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255" windowWidth="20115" windowHeight="7815" activeTab="0"/>
  </bookViews>
  <sheets>
    <sheet name="KL " sheetId="6" r:id="rId1"/>
    <sheet name="VRN" sheetId="5" r:id="rId2"/>
    <sheet name="1 PP" sheetId="4" r:id="rId3"/>
    <sheet name="1 NP" sheetId="3" r:id="rId4"/>
    <sheet name="2 NP" sheetId="2" r:id="rId5"/>
    <sheet name="3 NP" sheetId="1" r:id="rId6"/>
    <sheet name=" Pol.ZTI 1PP" sheetId="9" r:id="rId7"/>
    <sheet name=" Pol.ZTI 1NP" sheetId="10" r:id="rId8"/>
    <sheet name=" Pol.ZTI 2NP" sheetId="11" r:id="rId9"/>
    <sheet name=" Pol.ZTI 3NP" sheetId="12" r:id="rId10"/>
    <sheet name="Pol.El. 1PP" sheetId="13" r:id="rId11"/>
    <sheet name="Pol.El. 1NP" sheetId="14" r:id="rId12"/>
    <sheet name="Pol.El. 2NP" sheetId="16" r:id="rId13"/>
    <sheet name="Pol.El. 3NP" sheetId="17" r:id="rId14"/>
    <sheet name="Pol.VZT 1PP" sheetId="18" r:id="rId15"/>
    <sheet name="Pol.VZT 1NP" sheetId="19" r:id="rId16"/>
    <sheet name="Pol.VZT 2NP" sheetId="20" r:id="rId17"/>
    <sheet name="Pol.VZT 3NP" sheetId="21" r:id="rId18"/>
    <sheet name="KL PP" sheetId="22" r:id="rId19"/>
    <sheet name="Pol. PP" sheetId="23" r:id="rId20"/>
  </sheets>
  <externalReferences>
    <externalReference r:id="rId23"/>
    <externalReference r:id="rId24"/>
    <externalReference r:id="rId25"/>
    <externalReference r:id="rId26"/>
  </externalReferences>
  <definedNames>
    <definedName name="CelkemDPHVypocet" localSheetId="18">'KL PP'!$H$42</definedName>
    <definedName name="CenaCelkem">#REF!</definedName>
    <definedName name="CenaCelkemBezDPH">#REF!</definedName>
    <definedName name="CenaCelkemVypocet" localSheetId="18">'KL PP'!$I$42</definedName>
    <definedName name="cisloobjektu">#REF!</definedName>
    <definedName name="CisloRozpoctu">'[1]Krycí list'!$C$2</definedName>
    <definedName name="CisloStavby" localSheetId="18">'KL PP'!$D$2</definedName>
    <definedName name="cislostavby">'[1]Krycí list'!$A$7</definedName>
    <definedName name="CisloStavebnihoRozpoctu">#REF!</definedName>
    <definedName name="dadresa">#REF!</definedName>
    <definedName name="DIČ" localSheetId="18">'KL PP'!$I$12</definedName>
    <definedName name="dmisto">#REF!</definedName>
    <definedName name="DPHSni" localSheetId="7">'[2]Stavba'!$G$24</definedName>
    <definedName name="DPHSni" localSheetId="8">'[3]Stavba'!$G$24</definedName>
    <definedName name="DPHSni">#REF!</definedName>
    <definedName name="DPHZakl" localSheetId="7">'[2]Stavba'!$G$26</definedName>
    <definedName name="DPHZakl" localSheetId="8">'[3]Stavba'!$G$26</definedName>
    <definedName name="DPHZakl">#REF!</definedName>
    <definedName name="dpsc" localSheetId="18">'KL PP'!$C$13</definedName>
    <definedName name="IČO" localSheetId="18">'KL PP'!$I$11</definedName>
    <definedName name="Mena" localSheetId="7">'[2]Stavba'!$J$29</definedName>
    <definedName name="Mena" localSheetId="8">'[3]Stavba'!$J$29</definedName>
    <definedName name="Mena" localSheetId="9">'[4]Stavba'!$J$29</definedName>
    <definedName name="Mena">#REF!</definedName>
    <definedName name="MistoStavby">#REF!</definedName>
    <definedName name="nazevobjektu">#REF!</definedName>
    <definedName name="NazevRozpoctu">'[1]Krycí list'!$D$2</definedName>
    <definedName name="NazevStavby" localSheetId="18">'KL PP'!$E$2</definedName>
    <definedName name="nazevstavby">'[1]Krycí list'!$C$7</definedName>
    <definedName name="NazevStavebnihoRozpoctu">#REF!</definedName>
    <definedName name="oadresa">#REF!</definedName>
    <definedName name="Objednatel" localSheetId="18">'KL PP'!$D$5</definedName>
    <definedName name="Objekt" localSheetId="18">'KL PP'!$B$38</definedName>
    <definedName name="_xlnm.Print_Area" localSheetId="7">' Pol.ZTI 1NP'!$A$1:$U$110</definedName>
    <definedName name="_xlnm.Print_Area" localSheetId="6">' Pol.ZTI 1PP'!$A$1:$U$111</definedName>
    <definedName name="_xlnm.Print_Area" localSheetId="8">' Pol.ZTI 2NP'!$A$1:$U$85</definedName>
    <definedName name="_xlnm.Print_Area" localSheetId="9">' Pol.ZTI 3NP'!$A$1:$U$74</definedName>
    <definedName name="_xlnm.Print_Area" localSheetId="15">'Pol.VZT 1NP'!$A$1:$H$40</definedName>
    <definedName name="_xlnm.Print_Area" localSheetId="14">'Pol.VZT 1PP'!$A$1:$H$40</definedName>
    <definedName name="_xlnm.Print_Area" localSheetId="16">'Pol.VZT 2NP'!$A$1:$H$44</definedName>
    <definedName name="_xlnm.Print_Area" localSheetId="17">'Pol.VZT 3NP'!$A$1:$H$38</definedName>
    <definedName name="odic" localSheetId="18">'KL PP'!$I$6</definedName>
    <definedName name="oico" localSheetId="18">'KL PP'!$I$5</definedName>
    <definedName name="omisto" localSheetId="18">'KL PP'!$D$7</definedName>
    <definedName name="onazev" localSheetId="18">'KL PP'!$D$6</definedName>
    <definedName name="opsc" localSheetId="18">'KL PP'!$C$7</definedName>
    <definedName name="padresa">#REF!</definedName>
    <definedName name="pdic">#REF!</definedName>
    <definedName name="pico">#REF!</definedName>
    <definedName name="pmisto">#REF!</definedName>
    <definedName name="PocetMJ" localSheetId="7">#REF!</definedName>
    <definedName name="PocetMJ" localSheetId="8">#REF!</definedName>
    <definedName name="PocetMJ" localSheetId="9">#REF!</definedName>
    <definedName name="PocetMJ">#REF!</definedName>
    <definedName name="PoptavkaID">#REF!</definedName>
    <definedName name="pPSC">#REF!</definedName>
    <definedName name="_xlnm.Print_Area" localSheetId="18">'KL PP'!$A$1:$J$45</definedName>
    <definedName name="_xlnm.Print_Area" localSheetId="19">'Pol. PP'!$A$1:$U$27</definedName>
    <definedName name="Projektant">#REF!</definedName>
    <definedName name="SazbaDPH1" localSheetId="18">'KL PP'!$E$23</definedName>
    <definedName name="SazbaDPH1">'[1]Krycí list'!$C$30</definedName>
    <definedName name="SazbaDPH2" localSheetId="18">'KL PP'!$E$25</definedName>
    <definedName name="SazbaDPH2">'[1]Krycí list'!$C$32</definedName>
    <definedName name="SloupecCC" localSheetId="7">#REF!</definedName>
    <definedName name="SloupecCC" localSheetId="8">#REF!</definedName>
    <definedName name="SloupecCC" localSheetId="9">#REF!</definedName>
    <definedName name="SloupecCC">#REF!</definedName>
    <definedName name="SloupecCisloPol" localSheetId="7">#REF!</definedName>
    <definedName name="SloupecCisloPol" localSheetId="8">#REF!</definedName>
    <definedName name="SloupecCisloPol" localSheetId="9">#REF!</definedName>
    <definedName name="SloupecCisloPol">#REF!</definedName>
    <definedName name="SloupecJC" localSheetId="7">#REF!</definedName>
    <definedName name="SloupecJC" localSheetId="8">#REF!</definedName>
    <definedName name="SloupecJC" localSheetId="9">#REF!</definedName>
    <definedName name="SloupecJC">#REF!</definedName>
    <definedName name="SloupecMJ" localSheetId="7">#REF!</definedName>
    <definedName name="SloupecMJ" localSheetId="8">#REF!</definedName>
    <definedName name="SloupecMJ" localSheetId="9">#REF!</definedName>
    <definedName name="SloupecMJ">#REF!</definedName>
    <definedName name="SloupecMnozstvi" localSheetId="7">#REF!</definedName>
    <definedName name="SloupecMnozstvi" localSheetId="8">#REF!</definedName>
    <definedName name="SloupecMnozstvi" localSheetId="9">#REF!</definedName>
    <definedName name="SloupecMnozstvi">#REF!</definedName>
    <definedName name="SloupecNazPol" localSheetId="7">#REF!</definedName>
    <definedName name="SloupecNazPol" localSheetId="8">#REF!</definedName>
    <definedName name="SloupecNazPol" localSheetId="9">#REF!</definedName>
    <definedName name="SloupecNazPol">#REF!</definedName>
    <definedName name="SloupecPC" localSheetId="7">#REF!</definedName>
    <definedName name="SloupecPC" localSheetId="8">#REF!</definedName>
    <definedName name="SloupecPC" localSheetId="9">#REF!</definedName>
    <definedName name="SloupecPC">#REF!</definedName>
    <definedName name="Vypracoval">#REF!</definedName>
    <definedName name="Z_B7E7C763_C459_487D_8ABA_5CFDDFBD5A84_.wvu.Cols" localSheetId="18" hidden="1">'KL PP'!$A:$A</definedName>
    <definedName name="Z_B7E7C763_C459_487D_8ABA_5CFDDFBD5A84_.wvu.PrintArea" localSheetId="18" hidden="1">'KL PP'!$B$1:$J$36</definedName>
    <definedName name="ZakladDPHSni" localSheetId="7">'[2]Stavba'!$G$23</definedName>
    <definedName name="ZakladDPHSni" localSheetId="8">'[3]Stavba'!$G$23</definedName>
    <definedName name="ZakladDPHSni" localSheetId="9">'[4]Stavba'!$G$23</definedName>
    <definedName name="ZakladDPHSni">#REF!</definedName>
    <definedName name="ZakladDPHSniVypocet" localSheetId="18">'KL PP'!$F$42</definedName>
    <definedName name="ZakladDPHZakl" localSheetId="7">'[2]Stavba'!$G$25</definedName>
    <definedName name="ZakladDPHZakl" localSheetId="8">'[3]Stavba'!$G$25</definedName>
    <definedName name="ZakladDPHZakl" localSheetId="9">'[4]Stavba'!$G$25</definedName>
    <definedName name="ZakladDPHZakl">#REF!</definedName>
    <definedName name="ZakladDPHZaklVypocet" localSheetId="18">'KL PP'!$G$42</definedName>
    <definedName name="Zaokrouhleni" localSheetId="7">'[2]Stavba'!$G$27</definedName>
    <definedName name="Zaokrouhleni" localSheetId="8">'[3]Stavba'!$G$27</definedName>
    <definedName name="Zaokrouhleni">#REF!</definedName>
    <definedName name="Zhotovitel">#REF!</definedName>
    <definedName name="_xlnm.Print_Titles" localSheetId="10">'Pol.El. 1PP'!$1:$6</definedName>
    <definedName name="_xlnm.Print_Titles" localSheetId="11">'Pol.El. 1NP'!$1:$6</definedName>
    <definedName name="_xlnm.Print_Titles" localSheetId="12">'Pol.El. 2NP'!$1:$6</definedName>
    <definedName name="_xlnm.Print_Titles" localSheetId="13">'Pol.El. 3NP'!$1:$6</definedName>
    <definedName name="_xlnm.Print_Titles" localSheetId="14">'Pol.VZT 1PP'!$2:$3</definedName>
    <definedName name="_xlnm.Print_Titles" localSheetId="15">'Pol.VZT 1NP'!$2:$3</definedName>
    <definedName name="_xlnm.Print_Titles" localSheetId="16">'Pol.VZT 2NP'!$2:$3</definedName>
    <definedName name="_xlnm.Print_Titles" localSheetId="17">'Pol.VZT 3NP'!$2:$3</definedName>
  </definedNames>
  <calcPr calcId="145621" calcMode="manual" calcCompleted="0" calcOnSave="0"/>
</workbook>
</file>

<file path=xl/comments19.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<sst xmlns="http://schemas.openxmlformats.org/spreadsheetml/2006/main" count="9113" uniqueCount="1365">
  <si>
    <t>List obsahuje:</t>
  </si>
  <si>
    <t>1) Krycí list rozpočtu</t>
  </si>
  <si>
    <t>2) Rekapitulace rozpočtu</t>
  </si>
  <si>
    <t>3) Rozpočet</t>
  </si>
  <si>
    <t>Zpět na list:</t>
  </si>
  <si>
    <t>Rekapitulace stavby</t>
  </si>
  <si>
    <t>optimalizováno pro tisk sestav ve formátu A4 - na výšku</t>
  </si>
  <si>
    <t>&gt;&gt;  skryté sloupce  &lt;&lt;</t>
  </si>
  <si>
    <t>{10fefef1-0d66-469a-baaf-e3e1d4b28f9a}</t>
  </si>
  <si>
    <t>2</t>
  </si>
  <si>
    <t>KRYCÍ LIST ROZPOČTU</t>
  </si>
  <si>
    <t>v ---  níže se nacházejí doplnkové a pomocné údaje k sestavám  --- v</t>
  </si>
  <si>
    <t>False</t>
  </si>
  <si>
    <t>Stavba:</t>
  </si>
  <si>
    <t>Objekt:</t>
  </si>
  <si>
    <t>05 - 3NP - Stavební část 3NP</t>
  </si>
  <si>
    <t>JKSO:</t>
  </si>
  <si>
    <t/>
  </si>
  <si>
    <t>CC-CZ:</t>
  </si>
  <si>
    <t>Místo:</t>
  </si>
  <si>
    <t xml:space="preserve"> </t>
  </si>
  <si>
    <t>Datum:</t>
  </si>
  <si>
    <t>Objednatel:</t>
  </si>
  <si>
    <t>IČ:</t>
  </si>
  <si>
    <t>DIČ:</t>
  </si>
  <si>
    <t>Zhotovitel:</t>
  </si>
  <si>
    <t>Projektant:</t>
  </si>
  <si>
    <t>Zpracovatel:</t>
  </si>
  <si>
    <t>Poznámka:</t>
  </si>
  <si>
    <t>Náklady z rozpočtu</t>
  </si>
  <si>
    <t>Ostatní náklady</t>
  </si>
  <si>
    <t>Cena bez DPH</t>
  </si>
  <si>
    <t>DPH</t>
  </si>
  <si>
    <t>základní</t>
  </si>
  <si>
    <t>ze</t>
  </si>
  <si>
    <t>zákl. přenesená</t>
  </si>
  <si>
    <t>sníž. přenesená</t>
  </si>
  <si>
    <t>nulová</t>
  </si>
  <si>
    <t>Cena s DPH</t>
  </si>
  <si>
    <t>v</t>
  </si>
  <si>
    <t>CZK</t>
  </si>
  <si>
    <t>Projektant</t>
  </si>
  <si>
    <t>Zpracovatel</t>
  </si>
  <si>
    <t>Datum a podpis:</t>
  </si>
  <si>
    <t>Razítko</t>
  </si>
  <si>
    <t>Objednavatel</t>
  </si>
  <si>
    <t>Zhotovitel</t>
  </si>
  <si>
    <t>REKAPITULACE ROZPOČTU</t>
  </si>
  <si>
    <t>Kód - Popis</t>
  </si>
  <si>
    <t>Cena celkem [CZK]</t>
  </si>
  <si>
    <t>1) Náklady z rozpočtu</t>
  </si>
  <si>
    <t>-1</t>
  </si>
  <si>
    <t>HSV - Práce a dodávky HSV</t>
  </si>
  <si>
    <t xml:space="preserve">    3 - Svislé a kompletní konstrukce</t>
  </si>
  <si>
    <t xml:space="preserve">    342 - Sádrokartonové konstrukce </t>
  </si>
  <si>
    <t xml:space="preserve">    4 - Vodorovné konstrukce</t>
  </si>
  <si>
    <t xml:space="preserve">    61 - Úprava povrchů vnitřních</t>
  </si>
  <si>
    <t xml:space="preserve">    63 - Podlahy a podlahové konstrukce</t>
  </si>
  <si>
    <t xml:space="preserve">    64 - Osazování výplní otvorů</t>
  </si>
  <si>
    <t xml:space="preserve">    94 - Lešení a stavební výtahy</t>
  </si>
  <si>
    <t xml:space="preserve">    95 - Různé dokončovací konstrukce a práce pozemních staveb</t>
  </si>
  <si>
    <t xml:space="preserve">    96 - Bourání konstrukcí</t>
  </si>
  <si>
    <t xml:space="preserve">    97 - Prorážení otvorů </t>
  </si>
  <si>
    <t xml:space="preserve">    99 - Přesuny hmot a suti</t>
  </si>
  <si>
    <t>PSV - Práce a dodávky PSV</t>
  </si>
  <si>
    <t xml:space="preserve">    711 - Izolace proti vodě</t>
  </si>
  <si>
    <t xml:space="preserve">    713 - Izolace tepelné</t>
  </si>
  <si>
    <t xml:space="preserve">    720 - Zdravotechnická instalace </t>
  </si>
  <si>
    <t xml:space="preserve">    766 - Konstrukce truhlářské</t>
  </si>
  <si>
    <t xml:space="preserve">    771 - Podlahy z dlaždic</t>
  </si>
  <si>
    <t xml:space="preserve">    781 - Obklady keramické </t>
  </si>
  <si>
    <t xml:space="preserve">    783 - Nátěry </t>
  </si>
  <si>
    <t xml:space="preserve">    784 - Malby</t>
  </si>
  <si>
    <t xml:space="preserve">    799 - Ostatní</t>
  </si>
  <si>
    <t>M - Práce a dodávky M</t>
  </si>
  <si>
    <t xml:space="preserve">    21-M - Elektromontáže</t>
  </si>
  <si>
    <t xml:space="preserve">    24-M - Montáže vzduchotechnických zařízení</t>
  </si>
  <si>
    <t xml:space="preserve">D96 - Přesun sutě a vybouraných hmot </t>
  </si>
  <si>
    <t>Zařízení staveniště</t>
  </si>
  <si>
    <t>VRN</t>
  </si>
  <si>
    <t>1</t>
  </si>
  <si>
    <t>Kompletační činnost</t>
  </si>
  <si>
    <t>KOMPLETACNA</t>
  </si>
  <si>
    <t>ROZPOČET</t>
  </si>
  <si>
    <t>PČ</t>
  </si>
  <si>
    <t>Typ</t>
  </si>
  <si>
    <t>Kód</t>
  </si>
  <si>
    <t>Popis</t>
  </si>
  <si>
    <t>MJ</t>
  </si>
  <si>
    <t>Množství</t>
  </si>
  <si>
    <t>J.cena [CZK]</t>
  </si>
  <si>
    <t>Poznámka</t>
  </si>
  <si>
    <t>J. Nh [h]</t>
  </si>
  <si>
    <t>Nh celkem [h]</t>
  </si>
  <si>
    <t>J. hmotnost
[t]</t>
  </si>
  <si>
    <t>Hmotnost
celkem [t]</t>
  </si>
  <si>
    <t>J. suť [t]</t>
  </si>
  <si>
    <t>Suť Celkem [t]</t>
  </si>
  <si>
    <t>D</t>
  </si>
  <si>
    <t>0</t>
  </si>
  <si>
    <t>ROZPOCET</t>
  </si>
  <si>
    <t>K</t>
  </si>
  <si>
    <t>01</t>
  </si>
  <si>
    <t>%</t>
  </si>
  <si>
    <t>4</t>
  </si>
  <si>
    <t>M</t>
  </si>
  <si>
    <t>317168112R00</t>
  </si>
  <si>
    <t>kus</t>
  </si>
  <si>
    <t>512</t>
  </si>
  <si>
    <t>-1823625358</t>
  </si>
  <si>
    <t>3</t>
  </si>
  <si>
    <t>317941121KS1</t>
  </si>
  <si>
    <t>Osazení ocelového pásku v příčkách 8 P+D včetně dodávky pásku P5/100 mm</t>
  </si>
  <si>
    <t>t</t>
  </si>
  <si>
    <t>-644439993</t>
  </si>
  <si>
    <t>317941121RT2</t>
  </si>
  <si>
    <t>Osazení ocelových válcovaných nosníků do č.12 včetně dodávky profilu I č.10</t>
  </si>
  <si>
    <t>-714577360</t>
  </si>
  <si>
    <t>5</t>
  </si>
  <si>
    <t>342248140R00</t>
  </si>
  <si>
    <t>m2</t>
  </si>
  <si>
    <t>-1475280269</t>
  </si>
  <si>
    <t>6</t>
  </si>
  <si>
    <t>342248141R00</t>
  </si>
  <si>
    <t>-44234478</t>
  </si>
  <si>
    <t>7</t>
  </si>
  <si>
    <t>342248144R00</t>
  </si>
  <si>
    <t>-1271980866</t>
  </si>
  <si>
    <t>8</t>
  </si>
  <si>
    <t>342948111R00</t>
  </si>
  <si>
    <t>Ukotvení příček k cihel.konstr. kotvami na hmožd.</t>
  </si>
  <si>
    <t>m</t>
  </si>
  <si>
    <t>-834772684</t>
  </si>
  <si>
    <t>346481121RT2</t>
  </si>
  <si>
    <t>Zaplentování rýh pod stropy rabicovým pletivem s použitím suché maltové směsi</t>
  </si>
  <si>
    <t>505502288</t>
  </si>
  <si>
    <t>10</t>
  </si>
  <si>
    <t>347015133R00</t>
  </si>
  <si>
    <t>1944087498</t>
  </si>
  <si>
    <t>347015139</t>
  </si>
  <si>
    <t>-431723706</t>
  </si>
  <si>
    <t>342264051RT3</t>
  </si>
  <si>
    <t>Podhled sádrokartonový na zavěšenou ocel. konstr. desky standard impreg. tl. 12,5 mm, bez izolace</t>
  </si>
  <si>
    <t>2137215403</t>
  </si>
  <si>
    <t>342264098RT1</t>
  </si>
  <si>
    <t>Příplatek k podhledu sádrokart. za plochu do 10 m2 pro plochy do 2 m2</t>
  </si>
  <si>
    <t>713527598</t>
  </si>
  <si>
    <t>342264098RT2</t>
  </si>
  <si>
    <t>Příplatek k podhledu sádrokart. za plochu do 10 m2 pro plochy 2 - 5 m2</t>
  </si>
  <si>
    <t>1158196387</t>
  </si>
  <si>
    <t>15</t>
  </si>
  <si>
    <t>342264515R00</t>
  </si>
  <si>
    <t>Revizní dvířka do SDK podhledu, 500x500 mm D+M dle PD</t>
  </si>
  <si>
    <t>-1710419256</t>
  </si>
  <si>
    <t>16</t>
  </si>
  <si>
    <t>34227</t>
  </si>
  <si>
    <t>Ukončení podhledu v místnostech s okny svislicí</t>
  </si>
  <si>
    <t>1471855120</t>
  </si>
  <si>
    <t>411388531R00</t>
  </si>
  <si>
    <t>Zabetonování otvorů o ploše do 1 m2 ve stropech</t>
  </si>
  <si>
    <t>m3</t>
  </si>
  <si>
    <t>-1536609970</t>
  </si>
  <si>
    <t>413200011RAA</t>
  </si>
  <si>
    <t>D+M podchycení velkých otvorů ve stropě pro VZT 2x Uč.160 dl. 1500 mm prošroubováno do panelů</t>
  </si>
  <si>
    <t>kg</t>
  </si>
  <si>
    <t>-640520598</t>
  </si>
  <si>
    <t>610991111R00</t>
  </si>
  <si>
    <t>Zakrývání výplní vnitřních otvorů</t>
  </si>
  <si>
    <t>2120477057</t>
  </si>
  <si>
    <t>611421231RT2</t>
  </si>
  <si>
    <t>Oprava váp.omítek stropů do 10% plochy - štukových s použitím suché maltové směsi</t>
  </si>
  <si>
    <t>-663729785</t>
  </si>
  <si>
    <t>21</t>
  </si>
  <si>
    <t>611471411R00</t>
  </si>
  <si>
    <t>Úprava stropů aktivovaným štukem tl. 2 - 3 mm</t>
  </si>
  <si>
    <t>809893981</t>
  </si>
  <si>
    <t>612409991RT2</t>
  </si>
  <si>
    <t>Začištění omítek kolem oken,dveří apod. s použitím suché maltové směsi</t>
  </si>
  <si>
    <t>-57329218</t>
  </si>
  <si>
    <t>612473181R00</t>
  </si>
  <si>
    <t>Omítka vnitřního zdiva ze suché směsi, hladká</t>
  </si>
  <si>
    <t>-2008024515</t>
  </si>
  <si>
    <t>612473182R00</t>
  </si>
  <si>
    <t>Omítka vnitřního zdiva ze suché směsi, štuková</t>
  </si>
  <si>
    <t>-513633377</t>
  </si>
  <si>
    <t>612473185R00</t>
  </si>
  <si>
    <t>Příplatek za zabudované omítníky v ploše stěn</t>
  </si>
  <si>
    <t>970983461</t>
  </si>
  <si>
    <t>63245013R</t>
  </si>
  <si>
    <t>Betonový potěr tl do 60 mm ze suchých směsí provedený v ploše</t>
  </si>
  <si>
    <t>-716646069</t>
  </si>
  <si>
    <t>632411904</t>
  </si>
  <si>
    <t>Penetrace savých podkladů 0,25lm2</t>
  </si>
  <si>
    <t>1494135693</t>
  </si>
  <si>
    <t>63242</t>
  </si>
  <si>
    <t>Očištění podlahy před provedením penetrace a potěru</t>
  </si>
  <si>
    <t>1083070708</t>
  </si>
  <si>
    <t>632481213</t>
  </si>
  <si>
    <t>Separační vrstva z PE fólie</t>
  </si>
  <si>
    <t>-2021639704</t>
  </si>
  <si>
    <t>642942111RT2</t>
  </si>
  <si>
    <t>Osazení zárubní dveřních ocelových, pl. do 2,5 m2 včetně dodávky zárubně  60 x 197 x 11 cm</t>
  </si>
  <si>
    <t>1080716079</t>
  </si>
  <si>
    <t>642942111RT3</t>
  </si>
  <si>
    <t>Osazení zárubní dveřních ocelových, pl. do 2,5 m2 včetně dodávky zárubně  70 x 197 x 11 cm</t>
  </si>
  <si>
    <t>-682420541</t>
  </si>
  <si>
    <t>32</t>
  </si>
  <si>
    <t>941955001R00</t>
  </si>
  <si>
    <t>Lešení lehké pomocné, výška podlahy do 1,2 m</t>
  </si>
  <si>
    <t>1740495729</t>
  </si>
  <si>
    <t>952901111R00</t>
  </si>
  <si>
    <t>Vyčištění budov o výšce podlaží do 4 m</t>
  </si>
  <si>
    <t>1007544631</t>
  </si>
  <si>
    <t>965042141</t>
  </si>
  <si>
    <t>Bourání podkladů pod dlažby nebo mazanin betonových nebo z litého asfaltu tl do 100 mm pl přes 4 m2</t>
  </si>
  <si>
    <t>1936506918</t>
  </si>
  <si>
    <t>962031132R00</t>
  </si>
  <si>
    <t>Bourání příček cihelných tl. 10 cm</t>
  </si>
  <si>
    <t>-1344743776</t>
  </si>
  <si>
    <t>963051113R00</t>
  </si>
  <si>
    <t>Bourání ŽB stropů deskových tl. nad 8 cm</t>
  </si>
  <si>
    <t>-1845358344</t>
  </si>
  <si>
    <t>965081713RT1</t>
  </si>
  <si>
    <t>Bourání dlaždic keramických tl. 1cm, nad 1 m2 ručně, dlaždice keramické</t>
  </si>
  <si>
    <t>1784858331</t>
  </si>
  <si>
    <t>968061126R00</t>
  </si>
  <si>
    <t>Vyvěšení dřevěných dveřních křídel</t>
  </si>
  <si>
    <t>-1719401376</t>
  </si>
  <si>
    <t>968072455R00</t>
  </si>
  <si>
    <t>Vybourání kovových dveřních zárubní</t>
  </si>
  <si>
    <t>-2470502</t>
  </si>
  <si>
    <t>971038621R00</t>
  </si>
  <si>
    <t>Vybourání otvorů cihly duté pl. 4 m2, tl. 10 cm</t>
  </si>
  <si>
    <t>529767576</t>
  </si>
  <si>
    <t>973031334R00</t>
  </si>
  <si>
    <t>Vysekání kapes zeď cih, MVC pl. 0,16 m2, hl. 15 cm</t>
  </si>
  <si>
    <t>-378365165</t>
  </si>
  <si>
    <t>974031154R00</t>
  </si>
  <si>
    <t>Vysekání rýh ve zdi cihelné 10 x 15 cm</t>
  </si>
  <si>
    <t>-609583726</t>
  </si>
  <si>
    <t>975021211R00</t>
  </si>
  <si>
    <t>Podchycení zdiva pod stropem při tl.zdi do 45 cm</t>
  </si>
  <si>
    <t>732353361</t>
  </si>
  <si>
    <t>977151113</t>
  </si>
  <si>
    <t>Jádrové vrty diamantovými korunkami do D 50 mm do stavebních materiálů</t>
  </si>
  <si>
    <t>1153912400</t>
  </si>
  <si>
    <t>977151121</t>
  </si>
  <si>
    <t>Jádrové vrty diamantovými korunkami do D 120 mm do stavebních materiálů</t>
  </si>
  <si>
    <t>-787047633</t>
  </si>
  <si>
    <t>977151129</t>
  </si>
  <si>
    <t>Jádrové vrty diamantovými korunkami do D 350 mm do stavebních materiálů</t>
  </si>
  <si>
    <t>1613266877</t>
  </si>
  <si>
    <t>978011121R00</t>
  </si>
  <si>
    <t>Otlučení omítek vnitřních vápenných stropů do 10 %</t>
  </si>
  <si>
    <t>-1990952580</t>
  </si>
  <si>
    <t>978013191R00</t>
  </si>
  <si>
    <t>Otlučení omítek vnitřních stěn v rozsahu do 100 %</t>
  </si>
  <si>
    <t>991332250</t>
  </si>
  <si>
    <t>978059531R00</t>
  </si>
  <si>
    <t>Odsekání vnitřních obkladů stěn nad 2 m2</t>
  </si>
  <si>
    <t>2128121442</t>
  </si>
  <si>
    <t>999281111R00</t>
  </si>
  <si>
    <t>Přesun hmot pro opravy a údržbu do výšky 25 m</t>
  </si>
  <si>
    <t>1970464233</t>
  </si>
  <si>
    <t>711212002RT3</t>
  </si>
  <si>
    <t>-1756602297</t>
  </si>
  <si>
    <t>998711203R00</t>
  </si>
  <si>
    <t>Přesun hmot pro izolace proti vodě, výšky do 60 m</t>
  </si>
  <si>
    <t>-12071488</t>
  </si>
  <si>
    <t>713121121</t>
  </si>
  <si>
    <t>Montáž izolace tepelné podlah volně kladenými rohožemi, pásy, dílci, deskami 2 vrstvy</t>
  </si>
  <si>
    <t>1868924835</t>
  </si>
  <si>
    <t>283723050</t>
  </si>
  <si>
    <t>deska z pěnového polystyrenu EPS 100 S 1000 x 500 x 50 mm</t>
  </si>
  <si>
    <t>323186730</t>
  </si>
  <si>
    <t>713121211</t>
  </si>
  <si>
    <t>Montáž izolace tepelné podlah volně kladenými okrajovými pásky</t>
  </si>
  <si>
    <t>1193401534</t>
  </si>
  <si>
    <t>283230210</t>
  </si>
  <si>
    <t xml:space="preserve">okrajové pásky </t>
  </si>
  <si>
    <t>1502157027</t>
  </si>
  <si>
    <t>998713102</t>
  </si>
  <si>
    <t>Přesun hmot tonážní pro izolace tepelné v objektech v do 12 m</t>
  </si>
  <si>
    <t>-511260922</t>
  </si>
  <si>
    <t>720-01</t>
  </si>
  <si>
    <t>Zdravotechnická instalace viz samostatný rozpočet</t>
  </si>
  <si>
    <t>soubor</t>
  </si>
  <si>
    <t>1792053802</t>
  </si>
  <si>
    <t>766441821</t>
  </si>
  <si>
    <t>Demontáž parapetních desek dřevěných nebo plastových šířky do 30 cm délky přes 1,0 m</t>
  </si>
  <si>
    <t>-2001598756</t>
  </si>
  <si>
    <t>766694113</t>
  </si>
  <si>
    <t>Montáž parapetních desek dřevěných nebo plastových šířky do 30 cm délky do 2,6 m</t>
  </si>
  <si>
    <t>2089190723</t>
  </si>
  <si>
    <t>607941000</t>
  </si>
  <si>
    <t>deska parapetní dřevotřísková vnitřní  0,15 x 1 m</t>
  </si>
  <si>
    <t>-67210402</t>
  </si>
  <si>
    <t>766-1/T</t>
  </si>
  <si>
    <t>Dveře vnitřní 700/1970 včetně kování dodávka, montáž, povrchová úprava dle PD</t>
  </si>
  <si>
    <t>500197717</t>
  </si>
  <si>
    <t>766-3/T</t>
  </si>
  <si>
    <t>Dveře vnitřní 600/1970 včetně kování dodávka, montáž, povrchová úprava dle PD</t>
  </si>
  <si>
    <t>1401454506</t>
  </si>
  <si>
    <t>766-4/T</t>
  </si>
  <si>
    <t>1008700563</t>
  </si>
  <si>
    <t>998766203R00</t>
  </si>
  <si>
    <t>Přesun hmot pro truhlářské konstr., výšky do 24 m</t>
  </si>
  <si>
    <t>-47495191</t>
  </si>
  <si>
    <t>771101210R00</t>
  </si>
  <si>
    <t>Penetrace podkladu pod dlažby</t>
  </si>
  <si>
    <t>-1575869118</t>
  </si>
  <si>
    <t>771475014RV4</t>
  </si>
  <si>
    <t>879370859</t>
  </si>
  <si>
    <t>771479001R00</t>
  </si>
  <si>
    <t>Řezání dlaždic keramických pro soklíky</t>
  </si>
  <si>
    <t>1296562506</t>
  </si>
  <si>
    <t>771575109RT2</t>
  </si>
  <si>
    <t>1724489500</t>
  </si>
  <si>
    <t>771578011R00</t>
  </si>
  <si>
    <t>Spára podlaha - stěna, silikonem</t>
  </si>
  <si>
    <t>-1060663175</t>
  </si>
  <si>
    <t>771579791R00</t>
  </si>
  <si>
    <t>Příplatek za plochu podlah keram. do 5 m2 jednotl.</t>
  </si>
  <si>
    <t>1519272761</t>
  </si>
  <si>
    <t>771001</t>
  </si>
  <si>
    <t>635751113</t>
  </si>
  <si>
    <t>771002</t>
  </si>
  <si>
    <t>Příplatek za fabion u dlažby</t>
  </si>
  <si>
    <t>2111127060</t>
  </si>
  <si>
    <t>998771203R00</t>
  </si>
  <si>
    <t>Přesun hmot pro podlahy z dlaždic, výšky do 24 m</t>
  </si>
  <si>
    <t>-2076836046</t>
  </si>
  <si>
    <t>781415015RT2</t>
  </si>
  <si>
    <t>-1737611932</t>
  </si>
  <si>
    <t>781001</t>
  </si>
  <si>
    <t>-1217817331</t>
  </si>
  <si>
    <t>781002</t>
  </si>
  <si>
    <t>Příplatek za dodávku a montáž lišt obkladových</t>
  </si>
  <si>
    <t>695019646</t>
  </si>
  <si>
    <t>998781203R00</t>
  </si>
  <si>
    <t>Přesun hmot pro obklady keramické, výšky do 24 m</t>
  </si>
  <si>
    <t>-1137391286</t>
  </si>
  <si>
    <t>783-01</t>
  </si>
  <si>
    <t>Nátěr ocelových zárubní</t>
  </si>
  <si>
    <t>-1791581934</t>
  </si>
  <si>
    <t>784191101R00</t>
  </si>
  <si>
    <t>Penetrace podkladu univerzální</t>
  </si>
  <si>
    <t>766313584</t>
  </si>
  <si>
    <t>784195122R00</t>
  </si>
  <si>
    <t>-1704435774</t>
  </si>
  <si>
    <t>784442021RT2</t>
  </si>
  <si>
    <t>1777548548</t>
  </si>
  <si>
    <t>799-01</t>
  </si>
  <si>
    <t xml:space="preserve">D+M držák na toaletní papír </t>
  </si>
  <si>
    <t>-1003907204</t>
  </si>
  <si>
    <t>799-04</t>
  </si>
  <si>
    <t xml:space="preserve">D+M zrcadla v předsíňce </t>
  </si>
  <si>
    <t>-1346545407</t>
  </si>
  <si>
    <t>799-05</t>
  </si>
  <si>
    <t xml:space="preserve">D+M dávkovače tekutého mýdla </t>
  </si>
  <si>
    <t>-2000146236</t>
  </si>
  <si>
    <t>21-01</t>
  </si>
  <si>
    <t>Elektroinstalace viz samostatný rozpočet</t>
  </si>
  <si>
    <t>398228935</t>
  </si>
  <si>
    <t>24-01</t>
  </si>
  <si>
    <t>Montáže vzduchotechnických zařízení viz samostatný rozpočet</t>
  </si>
  <si>
    <t>972972963</t>
  </si>
  <si>
    <t>979011111R00</t>
  </si>
  <si>
    <t>Svislá doprava suti a vybour. hmot za 2.NP a 1.PP</t>
  </si>
  <si>
    <t>942398425</t>
  </si>
  <si>
    <t>979011121R00</t>
  </si>
  <si>
    <t>Příplatek za každé další podlaží</t>
  </si>
  <si>
    <t>-102777013</t>
  </si>
  <si>
    <t>979081111R00</t>
  </si>
  <si>
    <t>Odvoz suti a vybour. hmot na skládku do 1 km</t>
  </si>
  <si>
    <t>799147010</t>
  </si>
  <si>
    <t>979081121R00</t>
  </si>
  <si>
    <t>Příplatek k odvozu za každý další 1 km</t>
  </si>
  <si>
    <t>-1674555931</t>
  </si>
  <si>
    <t>979082111R00</t>
  </si>
  <si>
    <t>Vnitrostaveništní doprava suti do 10 m</t>
  </si>
  <si>
    <t>-1691561913</t>
  </si>
  <si>
    <t>979082121R00</t>
  </si>
  <si>
    <t>Příplatek k vnitrost. dopravě suti za dalších 5 m</t>
  </si>
  <si>
    <t>1664915638</t>
  </si>
  <si>
    <t>979990001R00</t>
  </si>
  <si>
    <t>Poplatek za skládku stavební suti</t>
  </si>
  <si>
    <t>-1740112836</t>
  </si>
  <si>
    <t>{d1bbc50d-62d5-4d31-95af-ba4d0b885787}</t>
  </si>
  <si>
    <t xml:space="preserve">04 - 2NP - Stavební část 2NP  </t>
  </si>
  <si>
    <t>HSV - HSV</t>
  </si>
  <si>
    <t>684838442</t>
  </si>
  <si>
    <t>-814879634</t>
  </si>
  <si>
    <t>-1806635356</t>
  </si>
  <si>
    <t>-812899930</t>
  </si>
  <si>
    <t>-1266639804</t>
  </si>
  <si>
    <t>1657306380</t>
  </si>
  <si>
    <t>-485494301</t>
  </si>
  <si>
    <t>1864078336</t>
  </si>
  <si>
    <t>-1292207629</t>
  </si>
  <si>
    <t>1239741614</t>
  </si>
  <si>
    <t>-635382953</t>
  </si>
  <si>
    <t>-1759863522</t>
  </si>
  <si>
    <t>-889813482</t>
  </si>
  <si>
    <t>-1710137754</t>
  </si>
  <si>
    <t>-1389732683</t>
  </si>
  <si>
    <t>454787638</t>
  </si>
  <si>
    <t>1600382218</t>
  </si>
  <si>
    <t>1892469156</t>
  </si>
  <si>
    <t>235577741</t>
  </si>
  <si>
    <t>50310245</t>
  </si>
  <si>
    <t>-1997819791</t>
  </si>
  <si>
    <t>1136035236</t>
  </si>
  <si>
    <t>1695327282</t>
  </si>
  <si>
    <t>934026888</t>
  </si>
  <si>
    <t>-65062441</t>
  </si>
  <si>
    <t>-1725913141</t>
  </si>
  <si>
    <t>-759815734</t>
  </si>
  <si>
    <t>-1721956398</t>
  </si>
  <si>
    <t>678556962</t>
  </si>
  <si>
    <t>-878476247</t>
  </si>
  <si>
    <t>1811242863</t>
  </si>
  <si>
    <t>-514534336</t>
  </si>
  <si>
    <t>828293032</t>
  </si>
  <si>
    <t>874670151</t>
  </si>
  <si>
    <t>-2131368392</t>
  </si>
  <si>
    <t>1936621366</t>
  </si>
  <si>
    <t>-1168579167</t>
  </si>
  <si>
    <t>277264833</t>
  </si>
  <si>
    <t>1582949102</t>
  </si>
  <si>
    <t>1643580946</t>
  </si>
  <si>
    <t>1269253104</t>
  </si>
  <si>
    <t>-1349780175</t>
  </si>
  <si>
    <t>1564049687</t>
  </si>
  <si>
    <t>1198375408</t>
  </si>
  <si>
    <t>-448849429</t>
  </si>
  <si>
    <t>562201237</t>
  </si>
  <si>
    <t>-648268444</t>
  </si>
  <si>
    <t>-1422887977</t>
  </si>
  <si>
    <t>-881217703</t>
  </si>
  <si>
    <t>1978427226</t>
  </si>
  <si>
    <t>-73528159</t>
  </si>
  <si>
    <t>613336455</t>
  </si>
  <si>
    <t>90649124</t>
  </si>
  <si>
    <t>326649572</t>
  </si>
  <si>
    <t>-1809934451</t>
  </si>
  <si>
    <t>809015587</t>
  </si>
  <si>
    <t>-1208930304</t>
  </si>
  <si>
    <t>-1293193113</t>
  </si>
  <si>
    <t>1883029133</t>
  </si>
  <si>
    <t>1533689003</t>
  </si>
  <si>
    <t>1204490699</t>
  </si>
  <si>
    <t>-1262362822</t>
  </si>
  <si>
    <t>-412257334</t>
  </si>
  <si>
    <t>-1453442540</t>
  </si>
  <si>
    <t>1324280942</t>
  </si>
  <si>
    <t>1180324922</t>
  </si>
  <si>
    <t>-1508825655</t>
  </si>
  <si>
    <t>-22814153</t>
  </si>
  <si>
    <t>1572474220</t>
  </si>
  <si>
    <t>-1288428418</t>
  </si>
  <si>
    <t>-129129227</t>
  </si>
  <si>
    <t>1649180023</t>
  </si>
  <si>
    <t>921809654</t>
  </si>
  <si>
    <t>1969474524</t>
  </si>
  <si>
    <t>948559502</t>
  </si>
  <si>
    <t>-2108738790</t>
  </si>
  <si>
    <t>538288573</t>
  </si>
  <si>
    <t>235975979</t>
  </si>
  <si>
    <t>-666293313</t>
  </si>
  <si>
    <t>1009409384</t>
  </si>
  <si>
    <t>-2129188721</t>
  </si>
  <si>
    <t>24091692</t>
  </si>
  <si>
    <t>2139487053</t>
  </si>
  <si>
    <t>289574712</t>
  </si>
  <si>
    <t>461735748</t>
  </si>
  <si>
    <t>-1438582281</t>
  </si>
  <si>
    <t>126408497</t>
  </si>
  <si>
    <t>-18166007</t>
  </si>
  <si>
    <t>-2097799507</t>
  </si>
  <si>
    <t>-667974396</t>
  </si>
  <si>
    <t>49016238</t>
  </si>
  <si>
    <t>{dbbedc8d-6d5e-4ec0-8196-dd066aebc400}</t>
  </si>
  <si>
    <t>03 - 1NP - Stavební část 1NP</t>
  </si>
  <si>
    <t xml:space="preserve">      720 - Zdravotechnická instalace </t>
  </si>
  <si>
    <t>-36601323</t>
  </si>
  <si>
    <t>1704499270</t>
  </si>
  <si>
    <t>2055545349</t>
  </si>
  <si>
    <t>1507187203</t>
  </si>
  <si>
    <t>1331149544</t>
  </si>
  <si>
    <t>44989517</t>
  </si>
  <si>
    <t>760448039</t>
  </si>
  <si>
    <t>-1499640339</t>
  </si>
  <si>
    <t>2125873275</t>
  </si>
  <si>
    <t>-1332874234</t>
  </si>
  <si>
    <t>-455398960</t>
  </si>
  <si>
    <t>519825054</t>
  </si>
  <si>
    <t>198060588</t>
  </si>
  <si>
    <t>1503220548</t>
  </si>
  <si>
    <t>-1720917107</t>
  </si>
  <si>
    <t>-723069513</t>
  </si>
  <si>
    <t>1974820393</t>
  </si>
  <si>
    <t>-407595910</t>
  </si>
  <si>
    <t>-739581458</t>
  </si>
  <si>
    <t>-1604302655</t>
  </si>
  <si>
    <t>-1129462076</t>
  </si>
  <si>
    <t>1237159062</t>
  </si>
  <si>
    <t>1040175892</t>
  </si>
  <si>
    <t>429768574</t>
  </si>
  <si>
    <t>1135113102</t>
  </si>
  <si>
    <t>2118345510</t>
  </si>
  <si>
    <t>37797764</t>
  </si>
  <si>
    <t>-955625750</t>
  </si>
  <si>
    <t>554800371</t>
  </si>
  <si>
    <t>642942111RT4</t>
  </si>
  <si>
    <t>Osazení zárubní dveřních ocelových, pl. do 2,5 m2 včetně dodávky zárubně  80 x 197 x 11 cm</t>
  </si>
  <si>
    <t>1979154668</t>
  </si>
  <si>
    <t>1447471867</t>
  </si>
  <si>
    <t>1043995279</t>
  </si>
  <si>
    <t>-1205652028</t>
  </si>
  <si>
    <t>222561537</t>
  </si>
  <si>
    <t>1181229541</t>
  </si>
  <si>
    <t>867754483</t>
  </si>
  <si>
    <t>-540496806</t>
  </si>
  <si>
    <t>931365875</t>
  </si>
  <si>
    <t>-1592540592</t>
  </si>
  <si>
    <t>-2072308342</t>
  </si>
  <si>
    <t>-933165747</t>
  </si>
  <si>
    <t>-75797925</t>
  </si>
  <si>
    <t>372964357</t>
  </si>
  <si>
    <t>1128271596</t>
  </si>
  <si>
    <t>-2016773142</t>
  </si>
  <si>
    <t>-2076532258</t>
  </si>
  <si>
    <t>1605962243</t>
  </si>
  <si>
    <t>546552747</t>
  </si>
  <si>
    <t>-371731777</t>
  </si>
  <si>
    <t>-1449653561</t>
  </si>
  <si>
    <t>-678743571</t>
  </si>
  <si>
    <t>-1784122014</t>
  </si>
  <si>
    <t>-1230053652</t>
  </si>
  <si>
    <t>-796497850</t>
  </si>
  <si>
    <t>788989577</t>
  </si>
  <si>
    <t>171549513</t>
  </si>
  <si>
    <t>1240850985</t>
  </si>
  <si>
    <t>-2028590087</t>
  </si>
  <si>
    <t>-2132545961</t>
  </si>
  <si>
    <t>1436748887</t>
  </si>
  <si>
    <t>-2052142264</t>
  </si>
  <si>
    <t>766-2/T</t>
  </si>
  <si>
    <t>Dveře vnitřní 800/1970 včetně kování dodávka, montáž, povrchová úprava dle PD</t>
  </si>
  <si>
    <t>1612683210</t>
  </si>
  <si>
    <t>1805593481</t>
  </si>
  <si>
    <t>766-5/T</t>
  </si>
  <si>
    <t>1579937376</t>
  </si>
  <si>
    <t>332979907</t>
  </si>
  <si>
    <t>1615093380</t>
  </si>
  <si>
    <t>-1692039057</t>
  </si>
  <si>
    <t>-90532023</t>
  </si>
  <si>
    <t>959888367</t>
  </si>
  <si>
    <t>890178934</t>
  </si>
  <si>
    <t>-987360123</t>
  </si>
  <si>
    <t>-631380722</t>
  </si>
  <si>
    <t>-12620978</t>
  </si>
  <si>
    <t>2109822300</t>
  </si>
  <si>
    <t>663614337</t>
  </si>
  <si>
    <t>1442851150</t>
  </si>
  <si>
    <t>1252964673</t>
  </si>
  <si>
    <t>-1249633353</t>
  </si>
  <si>
    <t>2001170771</t>
  </si>
  <si>
    <t>-150710876</t>
  </si>
  <si>
    <t>-1532436035</t>
  </si>
  <si>
    <t>-594693257</t>
  </si>
  <si>
    <t>-683602144</t>
  </si>
  <si>
    <t>-537203851</t>
  </si>
  <si>
    <t>799-06</t>
  </si>
  <si>
    <t>1907316812</t>
  </si>
  <si>
    <t>-1850732244</t>
  </si>
  <si>
    <t>506571041</t>
  </si>
  <si>
    <t>496396604</t>
  </si>
  <si>
    <t>1618658704</t>
  </si>
  <si>
    <t>1883306608</t>
  </si>
  <si>
    <t>-1413860892</t>
  </si>
  <si>
    <t>-1984291339</t>
  </si>
  <si>
    <t>-397724093</t>
  </si>
  <si>
    <t>330882790</t>
  </si>
  <si>
    <t>{43073e0b-37b9-4e12-abcd-bf5829d8a7fe}</t>
  </si>
  <si>
    <t>02 - 1PP - Stavební část 1PP</t>
  </si>
  <si>
    <t xml:space="preserve">    1 - Zemní práce</t>
  </si>
  <si>
    <t>139711101RT3</t>
  </si>
  <si>
    <t>Vykopávka v uzavřených prostorách v hor. 1-4 hornina 3</t>
  </si>
  <si>
    <t>-1549006125</t>
  </si>
  <si>
    <t>161101501R00</t>
  </si>
  <si>
    <t>Svislé přemístění výkopku z hor. 1-4 ruční</t>
  </si>
  <si>
    <t>-1805515891</t>
  </si>
  <si>
    <t>162201203R00</t>
  </si>
  <si>
    <t>Vodorovné přemístění výkopku, kolečko hor. 1-4, do 10m</t>
  </si>
  <si>
    <t>-672561222</t>
  </si>
  <si>
    <t>162201210R00</t>
  </si>
  <si>
    <t>Příplatek za dalš. 10m, kolečko, výkop zhor. 1-4</t>
  </si>
  <si>
    <t>-437191141</t>
  </si>
  <si>
    <t>162701105R00</t>
  </si>
  <si>
    <t xml:space="preserve">Vodorovné přemístění výkopku z hor.1-4 do 10000 m </t>
  </si>
  <si>
    <t>2000895152</t>
  </si>
  <si>
    <t>162701109R00</t>
  </si>
  <si>
    <t xml:space="preserve">Příplatek k vod. přemístění hor.1-4 za další 1 km </t>
  </si>
  <si>
    <t>1367994944</t>
  </si>
  <si>
    <t>171201201R00</t>
  </si>
  <si>
    <t xml:space="preserve">Uložení sypaniny na skl.-modelace na výšku přes 2m </t>
  </si>
  <si>
    <t>470862884</t>
  </si>
  <si>
    <t>174100050RAD</t>
  </si>
  <si>
    <t>Zásyp jam,rýh a šachet štěrkopískem dovoz štěrkopísku ze vzdálenosti 15 km</t>
  </si>
  <si>
    <t>1212489173</t>
  </si>
  <si>
    <t>199000002R00</t>
  </si>
  <si>
    <t xml:space="preserve">Poplatek za skládku horniny 1- 4 </t>
  </si>
  <si>
    <t>-560637349</t>
  </si>
  <si>
    <t>-860367422</t>
  </si>
  <si>
    <t>561628254</t>
  </si>
  <si>
    <t>-1715639897</t>
  </si>
  <si>
    <t>1429409499</t>
  </si>
  <si>
    <t>531172085</t>
  </si>
  <si>
    <t>-1725970506</t>
  </si>
  <si>
    <t>346393668</t>
  </si>
  <si>
    <t>529711376</t>
  </si>
  <si>
    <t>1195962932</t>
  </si>
  <si>
    <t>-1983302305</t>
  </si>
  <si>
    <t>1984404470</t>
  </si>
  <si>
    <t>-1732962665</t>
  </si>
  <si>
    <t>-2081346558</t>
  </si>
  <si>
    <t>342264098RT3</t>
  </si>
  <si>
    <t>Příplatek k podhledu sádrokart. za plochu do 10 m2 pro plochy 5 - 10 m2</t>
  </si>
  <si>
    <t>1757817082</t>
  </si>
  <si>
    <t>808597295</t>
  </si>
  <si>
    <t>-1745817250</t>
  </si>
  <si>
    <t>-579077484</t>
  </si>
  <si>
    <t>543820197</t>
  </si>
  <si>
    <t>-364014201</t>
  </si>
  <si>
    <t>1893658115</t>
  </si>
  <si>
    <t>-881596448</t>
  </si>
  <si>
    <t>2129512203</t>
  </si>
  <si>
    <t>1188352791</t>
  </si>
  <si>
    <t>-1668808177</t>
  </si>
  <si>
    <t>1998043998</t>
  </si>
  <si>
    <t>1064262178</t>
  </si>
  <si>
    <t>-1781227039</t>
  </si>
  <si>
    <t>-2051676759</t>
  </si>
  <si>
    <t>631320124RAA</t>
  </si>
  <si>
    <t>881323076</t>
  </si>
  <si>
    <t>1385983726</t>
  </si>
  <si>
    <t>-1110825677</t>
  </si>
  <si>
    <t>1155116958</t>
  </si>
  <si>
    <t>-1836558713</t>
  </si>
  <si>
    <t>914421146</t>
  </si>
  <si>
    <t>-2047207887</t>
  </si>
  <si>
    <t>-338140227</t>
  </si>
  <si>
    <t>1618329560</t>
  </si>
  <si>
    <t>965042241RT1</t>
  </si>
  <si>
    <t>Bourání mazanin betonových tl. nad 10 cm, nad 4 m2 ručně tl. mazaniny 10 - 15 cm</t>
  </si>
  <si>
    <t>1605029924</t>
  </si>
  <si>
    <t>965049112RT1</t>
  </si>
  <si>
    <t>Příplatek, bourání mazanin se svař.síťí nad 10 cm jednostranná výztuž svařovanou sítí</t>
  </si>
  <si>
    <t>626031768</t>
  </si>
  <si>
    <t>291917654</t>
  </si>
  <si>
    <t>1336712572</t>
  </si>
  <si>
    <t>1782027894</t>
  </si>
  <si>
    <t>-372166014</t>
  </si>
  <si>
    <t>-1475752079</t>
  </si>
  <si>
    <t>-1557607</t>
  </si>
  <si>
    <t>2017720393</t>
  </si>
  <si>
    <t>1964638850</t>
  </si>
  <si>
    <t>778357645</t>
  </si>
  <si>
    <t>522584755</t>
  </si>
  <si>
    <t>-1504268238</t>
  </si>
  <si>
    <t>711111001</t>
  </si>
  <si>
    <t>Provedení izolace proti zemní vlhkosti vodorovné za studena nátěrem penetračním</t>
  </si>
  <si>
    <t>-795839596</t>
  </si>
  <si>
    <t>111631500</t>
  </si>
  <si>
    <t>lak asfaltový ALP/9 (t) bal 9 kg</t>
  </si>
  <si>
    <t>1134401544</t>
  </si>
  <si>
    <t>711141559R00</t>
  </si>
  <si>
    <t>Provedení izolace proti zemní vlhkosti pásy přitavením vodorovné NAIP</t>
  </si>
  <si>
    <t>-901848818</t>
  </si>
  <si>
    <t>628322800</t>
  </si>
  <si>
    <t>-117234729</t>
  </si>
  <si>
    <t>1606359263</t>
  </si>
  <si>
    <t>1876493103</t>
  </si>
  <si>
    <t>-628662952</t>
  </si>
  <si>
    <t>1031068428</t>
  </si>
  <si>
    <t>-332219796</t>
  </si>
  <si>
    <t>-2007355588</t>
  </si>
  <si>
    <t>1296979230</t>
  </si>
  <si>
    <t>1220564443</t>
  </si>
  <si>
    <t>1803893294</t>
  </si>
  <si>
    <t>1080517810</t>
  </si>
  <si>
    <t>-1270421333</t>
  </si>
  <si>
    <t>56161430</t>
  </si>
  <si>
    <t>-494845010</t>
  </si>
  <si>
    <t>-589836924</t>
  </si>
  <si>
    <t>1428285269</t>
  </si>
  <si>
    <t>331831910</t>
  </si>
  <si>
    <t>55491822</t>
  </si>
  <si>
    <t>407055926</t>
  </si>
  <si>
    <t>-125179048</t>
  </si>
  <si>
    <t>591715495</t>
  </si>
  <si>
    <t>944775548</t>
  </si>
  <si>
    <t>1546291145</t>
  </si>
  <si>
    <t>-1752585790</t>
  </si>
  <si>
    <t>-611700748</t>
  </si>
  <si>
    <t>1363556061</t>
  </si>
  <si>
    <t>-1644772910</t>
  </si>
  <si>
    <t>-1224137175</t>
  </si>
  <si>
    <t>-496246116</t>
  </si>
  <si>
    <t>-266492995</t>
  </si>
  <si>
    <t>251682789</t>
  </si>
  <si>
    <t>-1900918491</t>
  </si>
  <si>
    <t>736340391</t>
  </si>
  <si>
    <t>1739735735</t>
  </si>
  <si>
    <t>-2013424519</t>
  </si>
  <si>
    <t>100</t>
  </si>
  <si>
    <t>518590804</t>
  </si>
  <si>
    <t>1456502719</t>
  </si>
  <si>
    <t>-1426339902</t>
  </si>
  <si>
    <t>-1355397810</t>
  </si>
  <si>
    <t>1463990370</t>
  </si>
  <si>
    <t>-2023396739</t>
  </si>
  <si>
    <t>-516280359</t>
  </si>
  <si>
    <t>-1311509514</t>
  </si>
  <si>
    <t>-1587416236</t>
  </si>
  <si>
    <t>2106274286</t>
  </si>
  <si>
    <t>832588409</t>
  </si>
  <si>
    <t>{77948e28-e3c9-40ea-b360-97a2d545c105}</t>
  </si>
  <si>
    <t xml:space="preserve">01 - 01 - VRN a ostatní náklady </t>
  </si>
  <si>
    <t>OST - Ostatní</t>
  </si>
  <si>
    <t xml:space="preserve">    O01 - Ostatní</t>
  </si>
  <si>
    <t>-829150994</t>
  </si>
  <si>
    <t>02</t>
  </si>
  <si>
    <t>15663780</t>
  </si>
  <si>
    <t>03</t>
  </si>
  <si>
    <t>Provoz investora</t>
  </si>
  <si>
    <t>1006805195</t>
  </si>
  <si>
    <t>04</t>
  </si>
  <si>
    <t>Revize zkoušky a zaškolení</t>
  </si>
  <si>
    <t>939825050</t>
  </si>
  <si>
    <t>05</t>
  </si>
  <si>
    <t>Dokumentace skutečného provedení</t>
  </si>
  <si>
    <t>1561153566</t>
  </si>
  <si>
    <t>06</t>
  </si>
  <si>
    <t>Protipožární opatření -ucpávky</t>
  </si>
  <si>
    <t>2043959737</t>
  </si>
  <si>
    <t>07</t>
  </si>
  <si>
    <t>Protiprašná opatření při bouracích pracech zástěný fólií</t>
  </si>
  <si>
    <t>131609532</t>
  </si>
  <si>
    <t>2012</t>
  </si>
  <si>
    <t>1) Souhrnný list stavby</t>
  </si>
  <si>
    <t>2) Rekapitulace objektů</t>
  </si>
  <si>
    <t>2.0</t>
  </si>
  <si>
    <t>ZAMOK</t>
  </si>
  <si>
    <t>0,01</t>
  </si>
  <si>
    <t>SOUHRNNÝ LIST STAVBY</t>
  </si>
  <si>
    <t>Návod na vyplnění</t>
  </si>
  <si>
    <t>0,001</t>
  </si>
  <si>
    <t>Kód:</t>
  </si>
  <si>
    <t>2016007</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</si>
  <si>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</si>
  <si>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0,1</t>
  </si>
  <si>
    <t>Vyplň údaj</t>
  </si>
  <si>
    <t>True</t>
  </si>
  <si>
    <t>Náklady z rozpočtů</t>
  </si>
  <si>
    <t>REKAPITULACE OBJEKTŮ STAVBY</t>
  </si>
  <si>
    <t>Informatívní údaje z listů zakázek</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</si>
  <si>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</si>
  <si>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</si>
  <si>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</si>
  <si>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</si>
  <si>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</si>
  <si>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</si>
  <si>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</si>
  <si>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</si>
  <si>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</si>
  <si>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</si>
  <si>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</si>
  <si>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</si>
  <si>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</si>
  <si>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</si>
  <si>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</si>
  <si>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</si>
  <si>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###NOIMPORT###</t>
  </si>
  <si>
    <t>IMPORT</t>
  </si>
  <si>
    <t>{e6ccbce8-a4ef-410e-91a5-ad5fa8113b4a}</t>
  </si>
  <si>
    <t>{00000000-0000-0000-0000-000000000000}</t>
  </si>
  <si>
    <t>/</t>
  </si>
  <si>
    <t>01 - 01</t>
  </si>
  <si>
    <t xml:space="preserve">VRN a ostatní náklady </t>
  </si>
  <si>
    <t>02 - 1PP</t>
  </si>
  <si>
    <t>Stavební část 1PP</t>
  </si>
  <si>
    <t>03 - 1NP</t>
  </si>
  <si>
    <t>Stavební část 1NP</t>
  </si>
  <si>
    <t>04 - 2NP</t>
  </si>
  <si>
    <t xml:space="preserve">Stavební část 2NP  </t>
  </si>
  <si>
    <t>05 - 3NP</t>
  </si>
  <si>
    <t>Stavební část 3NP</t>
  </si>
  <si>
    <t>Procent. zadání
[% nákladů rozpočtu]</t>
  </si>
  <si>
    <t>Zařazení nákladů</t>
  </si>
  <si>
    <t>stavební čast</t>
  </si>
  <si>
    <t>OSTATNENAKLADY</t>
  </si>
  <si>
    <t>OSTATNENAKLADYVLASTNE</t>
  </si>
  <si>
    <t>Překlad plochý 115x71x1250 mm</t>
  </si>
  <si>
    <t>Příčky  8  na DBM, tl. 80 mm</t>
  </si>
  <si>
    <t>Příčky 11,5 na DBM, tl. 115 mm</t>
  </si>
  <si>
    <t>Příčky  14  na DBM, tl. 140 mm</t>
  </si>
  <si>
    <t>Předstěna SDK,tl.115mm, ocel.kce CW, 1x impr. 12,5mm</t>
  </si>
  <si>
    <t>Předstěna SDK,tl.200mm, ocel.kce CW, 1x impr.12,5mm</t>
  </si>
  <si>
    <t>Stěrka hydroizolační těsnicí hmotou, pružná hydroizolace</t>
  </si>
  <si>
    <t xml:space="preserve">Obklad soklíků keram.rovných, tmel,výška 10 cm </t>
  </si>
  <si>
    <t xml:space="preserve">Montáž podlah keram.,hladké, tmel, 30x30 cm </t>
  </si>
  <si>
    <t xml:space="preserve">Montáž obkladů stěn, porovin.,tmel, 20x20,30x15 cm </t>
  </si>
  <si>
    <t>Malba tekutá, barva, 2 x</t>
  </si>
  <si>
    <t>Malba disperzní interiérová , výška do 3,8 m pro SDK 2 x nátěr, 1 x penetrace</t>
  </si>
  <si>
    <t>Malba disperzní interiérová, výška do 3,8 m  pro SDK 2 x nátěr, 1 x penetrace</t>
  </si>
  <si>
    <t>Malba tekutá , barva, 2 x</t>
  </si>
  <si>
    <t>Montáž obkladů stěn, porovin.,tmel, 20x20,30x15 cm l</t>
  </si>
  <si>
    <t>Stěrka hydroizolační těsnicí hmotou , pružná hydroizolace</t>
  </si>
  <si>
    <t>Předstěna SDK,tl.115mm, ocel.kce CW, 1x impr.12,5mm</t>
  </si>
  <si>
    <t>Příčky 14  na DBM, tl. 140 mm</t>
  </si>
  <si>
    <t>Příčky  11,5 na DBM, tl. 115 mm</t>
  </si>
  <si>
    <t>Příčky  8 na DBM, tl. 80 mm</t>
  </si>
  <si>
    <t>Překlad  plochý 115x71x1250 mm</t>
  </si>
  <si>
    <t>Příčky  11,5  na DBM, tl. 115 mm</t>
  </si>
  <si>
    <t>Montáž obkladů stěn, porovin.,tmel, 20x20,30x15 cm</t>
  </si>
  <si>
    <t>Příčky  14 na DBM, tl. 140 mm</t>
  </si>
  <si>
    <t>Předstěna SDK,tl.200mm, ocel.kce CW, 1x impr. 12,5mm</t>
  </si>
  <si>
    <t>pás těžký asfaltovaný  (10m)</t>
  </si>
  <si>
    <t>Malba disperzní interiérová  výška do 3,8 m pro SDK 2 x nátěr, 1 x penetrace</t>
  </si>
  <si>
    <t>Poliklinika - nemocnice Vyškov _17_07</t>
  </si>
  <si>
    <t>Celkem</t>
  </si>
  <si>
    <t>Název</t>
  </si>
  <si>
    <t>Vodorovné konstrukce</t>
  </si>
  <si>
    <t>713</t>
  </si>
  <si>
    <t>Izolace tepelné</t>
  </si>
  <si>
    <t>721</t>
  </si>
  <si>
    <t>Vnitřní kanalizace</t>
  </si>
  <si>
    <t>722</t>
  </si>
  <si>
    <t>Vnitřní vodovod</t>
  </si>
  <si>
    <t>725</t>
  </si>
  <si>
    <t>Zařizovací předměty</t>
  </si>
  <si>
    <t>Ostatní</t>
  </si>
  <si>
    <t>Zednické výpomoci</t>
  </si>
  <si>
    <t xml:space="preserve">Položkový rozpočet </t>
  </si>
  <si>
    <t>#TypZaznamu#</t>
  </si>
  <si>
    <t>S:</t>
  </si>
  <si>
    <t>STA</t>
  </si>
  <si>
    <t>O:</t>
  </si>
  <si>
    <t>OBJ</t>
  </si>
  <si>
    <t>R:</t>
  </si>
  <si>
    <t>ROZ</t>
  </si>
  <si>
    <t>C:</t>
  </si>
  <si>
    <t>CAS_STR</t>
  </si>
  <si>
    <t>P.č.</t>
  </si>
  <si>
    <t>Číslo položky</t>
  </si>
  <si>
    <t>Název položky</t>
  </si>
  <si>
    <t>množství</t>
  </si>
  <si>
    <t>cena / MJ</t>
  </si>
  <si>
    <t>Dodávka</t>
  </si>
  <si>
    <t>Dodávka celk.</t>
  </si>
  <si>
    <t>Montáž</t>
  </si>
  <si>
    <t>Montáž celk.</t>
  </si>
  <si>
    <t>cena s DPH</t>
  </si>
  <si>
    <t>hmotnost / MJ</t>
  </si>
  <si>
    <t>hmotnost celk.(t)</t>
  </si>
  <si>
    <t>dem. hmotnost / MJ</t>
  </si>
  <si>
    <t>dem. hmotnost celk.(t)</t>
  </si>
  <si>
    <t>Ceník</t>
  </si>
  <si>
    <t>Cen. soustava</t>
  </si>
  <si>
    <t>Nhod / MJ</t>
  </si>
  <si>
    <t>Nhod celk.</t>
  </si>
  <si>
    <t>Díl:</t>
  </si>
  <si>
    <t>DIL</t>
  </si>
  <si>
    <t>452311121R00</t>
  </si>
  <si>
    <t>Podbetonování potrubí stoupací z betonu C 8/10</t>
  </si>
  <si>
    <t>POL1_0</t>
  </si>
  <si>
    <t>713571113R00</t>
  </si>
  <si>
    <t>Požárně ochranná manžeta hl. 60 mm, EI 90, D 75 mm</t>
  </si>
  <si>
    <t>713571115R00</t>
  </si>
  <si>
    <t>Požárně ochranná manžeta hl. 60mm, EI 90, D 110 mm</t>
  </si>
  <si>
    <t>713541201R00</t>
  </si>
  <si>
    <t>Tmelení spár 2 x 15 mm protipožárním tmelem , vodovodní potrubí v jídře a průchod přes zeď</t>
  </si>
  <si>
    <t>713411112R00</t>
  </si>
  <si>
    <t>Izolace tepelná potrubí rohožemi a drátem 2vrstvá</t>
  </si>
  <si>
    <t>998713103R00</t>
  </si>
  <si>
    <t>Přesun hmot pro izolace tepelné, výšky do 24 m</t>
  </si>
  <si>
    <t>721152206R00</t>
  </si>
  <si>
    <t>Potrubí svař. PE odpadní - svislé, D 75 x 3,0 mm</t>
  </si>
  <si>
    <t>721152208R00</t>
  </si>
  <si>
    <t>Potrubí svař.t PE odpadní - svislé,D 110 x 4,3 mm</t>
  </si>
  <si>
    <t>721152216R00</t>
  </si>
  <si>
    <t>Čisticí kus svař. PE, pro odpadní svislé D 75 mm</t>
  </si>
  <si>
    <t>721152218R00</t>
  </si>
  <si>
    <t>Čisticí kus svař.t PE,pro odpadní svislé D 110 mm</t>
  </si>
  <si>
    <t>721153205R00</t>
  </si>
  <si>
    <t>Potrubí svař. PE připojovací, D 50 x 3,0 mm</t>
  </si>
  <si>
    <t>721153206R00</t>
  </si>
  <si>
    <t>Potrubí svař. PE připojovací, D 56 x 3,0 mm</t>
  </si>
  <si>
    <t>721153210R00</t>
  </si>
  <si>
    <t>Potrubí svařované  PE připojovací, D 110 x 4,3 mm</t>
  </si>
  <si>
    <t>721154208R00</t>
  </si>
  <si>
    <t>Potrubí svař. PE svodné (ležaté) v zemi 110x4,3</t>
  </si>
  <si>
    <t>721154209R00</t>
  </si>
  <si>
    <t>Potrubí svař. PE svodné (ležaté) v zemi 125x4,9</t>
  </si>
  <si>
    <t>721154210R00</t>
  </si>
  <si>
    <t>Potrubí svař. PE svodné (ležaté) v zemi 160x6,2</t>
  </si>
  <si>
    <t>721154211R00</t>
  </si>
  <si>
    <t>Potrubí svař. PE svodné (ležaté) v zemi 200x6,2</t>
  </si>
  <si>
    <t>Dilatační kus DN 100</t>
  </si>
  <si>
    <t>ks</t>
  </si>
  <si>
    <t>Dilatační kus DN 75</t>
  </si>
  <si>
    <t>721194104R00</t>
  </si>
  <si>
    <t>Vyvedení odpadních výpustek D 40 x 1,8</t>
  </si>
  <si>
    <t>721194105R00</t>
  </si>
  <si>
    <t>Vyvedení odpadních výpustek D 50 x 1,8</t>
  </si>
  <si>
    <t>721194109R00</t>
  </si>
  <si>
    <t>Vyvedení odpadních výpustek D 110 x 2,3</t>
  </si>
  <si>
    <t>PC</t>
  </si>
  <si>
    <t>Uzátkovat kanalizaci DN100</t>
  </si>
  <si>
    <t>721290111R00</t>
  </si>
  <si>
    <t>Zkouška těsnosti kanalizace vodou DN 125</t>
  </si>
  <si>
    <t>721290112R00</t>
  </si>
  <si>
    <t>Zkouška těsnosti kanalizace vodou DN 200</t>
  </si>
  <si>
    <t>721290123R00</t>
  </si>
  <si>
    <t>Zkouška těsnosti kanalizace kouřem DN 300</t>
  </si>
  <si>
    <t>998721103R00</t>
  </si>
  <si>
    <t>Přesun hmot pro vnitřní kanalizaci, výšky do 24 m</t>
  </si>
  <si>
    <t>721110802R00</t>
  </si>
  <si>
    <t>Demontáž potrubí z kameninových trub DN 100</t>
  </si>
  <si>
    <t>721110806R00</t>
  </si>
  <si>
    <t>Demontáž potrubí z kameninových trub DN 200</t>
  </si>
  <si>
    <t>721140802R00</t>
  </si>
  <si>
    <t>Demontáž potrubí litinového DN 100</t>
  </si>
  <si>
    <t>721140806R00</t>
  </si>
  <si>
    <t>Demontáž potrubí litinového DN 200</t>
  </si>
  <si>
    <t>721171803R00</t>
  </si>
  <si>
    <t>Demontáž potrubí z PVC do D 75 mm</t>
  </si>
  <si>
    <t>721171808R00</t>
  </si>
  <si>
    <t>Demontáž potrubí z PVC do D 114 mm</t>
  </si>
  <si>
    <t>721290823R00</t>
  </si>
  <si>
    <t>Přesun vybouraných hmot - kanalizace, H 12 - 24 m</t>
  </si>
  <si>
    <t>721110918R00</t>
  </si>
  <si>
    <t>Oprava - propojení dosavadního potrubí DN 200</t>
  </si>
  <si>
    <t>721300912R00</t>
  </si>
  <si>
    <t>Pročištění svislých odpadů, jedno podl., do DN 200</t>
  </si>
  <si>
    <t>722163103R00</t>
  </si>
  <si>
    <t>Potrubí z měděných trubek D 18 x 1,0 mm</t>
  </si>
  <si>
    <t>722163104R00</t>
  </si>
  <si>
    <t>Potrubí z měděných trubek D 22 x 1,0 mm</t>
  </si>
  <si>
    <t>722163105R00</t>
  </si>
  <si>
    <t>Potrubí z měděných trubek D 28 x 1,5 mm</t>
  </si>
  <si>
    <t>722163106R00</t>
  </si>
  <si>
    <t>Potrubí z měděných trubek D 35 x 1,5 mm</t>
  </si>
  <si>
    <t>722163107R00</t>
  </si>
  <si>
    <t>Potrubí z měděných trubek D 42 x 1,5 mm</t>
  </si>
  <si>
    <t>722181241RT7</t>
  </si>
  <si>
    <t>Izolace návleková  tl. stěny 6 mm, vnitřní průměr 22 mm</t>
  </si>
  <si>
    <t>722181241RT9</t>
  </si>
  <si>
    <t>Izolace návleková tl. stěny 6 mm, vnitřní průměr 28 mm</t>
  </si>
  <si>
    <t>722181241RU2</t>
  </si>
  <si>
    <t>Izolace návleková tl. stěny 6 mm, vnitřní průměr 35 mm</t>
  </si>
  <si>
    <t>722181242RV9</t>
  </si>
  <si>
    <t>Izolace návlekováL tl. stěny 9 mm, vnitřní průměr 40 mm</t>
  </si>
  <si>
    <t>722181242RW2</t>
  </si>
  <si>
    <t>Izolace návleková tl. stěny 9 mm, vnitřní průměr 45 mm</t>
  </si>
  <si>
    <t>722181243RT7</t>
  </si>
  <si>
    <t>Izolace návleková  tl. stěny 13 mm, vnitřní průměr 22 mm</t>
  </si>
  <si>
    <t>722181243RT9</t>
  </si>
  <si>
    <t>Izolace návlekováL tl. stěny 13 mm, vnitřní průměr 28 mm</t>
  </si>
  <si>
    <t>722181244RU2</t>
  </si>
  <si>
    <t>Izolace návleková tl. stěny 20 mm, vnitřní průměr 35 mm</t>
  </si>
  <si>
    <t>722181244RW2</t>
  </si>
  <si>
    <t>Izolace návleková  tl. stěny 20 mm, vnitřní průměr 45 mm</t>
  </si>
  <si>
    <t>722190401R00</t>
  </si>
  <si>
    <t>Vyvedení a upevnění výpustek DN 15</t>
  </si>
  <si>
    <t>722220121R00</t>
  </si>
  <si>
    <t>Nástěnka K 247, pro baterii G 1/2</t>
  </si>
  <si>
    <t>pár</t>
  </si>
  <si>
    <t>722235112R00</t>
  </si>
  <si>
    <t>Kohout kulový, vnitř.-vnitř.z. DN 20</t>
  </si>
  <si>
    <t>722235113R00</t>
  </si>
  <si>
    <t>Kohout kulový, vnitř.-vnitř.z.  DN 25</t>
  </si>
  <si>
    <t>722235115R00</t>
  </si>
  <si>
    <t>Kohout kulový, vnitř.-vnitř.z.  DN 40</t>
  </si>
  <si>
    <t>551100161R</t>
  </si>
  <si>
    <t>Kohout kulový vypouštěcí  1/2"</t>
  </si>
  <si>
    <t>POL3_0</t>
  </si>
  <si>
    <t>722235114R00</t>
  </si>
  <si>
    <t>Kohout kulový, vnitř.-vnitř.z.  DN 32</t>
  </si>
  <si>
    <t>722280106R00</t>
  </si>
  <si>
    <t>Tlaková zkouška vodovodního potrubí DN 32</t>
  </si>
  <si>
    <t>722280107R00</t>
  </si>
  <si>
    <t>Tlaková zkouška vodovodního potrubí DN 40</t>
  </si>
  <si>
    <t>722290234R00</t>
  </si>
  <si>
    <t>Proplach a dezinfekce vodovod.potrubí DN 80</t>
  </si>
  <si>
    <t>998722103R00</t>
  </si>
  <si>
    <t>Přesun hmot pro vnitřní vodovod, výšky do 24 m</t>
  </si>
  <si>
    <t>722130801R00</t>
  </si>
  <si>
    <t>Demontáž potrubí ocelových závitových DN 25</t>
  </si>
  <si>
    <t>722130802R00</t>
  </si>
  <si>
    <t>Demontáž potrubí ocelových závitových DN 40</t>
  </si>
  <si>
    <t>722220861R00</t>
  </si>
  <si>
    <t>Demontáž armatur s dvěma závity G 3/4</t>
  </si>
  <si>
    <t>722220862R00</t>
  </si>
  <si>
    <t>Demontáž armatur s dvěma závity G 5/4</t>
  </si>
  <si>
    <t>722220863R00</t>
  </si>
  <si>
    <t>Demontáž armatur s dvěma závity G 6/4</t>
  </si>
  <si>
    <t>722290823R00</t>
  </si>
  <si>
    <t>Přesun vybouraných hmot - vodovody, H 12 - 24 m</t>
  </si>
  <si>
    <t>722172965R00</t>
  </si>
  <si>
    <t>Vsazení odbočky do plast. potrubí polyf. D 40 mm</t>
  </si>
  <si>
    <t>722172967R00</t>
  </si>
  <si>
    <t>Vsazení odbočky do plast. potrubí polyf D 63 mm, D50mm</t>
  </si>
  <si>
    <t>722190901R00</t>
  </si>
  <si>
    <t>Uzavření/otevření vodovodního potrubí při opravě</t>
  </si>
  <si>
    <t>725014131R00</t>
  </si>
  <si>
    <t>Klozet závěsný + sedátko, bílý</t>
  </si>
  <si>
    <t>286967562R</t>
  </si>
  <si>
    <t>Modul-WC Kombifix ovl.zepředu,, s odsáváním, pro mokrý proces, do zděné předstěnové instalace. 2 objemy splachování</t>
  </si>
  <si>
    <t>725016105R00</t>
  </si>
  <si>
    <t>Pisoár  ovládání automatické, bílý</t>
  </si>
  <si>
    <t>725017130R00</t>
  </si>
  <si>
    <t>Umyvadlo na šrouby 50 x 41 cm, bílé</t>
  </si>
  <si>
    <t>725017138R00</t>
  </si>
  <si>
    <t>Kryt sifonu umyvadel , bílý</t>
  </si>
  <si>
    <t>725017151R00</t>
  </si>
  <si>
    <t>Umyvadlo invalidní  64 x 50,5 cm, bílé</t>
  </si>
  <si>
    <t>725019101R00</t>
  </si>
  <si>
    <t>Výlevka stojící  s plastovou mřížkou</t>
  </si>
  <si>
    <t>725119105R00</t>
  </si>
  <si>
    <t>Montáž splachovacích nádrží vysokopoložených</t>
  </si>
  <si>
    <t>725119306R00</t>
  </si>
  <si>
    <t>Montáž klozetu závěsného</t>
  </si>
  <si>
    <t>725119402R00</t>
  </si>
  <si>
    <t>Montáž předstěnových systémů do sádrokartonu</t>
  </si>
  <si>
    <t>725829201RT1</t>
  </si>
  <si>
    <t>Montáž baterie umyv.a dřezové nástěnné chromové, včetně dodávky pákové baterie</t>
  </si>
  <si>
    <t>725334301RT1</t>
  </si>
  <si>
    <t>Nálevka se sifonem PP , DN 32, rozměry 78x55 mm,výška 100 mm</t>
  </si>
  <si>
    <t>725980113RT1</t>
  </si>
  <si>
    <t>Dvířka vanová 300 x 300 mm, bez dodávky</t>
  </si>
  <si>
    <t>998725103R00</t>
  </si>
  <si>
    <t>Přesun hmot pro zařizovací předměty, výšky do 24 m</t>
  </si>
  <si>
    <t>725110811R00</t>
  </si>
  <si>
    <t>Demontáž klozetů splachovacích</t>
  </si>
  <si>
    <t>725210821R00</t>
  </si>
  <si>
    <t>Demontáž umyvadel bez výtokových armatur</t>
  </si>
  <si>
    <t>725330820R00</t>
  </si>
  <si>
    <t>Demontáž výlevky diturvitové</t>
  </si>
  <si>
    <t>725810811R00</t>
  </si>
  <si>
    <t>Demontáž ventilu výtokového nástěnného</t>
  </si>
  <si>
    <t>725590813R00</t>
  </si>
  <si>
    <t>Přesun vybour.hmot, zařizovací předměty H 24 m</t>
  </si>
  <si>
    <t>Vysekání rýh ve zdi cihelné 7x10 cm</t>
  </si>
  <si>
    <t>Vysekání rýh ve zdi cihelné 7x15 cm</t>
  </si>
  <si>
    <t>Průraz zdivem v cihlové zdi tloušťky 15 cm 20x20 cm</t>
  </si>
  <si>
    <t>Průraz zdivem v cihlové zdi tloušťky 15 cm 10x10 cm</t>
  </si>
  <si>
    <t>SUM</t>
  </si>
  <si>
    <t>END</t>
  </si>
  <si>
    <t>713571111RT2</t>
  </si>
  <si>
    <t>Požárně ochranná manžeta hl. 60 mm, EI 90, D 50 mm, PROMASTOP®-U</t>
  </si>
  <si>
    <t>721154226R00</t>
  </si>
  <si>
    <t>Potrubí svař. PE ležaté zavěšené D 75 x 3,0 mm</t>
  </si>
  <si>
    <t>721154228R00</t>
  </si>
  <si>
    <t>Potrubí svař. PE ležaté zavěšené D 110 x 4,3 mm</t>
  </si>
  <si>
    <t>721273150RT1</t>
  </si>
  <si>
    <t>Hlavice ventilační přivětrávací , přivzdušňovací ventil , D 50/75/110 mm</t>
  </si>
  <si>
    <t>Mřížka k přiv. hlavici +m</t>
  </si>
  <si>
    <t>72117-6105.R00</t>
  </si>
  <si>
    <t>Potrubí HT připojovací DN 100x2,7 mm</t>
  </si>
  <si>
    <t>72117-6104.R00</t>
  </si>
  <si>
    <t>Potrubí HT připojovací DN 70x1,9 mm</t>
  </si>
  <si>
    <t>Objímka Gabal DN 110</t>
  </si>
  <si>
    <t>Objímka Gabal DN 75</t>
  </si>
  <si>
    <t>Závěs</t>
  </si>
  <si>
    <t>72114-0915.R00</t>
  </si>
  <si>
    <t>Oprava-propojení dosavadního potrubí DN 100</t>
  </si>
  <si>
    <t>72129-0123.R00</t>
  </si>
  <si>
    <t>72217-4313.R00</t>
  </si>
  <si>
    <t>Potrubí z PP-R 80 PN 20, DN 32</t>
  </si>
  <si>
    <t>72217-4312.R00</t>
  </si>
  <si>
    <t>Potrubí z PP-R 80 PN 20, DN 25</t>
  </si>
  <si>
    <t>Montáž žlabu</t>
  </si>
  <si>
    <t>Pozink. žlab DN 32</t>
  </si>
  <si>
    <t>Pozink. žlab DN 25</t>
  </si>
  <si>
    <t>72213-1934.R00</t>
  </si>
  <si>
    <t>Oprava-propojení dosavadního potrubí DN 32</t>
  </si>
  <si>
    <t>72213-1933.R00</t>
  </si>
  <si>
    <t>Oprava-propojení dosavadního potrubí DN 25</t>
  </si>
  <si>
    <t>72216-0943.R00</t>
  </si>
  <si>
    <t>Oprava-propojení na nové Cu potrubí DN 28</t>
  </si>
  <si>
    <t>72216-0942.R00</t>
  </si>
  <si>
    <t>Oprava-propojení na nové Cu potrubí DN 22</t>
  </si>
  <si>
    <t>Objímka Gabal DN 32</t>
  </si>
  <si>
    <t>Objímka Gabal DN 25</t>
  </si>
  <si>
    <t>72223-9103.R00</t>
  </si>
  <si>
    <t>Montáž vodovodních armatur 2závity, G1</t>
  </si>
  <si>
    <t>72223-9104.R00</t>
  </si>
  <si>
    <t>Montáž vodovodních armatur 2závity, G5/4</t>
  </si>
  <si>
    <t>Kulový kohout DN 32</t>
  </si>
  <si>
    <t>Kulový kohout DN 25</t>
  </si>
  <si>
    <t>Vsazení ventilu na stávající potrubí vody, vyřezání závitu na potrubí</t>
  </si>
  <si>
    <t>hod</t>
  </si>
  <si>
    <t>Vypuštění a napuštění budovy</t>
  </si>
  <si>
    <t>72229-0226.R00</t>
  </si>
  <si>
    <t>Zkouška tlaku potrubí závitového DN 32</t>
  </si>
  <si>
    <t>72229-0234.R00</t>
  </si>
  <si>
    <t>725122813R00</t>
  </si>
  <si>
    <t>Demontáž pisoárů s nádrží + 1 záchodkem</t>
  </si>
  <si>
    <t>46068-0021.RT3</t>
  </si>
  <si>
    <t>Průraz zdivem v cihlové zdi 15x15x10 cm</t>
  </si>
  <si>
    <t>46068-0021.RT4</t>
  </si>
  <si>
    <t>Průraz zdivem v cihlové zdi 30x15x10 cm</t>
  </si>
  <si>
    <t>Bourání soklu 30x60x7 cm, cihla</t>
  </si>
  <si>
    <t>Požárně ochranná manžeta hl. 60 mm, EI 90, D 50 mm</t>
  </si>
  <si>
    <t>Potrubí Geberit PE ležaté zavěšené D 75 x 3,0 mm</t>
  </si>
  <si>
    <t>725249102R00</t>
  </si>
  <si>
    <t>Montáž sprchových mís a vaniček</t>
  </si>
  <si>
    <t>725249103R00</t>
  </si>
  <si>
    <t>Montáž sprchových koutů</t>
  </si>
  <si>
    <t>725845111R00</t>
  </si>
  <si>
    <t>Baterie sprchová nástěnná ruční, bez příslušenství</t>
  </si>
  <si>
    <t>Příslušenství ke sprch baterii</t>
  </si>
  <si>
    <t>725240811R00</t>
  </si>
  <si>
    <t>Demontáž sprchových kabin bez výtokových armatur</t>
  </si>
  <si>
    <t>1 PP</t>
  </si>
  <si>
    <t>ZTI</t>
  </si>
  <si>
    <t>1NP</t>
  </si>
  <si>
    <t>2 NP</t>
  </si>
  <si>
    <t>Potrubí Geberit PE ležaté zavěšené D 110 x 4,3 mm</t>
  </si>
  <si>
    <t>Výlevka stojící MIRA 5104.6 s plastovou mřížkou</t>
  </si>
  <si>
    <t>3 NP</t>
  </si>
  <si>
    <t>STAVBA:</t>
  </si>
  <si>
    <t>REKONSTRUKCE SOCIÁLNÍCH ZAŘÍZENÍ POLIKLINIKY - NEMOCNICE VYŠKOV</t>
  </si>
  <si>
    <t>OBJEKT:</t>
  </si>
  <si>
    <t>1PP</t>
  </si>
  <si>
    <t>ČÁST:</t>
  </si>
  <si>
    <t>D.1.4.4  SILNOPROUDÁ ELEKTROINSTALACE</t>
  </si>
  <si>
    <t>Č. P.</t>
  </si>
  <si>
    <t>ZKRÁCENÝ POPIS</t>
  </si>
  <si>
    <t>M.J.</t>
  </si>
  <si>
    <t>MNOŽSTVÍ</t>
  </si>
  <si>
    <t>JEDN. CENA</t>
  </si>
  <si>
    <t>CELKEM</t>
  </si>
  <si>
    <t>ELEKTROMONTÁŽE - MATERIÁL NOSNÝ</t>
  </si>
  <si>
    <t>1.</t>
  </si>
  <si>
    <t>KRABICE PŘÍSTROJOVÁ KP 67 - SDK</t>
  </si>
  <si>
    <t>KS</t>
  </si>
  <si>
    <t>2.</t>
  </si>
  <si>
    <t>KRABICE S PRŮCHODKAMI A SVORKOVNICÍ 8102, IP 54, ACD</t>
  </si>
  <si>
    <t>3.</t>
  </si>
  <si>
    <t>KRABICE S PRŮCHODKAMI 8101, IP 54, ACD</t>
  </si>
  <si>
    <t>4.</t>
  </si>
  <si>
    <t>KABEL CYKYJ 3x1,5</t>
  </si>
  <si>
    <t>5.</t>
  </si>
  <si>
    <t>KABEL CYKYJ 5x1,5</t>
  </si>
  <si>
    <t>6.</t>
  </si>
  <si>
    <t>KABEL CYKYJ 3x2,5</t>
  </si>
  <si>
    <t>7.</t>
  </si>
  <si>
    <t>KABEL CYKYO 3x1,5</t>
  </si>
  <si>
    <t>8.</t>
  </si>
  <si>
    <t>KABEL CYKYO 5x1,5</t>
  </si>
  <si>
    <t>9.</t>
  </si>
  <si>
    <t>ŠŇŮRA H07RN-F 3x2,5</t>
  </si>
  <si>
    <t>10.</t>
  </si>
  <si>
    <t>VODIČ CY 1,5</t>
  </si>
  <si>
    <t>11.</t>
  </si>
  <si>
    <t>SNÍMAČ POHYBU STROPNÍ, VESTAVNÝ, 360°, 
JEDNOKANÁLOVÝ, IR BEZDRÁTOVÉ NASTAVENÍ</t>
  </si>
  <si>
    <t>12.</t>
  </si>
  <si>
    <t>SNÍMAČ POHYBU STROPNÍ, VESTAVNÝ, 360°, 
DVOUKANÁLOVÝ, IR BEZDRÁTOVÉ NASTAVENÍ</t>
  </si>
  <si>
    <t>13.</t>
  </si>
  <si>
    <t>IR OVLADAČ PRO NASTAVENÍ POHYBOVÝCH ČIDEL</t>
  </si>
  <si>
    <t>14.</t>
  </si>
  <si>
    <t>EL. OSOUŠEČ RUKOU, 1800 W, 230 V, PLAST</t>
  </si>
  <si>
    <t>15.</t>
  </si>
  <si>
    <t>JISTIČ LSN 10B/1</t>
  </si>
  <si>
    <t>16.</t>
  </si>
  <si>
    <t>JISTIČ LSN 16B/1</t>
  </si>
  <si>
    <t>17.</t>
  </si>
  <si>
    <t>SVORKA ŘADOVÁ RSA 4</t>
  </si>
  <si>
    <t>18.</t>
  </si>
  <si>
    <t>ŠTÍTEK OZNAČOVACÍ</t>
  </si>
  <si>
    <t>19.</t>
  </si>
  <si>
    <t>PODRUŽNÝ MATERIÁL</t>
  </si>
  <si>
    <t>CELKEM KČ:</t>
  </si>
  <si>
    <t>SVÍTIDLA VČ. ZDROJŮ</t>
  </si>
  <si>
    <t>A - SVÍTIDLO STROPNÍ, VESTAVNÉ, PLASTOVÝ VÝLISEK S Al
CHLADIČEM, JEDNO-OKRUHOVÉ, ZDROJ LED 19 W,
min. 1800 lm ZE SVÍTIDLA, 4000 K, OPÁLOVÝ DIFUSOR</t>
  </si>
  <si>
    <t>ELEKTROMONTÁŽE - MONTÁŽNÍ PRÁCE</t>
  </si>
  <si>
    <t>MONTÁŽNÍ PRÁCE DLE KAPITOLY "MATERIÁL NOSNÝ"</t>
  </si>
  <si>
    <t>MONTÁŽ SVÍTIDLA</t>
  </si>
  <si>
    <t>PŘIDRUŽENÉ PRACOVNÍ VÝKONY</t>
  </si>
  <si>
    <t>UKONČENÍ VODIČŮ V ROZVADĚČI
DLE KAPITOLY "DODÁVKA ROZVADĚČŮ"</t>
  </si>
  <si>
    <t>STAVEBNÍ PŘÍPOMOCE</t>
  </si>
  <si>
    <t>VYSEKÁNÍ RÝH VE ZDI CIHELNÉM 3x7 CM</t>
  </si>
  <si>
    <t>PŘESUN HMOT PRO OPRAVY A ÚDRŽBU DO VÝŠKY 12 M</t>
  </si>
  <si>
    <t>T</t>
  </si>
  <si>
    <t>OPRAVA OMÍTKY HRUBOU MALTOU DO 0,09 m2</t>
  </si>
  <si>
    <t>M2</t>
  </si>
  <si>
    <t>OPRAVA OMÍTKY ŠTUKOVOU MALTOU DO 0,09 m2</t>
  </si>
  <si>
    <t>MALBA STROPŮ A STĚN, BARVOU BÍLOU</t>
  </si>
  <si>
    <t>HZS - PRÁCE NEZAHRNUTNÉ DO MONTÁŽNÍHO CENÍKU</t>
  </si>
  <si>
    <t>PRÁCE SPOJENÉ S DEMONTÁŽNÍ STÁV. ZAŘÍZENÍ</t>
  </si>
  <si>
    <t>HOD</t>
  </si>
  <si>
    <t>PRÁCE SPOJENÉ S NAPOJENÍM NA STÁV. ZAŘÍZENÍ</t>
  </si>
  <si>
    <t>PRÁCE SPOJENÉ S ÚPRAVOU A DOPLNĚNÍM STÁV. ROZV.</t>
  </si>
  <si>
    <t>DOKUMENTACE SKUTEČNÉHO PROVEDENÍ</t>
  </si>
  <si>
    <t>HZS - REVIZE</t>
  </si>
  <si>
    <t>PROVEDENÍ VÝCHOZÍ REVIZE A VYPRACOVÁNÍ REVIZNÍ ZPRÁVY</t>
  </si>
  <si>
    <t>CELKEM 1 PP</t>
  </si>
  <si>
    <t>CELKEM 1NP</t>
  </si>
  <si>
    <t>CELKEM 2 NP</t>
  </si>
  <si>
    <t>CELKEM 3 NP</t>
  </si>
  <si>
    <t>Poz. číslo</t>
  </si>
  <si>
    <t>Měrná jednotka</t>
  </si>
  <si>
    <t xml:space="preserve">Počet </t>
  </si>
  <si>
    <t>Cena dodávky jednotková</t>
  </si>
  <si>
    <t>Cena montáže jednotková</t>
  </si>
  <si>
    <t>Cena dodávky celkem</t>
  </si>
  <si>
    <t>Cena montáže celkem</t>
  </si>
  <si>
    <t>1.01</t>
  </si>
  <si>
    <t>Odvodní ventilátor diagonální potrubní DN200</t>
  </si>
  <si>
    <t>Qv=415m3/h, pe=250Pa</t>
  </si>
  <si>
    <t>P=0,12kW/230V</t>
  </si>
  <si>
    <t>včetně připojovacích manžet</t>
  </si>
  <si>
    <t>1.15</t>
  </si>
  <si>
    <t>Tlumič hluku kruhový</t>
  </si>
  <si>
    <t>DN200, l=900mm</t>
  </si>
  <si>
    <t>1.20</t>
  </si>
  <si>
    <t>Samočinná zpětná klapka</t>
  </si>
  <si>
    <t>DN200</t>
  </si>
  <si>
    <t>1.40</t>
  </si>
  <si>
    <t>Talířový ventil kovový odvodní se zděří</t>
  </si>
  <si>
    <t>DN100</t>
  </si>
  <si>
    <t>1.41</t>
  </si>
  <si>
    <t>DN160</t>
  </si>
  <si>
    <t>1.42</t>
  </si>
  <si>
    <t>Stěnová mřížka uzavřená</t>
  </si>
  <si>
    <t>525x75/12,5</t>
  </si>
  <si>
    <t>1.50</t>
  </si>
  <si>
    <t xml:space="preserve">Ohebná hadice </t>
  </si>
  <si>
    <t>bm</t>
  </si>
  <si>
    <t>1.51</t>
  </si>
  <si>
    <t>1.60</t>
  </si>
  <si>
    <t>Potrubí čtyřhranné sk.I - pozinkované</t>
  </si>
  <si>
    <t>vč. tvarovek a příslušenství</t>
  </si>
  <si>
    <t>1.70</t>
  </si>
  <si>
    <t>Kruhové SPIRO potrubí DN100</t>
  </si>
  <si>
    <t>1.71</t>
  </si>
  <si>
    <t>Kruhové SPIRO potrubí DN160</t>
  </si>
  <si>
    <t>1.72</t>
  </si>
  <si>
    <t>Kruhové SPIRO potrubí DN200</t>
  </si>
  <si>
    <t>1.80</t>
  </si>
  <si>
    <t>Protipožární izolace tl. 40mm</t>
  </si>
  <si>
    <t>1.90</t>
  </si>
  <si>
    <t>Montážní, spojovací, těsnící a závěsný materiál</t>
  </si>
  <si>
    <t>1.91</t>
  </si>
  <si>
    <t>Komplexní vyzkoušení</t>
  </si>
  <si>
    <t>1.92</t>
  </si>
  <si>
    <t>Zaregulování zařízení</t>
  </si>
  <si>
    <t>1.93</t>
  </si>
  <si>
    <t>Zaškolení obsluhy</t>
  </si>
  <si>
    <t>Celkem:</t>
  </si>
  <si>
    <t>Větrání sociálních zařízení 1.PP</t>
  </si>
  <si>
    <t>VZT</t>
  </si>
  <si>
    <t>Zařízení č. 1 - Větrání sociálních zařízení 1.NP</t>
  </si>
  <si>
    <t xml:space="preserve">CELKEM 1 NP </t>
  </si>
  <si>
    <t>CELKEM 1PP</t>
  </si>
  <si>
    <t>Zařízení č. 1 - Větrání sociálních zařízení 2.NP</t>
  </si>
  <si>
    <t>1.43</t>
  </si>
  <si>
    <t>525x125/12,5</t>
  </si>
  <si>
    <t>1.73</t>
  </si>
  <si>
    <t>Kruhové SPIRO potrubí DN280</t>
  </si>
  <si>
    <t>Zařízení č. 1 - Větrání sociálních zařízení 3.NP</t>
  </si>
  <si>
    <t xml:space="preserve">Mazanina se sítí, izolace, beton C12/15, tl. 15 cm síť 6 / 150 x 150 mm, asfaltový izol. pás </t>
  </si>
  <si>
    <t>2NP</t>
  </si>
  <si>
    <t>3NP</t>
  </si>
  <si>
    <t>12. 2. 2016</t>
  </si>
  <si>
    <t xml:space="preserve">Celkové náklady za stavbu </t>
  </si>
  <si>
    <t>Celkové náklady za stavbu</t>
  </si>
  <si>
    <t>Nemocnice Vyškov – Rekonstrukce sociálního zařízení  na poliklinice - dokončení</t>
  </si>
  <si>
    <t>Dodávka keramické dlažby cena dle výběru investora ve výši min. 350 Kč bez DPH</t>
  </si>
  <si>
    <t>Dodávka  obkladu cena dle výběru investora ve výši min. 350 Kč bez DPH</t>
  </si>
  <si>
    <t>Dodávka keramické dlažby cena dle výběru investorave ve výši min. 350 Kč bez DPH</t>
  </si>
  <si>
    <t>D+M Věšák na oblečení</t>
  </si>
  <si>
    <t>D+M Informační systém na dveře</t>
  </si>
  <si>
    <t xml:space="preserve">D+M čistící kartáč na WC mísu </t>
  </si>
  <si>
    <t>799-02</t>
  </si>
  <si>
    <t>799-03</t>
  </si>
  <si>
    <t>D+M zařízení pro invalidy madla (sada1+1)</t>
  </si>
  <si>
    <t>Podlahy povlakové 1PP - 5NP</t>
  </si>
  <si>
    <t>06 - 06</t>
  </si>
  <si>
    <t>#RTSROZP#</t>
  </si>
  <si>
    <t>Položkový rozpočet stavby</t>
  </si>
  <si>
    <t>2016/ 000</t>
  </si>
  <si>
    <t>Stavba</t>
  </si>
  <si>
    <t>položky</t>
  </si>
  <si>
    <t>Rozpočet:</t>
  </si>
  <si>
    <t>Podlahoviny</t>
  </si>
  <si>
    <t>Vypracoval:</t>
  </si>
  <si>
    <t>Rozpis ceny</t>
  </si>
  <si>
    <t>HSV</t>
  </si>
  <si>
    <t>PSV</t>
  </si>
  <si>
    <t>MON</t>
  </si>
  <si>
    <t>VN</t>
  </si>
  <si>
    <t>Vedlejší náklady</t>
  </si>
  <si>
    <t>ON</t>
  </si>
  <si>
    <t>Rekapitulace daní</t>
  </si>
  <si>
    <t>Základ pro základní DPH</t>
  </si>
  <si>
    <t xml:space="preserve">Základní DPH </t>
  </si>
  <si>
    <t>Zaokrouhlení</t>
  </si>
  <si>
    <t>Cena celkem bez DPH</t>
  </si>
  <si>
    <t>Cena celkem s DPH</t>
  </si>
  <si>
    <t>dne</t>
  </si>
  <si>
    <t>Za zhotovitele</t>
  </si>
  <si>
    <t>Za objednatele</t>
  </si>
  <si>
    <t>Rekapitulace dílčích částí</t>
  </si>
  <si>
    <t>#CASTI&gt;&gt;</t>
  </si>
  <si>
    <t>Číslo</t>
  </si>
  <si>
    <t>DPH celkem</t>
  </si>
  <si>
    <t>Cena celkem</t>
  </si>
  <si>
    <t>Celkem za stavbu</t>
  </si>
  <si>
    <t>776</t>
  </si>
  <si>
    <t>Podlahy povlakové</t>
  </si>
  <si>
    <t>776511810R00</t>
  </si>
  <si>
    <t>Odstranění PVC a koberců lepených bez podložky</t>
  </si>
  <si>
    <t>POL1_</t>
  </si>
  <si>
    <t>D96</t>
  </si>
  <si>
    <t>Přesuny suti a vybouraných hmot</t>
  </si>
  <si>
    <t>979087112R00</t>
  </si>
  <si>
    <t>Nakládání suti na dopravní prostředky</t>
  </si>
  <si>
    <t>POL8_</t>
  </si>
  <si>
    <t>Včetně nákladů na uložení na dopravní prostředek a nákladů na uložení na skládku.</t>
  </si>
  <si>
    <t>POP</t>
  </si>
  <si>
    <t>979990122R00</t>
  </si>
  <si>
    <t>Poplatek za skládku suti - PVC</t>
  </si>
  <si>
    <t>919732111R00</t>
  </si>
  <si>
    <t>Úprava cementobetonového krytu broušením tl. 2 mm</t>
  </si>
  <si>
    <t>777553010R00</t>
  </si>
  <si>
    <t>Penetrace savého podkladu disperzí pod Nivelit</t>
  </si>
  <si>
    <t>777553210R00</t>
  </si>
  <si>
    <t>Vyrovnání podlah, samonivel. hmota Nivelit tl. 2mm</t>
  </si>
  <si>
    <t>777553219R00</t>
  </si>
  <si>
    <t>Příplatek za další 2 mm, samonivel. hmota Nivelit</t>
  </si>
  <si>
    <t>776512000RT1</t>
  </si>
  <si>
    <t>Lepení povlakových podlah ze čtverců pryžových, pouze položení - pryž ve specifikaci</t>
  </si>
  <si>
    <t>28410244R</t>
  </si>
  <si>
    <t>Podlahovina PVC elektrostatik  608x608x2,0 mm</t>
  </si>
  <si>
    <t>POL3_</t>
  </si>
  <si>
    <t>1024,54*1,06</t>
  </si>
  <si>
    <t>VV</t>
  </si>
  <si>
    <t>776421100RT1</t>
  </si>
  <si>
    <t>Lepení podlahových soklíků z PVC a vinylu, pouze lepení - soklík ve specifikaci</t>
  </si>
  <si>
    <t>28342424R</t>
  </si>
  <si>
    <t>Profil soklový Therm PVC bílý se síťovinou š.160mm</t>
  </si>
  <si>
    <t>998712202R00</t>
  </si>
  <si>
    <t>Přesun hmot pro povlakové krytiny, výšky do 12 m</t>
  </si>
  <si>
    <t>POL7_</t>
  </si>
  <si>
    <t xml:space="preserve">Demontáž keramických soklíků </t>
  </si>
  <si>
    <t>Zapravení omítek pro montáž PVC soklíku</t>
  </si>
  <si>
    <t>799-07</t>
  </si>
  <si>
    <t>799-08</t>
  </si>
  <si>
    <t>D odpadkový koš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</si>
</sst>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yy"/>
    <numFmt numFmtId="165" formatCode="#,##0.00%"/>
    <numFmt numFmtId="166" formatCode="#,##0.00000"/>
    <numFmt numFmtId="167" formatCode="#,##0.000"/>
    <numFmt numFmtId="168" formatCode="0.00000"/>
    <numFmt numFmtId="169" formatCode="#,##0.00\ &quot;Kč&quot;"/>
    <numFmt numFmtId="170" formatCode="#,##0.00\ _K_č"/>
  </numFmts>
  <fonts count="60">
    <font>
      <sz val="11"/>
      <color theme="1"/>
      <name val="Calibri"/>
      <family val="2"/>
      <scheme val="minor"/>
    </font>
    <font>
      <sz val="10"/>
      <name val="Arial"/>
      <family val="2"/>
    </font>
    <font>
      <sz val="8"/>
      <name val="Trebuchet MS"/>
      <family val="2"/>
    </font>
    <font>
      <sz val="10"/>
      <name val="Trebuchet MS"/>
      <family val="2"/>
    </font>
    <font>
      <sz val="10"/>
      <color rgb="FF960000"/>
      <name val="Trebuchet MS"/>
      <family val="2"/>
    </font>
    <font>
      <u val="single"/>
      <sz val="11"/>
      <color theme="10"/>
      <name val="Calibri"/>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2"/>
      <name val="Trebuchet MS"/>
      <family val="2"/>
    </font>
    <font>
      <sz val="9"/>
      <name val="Trebuchet MS"/>
      <family val="2"/>
    </font>
    <font>
      <sz val="10"/>
      <color rgb="FF464646"/>
      <name val="Trebuchet MS"/>
      <family val="2"/>
    </font>
    <font>
      <b/>
      <sz val="10"/>
      <name val="Trebuchet MS"/>
      <family val="2"/>
    </font>
    <font>
      <sz val="8"/>
      <color rgb="FF969696"/>
      <name val="Trebuchet MS"/>
      <family val="2"/>
    </font>
    <font>
      <b/>
      <sz val="10"/>
      <color rgb="FF464646"/>
      <name val="Trebuchet MS"/>
      <family val="2"/>
    </font>
    <font>
      <sz val="10"/>
      <color rgb="FF969696"/>
      <name val="Trebuchet MS"/>
      <family val="2"/>
    </font>
    <font>
      <b/>
      <sz val="12"/>
      <color rgb="FF800000"/>
      <name val="Trebuchet MS"/>
      <family val="2"/>
    </font>
    <font>
      <b/>
      <sz val="12"/>
      <color rgb="FF960000"/>
      <name val="Trebuchet MS"/>
      <family val="2"/>
    </font>
    <font>
      <sz val="12"/>
      <color rgb="FF003366"/>
      <name val="Trebuchet MS"/>
      <family val="2"/>
    </font>
    <font>
      <sz val="10"/>
      <color rgb="FF003366"/>
      <name val="Trebuchet MS"/>
      <family val="2"/>
    </font>
    <font>
      <sz val="9"/>
      <color rgb="FF000000"/>
      <name val="Trebuchet MS"/>
      <family val="2"/>
    </font>
    <font>
      <sz val="8"/>
      <color rgb="FF960000"/>
      <name val="Trebuchet MS"/>
      <family val="2"/>
    </font>
    <font>
      <b/>
      <sz val="8"/>
      <name val="Trebuchet MS"/>
      <family val="2"/>
    </font>
    <font>
      <sz val="8"/>
      <color rgb="FF003366"/>
      <name val="Trebuchet MS"/>
      <family val="2"/>
    </font>
    <font>
      <i/>
      <sz val="8"/>
      <color rgb="FF0000FF"/>
      <name val="Trebuchet MS"/>
      <family val="2"/>
    </font>
    <font>
      <sz val="8"/>
      <color rgb="FFFAE682"/>
      <name val="Trebuchet MS"/>
      <family val="2"/>
    </font>
    <font>
      <b/>
      <sz val="12"/>
      <color rgb="FF969696"/>
      <name val="Trebuchet MS"/>
      <family val="2"/>
    </font>
    <font>
      <b/>
      <sz val="8"/>
      <color rgb="FF969696"/>
      <name val="Trebuchet MS"/>
      <family val="2"/>
    </font>
    <font>
      <b/>
      <sz val="9"/>
      <name val="Trebuchet MS"/>
      <family val="2"/>
    </font>
    <font>
      <sz val="12"/>
      <color rgb="FF969696"/>
      <name val="Trebuchet MS"/>
      <family val="2"/>
    </font>
    <font>
      <sz val="12"/>
      <name val="Trebuchet MS"/>
      <family val="2"/>
    </font>
    <font>
      <sz val="18"/>
      <color theme="10"/>
      <name val="Wingdings 2"/>
      <family val="1"/>
    </font>
    <font>
      <sz val="11"/>
      <name val="Trebuchet MS"/>
      <family val="2"/>
    </font>
    <font>
      <b/>
      <sz val="11"/>
      <color rgb="FF003366"/>
      <name val="Trebuchet MS"/>
      <family val="2"/>
    </font>
    <font>
      <sz val="11"/>
      <color rgb="FF003366"/>
      <name val="Trebuchet MS"/>
      <family val="2"/>
    </font>
    <font>
      <sz val="11"/>
      <color rgb="FF969696"/>
      <name val="Trebuchet MS"/>
      <family val="2"/>
    </font>
    <font>
      <sz val="10"/>
      <name val="Arial CE"/>
      <family val="2"/>
    </font>
    <font>
      <b/>
      <sz val="12"/>
      <name val="Arial CE"/>
      <family val="2"/>
    </font>
    <font>
      <b/>
      <sz val="10"/>
      <name val="Arial CE"/>
      <family val="2"/>
    </font>
    <font>
      <sz val="8"/>
      <name val="Arial CE"/>
      <family val="2"/>
    </font>
    <font>
      <b/>
      <sz val="11"/>
      <name val="Arial CE"/>
      <family val="2"/>
    </font>
    <font>
      <sz val="11"/>
      <name val="Calibri"/>
      <family val="2"/>
    </font>
    <font>
      <sz val="9"/>
      <name val="Arial CE"/>
      <family val="2"/>
    </font>
    <font>
      <sz val="11"/>
      <name val="Arial CE"/>
      <family val="2"/>
    </font>
    <font>
      <b/>
      <sz val="9"/>
      <name val="Arial CE"/>
      <family val="2"/>
    </font>
    <font>
      <sz val="10"/>
      <color rgb="FFFF0000"/>
      <name val="Arial CE"/>
      <family val="2"/>
    </font>
    <font>
      <sz val="8"/>
      <color rgb="FFFF0000"/>
      <name val="Arial CE"/>
      <family val="2"/>
    </font>
    <font>
      <sz val="8"/>
      <name val="Arial"/>
      <family val="2"/>
    </font>
    <font>
      <sz val="8"/>
      <name val="Tahoma"/>
      <family val="2"/>
    </font>
    <font>
      <b/>
      <sz val="10"/>
      <color rgb="FFFF0000"/>
      <name val="Arial CE"/>
      <family val="2"/>
    </font>
    <font>
      <b/>
      <sz val="14"/>
      <name val="Arial CE"/>
      <family val="2"/>
    </font>
    <font>
      <sz val="12"/>
      <name val="Arial CE"/>
      <family val="2"/>
    </font>
    <font>
      <b/>
      <sz val="13"/>
      <name val="Arial CE"/>
      <family val="2"/>
    </font>
    <font>
      <sz val="7"/>
      <name val="Arial CE"/>
      <family val="2"/>
    </font>
    <font>
      <sz val="9"/>
      <name val="Tahoma"/>
      <family val="2"/>
    </font>
    <font>
      <sz val="8"/>
      <color indexed="17"/>
      <name val="Arial CE"/>
      <family val="2"/>
    </font>
    <font>
      <sz val="8"/>
      <color indexed="9"/>
      <name val="Arial CE"/>
      <family val="2"/>
    </font>
    <font>
      <sz val="8"/>
      <color indexed="12"/>
      <name val="Arial CE"/>
      <family val="2"/>
    </font>
    <font>
      <b/>
      <sz val="8"/>
      <name val="Calibri"/>
      <family val="2"/>
    </font>
  </fonts>
  <fills count="15">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FFFFCC"/>
        <bgColor indexed="64"/>
      </patternFill>
    </fill>
    <fill>
      <patternFill patternType="solid">
        <fgColor rgb="FFBEBEBE"/>
        <bgColor indexed="64"/>
      </patternFill>
    </fill>
    <fill>
      <patternFill patternType="solid">
        <fgColor rgb="FFC0C0C0"/>
        <bgColor indexed="64"/>
      </patternFill>
    </fill>
    <fill>
      <patternFill patternType="solid">
        <fgColor rgb="FF99CCFF"/>
        <bgColor indexed="64"/>
      </patternFill>
    </fill>
    <fill>
      <patternFill patternType="solid">
        <fgColor theme="0" tint="-0.24997000396251678"/>
        <bgColor indexed="64"/>
      </patternFill>
    </fill>
    <fill>
      <patternFill patternType="solid">
        <fgColor rgb="FF00B0F0"/>
        <bgColor indexed="64"/>
      </patternFill>
    </fill>
    <fill>
      <patternFill patternType="solid">
        <fgColor indexed="13"/>
        <bgColor indexed="64"/>
      </patternFill>
    </fill>
    <fill>
      <patternFill patternType="solid">
        <fgColor theme="0"/>
        <bgColor indexed="64"/>
      </patternFill>
    </fill>
    <fill>
      <patternFill patternType="solid">
        <fgColor rgb="FFD6E1EE"/>
        <bgColor indexed="64"/>
      </patternFill>
    </fill>
    <fill>
      <patternFill patternType="solid">
        <fgColor rgb="FFDBDBDB"/>
        <bgColor indexed="64"/>
      </patternFill>
    </fill>
    <fill>
      <patternFill patternType="solid">
        <fgColor rgb="FFFFFF00"/>
        <bgColor indexed="64"/>
      </patternFill>
    </fill>
  </fills>
  <borders count="64">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969696"/>
      </top>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dotted">
        <color rgb="FF969696"/>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dotted">
        <color rgb="FF969696"/>
      </left>
      <right style="dotted">
        <color rgb="FF969696"/>
      </right>
      <top style="dotted">
        <color rgb="FF969696"/>
      </top>
      <bottom style="dotted">
        <color rgb="FF969696"/>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right/>
      <top style="dotted">
        <color rgb="FF000000"/>
      </top>
      <bottom/>
    </border>
    <border>
      <left/>
      <right/>
      <top/>
      <bottom style="dotted">
        <color rgb="FF000000"/>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border>
    <border>
      <left style="thin"/>
      <right/>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border>
    <border>
      <left/>
      <right/>
      <top style="thick"/>
      <bottom/>
    </border>
    <border>
      <left/>
      <right/>
      <top/>
      <bottom style="double"/>
    </border>
    <border>
      <left/>
      <right/>
      <top style="double"/>
      <bottom style="double"/>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style="medium"/>
      <right/>
      <top/>
      <bottom/>
    </border>
    <border>
      <left/>
      <right style="medium"/>
      <top/>
      <bottom/>
    </border>
    <border>
      <left style="medium"/>
      <right/>
      <top/>
      <bottom style="thin"/>
    </border>
    <border>
      <left/>
      <right style="medium"/>
      <top/>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right style="thin"/>
      <top/>
      <bottom/>
    </border>
    <border>
      <left/>
      <right style="dotted">
        <color rgb="FF000000"/>
      </right>
      <top style="dotted">
        <color rgb="FF000000"/>
      </top>
      <bottom style="dotted">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37" fillId="0" borderId="0">
      <alignment/>
      <protection/>
    </xf>
    <xf numFmtId="0" fontId="42" fillId="0" borderId="0">
      <alignment/>
      <protection/>
    </xf>
  </cellStyleXfs>
  <cellXfs count="761">
    <xf numFmtId="0" fontId="0" fillId="0" borderId="0" xfId="0"/>
    <xf numFmtId="0" fontId="2" fillId="2" borderId="0" xfId="0" applyFont="1" applyFill="1" applyProtection="1">
      <protection/>
    </xf>
    <xf numFmtId="0" fontId="3" fillId="2" borderId="0" xfId="0" applyFont="1" applyFill="1" applyAlignment="1" applyProtection="1">
      <alignment vertical="center"/>
      <protection/>
    </xf>
    <xf numFmtId="0" fontId="4" fillId="2" borderId="0" xfId="0" applyFont="1" applyFill="1" applyAlignment="1" applyProtection="1">
      <alignment horizontal="left" vertical="center"/>
      <protection/>
    </xf>
    <xf numFmtId="0" fontId="6" fillId="2" borderId="0" xfId="20" applyFont="1" applyFill="1" applyAlignment="1" applyProtection="1">
      <alignment vertical="center"/>
      <protection/>
    </xf>
    <xf numFmtId="0" fontId="2" fillId="2" borderId="0" xfId="0" applyFont="1" applyFill="1"/>
    <xf numFmtId="0" fontId="2" fillId="0" borderId="0" xfId="0" applyFont="1"/>
    <xf numFmtId="0" fontId="2" fillId="0" borderId="0" xfId="0" applyFont="1" applyAlignment="1">
      <alignment horizontal="left" vertic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7" fillId="0" borderId="0" xfId="0" applyFont="1" applyAlignment="1">
      <alignment horizontal="left" vertical="center"/>
    </xf>
    <xf numFmtId="0" fontId="2" fillId="0" borderId="0" xfId="0" applyFont="1" applyBorder="1"/>
    <xf numFmtId="0" fontId="9" fillId="0" borderId="0" xfId="0" applyFont="1" applyBorder="1" applyAlignment="1">
      <alignment horizontal="lef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10" fillId="0" borderId="0" xfId="0" applyFont="1" applyBorder="1" applyAlignment="1">
      <alignment horizontal="left" vertical="top"/>
    </xf>
    <xf numFmtId="0" fontId="2" fillId="0" borderId="5" xfId="0" applyFont="1" applyBorder="1" applyAlignment="1">
      <alignment vertical="center"/>
    </xf>
    <xf numFmtId="0" fontId="11" fillId="0" borderId="0" xfId="0" applyFont="1" applyBorder="1" applyAlignment="1">
      <alignment horizontal="left" vertical="center"/>
    </xf>
    <xf numFmtId="0" fontId="2" fillId="0" borderId="6" xfId="0" applyFont="1" applyBorder="1" applyAlignment="1">
      <alignment vertical="center"/>
    </xf>
    <xf numFmtId="0" fontId="3"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165" fontId="14" fillId="0" borderId="0" xfId="0" applyNumberFormat="1" applyFont="1" applyBorder="1" applyAlignment="1">
      <alignment vertical="center"/>
    </xf>
    <xf numFmtId="0" fontId="14" fillId="0" borderId="0" xfId="0" applyFont="1" applyBorder="1" applyAlignment="1">
      <alignment horizontal="right" vertical="center"/>
    </xf>
    <xf numFmtId="0" fontId="2" fillId="3" borderId="0" xfId="0" applyFont="1" applyFill="1" applyBorder="1" applyAlignment="1">
      <alignment vertical="center"/>
    </xf>
    <xf numFmtId="0" fontId="10" fillId="3" borderId="7" xfId="0" applyFont="1" applyFill="1" applyBorder="1" applyAlignment="1">
      <alignment horizontal="left" vertical="center"/>
    </xf>
    <xf numFmtId="0" fontId="2" fillId="3" borderId="8" xfId="0" applyFont="1" applyFill="1" applyBorder="1" applyAlignment="1">
      <alignment vertical="center"/>
    </xf>
    <xf numFmtId="0" fontId="10" fillId="3" borderId="8" xfId="0" applyFont="1" applyFill="1" applyBorder="1" applyAlignment="1">
      <alignment horizontal="right" vertical="center"/>
    </xf>
    <xf numFmtId="0" fontId="10" fillId="3" borderId="8" xfId="0" applyFont="1" applyFill="1" applyBorder="1" applyAlignment="1">
      <alignment horizontal="center" vertical="center"/>
    </xf>
    <xf numFmtId="0" fontId="15" fillId="0" borderId="9" xfId="0" applyFont="1" applyBorder="1" applyAlignment="1">
      <alignment horizontal="left" vertical="center"/>
    </xf>
    <xf numFmtId="0" fontId="2" fillId="0" borderId="10" xfId="0" applyFont="1" applyBorder="1" applyAlignment="1">
      <alignment vertical="center"/>
    </xf>
    <xf numFmtId="0" fontId="2" fillId="0" borderId="11" xfId="0" applyFont="1" applyBorder="1"/>
    <xf numFmtId="0" fontId="2" fillId="0" borderId="12" xfId="0" applyFont="1" applyBorder="1"/>
    <xf numFmtId="0" fontId="16" fillId="0" borderId="13" xfId="0" applyFont="1" applyBorder="1" applyAlignment="1">
      <alignment horizontal="left" vertical="center"/>
    </xf>
    <xf numFmtId="0" fontId="2" fillId="0" borderId="14" xfId="0" applyFont="1" applyBorder="1" applyAlignment="1">
      <alignment vertical="center"/>
    </xf>
    <xf numFmtId="0" fontId="16" fillId="0" borderId="14"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0" fillId="0" borderId="0" xfId="0" applyFont="1" applyBorder="1" applyAlignment="1">
      <alignment horizontal="left" vertical="center"/>
    </xf>
    <xf numFmtId="0" fontId="17" fillId="0" borderId="0" xfId="0" applyFont="1" applyBorder="1" applyAlignment="1">
      <alignment horizontal="left" vertical="center"/>
    </xf>
    <xf numFmtId="0" fontId="19" fillId="0" borderId="0" xfId="0" applyFont="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5" xfId="0" applyFont="1" applyBorder="1" applyAlignment="1">
      <alignment vertical="center"/>
    </xf>
    <xf numFmtId="0" fontId="20" fillId="0" borderId="0" xfId="0" applyFont="1" applyAlignme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2" fillId="0" borderId="19" xfId="0" applyFont="1" applyBorder="1" applyAlignment="1">
      <alignment vertical="center"/>
    </xf>
    <xf numFmtId="0" fontId="9" fillId="0" borderId="19" xfId="0" applyFont="1" applyBorder="1" applyAlignment="1">
      <alignment horizontal="center" vertical="center"/>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5"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xf>
    <xf numFmtId="0" fontId="16" fillId="0" borderId="12" xfId="0" applyFont="1" applyBorder="1" applyAlignment="1" applyProtection="1">
      <alignment horizontal="center" vertical="center"/>
      <protection/>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4" fontId="2" fillId="0" borderId="0" xfId="0" applyNumberFormat="1" applyFont="1" applyAlignment="1" applyProtection="1">
      <alignment vertical="center"/>
      <protection locked="0"/>
    </xf>
    <xf numFmtId="0" fontId="20" fillId="0" borderId="0" xfId="0" applyFont="1" applyBorder="1" applyAlignment="1" applyProtection="1">
      <alignment horizontal="left" vertical="center"/>
      <protection/>
    </xf>
    <xf numFmtId="0" fontId="2" fillId="0" borderId="13" xfId="0" applyFont="1" applyBorder="1" applyAlignment="1" applyProtection="1">
      <alignment vertical="center"/>
      <protection/>
    </xf>
    <xf numFmtId="0" fontId="16" fillId="0" borderId="15" xfId="0" applyFont="1" applyBorder="1" applyAlignment="1" applyProtection="1">
      <alignment horizontal="center" vertical="center"/>
      <protection/>
    </xf>
    <xf numFmtId="0" fontId="18" fillId="3" borderId="0" xfId="0" applyFont="1" applyFill="1" applyBorder="1" applyAlignment="1">
      <alignment horizontal="left" vertical="center"/>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2" fillId="0" borderId="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18" fillId="0" borderId="0" xfId="0" applyFont="1" applyBorder="1" applyAlignment="1">
      <alignment horizontal="left" vertical="center"/>
    </xf>
    <xf numFmtId="0" fontId="2" fillId="0" borderId="9" xfId="0" applyFont="1" applyBorder="1" applyAlignment="1">
      <alignment vertical="center"/>
    </xf>
    <xf numFmtId="166" fontId="22" fillId="0" borderId="6" xfId="0" applyNumberFormat="1" applyFont="1" applyBorder="1" applyAlignment="1">
      <alignment/>
    </xf>
    <xf numFmtId="166" fontId="22" fillId="0" borderId="10" xfId="0" applyNumberFormat="1" applyFont="1" applyBorder="1" applyAlignment="1">
      <alignment/>
    </xf>
    <xf numFmtId="4" fontId="23" fillId="0" borderId="0" xfId="0" applyNumberFormat="1" applyFont="1" applyAlignment="1">
      <alignment vertical="center"/>
    </xf>
    <xf numFmtId="0" fontId="24" fillId="0" borderId="0" xfId="0" applyFont="1" applyAlignment="1">
      <alignment/>
    </xf>
    <xf numFmtId="0" fontId="24" fillId="0" borderId="4" xfId="0" applyFont="1" applyBorder="1" applyAlignment="1">
      <alignment/>
    </xf>
    <xf numFmtId="0" fontId="24" fillId="0" borderId="0" xfId="0" applyFont="1" applyBorder="1" applyAlignment="1">
      <alignment/>
    </xf>
    <xf numFmtId="0" fontId="19" fillId="0" borderId="0" xfId="0" applyFont="1" applyBorder="1" applyAlignment="1">
      <alignment horizontal="left"/>
    </xf>
    <xf numFmtId="0" fontId="24" fillId="0" borderId="5" xfId="0" applyFont="1" applyBorder="1" applyAlignment="1">
      <alignment/>
    </xf>
    <xf numFmtId="0" fontId="24" fillId="0" borderId="11" xfId="0" applyFont="1" applyBorder="1" applyAlignment="1">
      <alignment/>
    </xf>
    <xf numFmtId="166" fontId="24" fillId="0" borderId="0" xfId="0" applyNumberFormat="1" applyFont="1" applyBorder="1" applyAlignment="1">
      <alignment/>
    </xf>
    <xf numFmtId="166" fontId="24" fillId="0" borderId="12" xfId="0" applyNumberFormat="1" applyFont="1" applyBorder="1" applyAlignment="1">
      <alignment/>
    </xf>
    <xf numFmtId="0" fontId="24" fillId="0" borderId="0" xfId="0" applyFont="1" applyAlignment="1">
      <alignment horizontal="left"/>
    </xf>
    <xf numFmtId="0" fontId="24" fillId="0" borderId="0" xfId="0" applyFont="1" applyAlignment="1">
      <alignment horizontal="center"/>
    </xf>
    <xf numFmtId="4" fontId="24" fillId="0" borderId="0" xfId="0" applyNumberFormat="1" applyFont="1" applyAlignment="1">
      <alignment vertical="center"/>
    </xf>
    <xf numFmtId="0" fontId="20" fillId="0" borderId="0" xfId="0" applyFont="1" applyBorder="1" applyAlignment="1">
      <alignment horizontal="left"/>
    </xf>
    <xf numFmtId="0" fontId="2" fillId="0" borderId="19" xfId="0" applyFont="1" applyBorder="1" applyAlignment="1" applyProtection="1">
      <alignment horizontal="center" vertical="center"/>
      <protection/>
    </xf>
    <xf numFmtId="49" fontId="2" fillId="0" borderId="19" xfId="0" applyNumberFormat="1" applyFont="1" applyBorder="1" applyAlignment="1" applyProtection="1">
      <alignment horizontal="left" vertical="center" wrapText="1"/>
      <protection/>
    </xf>
    <xf numFmtId="0" fontId="2" fillId="0" borderId="19" xfId="0" applyFont="1" applyBorder="1" applyAlignment="1" applyProtection="1">
      <alignment horizontal="center" vertical="center" wrapText="1"/>
      <protection/>
    </xf>
    <xf numFmtId="0" fontId="14" fillId="4" borderId="19" xfId="0" applyFont="1" applyFill="1" applyBorder="1" applyAlignment="1" applyProtection="1">
      <alignment horizontal="left" vertical="center"/>
      <protection locked="0"/>
    </xf>
    <xf numFmtId="0" fontId="14" fillId="0" borderId="0" xfId="0" applyFont="1" applyBorder="1" applyAlignment="1">
      <alignment horizontal="center" vertical="center"/>
    </xf>
    <xf numFmtId="166" fontId="14" fillId="0" borderId="0" xfId="0" applyNumberFormat="1" applyFont="1" applyBorder="1" applyAlignment="1">
      <alignment vertical="center"/>
    </xf>
    <xf numFmtId="166" fontId="14" fillId="0" borderId="12" xfId="0" applyNumberFormat="1" applyFont="1" applyBorder="1" applyAlignment="1">
      <alignment vertical="center"/>
    </xf>
    <xf numFmtId="4" fontId="2" fillId="0" borderId="0" xfId="0" applyNumberFormat="1" applyFont="1" applyAlignment="1">
      <alignment vertical="center"/>
    </xf>
    <xf numFmtId="0" fontId="25" fillId="0" borderId="19" xfId="0" applyFont="1" applyBorder="1" applyAlignment="1" applyProtection="1">
      <alignment horizontal="center" vertical="center"/>
      <protection/>
    </xf>
    <xf numFmtId="49" fontId="25" fillId="0" borderId="19" xfId="0" applyNumberFormat="1" applyFont="1" applyBorder="1" applyAlignment="1" applyProtection="1">
      <alignment horizontal="left" vertical="center" wrapText="1"/>
      <protection/>
    </xf>
    <xf numFmtId="0" fontId="25" fillId="0" borderId="19" xfId="0" applyFont="1" applyBorder="1" applyAlignment="1" applyProtection="1">
      <alignment horizontal="center" vertical="center" wrapText="1"/>
      <protection/>
    </xf>
    <xf numFmtId="167" fontId="25" fillId="0" borderId="19" xfId="0" applyNumberFormat="1" applyFont="1" applyBorder="1" applyAlignment="1" applyProtection="1">
      <alignment vertical="center"/>
      <protection/>
    </xf>
    <xf numFmtId="167" fontId="2" fillId="0" borderId="19" xfId="0" applyNumberFormat="1" applyFont="1" applyBorder="1" applyAlignment="1" applyProtection="1">
      <alignment vertical="center"/>
      <protection/>
    </xf>
    <xf numFmtId="167" fontId="25" fillId="4" borderId="19" xfId="0" applyNumberFormat="1" applyFont="1" applyFill="1" applyBorder="1" applyAlignment="1" applyProtection="1">
      <alignment vertical="center"/>
      <protection locked="0"/>
    </xf>
    <xf numFmtId="0" fontId="2" fillId="0" borderId="12" xfId="0" applyFont="1" applyBorder="1" applyAlignment="1">
      <alignment vertical="center"/>
    </xf>
    <xf numFmtId="0" fontId="26" fillId="2" borderId="0" xfId="0" applyFont="1" applyFill="1" applyAlignment="1" applyProtection="1">
      <alignment horizontal="left" vertical="center"/>
      <protection/>
    </xf>
    <xf numFmtId="0" fontId="26" fillId="2"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9" fillId="0" borderId="0" xfId="0" applyFont="1" applyBorder="1" applyAlignment="1">
      <alignment horizontal="left" vertical="top"/>
    </xf>
    <xf numFmtId="0" fontId="11" fillId="4" borderId="0" xfId="0" applyFont="1" applyFill="1" applyBorder="1" applyAlignment="1" applyProtection="1">
      <alignment horizontal="left" vertical="center"/>
      <protection locked="0"/>
    </xf>
    <xf numFmtId="49" fontId="11" fillId="4" borderId="0" xfId="0" applyNumberFormat="1" applyFont="1" applyFill="1" applyBorder="1" applyAlignment="1" applyProtection="1">
      <alignment horizontal="left" vertical="center"/>
      <protection locked="0"/>
    </xf>
    <xf numFmtId="0" fontId="2" fillId="0" borderId="23" xfId="0" applyFont="1" applyBorder="1"/>
    <xf numFmtId="0" fontId="13" fillId="0" borderId="24" xfId="0" applyFont="1" applyBorder="1" applyAlignment="1">
      <alignment horizontal="left" vertical="center"/>
    </xf>
    <xf numFmtId="0" fontId="2" fillId="0" borderId="24" xfId="0" applyFont="1" applyBorder="1" applyAlignment="1">
      <alignment vertical="center"/>
    </xf>
    <xf numFmtId="0" fontId="14" fillId="0" borderId="0" xfId="0" applyFont="1" applyAlignment="1">
      <alignment vertical="center"/>
    </xf>
    <xf numFmtId="0" fontId="14" fillId="0" borderId="4"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2" fillId="5" borderId="0" xfId="0" applyFont="1" applyFill="1" applyBorder="1" applyAlignment="1">
      <alignment vertical="center"/>
    </xf>
    <xf numFmtId="0" fontId="10" fillId="5" borderId="7" xfId="0" applyFont="1" applyFill="1" applyBorder="1" applyAlignment="1">
      <alignment horizontal="left" vertical="center"/>
    </xf>
    <xf numFmtId="0" fontId="2" fillId="5" borderId="8" xfId="0" applyFont="1" applyFill="1" applyBorder="1" applyAlignment="1">
      <alignment vertical="center"/>
    </xf>
    <xf numFmtId="0" fontId="10" fillId="5" borderId="8" xfId="0" applyFont="1" applyFill="1" applyBorder="1" applyAlignment="1">
      <alignment horizontal="center" vertical="center"/>
    </xf>
    <xf numFmtId="0" fontId="11" fillId="0" borderId="0" xfId="0" applyFont="1" applyAlignment="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0" fillId="0" borderId="0" xfId="0" applyFont="1" applyAlignment="1">
      <alignment vertical="center"/>
    </xf>
    <xf numFmtId="0" fontId="10" fillId="0" borderId="4" xfId="0" applyFont="1" applyBorder="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29" fillId="0" borderId="0" xfId="0" applyFont="1" applyBorder="1" applyAlignment="1">
      <alignment vertical="center"/>
    </xf>
    <xf numFmtId="164" fontId="11" fillId="0" borderId="0" xfId="0" applyNumberFormat="1" applyFont="1" applyBorder="1" applyAlignment="1">
      <alignment horizontal="left" vertical="center"/>
    </xf>
    <xf numFmtId="0" fontId="18" fillId="0" borderId="0" xfId="0" applyFont="1" applyBorder="1" applyAlignment="1">
      <alignment vertical="center"/>
    </xf>
    <xf numFmtId="4" fontId="30" fillId="0" borderId="1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10" fillId="0" borderId="0" xfId="0" applyFont="1" applyAlignment="1">
      <alignment horizontal="left" vertical="center"/>
    </xf>
    <xf numFmtId="0" fontId="31" fillId="0" borderId="0" xfId="0" applyFont="1" applyAlignment="1">
      <alignment horizontal="left" vertical="center"/>
    </xf>
    <xf numFmtId="0" fontId="32" fillId="0" borderId="0" xfId="20" applyFont="1" applyAlignment="1">
      <alignment horizontal="center" vertical="center"/>
    </xf>
    <xf numFmtId="0" fontId="33" fillId="0" borderId="4"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3" fillId="0" borderId="5" xfId="0" applyFont="1" applyBorder="1" applyAlignment="1">
      <alignment vertical="center"/>
    </xf>
    <xf numFmtId="0" fontId="33" fillId="0" borderId="0" xfId="0" applyFont="1" applyAlignment="1">
      <alignment vertical="center"/>
    </xf>
    <xf numFmtId="4" fontId="36" fillId="0" borderId="11" xfId="0" applyNumberFormat="1" applyFont="1" applyBorder="1" applyAlignment="1">
      <alignment vertical="center"/>
    </xf>
    <xf numFmtId="4" fontId="36" fillId="0" borderId="0" xfId="0" applyNumberFormat="1" applyFont="1" applyBorder="1" applyAlignment="1">
      <alignment vertical="center"/>
    </xf>
    <xf numFmtId="166" fontId="36" fillId="0" borderId="0" xfId="0" applyNumberFormat="1" applyFont="1" applyBorder="1" applyAlignment="1">
      <alignment vertical="center"/>
    </xf>
    <xf numFmtId="4" fontId="36" fillId="0" borderId="12" xfId="0" applyNumberFormat="1" applyFont="1" applyBorder="1" applyAlignment="1">
      <alignment vertical="center"/>
    </xf>
    <xf numFmtId="0" fontId="33" fillId="0" borderId="0" xfId="0" applyFont="1" applyAlignment="1">
      <alignment horizontal="left" vertical="center"/>
    </xf>
    <xf numFmtId="4" fontId="36" fillId="0" borderId="13" xfId="0" applyNumberFormat="1" applyFont="1" applyBorder="1" applyAlignment="1">
      <alignment vertical="center"/>
    </xf>
    <xf numFmtId="4" fontId="36" fillId="0" borderId="14" xfId="0" applyNumberFormat="1" applyFont="1" applyBorder="1" applyAlignment="1">
      <alignment vertical="center"/>
    </xf>
    <xf numFmtId="166" fontId="36" fillId="0" borderId="14" xfId="0" applyNumberFormat="1" applyFont="1" applyBorder="1" applyAlignment="1">
      <alignment vertical="center"/>
    </xf>
    <xf numFmtId="4" fontId="36" fillId="0" borderId="15" xfId="0" applyNumberFormat="1" applyFont="1" applyBorder="1" applyAlignment="1">
      <alignment vertical="center"/>
    </xf>
    <xf numFmtId="165" fontId="16" fillId="4" borderId="9" xfId="0" applyNumberFormat="1"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4" fontId="16" fillId="0" borderId="10" xfId="0" applyNumberFormat="1" applyFont="1" applyBorder="1" applyAlignment="1">
      <alignment vertical="center"/>
    </xf>
    <xf numFmtId="165" fontId="16" fillId="4" borderId="11" xfId="0" applyNumberFormat="1"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4" fontId="16" fillId="0" borderId="12" xfId="0" applyNumberFormat="1" applyFont="1" applyBorder="1" applyAlignment="1">
      <alignment vertical="center"/>
    </xf>
    <xf numFmtId="165" fontId="16" fillId="4" borderId="13" xfId="0" applyNumberFormat="1" applyFont="1" applyFill="1" applyBorder="1" applyAlignment="1" applyProtection="1">
      <alignment horizontal="center" vertical="center"/>
      <protection locked="0"/>
    </xf>
    <xf numFmtId="0" fontId="16" fillId="4" borderId="14" xfId="0" applyFont="1" applyFill="1" applyBorder="1" applyAlignment="1" applyProtection="1">
      <alignment horizontal="center" vertical="center"/>
      <protection locked="0"/>
    </xf>
    <xf numFmtId="4" fontId="16" fillId="0" borderId="15" xfId="0" applyNumberFormat="1" applyFont="1" applyBorder="1" applyAlignment="1">
      <alignment vertical="center"/>
    </xf>
    <xf numFmtId="0" fontId="37" fillId="0" borderId="0" xfId="21">
      <alignment/>
      <protection/>
    </xf>
    <xf numFmtId="0" fontId="37" fillId="0" borderId="0" xfId="21" applyBorder="1" applyAlignment="1">
      <alignment/>
      <protection/>
    </xf>
    <xf numFmtId="0" fontId="37" fillId="0" borderId="0" xfId="21" applyBorder="1" applyAlignment="1">
      <alignment horizontal="center"/>
      <protection/>
    </xf>
    <xf numFmtId="0" fontId="38" fillId="0" borderId="0" xfId="21" applyFont="1">
      <alignment/>
      <protection/>
    </xf>
    <xf numFmtId="4" fontId="37" fillId="0" borderId="0" xfId="21" applyNumberFormat="1">
      <alignment/>
      <protection/>
    </xf>
    <xf numFmtId="0" fontId="37" fillId="0" borderId="25" xfId="21" applyFont="1" applyBorder="1" applyAlignment="1">
      <alignment vertical="center"/>
      <protection/>
    </xf>
    <xf numFmtId="49" fontId="37" fillId="0" borderId="26" xfId="21" applyNumberFormat="1" applyBorder="1" applyAlignment="1">
      <alignment vertical="center"/>
      <protection/>
    </xf>
    <xf numFmtId="0" fontId="37" fillId="6" borderId="25" xfId="21" applyFill="1" applyBorder="1">
      <alignment/>
      <protection/>
    </xf>
    <xf numFmtId="49" fontId="37" fillId="6" borderId="26" xfId="21" applyNumberFormat="1" applyFill="1" applyBorder="1" applyAlignment="1">
      <alignment/>
      <protection/>
    </xf>
    <xf numFmtId="49" fontId="37" fillId="6" borderId="26" xfId="21" applyNumberFormat="1" applyFill="1" applyBorder="1">
      <alignment/>
      <protection/>
    </xf>
    <xf numFmtId="0" fontId="37" fillId="6" borderId="26" xfId="21" applyFill="1" applyBorder="1" applyAlignment="1">
      <alignment horizontal="center"/>
      <protection/>
    </xf>
    <xf numFmtId="0" fontId="37" fillId="6" borderId="26" xfId="21" applyFill="1" applyBorder="1">
      <alignment/>
      <protection/>
    </xf>
    <xf numFmtId="0" fontId="37" fillId="6" borderId="27" xfId="21" applyFill="1" applyBorder="1">
      <alignment/>
      <protection/>
    </xf>
    <xf numFmtId="49" fontId="37" fillId="0" borderId="0" xfId="21" applyNumberFormat="1">
      <alignment/>
      <protection/>
    </xf>
    <xf numFmtId="0" fontId="37" fillId="0" borderId="0" xfId="21" applyAlignment="1">
      <alignment horizontal="center"/>
      <protection/>
    </xf>
    <xf numFmtId="0" fontId="37" fillId="6" borderId="28" xfId="21" applyFill="1" applyBorder="1">
      <alignment/>
      <protection/>
    </xf>
    <xf numFmtId="49" fontId="37" fillId="6" borderId="28" xfId="21" applyNumberFormat="1" applyFill="1" applyBorder="1">
      <alignment/>
      <protection/>
    </xf>
    <xf numFmtId="0" fontId="37" fillId="6" borderId="28" xfId="21" applyFill="1" applyBorder="1" applyAlignment="1">
      <alignment horizontal="center"/>
      <protection/>
    </xf>
    <xf numFmtId="0" fontId="37" fillId="6" borderId="29" xfId="21" applyFill="1" applyBorder="1">
      <alignment/>
      <protection/>
    </xf>
    <xf numFmtId="0" fontId="37" fillId="6" borderId="28" xfId="21" applyFill="1" applyBorder="1" applyAlignment="1">
      <alignment wrapText="1"/>
      <protection/>
    </xf>
    <xf numFmtId="0" fontId="37" fillId="6" borderId="30" xfId="21" applyFill="1" applyBorder="1" applyAlignment="1">
      <alignment vertical="top"/>
      <protection/>
    </xf>
    <xf numFmtId="49" fontId="37" fillId="6" borderId="30" xfId="21" applyNumberFormat="1" applyFill="1" applyBorder="1" applyAlignment="1">
      <alignment vertical="top"/>
      <protection/>
    </xf>
    <xf numFmtId="49" fontId="37" fillId="6" borderId="25" xfId="21" applyNumberFormat="1" applyFill="1" applyBorder="1" applyAlignment="1">
      <alignment vertical="top"/>
      <protection/>
    </xf>
    <xf numFmtId="0" fontId="37" fillId="6" borderId="27" xfId="21" applyFill="1" applyBorder="1" applyAlignment="1">
      <alignment horizontal="center" vertical="top"/>
      <protection/>
    </xf>
    <xf numFmtId="166" fontId="37" fillId="6" borderId="25" xfId="21" applyNumberFormat="1" applyFill="1" applyBorder="1" applyAlignment="1">
      <alignment vertical="top"/>
      <protection/>
    </xf>
    <xf numFmtId="4" fontId="37" fillId="6" borderId="25" xfId="21" applyNumberFormat="1" applyFill="1" applyBorder="1" applyAlignment="1">
      <alignment vertical="top"/>
      <protection/>
    </xf>
    <xf numFmtId="4" fontId="37" fillId="6" borderId="30" xfId="21" applyNumberFormat="1" applyFill="1" applyBorder="1" applyAlignment="1">
      <alignment vertical="top"/>
      <protection/>
    </xf>
    <xf numFmtId="4" fontId="40" fillId="0" borderId="31" xfId="21" applyNumberFormat="1" applyFont="1" applyBorder="1" applyAlignment="1">
      <alignment vertical="top" shrinkToFit="1"/>
      <protection/>
    </xf>
    <xf numFmtId="4" fontId="40" fillId="0" borderId="32" xfId="21" applyNumberFormat="1" applyFont="1" applyBorder="1" applyAlignment="1">
      <alignment vertical="top" shrinkToFit="1"/>
      <protection/>
    </xf>
    <xf numFmtId="0" fontId="40" fillId="0" borderId="0" xfId="21" applyFont="1">
      <alignment/>
      <protection/>
    </xf>
    <xf numFmtId="4" fontId="37" fillId="6" borderId="33" xfId="21" applyNumberFormat="1" applyFill="1" applyBorder="1" applyAlignment="1">
      <alignment vertical="top" shrinkToFit="1"/>
      <protection/>
    </xf>
    <xf numFmtId="4" fontId="37" fillId="6" borderId="34" xfId="21" applyNumberFormat="1" applyFill="1" applyBorder="1" applyAlignment="1">
      <alignment vertical="top" shrinkToFit="1"/>
      <protection/>
    </xf>
    <xf numFmtId="4" fontId="40" fillId="0" borderId="0" xfId="21" applyNumberFormat="1" applyFont="1" applyBorder="1" applyAlignment="1">
      <alignment vertical="top" shrinkToFit="1"/>
      <protection/>
    </xf>
    <xf numFmtId="0" fontId="37" fillId="0" borderId="0" xfId="21" applyAlignment="1">
      <alignment vertical="top"/>
      <protection/>
    </xf>
    <xf numFmtId="49" fontId="37" fillId="0" borderId="0" xfId="21" applyNumberFormat="1" applyAlignment="1">
      <alignment vertical="top"/>
      <protection/>
    </xf>
    <xf numFmtId="49" fontId="37" fillId="0" borderId="0" xfId="21" applyNumberFormat="1" applyAlignment="1">
      <alignment horizontal="left" vertical="top" wrapText="1"/>
      <protection/>
    </xf>
    <xf numFmtId="0" fontId="37" fillId="0" borderId="0" xfId="21" applyAlignment="1">
      <alignment horizontal="center" vertical="top"/>
      <protection/>
    </xf>
    <xf numFmtId="0" fontId="39" fillId="6" borderId="30" xfId="21" applyFont="1" applyFill="1" applyBorder="1" applyAlignment="1">
      <alignment vertical="top"/>
      <protection/>
    </xf>
    <xf numFmtId="49" fontId="39" fillId="6" borderId="26" xfId="21" applyNumberFormat="1" applyFont="1" applyFill="1" applyBorder="1" applyAlignment="1">
      <alignment vertical="top"/>
      <protection/>
    </xf>
    <xf numFmtId="49" fontId="39" fillId="6" borderId="26" xfId="21" applyNumberFormat="1" applyFont="1" applyFill="1" applyBorder="1" applyAlignment="1">
      <alignment horizontal="left" vertical="top" wrapText="1"/>
      <protection/>
    </xf>
    <xf numFmtId="0" fontId="39" fillId="6" borderId="26" xfId="21" applyFont="1" applyFill="1" applyBorder="1" applyAlignment="1">
      <alignment horizontal="center" vertical="top"/>
      <protection/>
    </xf>
    <xf numFmtId="0" fontId="39" fillId="6" borderId="26" xfId="21" applyFont="1" applyFill="1" applyBorder="1" applyAlignment="1">
      <alignment vertical="top"/>
      <protection/>
    </xf>
    <xf numFmtId="4" fontId="39" fillId="6" borderId="27" xfId="21" applyNumberFormat="1" applyFont="1" applyFill="1" applyBorder="1" applyAlignment="1">
      <alignment vertical="top"/>
      <protection/>
    </xf>
    <xf numFmtId="49" fontId="37" fillId="0" borderId="0" xfId="21" applyNumberFormat="1" applyAlignment="1">
      <alignment horizontal="left" wrapText="1"/>
      <protection/>
    </xf>
    <xf numFmtId="0" fontId="40" fillId="0" borderId="25" xfId="21" applyFont="1" applyBorder="1" applyAlignment="1">
      <alignment vertical="top"/>
      <protection/>
    </xf>
    <xf numFmtId="0" fontId="40" fillId="0" borderId="25" xfId="21" applyNumberFormat="1" applyFont="1" applyBorder="1" applyAlignment="1">
      <alignment vertical="top"/>
      <protection/>
    </xf>
    <xf numFmtId="0" fontId="40" fillId="0" borderId="25" xfId="21" applyNumberFormat="1" applyFont="1" applyBorder="1" applyAlignment="1">
      <alignment horizontal="left" vertical="top" wrapText="1"/>
      <protection/>
    </xf>
    <xf numFmtId="0" fontId="40" fillId="0" borderId="25" xfId="21" applyFont="1" applyBorder="1" applyAlignment="1">
      <alignment horizontal="center" vertical="top" shrinkToFit="1"/>
      <protection/>
    </xf>
    <xf numFmtId="166" fontId="40" fillId="0" borderId="25" xfId="21" applyNumberFormat="1" applyFont="1" applyBorder="1" applyAlignment="1">
      <alignment vertical="top" shrinkToFit="1"/>
      <protection/>
    </xf>
    <xf numFmtId="4" fontId="40" fillId="7" borderId="25" xfId="21" applyNumberFormat="1" applyFont="1" applyFill="1" applyBorder="1" applyAlignment="1" applyProtection="1">
      <alignment vertical="top" shrinkToFit="1"/>
      <protection locked="0"/>
    </xf>
    <xf numFmtId="4" fontId="40" fillId="0" borderId="25" xfId="21" applyNumberFormat="1" applyFont="1" applyBorder="1" applyAlignment="1">
      <alignment vertical="top" shrinkToFit="1"/>
      <protection/>
    </xf>
    <xf numFmtId="0" fontId="37" fillId="6" borderId="25" xfId="21" applyFill="1" applyBorder="1" applyAlignment="1">
      <alignment vertical="top"/>
      <protection/>
    </xf>
    <xf numFmtId="0" fontId="37" fillId="6" borderId="25" xfId="21" applyNumberFormat="1" applyFill="1" applyBorder="1" applyAlignment="1">
      <alignment vertical="top"/>
      <protection/>
    </xf>
    <xf numFmtId="0" fontId="37" fillId="6" borderId="25" xfId="21" applyNumberFormat="1" applyFill="1" applyBorder="1" applyAlignment="1">
      <alignment horizontal="left" vertical="top" wrapText="1"/>
      <protection/>
    </xf>
    <xf numFmtId="0" fontId="37" fillId="6" borderId="25" xfId="21" applyFill="1" applyBorder="1" applyAlignment="1">
      <alignment horizontal="center" vertical="top" shrinkToFit="1"/>
      <protection/>
    </xf>
    <xf numFmtId="166" fontId="37" fillId="6" borderId="25" xfId="21" applyNumberFormat="1" applyFill="1" applyBorder="1" applyAlignment="1">
      <alignment vertical="top" shrinkToFit="1"/>
      <protection/>
    </xf>
    <xf numFmtId="4" fontId="37" fillId="6" borderId="25" xfId="21" applyNumberFormat="1" applyFill="1" applyBorder="1" applyAlignment="1">
      <alignment vertical="top" shrinkToFit="1"/>
      <protection/>
    </xf>
    <xf numFmtId="49" fontId="40" fillId="0" borderId="25" xfId="21" applyNumberFormat="1" applyFont="1" applyBorder="1">
      <alignment/>
      <protection/>
    </xf>
    <xf numFmtId="0" fontId="40" fillId="0" borderId="25" xfId="21" applyFont="1" applyBorder="1" applyAlignment="1">
      <alignment horizontal="center"/>
      <protection/>
    </xf>
    <xf numFmtId="168" fontId="40" fillId="0" borderId="25" xfId="21" applyNumberFormat="1" applyFont="1" applyBorder="1">
      <alignment/>
      <protection/>
    </xf>
    <xf numFmtId="0" fontId="40" fillId="0" borderId="25" xfId="21" applyFont="1" applyBorder="1">
      <alignment/>
      <protection/>
    </xf>
    <xf numFmtId="168" fontId="40" fillId="0" borderId="25" xfId="21" applyNumberFormat="1" applyFont="1" applyFill="1" applyBorder="1">
      <alignment/>
      <protection/>
    </xf>
    <xf numFmtId="49" fontId="40" fillId="0" borderId="25" xfId="21" applyNumberFormat="1" applyFont="1" applyBorder="1" applyAlignment="1">
      <alignment vertical="center" wrapText="1"/>
      <protection/>
    </xf>
    <xf numFmtId="4" fontId="40" fillId="0" borderId="25" xfId="21" applyNumberFormat="1" applyFont="1" applyBorder="1" applyAlignment="1">
      <alignment shrinkToFit="1"/>
      <protection/>
    </xf>
    <xf numFmtId="0" fontId="37" fillId="8" borderId="25" xfId="21" applyFont="1" applyFill="1" applyBorder="1" applyAlignment="1">
      <alignment vertical="top"/>
      <protection/>
    </xf>
    <xf numFmtId="0" fontId="37" fillId="8" borderId="25" xfId="21" applyNumberFormat="1" applyFont="1" applyFill="1" applyBorder="1" applyAlignment="1">
      <alignment vertical="top"/>
      <protection/>
    </xf>
    <xf numFmtId="0" fontId="37" fillId="8" borderId="25" xfId="21" applyNumberFormat="1" applyFont="1" applyFill="1" applyBorder="1" applyAlignment="1">
      <alignment horizontal="left" vertical="top" wrapText="1"/>
      <protection/>
    </xf>
    <xf numFmtId="0" fontId="37" fillId="8" borderId="25" xfId="21" applyFont="1" applyFill="1" applyBorder="1" applyAlignment="1">
      <alignment horizontal="center" vertical="top" shrinkToFit="1"/>
      <protection/>
    </xf>
    <xf numFmtId="166" fontId="37" fillId="8" borderId="25" xfId="21" applyNumberFormat="1" applyFont="1" applyFill="1" applyBorder="1" applyAlignment="1">
      <alignment vertical="top" shrinkToFit="1"/>
      <protection/>
    </xf>
    <xf numFmtId="4" fontId="37" fillId="8" borderId="25" xfId="21" applyNumberFormat="1" applyFont="1" applyFill="1" applyBorder="1" applyAlignment="1" applyProtection="1">
      <alignment vertical="top" shrinkToFit="1"/>
      <protection locked="0"/>
    </xf>
    <xf numFmtId="4" fontId="40" fillId="8" borderId="25" xfId="21" applyNumberFormat="1" applyFont="1" applyFill="1" applyBorder="1" applyAlignment="1" applyProtection="1">
      <alignment vertical="top" shrinkToFit="1"/>
      <protection locked="0"/>
    </xf>
    <xf numFmtId="4" fontId="40" fillId="8" borderId="25" xfId="21" applyNumberFormat="1" applyFont="1" applyFill="1" applyBorder="1" applyAlignment="1">
      <alignment vertical="top" shrinkToFit="1"/>
      <protection/>
    </xf>
    <xf numFmtId="0" fontId="39" fillId="6" borderId="34" xfId="21" applyFont="1" applyFill="1" applyBorder="1" applyAlignment="1">
      <alignment vertical="top"/>
      <protection/>
    </xf>
    <xf numFmtId="49" fontId="39" fillId="6" borderId="35" xfId="21" applyNumberFormat="1" applyFont="1" applyFill="1" applyBorder="1" applyAlignment="1">
      <alignment vertical="top"/>
      <protection/>
    </xf>
    <xf numFmtId="49" fontId="39" fillId="6" borderId="35" xfId="21" applyNumberFormat="1" applyFont="1" applyFill="1" applyBorder="1" applyAlignment="1">
      <alignment horizontal="left" vertical="top" wrapText="1"/>
      <protection/>
    </xf>
    <xf numFmtId="0" fontId="39" fillId="6" borderId="35" xfId="21" applyFont="1" applyFill="1" applyBorder="1" applyAlignment="1">
      <alignment horizontal="center" vertical="top"/>
      <protection/>
    </xf>
    <xf numFmtId="0" fontId="39" fillId="6" borderId="35" xfId="21" applyFont="1" applyFill="1" applyBorder="1" applyAlignment="1">
      <alignment vertical="top"/>
      <protection/>
    </xf>
    <xf numFmtId="4" fontId="39" fillId="6" borderId="36" xfId="21" applyNumberFormat="1" applyFont="1" applyFill="1" applyBorder="1" applyAlignment="1">
      <alignment vertical="top"/>
      <protection/>
    </xf>
    <xf numFmtId="4" fontId="41" fillId="0" borderId="0" xfId="21" applyNumberFormat="1" applyFont="1">
      <alignment/>
      <protection/>
    </xf>
    <xf numFmtId="49" fontId="40" fillId="0" borderId="0" xfId="21" applyNumberFormat="1" applyFont="1" applyAlignment="1">
      <alignment horizontal="left" vertical="top" wrapText="1"/>
      <protection/>
    </xf>
    <xf numFmtId="0" fontId="40" fillId="0" borderId="0" xfId="21" applyFont="1" applyAlignment="1">
      <alignment horizontal="center" vertical="top"/>
      <protection/>
    </xf>
    <xf numFmtId="0" fontId="40" fillId="0" borderId="0" xfId="21" applyFont="1" applyAlignment="1">
      <alignment vertical="top"/>
      <protection/>
    </xf>
    <xf numFmtId="4" fontId="37" fillId="8" borderId="0" xfId="21" applyNumberFormat="1" applyFill="1" applyAlignment="1">
      <alignment vertical="top"/>
      <protection/>
    </xf>
    <xf numFmtId="0" fontId="37" fillId="8" borderId="25" xfId="21" applyNumberFormat="1" applyFont="1" applyFill="1" applyBorder="1" applyAlignment="1">
      <alignment vertical="top"/>
      <protection/>
    </xf>
    <xf numFmtId="4" fontId="37" fillId="8" borderId="25" xfId="21" applyNumberFormat="1" applyFont="1" applyFill="1" applyBorder="1" applyAlignment="1">
      <alignment vertical="top" shrinkToFit="1"/>
      <protection/>
    </xf>
    <xf numFmtId="0" fontId="40" fillId="0" borderId="25" xfId="21" applyNumberFormat="1" applyFont="1" applyBorder="1" applyAlignment="1">
      <alignment horizontal="left" vertical="center" wrapText="1"/>
      <protection/>
    </xf>
    <xf numFmtId="49" fontId="38" fillId="0" borderId="26" xfId="21" applyNumberFormat="1" applyFont="1" applyBorder="1" applyAlignment="1">
      <alignment vertical="center"/>
      <protection/>
    </xf>
    <xf numFmtId="0" fontId="37" fillId="0" borderId="0" xfId="21" applyFont="1">
      <alignment/>
      <protection/>
    </xf>
    <xf numFmtId="0" fontId="38" fillId="0" borderId="0" xfId="21" applyFont="1" applyAlignment="1">
      <alignment horizontal="center" vertical="center"/>
      <protection/>
    </xf>
    <xf numFmtId="49" fontId="37" fillId="0" borderId="25" xfId="21" applyNumberFormat="1" applyBorder="1" applyAlignment="1">
      <alignment vertical="top"/>
      <protection/>
    </xf>
    <xf numFmtId="49" fontId="40" fillId="0" borderId="25" xfId="21" applyNumberFormat="1" applyFont="1" applyBorder="1" applyAlignment="1">
      <alignment horizontal="left" vertical="top" wrapText="1"/>
      <protection/>
    </xf>
    <xf numFmtId="0" fontId="40" fillId="0" borderId="25" xfId="21" applyFont="1" applyBorder="1" applyAlignment="1">
      <alignment horizontal="center" vertical="top"/>
      <protection/>
    </xf>
    <xf numFmtId="168" fontId="40" fillId="0" borderId="25" xfId="21" applyNumberFormat="1" applyFont="1" applyBorder="1" applyAlignment="1">
      <alignment vertical="top"/>
      <protection/>
    </xf>
    <xf numFmtId="0" fontId="37" fillId="0" borderId="25" xfId="21" applyBorder="1" applyAlignment="1">
      <alignment vertical="top"/>
      <protection/>
    </xf>
    <xf numFmtId="49" fontId="37" fillId="0" borderId="25" xfId="21" applyNumberFormat="1" applyFont="1" applyFill="1" applyBorder="1" applyAlignment="1">
      <alignment vertical="top"/>
      <protection/>
    </xf>
    <xf numFmtId="49" fontId="40" fillId="0" borderId="25" xfId="21" applyNumberFormat="1" applyFont="1" applyFill="1" applyBorder="1" applyAlignment="1">
      <alignment horizontal="left" vertical="top" wrapText="1"/>
      <protection/>
    </xf>
    <xf numFmtId="0" fontId="40" fillId="0" borderId="25" xfId="21" applyFont="1" applyFill="1" applyBorder="1" applyAlignment="1">
      <alignment horizontal="center" vertical="top"/>
      <protection/>
    </xf>
    <xf numFmtId="168" fontId="40" fillId="0" borderId="25" xfId="21" applyNumberFormat="1" applyFont="1" applyFill="1" applyBorder="1" applyAlignment="1">
      <alignment vertical="top"/>
      <protection/>
    </xf>
    <xf numFmtId="49" fontId="40" fillId="0" borderId="25" xfId="21" applyNumberFormat="1" applyFont="1" applyBorder="1" applyAlignment="1">
      <alignment horizontal="left" vertical="center" wrapText="1"/>
      <protection/>
    </xf>
    <xf numFmtId="0" fontId="40" fillId="8" borderId="25" xfId="21" applyNumberFormat="1" applyFont="1" applyFill="1" applyBorder="1" applyAlignment="1">
      <alignment vertical="top"/>
      <protection/>
    </xf>
    <xf numFmtId="0" fontId="40" fillId="8" borderId="25" xfId="21" applyFont="1" applyFill="1" applyBorder="1" applyAlignment="1">
      <alignment horizontal="center" vertical="top" shrinkToFit="1"/>
      <protection/>
    </xf>
    <xf numFmtId="166" fontId="40" fillId="8" borderId="25" xfId="21" applyNumberFormat="1" applyFont="1" applyFill="1" applyBorder="1" applyAlignment="1">
      <alignment vertical="top" shrinkToFit="1"/>
      <protection/>
    </xf>
    <xf numFmtId="2" fontId="40" fillId="7" borderId="25" xfId="21" applyNumberFormat="1" applyFont="1" applyFill="1" applyBorder="1" applyAlignment="1" applyProtection="1">
      <alignment vertical="top" shrinkToFit="1"/>
      <protection locked="0"/>
    </xf>
    <xf numFmtId="0" fontId="40" fillId="0" borderId="0" xfId="22" applyFont="1" applyAlignment="1">
      <alignment vertical="top"/>
      <protection/>
    </xf>
    <xf numFmtId="0" fontId="43" fillId="0" borderId="0" xfId="22" applyFont="1" applyAlignment="1">
      <alignment vertical="top"/>
      <protection/>
    </xf>
    <xf numFmtId="0" fontId="44" fillId="0" borderId="0" xfId="22" applyFont="1" applyAlignment="1">
      <alignment wrapText="1"/>
      <protection/>
    </xf>
    <xf numFmtId="0" fontId="44" fillId="0" borderId="0" xfId="22" applyFont="1">
      <alignment/>
      <protection/>
    </xf>
    <xf numFmtId="0" fontId="45" fillId="0" borderId="0" xfId="22" applyFont="1" applyAlignment="1">
      <alignment vertical="top" wrapText="1"/>
      <protection/>
    </xf>
    <xf numFmtId="0" fontId="37" fillId="0" borderId="0" xfId="22" applyFont="1">
      <alignment/>
      <protection/>
    </xf>
    <xf numFmtId="0" fontId="40" fillId="0" borderId="26" xfId="22" applyFont="1" applyBorder="1" applyAlignment="1">
      <alignment vertical="center"/>
      <protection/>
    </xf>
    <xf numFmtId="0" fontId="40" fillId="0" borderId="26" xfId="22" applyFont="1" applyBorder="1" applyAlignment="1">
      <alignment horizontal="right" vertical="center"/>
      <protection/>
    </xf>
    <xf numFmtId="0" fontId="40" fillId="0" borderId="26" xfId="22" applyFont="1" applyBorder="1" applyAlignment="1">
      <alignment horizontal="center" vertical="center"/>
      <protection/>
    </xf>
    <xf numFmtId="0" fontId="40" fillId="0" borderId="0" xfId="22" applyFont="1" applyAlignment="1">
      <alignment vertical="center"/>
      <protection/>
    </xf>
    <xf numFmtId="0" fontId="40" fillId="0" borderId="0" xfId="22" applyFont="1" applyBorder="1" applyAlignment="1">
      <alignment vertical="center"/>
      <protection/>
    </xf>
    <xf numFmtId="0" fontId="40" fillId="0" borderId="0" xfId="22" applyFont="1" applyBorder="1" applyAlignment="1">
      <alignment horizontal="right" vertical="center"/>
      <protection/>
    </xf>
    <xf numFmtId="0" fontId="40" fillId="0" borderId="0" xfId="22" applyFont="1" applyBorder="1" applyAlignment="1">
      <alignment horizontal="center" vertical="center"/>
      <protection/>
    </xf>
    <xf numFmtId="0" fontId="40" fillId="0" borderId="0" xfId="22" applyFont="1">
      <alignment/>
      <protection/>
    </xf>
    <xf numFmtId="0" fontId="43" fillId="0" borderId="0" xfId="22" applyFont="1">
      <alignment/>
      <protection/>
    </xf>
    <xf numFmtId="0" fontId="45" fillId="0" borderId="0" xfId="22" applyFont="1" applyAlignment="1">
      <alignment wrapText="1"/>
      <protection/>
    </xf>
    <xf numFmtId="0" fontId="43" fillId="0" borderId="0" xfId="22" applyFont="1" applyAlignment="1">
      <alignment vertical="top" wrapText="1"/>
      <protection/>
    </xf>
    <xf numFmtId="169" fontId="43" fillId="0" borderId="0" xfId="22" applyNumberFormat="1" applyFont="1" applyAlignment="1">
      <alignment vertical="top"/>
      <protection/>
    </xf>
    <xf numFmtId="169" fontId="44" fillId="0" borderId="0" xfId="22" applyNumberFormat="1" applyFont="1">
      <alignment/>
      <protection/>
    </xf>
    <xf numFmtId="0" fontId="43" fillId="0" borderId="37" xfId="22" applyFont="1" applyBorder="1">
      <alignment/>
      <protection/>
    </xf>
    <xf numFmtId="169" fontId="43" fillId="0" borderId="37" xfId="22" applyNumberFormat="1" applyFont="1" applyBorder="1">
      <alignment/>
      <protection/>
    </xf>
    <xf numFmtId="0" fontId="43" fillId="0" borderId="0" xfId="22" applyFont="1" applyBorder="1">
      <alignment/>
      <protection/>
    </xf>
    <xf numFmtId="169" fontId="43" fillId="0" borderId="0" xfId="22" applyNumberFormat="1" applyFont="1" applyBorder="1">
      <alignment/>
      <protection/>
    </xf>
    <xf numFmtId="0" fontId="42" fillId="0" borderId="0" xfId="22">
      <alignment/>
      <protection/>
    </xf>
    <xf numFmtId="169" fontId="43" fillId="9" borderId="0" xfId="22" applyNumberFormat="1" applyFont="1" applyFill="1" applyAlignment="1">
      <alignment vertical="top"/>
      <protection/>
    </xf>
    <xf numFmtId="169" fontId="42" fillId="0" borderId="0" xfId="22" applyNumberFormat="1">
      <alignment/>
      <protection/>
    </xf>
    <xf numFmtId="49" fontId="37" fillId="0" borderId="0" xfId="21" applyNumberFormat="1" applyAlignment="1">
      <alignment/>
      <protection/>
    </xf>
    <xf numFmtId="49" fontId="46" fillId="0" borderId="0" xfId="21" applyNumberFormat="1" applyFont="1" applyAlignment="1">
      <alignment/>
      <protection/>
    </xf>
    <xf numFmtId="170" fontId="37" fillId="0" borderId="0" xfId="21" applyNumberFormat="1">
      <alignment/>
      <protection/>
    </xf>
    <xf numFmtId="170" fontId="40" fillId="0" borderId="38" xfId="21" applyNumberFormat="1" applyFont="1" applyBorder="1" applyAlignment="1">
      <alignment horizontal="center" vertical="center" wrapText="1"/>
      <protection/>
    </xf>
    <xf numFmtId="0" fontId="37" fillId="0" borderId="39" xfId="21" applyFont="1" applyBorder="1" applyAlignment="1">
      <alignment vertical="center" wrapText="1"/>
      <protection/>
    </xf>
    <xf numFmtId="0" fontId="37" fillId="0" borderId="0" xfId="21" applyFont="1" applyBorder="1" applyAlignment="1">
      <alignment horizontal="center"/>
      <protection/>
    </xf>
    <xf numFmtId="0" fontId="37" fillId="0" borderId="0" xfId="21" applyFont="1" applyBorder="1" applyAlignment="1">
      <alignment/>
      <protection/>
    </xf>
    <xf numFmtId="170" fontId="47" fillId="0" borderId="0" xfId="21" applyNumberFormat="1" applyFont="1" applyBorder="1" applyAlignment="1" applyProtection="1">
      <alignment horizontal="center" vertical="top"/>
      <protection hidden="1"/>
    </xf>
    <xf numFmtId="170" fontId="40" fillId="0" borderId="0" xfId="21" applyNumberFormat="1" applyFont="1" applyBorder="1" applyAlignment="1" applyProtection="1">
      <alignment horizontal="center"/>
      <protection hidden="1"/>
    </xf>
    <xf numFmtId="170" fontId="40" fillId="0" borderId="0" xfId="21" applyNumberFormat="1" applyFont="1" applyBorder="1" applyAlignment="1" applyProtection="1">
      <alignment horizontal="center" vertical="top"/>
      <protection hidden="1"/>
    </xf>
    <xf numFmtId="49" fontId="39" fillId="0" borderId="0" xfId="21" applyNumberFormat="1" applyFont="1" applyFill="1">
      <alignment/>
      <protection/>
    </xf>
    <xf numFmtId="0" fontId="39" fillId="0" borderId="0" xfId="21" applyFont="1" applyFill="1">
      <alignment/>
      <protection/>
    </xf>
    <xf numFmtId="49" fontId="39" fillId="0" borderId="0" xfId="21" applyNumberFormat="1" applyFont="1" applyFill="1" applyBorder="1" applyAlignment="1">
      <alignment vertical="center" wrapText="1"/>
      <protection/>
    </xf>
    <xf numFmtId="0" fontId="40" fillId="0" borderId="0" xfId="21" applyFont="1" applyFill="1" applyBorder="1" applyAlignment="1">
      <alignment horizontal="center" vertical="center" wrapText="1"/>
      <protection/>
    </xf>
    <xf numFmtId="49" fontId="47" fillId="0" borderId="0" xfId="21" applyNumberFormat="1" applyFont="1" applyFill="1" applyBorder="1" applyAlignment="1">
      <alignment horizontal="center" vertical="center" wrapText="1"/>
      <protection/>
    </xf>
    <xf numFmtId="170" fontId="40" fillId="0" borderId="0" xfId="21" applyNumberFormat="1" applyFont="1" applyFill="1" applyBorder="1" applyAlignment="1">
      <alignment horizontal="left" vertical="center" wrapText="1"/>
      <protection/>
    </xf>
    <xf numFmtId="0" fontId="48" fillId="0" borderId="25" xfId="21" applyFont="1" applyBorder="1" applyAlignment="1">
      <alignment horizontal="left" wrapText="1"/>
      <protection/>
    </xf>
    <xf numFmtId="170" fontId="37" fillId="0" borderId="0" xfId="21" applyNumberFormat="1" applyFont="1" applyFill="1" applyBorder="1" applyAlignment="1" applyProtection="1">
      <alignment horizontal="center" wrapText="1"/>
      <protection hidden="1"/>
    </xf>
    <xf numFmtId="49" fontId="49" fillId="0" borderId="25" xfId="21" applyNumberFormat="1" applyFont="1" applyFill="1" applyBorder="1" applyAlignment="1">
      <alignment horizontal="left"/>
      <protection/>
    </xf>
    <xf numFmtId="170" fontId="37" fillId="0" borderId="0" xfId="21" applyNumberFormat="1" applyFont="1" applyFill="1" applyBorder="1" applyAlignment="1" applyProtection="1">
      <alignment horizontal="left" vertical="center" wrapText="1"/>
      <protection hidden="1"/>
    </xf>
    <xf numFmtId="49" fontId="40" fillId="0" borderId="25" xfId="21" applyNumberFormat="1" applyFont="1" applyFill="1" applyBorder="1" applyAlignment="1">
      <alignment vertical="top" wrapText="1"/>
      <protection/>
    </xf>
    <xf numFmtId="170" fontId="37" fillId="0" borderId="0" xfId="21" applyNumberFormat="1" applyFont="1" applyFill="1" applyBorder="1" applyAlignment="1" applyProtection="1">
      <alignment horizontal="left" vertical="center" wrapText="1"/>
      <protection hidden="1"/>
    </xf>
    <xf numFmtId="49" fontId="40" fillId="0" borderId="25" xfId="21" applyNumberFormat="1" applyFont="1" applyBorder="1" applyAlignment="1">
      <alignment vertical="top"/>
      <protection/>
    </xf>
    <xf numFmtId="49" fontId="40" fillId="0" borderId="25" xfId="21" applyNumberFormat="1" applyFont="1" applyBorder="1" applyAlignment="1">
      <alignment vertical="top" wrapText="1"/>
      <protection/>
    </xf>
    <xf numFmtId="49" fontId="37" fillId="0" borderId="25" xfId="21" applyNumberFormat="1" applyFont="1" applyFill="1" applyBorder="1" applyAlignment="1">
      <alignment horizontal="center" vertical="top"/>
      <protection/>
    </xf>
    <xf numFmtId="0" fontId="37" fillId="0" borderId="25" xfId="21" applyFont="1" applyFill="1" applyBorder="1" applyAlignment="1">
      <alignment vertical="justify"/>
      <protection/>
    </xf>
    <xf numFmtId="0" fontId="37" fillId="0" borderId="25" xfId="21" applyFont="1" applyFill="1" applyBorder="1" applyAlignment="1">
      <alignment horizontal="center" vertical="justify"/>
      <protection/>
    </xf>
    <xf numFmtId="170" fontId="37" fillId="10" borderId="25" xfId="21" applyNumberFormat="1" applyFont="1" applyFill="1" applyBorder="1" applyAlignment="1" applyProtection="1">
      <alignment horizontal="center" vertical="center"/>
      <protection hidden="1"/>
    </xf>
    <xf numFmtId="170" fontId="37" fillId="10" borderId="25" xfId="21" applyNumberFormat="1" applyFont="1" applyFill="1" applyBorder="1" applyAlignment="1" applyProtection="1">
      <alignment horizontal="center" vertical="center" wrapText="1"/>
      <protection hidden="1"/>
    </xf>
    <xf numFmtId="170" fontId="37" fillId="0" borderId="25" xfId="21" applyNumberFormat="1" applyFont="1" applyFill="1" applyBorder="1" applyAlignment="1" applyProtection="1">
      <alignment horizontal="center" vertical="center"/>
      <protection hidden="1"/>
    </xf>
    <xf numFmtId="170" fontId="37" fillId="0" borderId="25" xfId="21" applyNumberFormat="1" applyFont="1" applyFill="1" applyBorder="1" applyAlignment="1" applyProtection="1">
      <alignment horizontal="center" vertical="center" wrapText="1"/>
      <protection hidden="1"/>
    </xf>
    <xf numFmtId="170" fontId="37" fillId="11" borderId="0" xfId="21" applyNumberFormat="1" applyFont="1" applyFill="1" applyBorder="1" applyAlignment="1" applyProtection="1">
      <alignment horizontal="center" vertical="center"/>
      <protection hidden="1"/>
    </xf>
    <xf numFmtId="170" fontId="37" fillId="11" borderId="0" xfId="21" applyNumberFormat="1" applyFont="1" applyFill="1" applyBorder="1" applyAlignment="1" applyProtection="1">
      <alignment horizontal="center" vertical="center" wrapText="1"/>
      <protection hidden="1"/>
    </xf>
    <xf numFmtId="0" fontId="37" fillId="0" borderId="25" xfId="21" applyBorder="1">
      <alignment/>
      <protection/>
    </xf>
    <xf numFmtId="49" fontId="37" fillId="0" borderId="25" xfId="21" applyNumberFormat="1" applyFont="1" applyBorder="1" applyAlignment="1">
      <alignment horizontal="center" vertical="center"/>
      <protection/>
    </xf>
    <xf numFmtId="170" fontId="37" fillId="0" borderId="0" xfId="21" applyNumberFormat="1" applyProtection="1">
      <alignment/>
      <protection hidden="1"/>
    </xf>
    <xf numFmtId="49" fontId="37" fillId="0" borderId="39" xfId="21" applyNumberFormat="1" applyBorder="1" applyAlignment="1">
      <alignment horizontal="center" vertical="top"/>
      <protection/>
    </xf>
    <xf numFmtId="49" fontId="40" fillId="0" borderId="0" xfId="21" applyNumberFormat="1" applyFont="1" applyBorder="1" applyAlignment="1">
      <alignment vertical="top"/>
      <protection/>
    </xf>
    <xf numFmtId="0" fontId="37" fillId="0" borderId="0" xfId="21" applyBorder="1" applyAlignment="1">
      <alignment horizontal="center" vertical="top"/>
      <protection/>
    </xf>
    <xf numFmtId="49" fontId="37" fillId="0" borderId="0" xfId="21" applyNumberFormat="1" applyBorder="1" applyAlignment="1">
      <alignment horizontal="center" vertical="top"/>
      <protection/>
    </xf>
    <xf numFmtId="170" fontId="46" fillId="0" borderId="0" xfId="21" applyNumberFormat="1" applyFont="1" applyBorder="1" applyAlignment="1" applyProtection="1">
      <alignment vertical="top"/>
      <protection hidden="1"/>
    </xf>
    <xf numFmtId="170" fontId="37" fillId="0" borderId="0" xfId="21" applyNumberFormat="1" applyBorder="1" applyAlignment="1" applyProtection="1">
      <alignment vertical="top"/>
      <protection hidden="1"/>
    </xf>
    <xf numFmtId="170" fontId="37" fillId="0" borderId="0" xfId="21" applyNumberFormat="1" applyBorder="1" applyAlignment="1" applyProtection="1">
      <alignment vertical="center"/>
      <protection hidden="1"/>
    </xf>
    <xf numFmtId="170" fontId="37" fillId="0" borderId="40" xfId="21" applyNumberFormat="1" applyBorder="1" applyProtection="1">
      <alignment/>
      <protection hidden="1"/>
    </xf>
    <xf numFmtId="170" fontId="46" fillId="0" borderId="0" xfId="21" applyNumberFormat="1" applyFont="1">
      <alignment/>
      <protection/>
    </xf>
    <xf numFmtId="49" fontId="39" fillId="0" borderId="0" xfId="21" applyNumberFormat="1" applyFont="1" applyFill="1" applyAlignment="1">
      <alignment horizontal="center" vertical="center"/>
      <protection/>
    </xf>
    <xf numFmtId="49" fontId="39" fillId="0" borderId="0" xfId="21" applyNumberFormat="1" applyFont="1" applyFill="1" applyAlignment="1">
      <alignment horizontal="center" vertical="center"/>
      <protection/>
    </xf>
    <xf numFmtId="0" fontId="48" fillId="0" borderId="0" xfId="21" applyFont="1" applyBorder="1" applyAlignment="1">
      <alignment horizontal="left" wrapText="1"/>
      <protection/>
    </xf>
    <xf numFmtId="49" fontId="49" fillId="0" borderId="0" xfId="21" applyNumberFormat="1" applyFont="1" applyFill="1" applyBorder="1" applyAlignment="1">
      <alignment horizontal="left"/>
      <protection/>
    </xf>
    <xf numFmtId="0" fontId="37" fillId="0" borderId="0" xfId="21" applyFont="1" applyFill="1" applyAlignment="1">
      <alignment horizontal="center" vertical="justify"/>
      <protection/>
    </xf>
    <xf numFmtId="49" fontId="40" fillId="0" borderId="0" xfId="21" applyNumberFormat="1" applyFont="1" applyFill="1" applyBorder="1" applyAlignment="1">
      <alignment vertical="top" wrapText="1"/>
      <protection/>
    </xf>
    <xf numFmtId="49" fontId="40" fillId="0" borderId="0" xfId="21" applyNumberFormat="1" applyFont="1" applyBorder="1" applyAlignment="1">
      <alignment vertical="top"/>
      <protection/>
    </xf>
    <xf numFmtId="49" fontId="40" fillId="0" borderId="0" xfId="21" applyNumberFormat="1" applyFont="1" applyBorder="1" applyAlignment="1">
      <alignment vertical="top" wrapText="1"/>
      <protection/>
    </xf>
    <xf numFmtId="0" fontId="37" fillId="0" borderId="0" xfId="21" applyFont="1" applyAlignment="1">
      <alignment horizontal="center" vertical="center"/>
      <protection/>
    </xf>
    <xf numFmtId="49" fontId="37" fillId="0" borderId="0" xfId="21" applyNumberFormat="1" applyFont="1" applyAlignment="1">
      <alignment horizontal="center" vertical="center"/>
      <protection/>
    </xf>
    <xf numFmtId="49" fontId="37" fillId="0" borderId="40" xfId="21" applyNumberFormat="1" applyBorder="1" applyAlignment="1">
      <alignment horizontal="center" vertical="top"/>
      <protection/>
    </xf>
    <xf numFmtId="49" fontId="40" fillId="0" borderId="40" xfId="21" applyNumberFormat="1" applyFont="1" applyBorder="1" applyAlignment="1">
      <alignment vertical="top"/>
      <protection/>
    </xf>
    <xf numFmtId="0" fontId="37" fillId="0" borderId="40" xfId="21" applyBorder="1" applyAlignment="1">
      <alignment horizontal="center" vertical="top"/>
      <protection/>
    </xf>
    <xf numFmtId="170" fontId="46" fillId="0" borderId="40" xfId="21" applyNumberFormat="1" applyFont="1" applyBorder="1" applyAlignment="1" applyProtection="1">
      <alignment vertical="top"/>
      <protection hidden="1"/>
    </xf>
    <xf numFmtId="170" fontId="37" fillId="0" borderId="40" xfId="21" applyNumberFormat="1" applyBorder="1" applyAlignment="1" applyProtection="1">
      <alignment vertical="top"/>
      <protection hidden="1"/>
    </xf>
    <xf numFmtId="170" fontId="37" fillId="0" borderId="40" xfId="21" applyNumberFormat="1" applyBorder="1" applyAlignment="1" applyProtection="1">
      <alignment horizontal="center" vertical="center"/>
      <protection hidden="1"/>
    </xf>
    <xf numFmtId="49" fontId="40" fillId="0" borderId="39" xfId="21" applyNumberFormat="1" applyFont="1" applyBorder="1" applyAlignment="1">
      <alignment vertical="top"/>
      <protection/>
    </xf>
    <xf numFmtId="0" fontId="37" fillId="0" borderId="39" xfId="21" applyBorder="1" applyAlignment="1">
      <alignment horizontal="center" vertical="top"/>
      <protection/>
    </xf>
    <xf numFmtId="170" fontId="46" fillId="0" borderId="39" xfId="21" applyNumberFormat="1" applyFont="1" applyBorder="1" applyAlignment="1" applyProtection="1">
      <alignment vertical="top"/>
      <protection hidden="1"/>
    </xf>
    <xf numFmtId="170" fontId="37" fillId="0" borderId="39" xfId="21" applyNumberFormat="1" applyBorder="1" applyAlignment="1" applyProtection="1">
      <alignment vertical="top"/>
      <protection hidden="1"/>
    </xf>
    <xf numFmtId="0" fontId="37" fillId="0" borderId="25" xfId="21" applyFont="1" applyBorder="1" applyAlignment="1">
      <alignment horizontal="center" vertical="center"/>
      <protection/>
    </xf>
    <xf numFmtId="170" fontId="37" fillId="0" borderId="28" xfId="21" applyNumberFormat="1" applyFont="1" applyFill="1" applyBorder="1" applyAlignment="1" applyProtection="1">
      <alignment horizontal="center" vertical="center"/>
      <protection hidden="1"/>
    </xf>
    <xf numFmtId="170" fontId="37" fillId="0" borderId="28" xfId="21" applyNumberFormat="1" applyFont="1" applyFill="1" applyBorder="1" applyAlignment="1" applyProtection="1">
      <alignment horizontal="center" vertical="center" wrapText="1"/>
      <protection hidden="1"/>
    </xf>
    <xf numFmtId="170" fontId="37" fillId="0" borderId="41" xfId="21" applyNumberFormat="1" applyBorder="1" applyAlignment="1" applyProtection="1">
      <alignment horizontal="center" vertical="center"/>
      <protection hidden="1"/>
    </xf>
    <xf numFmtId="170" fontId="37" fillId="0" borderId="42" xfId="21" applyNumberFormat="1" applyBorder="1" applyAlignment="1" applyProtection="1">
      <alignment horizontal="center" vertical="center"/>
      <protection hidden="1"/>
    </xf>
    <xf numFmtId="49" fontId="37" fillId="0" borderId="0" xfId="21" applyNumberFormat="1" applyFont="1" applyFill="1" applyAlignment="1">
      <alignment horizontal="center" vertical="center"/>
      <protection/>
    </xf>
    <xf numFmtId="49" fontId="39" fillId="0" borderId="41" xfId="21" applyNumberFormat="1" applyFont="1" applyBorder="1" applyAlignment="1">
      <alignment/>
      <protection/>
    </xf>
    <xf numFmtId="0" fontId="39" fillId="0" borderId="43" xfId="21" applyFont="1" applyBorder="1" applyAlignment="1">
      <alignment horizontal="center"/>
      <protection/>
    </xf>
    <xf numFmtId="49" fontId="39" fillId="0" borderId="43" xfId="21" applyNumberFormat="1" applyFont="1" applyBorder="1">
      <alignment/>
      <protection/>
    </xf>
    <xf numFmtId="170" fontId="50" fillId="0" borderId="43" xfId="21" applyNumberFormat="1" applyFont="1" applyBorder="1">
      <alignment/>
      <protection/>
    </xf>
    <xf numFmtId="170" fontId="39" fillId="0" borderId="43" xfId="21" applyNumberFormat="1" applyFont="1" applyBorder="1">
      <alignment/>
      <protection/>
    </xf>
    <xf numFmtId="0" fontId="2" fillId="0" borderId="0" xfId="0" applyFont="1" applyAlignment="1">
      <alignment vertical="center"/>
    </xf>
    <xf numFmtId="0" fontId="2" fillId="0" borderId="0" xfId="0" applyFont="1" applyBorder="1" applyAlignment="1">
      <alignment vertical="center"/>
    </xf>
    <xf numFmtId="0" fontId="35" fillId="0" borderId="0" xfId="0" applyFont="1" applyBorder="1" applyAlignment="1">
      <alignment vertical="center"/>
    </xf>
    <xf numFmtId="49" fontId="37" fillId="0" borderId="26" xfId="21" applyNumberFormat="1" applyBorder="1" applyAlignment="1">
      <alignment vertical="center"/>
      <protection/>
    </xf>
    <xf numFmtId="167" fontId="25" fillId="4" borderId="19" xfId="0" applyNumberFormat="1" applyFont="1" applyFill="1" applyBorder="1" applyAlignment="1" applyProtection="1">
      <alignment vertical="center"/>
      <protection/>
    </xf>
    <xf numFmtId="0" fontId="37" fillId="0" borderId="44" xfId="21" applyBorder="1">
      <alignment/>
      <protection/>
    </xf>
    <xf numFmtId="0" fontId="37" fillId="0" borderId="45" xfId="21" applyBorder="1">
      <alignment/>
      <protection/>
    </xf>
    <xf numFmtId="0" fontId="52" fillId="12" borderId="45" xfId="21" applyFont="1" applyFill="1" applyBorder="1" applyAlignment="1">
      <alignment horizontal="left" vertical="center" indent="1"/>
      <protection/>
    </xf>
    <xf numFmtId="0" fontId="37" fillId="12" borderId="0" xfId="21" applyFill="1" applyBorder="1">
      <alignment/>
      <protection/>
    </xf>
    <xf numFmtId="49" fontId="38" fillId="12" borderId="0" xfId="21" applyNumberFormat="1" applyFont="1" applyFill="1" applyBorder="1" applyAlignment="1">
      <alignment horizontal="left" vertical="center"/>
      <protection/>
    </xf>
    <xf numFmtId="14" fontId="43" fillId="0" borderId="0" xfId="21" applyNumberFormat="1" applyFont="1" applyAlignment="1">
      <alignment horizontal="left"/>
      <protection/>
    </xf>
    <xf numFmtId="0" fontId="37" fillId="12" borderId="45" xfId="21" applyFont="1" applyFill="1" applyBorder="1" applyAlignment="1">
      <alignment horizontal="left" vertical="center" indent="1"/>
      <protection/>
    </xf>
    <xf numFmtId="49" fontId="39" fillId="12" borderId="0" xfId="21" applyNumberFormat="1" applyFont="1" applyFill="1" applyBorder="1" applyAlignment="1">
      <alignment horizontal="left" vertical="center"/>
      <protection/>
    </xf>
    <xf numFmtId="0" fontId="39" fillId="12" borderId="0" xfId="21" applyFont="1" applyFill="1" applyBorder="1" applyAlignment="1">
      <alignment vertical="center"/>
      <protection/>
    </xf>
    <xf numFmtId="0" fontId="37" fillId="12" borderId="0" xfId="21" applyFont="1" applyFill="1" applyBorder="1" applyAlignment="1">
      <alignment horizontal="right" vertical="center"/>
      <protection/>
    </xf>
    <xf numFmtId="0" fontId="39" fillId="12" borderId="46" xfId="21" applyFont="1" applyFill="1" applyBorder="1" applyAlignment="1">
      <alignment vertical="center"/>
      <protection/>
    </xf>
    <xf numFmtId="0" fontId="37" fillId="12" borderId="47" xfId="21" applyFont="1" applyFill="1" applyBorder="1" applyAlignment="1">
      <alignment horizontal="left" vertical="center" indent="1"/>
      <protection/>
    </xf>
    <xf numFmtId="0" fontId="37" fillId="12" borderId="35" xfId="21" applyFont="1" applyFill="1" applyBorder="1">
      <alignment/>
      <protection/>
    </xf>
    <xf numFmtId="49" fontId="39" fillId="12" borderId="35" xfId="21" applyNumberFormat="1" applyFont="1" applyFill="1" applyBorder="1" applyAlignment="1">
      <alignment horizontal="left" vertical="center"/>
      <protection/>
    </xf>
    <xf numFmtId="0" fontId="39" fillId="12" borderId="35" xfId="21" applyFont="1" applyFill="1" applyBorder="1">
      <alignment/>
      <protection/>
    </xf>
    <xf numFmtId="0" fontId="39" fillId="12" borderId="35" xfId="21" applyFont="1" applyFill="1" applyBorder="1" applyAlignment="1">
      <alignment/>
      <protection/>
    </xf>
    <xf numFmtId="0" fontId="39" fillId="12" borderId="48" xfId="21" applyFont="1" applyFill="1" applyBorder="1" applyAlignment="1">
      <alignment/>
      <protection/>
    </xf>
    <xf numFmtId="0" fontId="37" fillId="0" borderId="45" xfId="21" applyFont="1" applyBorder="1" applyAlignment="1">
      <alignment horizontal="left" vertical="center" indent="1"/>
      <protection/>
    </xf>
    <xf numFmtId="0" fontId="37" fillId="0" borderId="0" xfId="21" applyBorder="1">
      <alignment/>
      <protection/>
    </xf>
    <xf numFmtId="0" fontId="39" fillId="0" borderId="0" xfId="21" applyFont="1" applyBorder="1" applyAlignment="1">
      <alignment horizontal="left" vertical="center"/>
      <protection/>
    </xf>
    <xf numFmtId="0" fontId="39" fillId="0" borderId="0" xfId="21" applyFont="1" applyBorder="1" applyAlignment="1">
      <alignment vertical="center"/>
      <protection/>
    </xf>
    <xf numFmtId="0" fontId="37" fillId="0" borderId="0" xfId="21" applyFont="1" applyBorder="1" applyAlignment="1">
      <alignment horizontal="right" vertical="center"/>
      <protection/>
    </xf>
    <xf numFmtId="0" fontId="37" fillId="0" borderId="46" xfId="21" applyBorder="1" applyAlignment="1">
      <alignment/>
      <protection/>
    </xf>
    <xf numFmtId="0" fontId="39" fillId="0" borderId="45" xfId="21" applyFont="1" applyBorder="1" applyAlignment="1">
      <alignment horizontal="left" vertical="center" indent="1"/>
      <protection/>
    </xf>
    <xf numFmtId="0" fontId="39" fillId="0" borderId="47" xfId="21" applyFont="1" applyBorder="1" applyAlignment="1">
      <alignment horizontal="left" vertical="center" indent="1"/>
      <protection/>
    </xf>
    <xf numFmtId="0" fontId="39" fillId="0" borderId="35" xfId="21" applyFont="1" applyBorder="1" applyAlignment="1">
      <alignment horizontal="right" vertical="center"/>
      <protection/>
    </xf>
    <xf numFmtId="0" fontId="39" fillId="0" borderId="35" xfId="21" applyFont="1" applyBorder="1" applyAlignment="1">
      <alignment horizontal="left" vertical="center"/>
      <protection/>
    </xf>
    <xf numFmtId="0" fontId="39" fillId="0" borderId="35" xfId="21" applyFont="1" applyBorder="1" applyAlignment="1">
      <alignment vertical="center"/>
      <protection/>
    </xf>
    <xf numFmtId="0" fontId="37" fillId="0" borderId="35" xfId="21" applyFont="1" applyBorder="1" applyAlignment="1">
      <alignment vertical="center"/>
      <protection/>
    </xf>
    <xf numFmtId="0" fontId="37" fillId="0" borderId="48" xfId="21" applyBorder="1" applyAlignment="1">
      <alignment/>
      <protection/>
    </xf>
    <xf numFmtId="0" fontId="39" fillId="0" borderId="0" xfId="21" applyFont="1" applyFill="1" applyBorder="1" applyAlignment="1">
      <alignment horizontal="left" vertical="center"/>
      <protection/>
    </xf>
    <xf numFmtId="0" fontId="37" fillId="0" borderId="47" xfId="21" applyBorder="1" applyAlignment="1">
      <alignment horizontal="left" indent="1"/>
      <protection/>
    </xf>
    <xf numFmtId="0" fontId="39" fillId="0" borderId="35" xfId="21" applyFont="1" applyFill="1" applyBorder="1" applyAlignment="1">
      <alignment horizontal="left" vertical="center"/>
      <protection/>
    </xf>
    <xf numFmtId="0" fontId="37" fillId="0" borderId="35" xfId="21" applyBorder="1" applyAlignment="1">
      <alignment vertical="center"/>
      <protection/>
    </xf>
    <xf numFmtId="0" fontId="37" fillId="0" borderId="35" xfId="21" applyBorder="1" applyAlignment="1">
      <alignment/>
      <protection/>
    </xf>
    <xf numFmtId="0" fontId="37" fillId="0" borderId="35" xfId="21" applyBorder="1" applyAlignment="1">
      <alignment horizontal="right"/>
      <protection/>
    </xf>
    <xf numFmtId="0" fontId="37" fillId="0" borderId="35" xfId="21" applyFont="1" applyBorder="1" applyAlignment="1">
      <alignment horizontal="right" vertical="center"/>
      <protection/>
    </xf>
    <xf numFmtId="0" fontId="37" fillId="0" borderId="49" xfId="21" applyFont="1" applyBorder="1" applyAlignment="1">
      <alignment horizontal="left" vertical="top" indent="1"/>
      <protection/>
    </xf>
    <xf numFmtId="0" fontId="37" fillId="0" borderId="37" xfId="21" applyBorder="1" applyAlignment="1">
      <alignment vertical="top"/>
      <protection/>
    </xf>
    <xf numFmtId="0" fontId="39" fillId="0" borderId="37" xfId="21" applyFont="1" applyFill="1" applyBorder="1" applyAlignment="1">
      <alignment horizontal="left" vertical="top"/>
      <protection/>
    </xf>
    <xf numFmtId="0" fontId="39" fillId="0" borderId="37" xfId="21" applyFont="1" applyBorder="1" applyAlignment="1">
      <alignment vertical="center"/>
      <protection/>
    </xf>
    <xf numFmtId="0" fontId="37" fillId="0" borderId="37" xfId="21" applyFont="1" applyBorder="1" applyAlignment="1">
      <alignment horizontal="right" vertical="center"/>
      <protection/>
    </xf>
    <xf numFmtId="0" fontId="37" fillId="0" borderId="50" xfId="21" applyBorder="1" applyAlignment="1">
      <alignment/>
      <protection/>
    </xf>
    <xf numFmtId="0" fontId="37" fillId="0" borderId="35" xfId="21" applyBorder="1" applyAlignment="1">
      <alignment horizontal="left"/>
      <protection/>
    </xf>
    <xf numFmtId="49" fontId="37" fillId="0" borderId="45" xfId="21" applyNumberFormat="1" applyBorder="1">
      <alignment/>
      <protection/>
    </xf>
    <xf numFmtId="49" fontId="37" fillId="0" borderId="51" xfId="21" applyNumberFormat="1" applyBorder="1" applyAlignment="1">
      <alignment horizontal="left" vertical="center" indent="1"/>
      <protection/>
    </xf>
    <xf numFmtId="0" fontId="37" fillId="0" borderId="26" xfId="21" applyBorder="1" applyAlignment="1">
      <alignment horizontal="left" vertical="center"/>
      <protection/>
    </xf>
    <xf numFmtId="0" fontId="37" fillId="0" borderId="26" xfId="21" applyBorder="1">
      <alignment/>
      <protection/>
    </xf>
    <xf numFmtId="0" fontId="39" fillId="0" borderId="51" xfId="21" applyFont="1" applyBorder="1" applyAlignment="1">
      <alignment horizontal="left" vertical="center" indent="1"/>
      <protection/>
    </xf>
    <xf numFmtId="0" fontId="39" fillId="0" borderId="26" xfId="21" applyFont="1" applyBorder="1" applyAlignment="1">
      <alignment horizontal="left" vertical="center"/>
      <protection/>
    </xf>
    <xf numFmtId="0" fontId="39" fillId="0" borderId="26" xfId="21" applyFont="1" applyBorder="1">
      <alignment/>
      <protection/>
    </xf>
    <xf numFmtId="0" fontId="37" fillId="0" borderId="51" xfId="21" applyBorder="1" applyAlignment="1">
      <alignment horizontal="left" indent="1"/>
      <protection/>
    </xf>
    <xf numFmtId="1" fontId="39" fillId="0" borderId="26" xfId="21" applyNumberFormat="1" applyFont="1" applyBorder="1" applyAlignment="1">
      <alignment horizontal="right" vertical="center"/>
      <protection/>
    </xf>
    <xf numFmtId="0" fontId="37" fillId="0" borderId="26" xfId="21" applyBorder="1" applyAlignment="1">
      <alignment horizontal="left" vertical="center" indent="1"/>
      <protection/>
    </xf>
    <xf numFmtId="0" fontId="39" fillId="0" borderId="26" xfId="21" applyFont="1" applyBorder="1" applyAlignment="1">
      <alignment vertical="center"/>
      <protection/>
    </xf>
    <xf numFmtId="49" fontId="37" fillId="0" borderId="52" xfId="21" applyNumberFormat="1" applyFont="1" applyBorder="1" applyAlignment="1">
      <alignment horizontal="left" vertical="center"/>
      <protection/>
    </xf>
    <xf numFmtId="0" fontId="37" fillId="0" borderId="51" xfId="21" applyBorder="1" applyAlignment="1">
      <alignment horizontal="left" vertical="center" indent="1"/>
      <protection/>
    </xf>
    <xf numFmtId="1" fontId="39" fillId="0" borderId="30" xfId="21" applyNumberFormat="1" applyFont="1" applyBorder="1" applyAlignment="1">
      <alignment horizontal="right" vertical="center"/>
      <protection/>
    </xf>
    <xf numFmtId="0" fontId="37" fillId="0" borderId="47" xfId="21" applyBorder="1" applyAlignment="1">
      <alignment horizontal="left" vertical="center" indent="1"/>
      <protection/>
    </xf>
    <xf numFmtId="0" fontId="37" fillId="0" borderId="35" xfId="21" applyBorder="1" applyAlignment="1">
      <alignment horizontal="left" vertical="center"/>
      <protection/>
    </xf>
    <xf numFmtId="0" fontId="37" fillId="0" borderId="35" xfId="21" applyBorder="1">
      <alignment/>
      <protection/>
    </xf>
    <xf numFmtId="1" fontId="39" fillId="0" borderId="34" xfId="21" applyNumberFormat="1" applyFont="1" applyBorder="1" applyAlignment="1">
      <alignment horizontal="right" vertical="center"/>
      <protection/>
    </xf>
    <xf numFmtId="0" fontId="37" fillId="0" borderId="35" xfId="21" applyBorder="1" applyAlignment="1">
      <alignment horizontal="left" vertical="center" indent="1"/>
      <protection/>
    </xf>
    <xf numFmtId="49" fontId="37" fillId="0" borderId="48" xfId="21" applyNumberFormat="1" applyFont="1" applyBorder="1" applyAlignment="1">
      <alignment horizontal="left" vertical="center"/>
      <protection/>
    </xf>
    <xf numFmtId="0" fontId="37" fillId="0" borderId="45" xfId="21" applyBorder="1" applyAlignment="1">
      <alignment horizontal="left" vertical="center" indent="1"/>
      <protection/>
    </xf>
    <xf numFmtId="0" fontId="37" fillId="0" borderId="0" xfId="21" applyBorder="1" applyAlignment="1">
      <alignment horizontal="left" vertical="center"/>
      <protection/>
    </xf>
    <xf numFmtId="1" fontId="37" fillId="0" borderId="0" xfId="21" applyNumberFormat="1" applyBorder="1" applyAlignment="1">
      <alignment horizontal="left" vertical="center"/>
      <protection/>
    </xf>
    <xf numFmtId="4" fontId="37" fillId="0" borderId="0" xfId="21" applyNumberFormat="1" applyBorder="1" applyAlignment="1">
      <alignment horizontal="left" vertical="center"/>
      <protection/>
    </xf>
    <xf numFmtId="49" fontId="37" fillId="0" borderId="46" xfId="21" applyNumberFormat="1" applyFont="1" applyBorder="1" applyAlignment="1">
      <alignment horizontal="left" vertical="center"/>
      <protection/>
    </xf>
    <xf numFmtId="0" fontId="38" fillId="12" borderId="41" xfId="21" applyFont="1" applyFill="1" applyBorder="1" applyAlignment="1">
      <alignment horizontal="left" vertical="center" indent="1"/>
      <protection/>
    </xf>
    <xf numFmtId="0" fontId="39" fillId="12" borderId="43" xfId="21" applyFont="1" applyFill="1" applyBorder="1" applyAlignment="1">
      <alignment horizontal="left" vertical="center"/>
      <protection/>
    </xf>
    <xf numFmtId="0" fontId="37" fillId="12" borderId="43" xfId="21" applyFill="1" applyBorder="1" applyAlignment="1">
      <alignment horizontal="left" vertical="center"/>
      <protection/>
    </xf>
    <xf numFmtId="4" fontId="38" fillId="12" borderId="43" xfId="21" applyNumberFormat="1" applyFont="1" applyFill="1" applyBorder="1" applyAlignment="1">
      <alignment horizontal="left" vertical="center"/>
      <protection/>
    </xf>
    <xf numFmtId="49" fontId="37" fillId="12" borderId="42" xfId="21" applyNumberFormat="1" applyFill="1" applyBorder="1" applyAlignment="1">
      <alignment horizontal="left" vertical="center"/>
      <protection/>
    </xf>
    <xf numFmtId="0" fontId="37" fillId="12" borderId="43" xfId="21" applyFill="1" applyBorder="1">
      <alignment/>
      <protection/>
    </xf>
    <xf numFmtId="49" fontId="39" fillId="12" borderId="42" xfId="21" applyNumberFormat="1" applyFont="1" applyFill="1" applyBorder="1" applyAlignment="1">
      <alignment horizontal="left" vertical="center"/>
      <protection/>
    </xf>
    <xf numFmtId="0" fontId="37" fillId="0" borderId="46" xfId="21" applyBorder="1" applyAlignment="1">
      <alignment horizontal="right"/>
      <protection/>
    </xf>
    <xf numFmtId="0" fontId="37" fillId="0" borderId="45" xfId="21" applyBorder="1" applyAlignment="1">
      <alignment horizontal="right"/>
      <protection/>
    </xf>
    <xf numFmtId="0" fontId="37" fillId="0" borderId="0" xfId="21" applyBorder="1" applyAlignment="1">
      <alignment horizontal="center" vertical="center"/>
      <protection/>
    </xf>
    <xf numFmtId="0" fontId="39" fillId="0" borderId="35" xfId="21" applyFont="1" applyBorder="1" applyAlignment="1">
      <alignment vertical="top"/>
      <protection/>
    </xf>
    <xf numFmtId="14" fontId="39" fillId="0" borderId="35" xfId="21" applyNumberFormat="1" applyFont="1" applyBorder="1" applyAlignment="1">
      <alignment horizontal="center" vertical="top"/>
      <protection/>
    </xf>
    <xf numFmtId="0" fontId="39" fillId="0" borderId="45" xfId="21" applyFont="1" applyBorder="1">
      <alignment/>
      <protection/>
    </xf>
    <xf numFmtId="0" fontId="39" fillId="0" borderId="0" xfId="21" applyFont="1" applyBorder="1">
      <alignment/>
      <protection/>
    </xf>
    <xf numFmtId="0" fontId="39" fillId="0" borderId="35" xfId="21" applyFont="1" applyBorder="1">
      <alignment/>
      <protection/>
    </xf>
    <xf numFmtId="0" fontId="39" fillId="0" borderId="35" xfId="21" applyFont="1" applyBorder="1" applyAlignment="1">
      <alignment/>
      <protection/>
    </xf>
    <xf numFmtId="0" fontId="39" fillId="0" borderId="46" xfId="21" applyFont="1" applyBorder="1" applyAlignment="1">
      <alignment horizontal="right"/>
      <protection/>
    </xf>
    <xf numFmtId="0" fontId="39" fillId="0" borderId="0" xfId="21" applyFont="1">
      <alignment/>
      <protection/>
    </xf>
    <xf numFmtId="0" fontId="37" fillId="0" borderId="53" xfId="21" applyBorder="1">
      <alignment/>
      <protection/>
    </xf>
    <xf numFmtId="0" fontId="37" fillId="0" borderId="54" xfId="21" applyBorder="1">
      <alignment/>
      <protection/>
    </xf>
    <xf numFmtId="0" fontId="37" fillId="0" borderId="54" xfId="21" applyBorder="1" applyAlignment="1">
      <alignment/>
      <protection/>
    </xf>
    <xf numFmtId="0" fontId="37" fillId="0" borderId="55" xfId="21" applyBorder="1" applyAlignment="1">
      <alignment horizontal="right"/>
      <protection/>
    </xf>
    <xf numFmtId="0" fontId="38" fillId="0" borderId="0" xfId="21" applyFont="1" applyAlignment="1">
      <alignment horizontal="left"/>
      <protection/>
    </xf>
    <xf numFmtId="0" fontId="51" fillId="0" borderId="0" xfId="21" applyFont="1" applyAlignment="1">
      <alignment horizontal="center"/>
      <protection/>
    </xf>
    <xf numFmtId="0" fontId="51" fillId="0" borderId="0" xfId="21" applyFont="1" applyAlignment="1">
      <alignment horizontal="center" shrinkToFit="1"/>
      <protection/>
    </xf>
    <xf numFmtId="3" fontId="37" fillId="0" borderId="32" xfId="21" applyNumberFormat="1" applyBorder="1">
      <alignment/>
      <protection/>
    </xf>
    <xf numFmtId="3" fontId="43" fillId="13" borderId="29" xfId="21" applyNumberFormat="1" applyFont="1" applyFill="1" applyBorder="1" applyAlignment="1">
      <alignment vertical="center"/>
      <protection/>
    </xf>
    <xf numFmtId="3" fontId="43" fillId="13" borderId="37" xfId="21" applyNumberFormat="1" applyFont="1" applyFill="1" applyBorder="1" applyAlignment="1">
      <alignment vertical="center"/>
      <protection/>
    </xf>
    <xf numFmtId="3" fontId="43" fillId="13" borderId="37" xfId="21" applyNumberFormat="1" applyFont="1" applyFill="1" applyBorder="1" applyAlignment="1">
      <alignment vertical="center" wrapText="1"/>
      <protection/>
    </xf>
    <xf numFmtId="3" fontId="54" fillId="13" borderId="28" xfId="21" applyNumberFormat="1" applyFont="1" applyFill="1" applyBorder="1" applyAlignment="1">
      <alignment horizontal="center" vertical="center" wrapText="1" shrinkToFit="1"/>
      <protection/>
    </xf>
    <xf numFmtId="3" fontId="43" fillId="13" borderId="28" xfId="21" applyNumberFormat="1" applyFont="1" applyFill="1" applyBorder="1" applyAlignment="1">
      <alignment horizontal="center" vertical="center" wrapText="1" shrinkToFit="1"/>
      <protection/>
    </xf>
    <xf numFmtId="3" fontId="43" fillId="13" borderId="28" xfId="21" applyNumberFormat="1" applyFont="1" applyFill="1" applyBorder="1" applyAlignment="1">
      <alignment horizontal="center" vertical="center" wrapText="1"/>
      <protection/>
    </xf>
    <xf numFmtId="3" fontId="37" fillId="0" borderId="29" xfId="21" applyNumberFormat="1" applyBorder="1" applyAlignment="1">
      <alignment/>
      <protection/>
    </xf>
    <xf numFmtId="3" fontId="43" fillId="0" borderId="28" xfId="21" applyNumberFormat="1" applyFont="1" applyBorder="1" applyAlignment="1">
      <alignment horizontal="right" wrapText="1" shrinkToFit="1"/>
      <protection/>
    </xf>
    <xf numFmtId="3" fontId="43" fillId="0" borderId="28" xfId="21" applyNumberFormat="1" applyFont="1" applyBorder="1" applyAlignment="1">
      <alignment horizontal="right" shrinkToFit="1"/>
      <protection/>
    </xf>
    <xf numFmtId="3" fontId="37" fillId="0" borderId="28" xfId="21" applyNumberFormat="1" applyBorder="1" applyAlignment="1">
      <alignment shrinkToFit="1"/>
      <protection/>
    </xf>
    <xf numFmtId="3" fontId="37" fillId="0" borderId="28" xfId="21" applyNumberFormat="1" applyBorder="1" applyAlignment="1">
      <alignment/>
      <protection/>
    </xf>
    <xf numFmtId="3" fontId="37" fillId="0" borderId="32" xfId="21" applyNumberFormat="1" applyBorder="1" applyAlignment="1">
      <alignment/>
      <protection/>
    </xf>
    <xf numFmtId="3" fontId="37" fillId="0" borderId="31" xfId="21" applyNumberFormat="1" applyBorder="1" applyAlignment="1">
      <alignment wrapText="1" shrinkToFit="1"/>
      <protection/>
    </xf>
    <xf numFmtId="3" fontId="37" fillId="0" borderId="31" xfId="21" applyNumberFormat="1" applyBorder="1" applyAlignment="1">
      <alignment shrinkToFit="1"/>
      <protection/>
    </xf>
    <xf numFmtId="3" fontId="37" fillId="0" borderId="31" xfId="21" applyNumberFormat="1" applyBorder="1" applyAlignment="1">
      <alignment/>
      <protection/>
    </xf>
    <xf numFmtId="3" fontId="37" fillId="0" borderId="34" xfId="21" applyNumberFormat="1" applyBorder="1" applyAlignment="1">
      <alignment horizontal="left" indent="1"/>
      <protection/>
    </xf>
    <xf numFmtId="3" fontId="37" fillId="0" borderId="33" xfId="21" applyNumberFormat="1" applyBorder="1" applyAlignment="1">
      <alignment wrapText="1" shrinkToFit="1"/>
      <protection/>
    </xf>
    <xf numFmtId="3" fontId="37" fillId="0" borderId="33" xfId="21" applyNumberFormat="1" applyBorder="1" applyAlignment="1">
      <alignment shrinkToFit="1"/>
      <protection/>
    </xf>
    <xf numFmtId="3" fontId="37" fillId="0" borderId="33" xfId="21" applyNumberFormat="1" applyBorder="1" applyAlignment="1">
      <alignment/>
      <protection/>
    </xf>
    <xf numFmtId="3" fontId="37" fillId="12" borderId="33" xfId="21" applyNumberFormat="1" applyFill="1" applyBorder="1" applyAlignment="1">
      <alignment wrapText="1" shrinkToFit="1"/>
      <protection/>
    </xf>
    <xf numFmtId="3" fontId="37" fillId="12" borderId="33" xfId="21" applyNumberFormat="1" applyFill="1" applyBorder="1" applyAlignment="1">
      <alignment shrinkToFit="1"/>
      <protection/>
    </xf>
    <xf numFmtId="3" fontId="37" fillId="12" borderId="33" xfId="21" applyNumberFormat="1" applyFill="1" applyBorder="1" applyAlignment="1">
      <alignment/>
      <protection/>
    </xf>
    <xf numFmtId="0" fontId="37" fillId="0" borderId="0" xfId="21" applyAlignment="1">
      <alignment/>
      <protection/>
    </xf>
    <xf numFmtId="4" fontId="37" fillId="0" borderId="0" xfId="21" applyNumberFormat="1" applyAlignment="1">
      <alignment/>
      <protection/>
    </xf>
    <xf numFmtId="3" fontId="37" fillId="0" borderId="0" xfId="21" applyNumberFormat="1" applyAlignment="1">
      <alignment/>
      <protection/>
    </xf>
    <xf numFmtId="0" fontId="37" fillId="0" borderId="25" xfId="21" applyFont="1" applyBorder="1" applyAlignment="1">
      <alignment vertical="center"/>
      <protection/>
    </xf>
    <xf numFmtId="0" fontId="37" fillId="12" borderId="25" xfId="21" applyFont="1" applyFill="1" applyBorder="1" applyAlignment="1">
      <alignment vertical="center"/>
      <protection/>
    </xf>
    <xf numFmtId="49" fontId="37" fillId="12" borderId="26" xfId="21" applyNumberFormat="1" applyFill="1" applyBorder="1" applyAlignment="1">
      <alignment vertical="center"/>
      <protection/>
    </xf>
    <xf numFmtId="0" fontId="37" fillId="13" borderId="28" xfId="21" applyFill="1" applyBorder="1">
      <alignment/>
      <protection/>
    </xf>
    <xf numFmtId="49" fontId="37" fillId="13" borderId="28" xfId="21" applyNumberFormat="1" applyFill="1" applyBorder="1">
      <alignment/>
      <protection/>
    </xf>
    <xf numFmtId="0" fontId="37" fillId="13" borderId="28" xfId="21" applyFill="1" applyBorder="1" applyAlignment="1">
      <alignment horizontal="center"/>
      <protection/>
    </xf>
    <xf numFmtId="0" fontId="37" fillId="13" borderId="29" xfId="21" applyFill="1" applyBorder="1">
      <alignment/>
      <protection/>
    </xf>
    <xf numFmtId="0" fontId="37" fillId="13" borderId="28" xfId="21" applyFill="1" applyBorder="1" applyAlignment="1">
      <alignment wrapText="1"/>
      <protection/>
    </xf>
    <xf numFmtId="0" fontId="37" fillId="12" borderId="30" xfId="21" applyFill="1" applyBorder="1" applyAlignment="1">
      <alignment vertical="top"/>
      <protection/>
    </xf>
    <xf numFmtId="49" fontId="37" fillId="12" borderId="30" xfId="21" applyNumberFormat="1" applyFill="1" applyBorder="1" applyAlignment="1">
      <alignment vertical="top"/>
      <protection/>
    </xf>
    <xf numFmtId="49" fontId="37" fillId="12" borderId="25" xfId="21" applyNumberFormat="1" applyFill="1" applyBorder="1" applyAlignment="1">
      <alignment vertical="top"/>
      <protection/>
    </xf>
    <xf numFmtId="0" fontId="37" fillId="12" borderId="25" xfId="21" applyFill="1" applyBorder="1" applyAlignment="1">
      <alignment horizontal="center" vertical="top"/>
      <protection/>
    </xf>
    <xf numFmtId="166" fontId="37" fillId="12" borderId="25" xfId="21" applyNumberFormat="1" applyFill="1" applyBorder="1" applyAlignment="1">
      <alignment vertical="top"/>
      <protection/>
    </xf>
    <xf numFmtId="4" fontId="37" fillId="12" borderId="25" xfId="21" applyNumberFormat="1" applyFill="1" applyBorder="1" applyAlignment="1">
      <alignment vertical="top"/>
      <protection/>
    </xf>
    <xf numFmtId="4" fontId="37" fillId="12" borderId="30" xfId="21" applyNumberFormat="1" applyFill="1" applyBorder="1" applyAlignment="1">
      <alignment vertical="top"/>
      <protection/>
    </xf>
    <xf numFmtId="0" fontId="40" fillId="0" borderId="32" xfId="21" applyFont="1" applyBorder="1" applyAlignment="1">
      <alignment vertical="top"/>
      <protection/>
    </xf>
    <xf numFmtId="0" fontId="40" fillId="0" borderId="32" xfId="21" applyNumberFormat="1" applyFont="1" applyBorder="1" applyAlignment="1">
      <alignment vertical="top"/>
      <protection/>
    </xf>
    <xf numFmtId="0" fontId="40" fillId="0" borderId="31" xfId="21" applyNumberFormat="1" applyFont="1" applyBorder="1" applyAlignment="1">
      <alignment horizontal="left" vertical="top" wrapText="1"/>
      <protection/>
    </xf>
    <xf numFmtId="0" fontId="40" fillId="0" borderId="31" xfId="21" applyFont="1" applyBorder="1" applyAlignment="1">
      <alignment horizontal="center" vertical="top" shrinkToFit="1"/>
      <protection/>
    </xf>
    <xf numFmtId="166" fontId="40" fillId="0" borderId="31" xfId="21" applyNumberFormat="1" applyFont="1" applyBorder="1" applyAlignment="1">
      <alignment vertical="top" shrinkToFit="1"/>
      <protection/>
    </xf>
    <xf numFmtId="4" fontId="40" fillId="0" borderId="31" xfId="21" applyNumberFormat="1" applyFont="1" applyBorder="1" applyAlignment="1">
      <alignment vertical="top" shrinkToFit="1"/>
      <protection/>
    </xf>
    <xf numFmtId="4" fontId="40" fillId="0" borderId="32" xfId="21" applyNumberFormat="1" applyFont="1" applyBorder="1" applyAlignment="1">
      <alignment vertical="top" shrinkToFit="1"/>
      <protection/>
    </xf>
    <xf numFmtId="0" fontId="40" fillId="0" borderId="0" xfId="21" applyFont="1">
      <alignment/>
      <protection/>
    </xf>
    <xf numFmtId="0" fontId="37" fillId="12" borderId="34" xfId="21" applyFill="1" applyBorder="1" applyAlignment="1">
      <alignment vertical="top"/>
      <protection/>
    </xf>
    <xf numFmtId="0" fontId="37" fillId="12" borderId="34" xfId="21" applyNumberFormat="1" applyFill="1" applyBorder="1" applyAlignment="1">
      <alignment vertical="top"/>
      <protection/>
    </xf>
    <xf numFmtId="0" fontId="37" fillId="12" borderId="33" xfId="21" applyNumberFormat="1" applyFill="1" applyBorder="1" applyAlignment="1">
      <alignment horizontal="left" vertical="top" wrapText="1"/>
      <protection/>
    </xf>
    <xf numFmtId="0" fontId="37" fillId="12" borderId="33" xfId="21" applyFill="1" applyBorder="1" applyAlignment="1">
      <alignment horizontal="center" vertical="top" shrinkToFit="1"/>
      <protection/>
    </xf>
    <xf numFmtId="166" fontId="37" fillId="12" borderId="33" xfId="21" applyNumberFormat="1" applyFill="1" applyBorder="1" applyAlignment="1">
      <alignment vertical="top" shrinkToFit="1"/>
      <protection/>
    </xf>
    <xf numFmtId="4" fontId="37" fillId="12" borderId="33" xfId="21" applyNumberFormat="1" applyFill="1" applyBorder="1" applyAlignment="1">
      <alignment vertical="top" shrinkToFit="1"/>
      <protection/>
    </xf>
    <xf numFmtId="4" fontId="37" fillId="12" borderId="34" xfId="21" applyNumberFormat="1" applyFill="1" applyBorder="1" applyAlignment="1">
      <alignment vertical="top" shrinkToFit="1"/>
      <protection/>
    </xf>
    <xf numFmtId="0" fontId="40" fillId="0" borderId="28" xfId="21" applyNumberFormat="1" applyFont="1" applyBorder="1" applyAlignment="1">
      <alignment horizontal="left" vertical="top" wrapText="1"/>
      <protection/>
    </xf>
    <xf numFmtId="0" fontId="40" fillId="0" borderId="28" xfId="21" applyFont="1" applyBorder="1" applyAlignment="1">
      <alignment horizontal="center" vertical="top" shrinkToFit="1"/>
      <protection/>
    </xf>
    <xf numFmtId="166" fontId="40" fillId="0" borderId="28" xfId="21" applyNumberFormat="1" applyFont="1" applyBorder="1" applyAlignment="1">
      <alignment vertical="top" shrinkToFit="1"/>
      <protection/>
    </xf>
    <xf numFmtId="4" fontId="40" fillId="0" borderId="28" xfId="21" applyNumberFormat="1" applyFont="1" applyBorder="1" applyAlignment="1">
      <alignment vertical="top" shrinkToFit="1"/>
      <protection/>
    </xf>
    <xf numFmtId="0" fontId="56" fillId="0" borderId="31" xfId="21" applyNumberFormat="1" applyFont="1" applyBorder="1" applyAlignment="1">
      <alignment vertical="top" wrapText="1"/>
      <protection/>
    </xf>
    <xf numFmtId="0" fontId="57" fillId="0" borderId="0" xfId="21" applyNumberFormat="1" applyFont="1" applyAlignment="1">
      <alignment wrapText="1"/>
      <protection/>
    </xf>
    <xf numFmtId="0" fontId="40" fillId="0" borderId="28" xfId="21" applyFont="1" applyFill="1" applyBorder="1" applyAlignment="1">
      <alignment vertical="top"/>
      <protection/>
    </xf>
    <xf numFmtId="0" fontId="40" fillId="0" borderId="0" xfId="21" applyNumberFormat="1" applyFont="1" applyFill="1" applyBorder="1" applyAlignment="1">
      <alignment vertical="top"/>
      <protection/>
    </xf>
    <xf numFmtId="0" fontId="40" fillId="0" borderId="31" xfId="21" applyNumberFormat="1" applyFont="1" applyFill="1" applyBorder="1" applyAlignment="1">
      <alignment horizontal="left" vertical="top" wrapText="1"/>
      <protection/>
    </xf>
    <xf numFmtId="0" fontId="40" fillId="0" borderId="31" xfId="21" applyFont="1" applyFill="1" applyBorder="1" applyAlignment="1">
      <alignment horizontal="center" vertical="top" shrinkToFit="1"/>
      <protection/>
    </xf>
    <xf numFmtId="166" fontId="40" fillId="0" borderId="31" xfId="21" applyNumberFormat="1" applyFont="1" applyFill="1" applyBorder="1" applyAlignment="1">
      <alignment vertical="top" shrinkToFit="1"/>
      <protection/>
    </xf>
    <xf numFmtId="4" fontId="40" fillId="0" borderId="31" xfId="21" applyNumberFormat="1" applyFont="1" applyFill="1" applyBorder="1" applyAlignment="1">
      <alignment vertical="top" shrinkToFit="1"/>
      <protection/>
    </xf>
    <xf numFmtId="4" fontId="40" fillId="0" borderId="32" xfId="21" applyNumberFormat="1" applyFont="1" applyFill="1" applyBorder="1" applyAlignment="1">
      <alignment vertical="top" shrinkToFit="1"/>
      <protection/>
    </xf>
    <xf numFmtId="0" fontId="40" fillId="0" borderId="0" xfId="21" applyFont="1" applyFill="1">
      <alignment/>
      <protection/>
    </xf>
    <xf numFmtId="0" fontId="37" fillId="0" borderId="0" xfId="21" applyFill="1">
      <alignment/>
      <protection/>
    </xf>
    <xf numFmtId="0" fontId="40" fillId="0" borderId="31" xfId="21" applyFont="1" applyBorder="1" applyAlignment="1">
      <alignment vertical="top"/>
      <protection/>
    </xf>
    <xf numFmtId="0" fontId="40" fillId="0" borderId="0" xfId="21" applyNumberFormat="1" applyFont="1" applyBorder="1" applyAlignment="1">
      <alignment vertical="top"/>
      <protection/>
    </xf>
    <xf numFmtId="0" fontId="40" fillId="0" borderId="31" xfId="21" applyFont="1" applyFill="1" applyBorder="1" applyAlignment="1">
      <alignment vertical="top"/>
      <protection/>
    </xf>
    <xf numFmtId="0" fontId="58" fillId="0" borderId="31" xfId="21" applyNumberFormat="1" applyFont="1" applyBorder="1" applyAlignment="1" quotePrefix="1">
      <alignment horizontal="left" vertical="top" wrapText="1"/>
      <protection/>
    </xf>
    <xf numFmtId="0" fontId="58" fillId="0" borderId="31" xfId="21" applyNumberFormat="1" applyFont="1" applyBorder="1" applyAlignment="1">
      <alignment horizontal="center" vertical="top" wrapText="1" shrinkToFit="1"/>
      <protection/>
    </xf>
    <xf numFmtId="166" fontId="58" fillId="0" borderId="31" xfId="21" applyNumberFormat="1" applyFont="1" applyBorder="1" applyAlignment="1">
      <alignment vertical="top" wrapText="1" shrinkToFit="1"/>
      <protection/>
    </xf>
    <xf numFmtId="0" fontId="40" fillId="0" borderId="56" xfId="21" applyFont="1" applyBorder="1" applyAlignment="1">
      <alignment vertical="top"/>
      <protection/>
    </xf>
    <xf numFmtId="0" fontId="40" fillId="0" borderId="31" xfId="21" applyNumberFormat="1" applyFont="1" applyBorder="1" applyAlignment="1">
      <alignment vertical="top"/>
      <protection/>
    </xf>
    <xf numFmtId="4" fontId="40" fillId="0" borderId="0" xfId="21" applyNumberFormat="1" applyFont="1" applyBorder="1" applyAlignment="1">
      <alignment vertical="top" shrinkToFit="1"/>
      <protection/>
    </xf>
    <xf numFmtId="4" fontId="40" fillId="0" borderId="56" xfId="21" applyNumberFormat="1" applyFont="1" applyBorder="1" applyAlignment="1">
      <alignment vertical="top" shrinkToFit="1"/>
      <protection/>
    </xf>
    <xf numFmtId="4" fontId="40" fillId="0" borderId="36" xfId="21" applyNumberFormat="1" applyFont="1" applyBorder="1" applyAlignment="1">
      <alignment vertical="top" shrinkToFit="1"/>
      <protection/>
    </xf>
    <xf numFmtId="4" fontId="40" fillId="0" borderId="33" xfId="21" applyNumberFormat="1" applyFont="1" applyBorder="1" applyAlignment="1">
      <alignment vertical="top" shrinkToFit="1"/>
      <protection/>
    </xf>
    <xf numFmtId="4" fontId="40" fillId="0" borderId="34" xfId="21" applyNumberFormat="1" applyFont="1" applyBorder="1" applyAlignment="1">
      <alignment vertical="top" shrinkToFit="1"/>
      <protection/>
    </xf>
    <xf numFmtId="0" fontId="40" fillId="0" borderId="29" xfId="21" applyFont="1" applyBorder="1" applyAlignment="1">
      <alignment vertical="top"/>
      <protection/>
    </xf>
    <xf numFmtId="0" fontId="40" fillId="0" borderId="29" xfId="21" applyNumberFormat="1" applyFont="1" applyBorder="1" applyAlignment="1">
      <alignment vertical="top"/>
      <protection/>
    </xf>
    <xf numFmtId="0" fontId="40" fillId="0" borderId="34" xfId="21" applyFont="1" applyBorder="1" applyAlignment="1">
      <alignment vertical="top"/>
      <protection/>
    </xf>
    <xf numFmtId="0" fontId="40" fillId="0" borderId="34" xfId="21" applyNumberFormat="1" applyFont="1" applyBorder="1" applyAlignment="1">
      <alignment vertical="top"/>
      <protection/>
    </xf>
    <xf numFmtId="0" fontId="40" fillId="0" borderId="33" xfId="21" applyNumberFormat="1" applyFont="1" applyBorder="1" applyAlignment="1">
      <alignment horizontal="left" vertical="top" wrapText="1"/>
      <protection/>
    </xf>
    <xf numFmtId="0" fontId="40" fillId="0" borderId="33" xfId="21" applyFont="1" applyBorder="1" applyAlignment="1">
      <alignment horizontal="center" vertical="top" shrinkToFit="1"/>
      <protection/>
    </xf>
    <xf numFmtId="166" fontId="40" fillId="0" borderId="33" xfId="21" applyNumberFormat="1" applyFont="1" applyBorder="1" applyAlignment="1">
      <alignment vertical="top" shrinkToFit="1"/>
      <protection/>
    </xf>
    <xf numFmtId="4" fontId="40" fillId="14" borderId="31" xfId="21" applyNumberFormat="1" applyFont="1" applyFill="1" applyBorder="1" applyAlignment="1">
      <alignment vertical="top" shrinkToFit="1"/>
      <protection/>
    </xf>
    <xf numFmtId="4" fontId="40" fillId="14" borderId="28" xfId="21" applyNumberFormat="1" applyFont="1" applyFill="1" applyBorder="1" applyAlignment="1">
      <alignment vertical="top" shrinkToFit="1"/>
      <protection/>
    </xf>
    <xf numFmtId="4" fontId="40" fillId="14" borderId="33" xfId="21" applyNumberFormat="1" applyFont="1" applyFill="1" applyBorder="1" applyAlignment="1">
      <alignment vertical="top" shrinkToFit="1"/>
      <protection/>
    </xf>
    <xf numFmtId="0" fontId="2" fillId="0" borderId="0" xfId="0" applyFont="1" applyBorder="1" applyAlignment="1">
      <alignment vertical="center"/>
    </xf>
    <xf numFmtId="0" fontId="2" fillId="0" borderId="0" xfId="0" applyFont="1" applyAlignment="1">
      <alignment vertical="center"/>
    </xf>
    <xf numFmtId="4" fontId="18" fillId="0" borderId="0" xfId="0" applyNumberFormat="1" applyFont="1" applyBorder="1" applyAlignment="1">
      <alignment vertical="center"/>
    </xf>
    <xf numFmtId="0" fontId="2" fillId="0" borderId="0" xfId="0" applyFont="1" applyBorder="1" applyAlignment="1">
      <alignment vertical="center"/>
    </xf>
    <xf numFmtId="4" fontId="20" fillId="4" borderId="0" xfId="0" applyNumberFormat="1" applyFont="1" applyFill="1" applyBorder="1" applyAlignment="1" applyProtection="1">
      <alignment vertical="center"/>
      <protection locked="0"/>
    </xf>
    <xf numFmtId="4" fontId="20" fillId="0" borderId="0" xfId="0" applyNumberFormat="1" applyFont="1" applyBorder="1" applyAlignment="1">
      <alignment vertical="center"/>
    </xf>
    <xf numFmtId="4" fontId="18" fillId="3" borderId="0" xfId="0" applyNumberFormat="1" applyFont="1" applyFill="1" applyBorder="1" applyAlignment="1">
      <alignment vertical="center"/>
    </xf>
    <xf numFmtId="0" fontId="20" fillId="4" borderId="0" xfId="0" applyFont="1" applyFill="1" applyBorder="1" applyAlignment="1" applyProtection="1">
      <alignment horizontal="left" vertical="center"/>
      <protection locked="0"/>
    </xf>
    <xf numFmtId="0" fontId="34" fillId="0" borderId="0" xfId="0" applyFont="1" applyBorder="1" applyAlignment="1">
      <alignment horizontal="left" vertical="center" wrapText="1"/>
    </xf>
    <xf numFmtId="0" fontId="35" fillId="0" borderId="0" xfId="0" applyFont="1" applyBorder="1" applyAlignment="1">
      <alignment vertical="center"/>
    </xf>
    <xf numFmtId="4" fontId="35" fillId="0" borderId="0" xfId="0" applyNumberFormat="1" applyFont="1" applyBorder="1" applyAlignment="1">
      <alignment vertical="center"/>
    </xf>
    <xf numFmtId="49" fontId="34" fillId="0" borderId="0" xfId="0" applyNumberFormat="1" applyFont="1" applyBorder="1" applyAlignment="1">
      <alignment horizontal="left" vertical="center" wrapText="1"/>
    </xf>
    <xf numFmtId="49" fontId="35" fillId="0" borderId="0" xfId="0" applyNumberFormat="1" applyFont="1" applyBorder="1" applyAlignment="1">
      <alignment vertical="center"/>
    </xf>
    <xf numFmtId="4" fontId="18" fillId="0" borderId="0" xfId="0" applyNumberFormat="1" applyFont="1" applyBorder="1" applyAlignment="1">
      <alignment horizontal="right"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0" fontId="11" fillId="0" borderId="0" xfId="0" applyFont="1" applyBorder="1" applyAlignment="1">
      <alignment vertical="center"/>
    </xf>
    <xf numFmtId="0" fontId="30" fillId="0" borderId="9" xfId="0" applyFont="1" applyBorder="1" applyAlignment="1">
      <alignment horizontal="center" vertical="center"/>
    </xf>
    <xf numFmtId="0" fontId="2" fillId="0" borderId="6" xfId="0" applyFont="1" applyBorder="1" applyAlignment="1">
      <alignment vertical="center"/>
    </xf>
    <xf numFmtId="0" fontId="2" fillId="0" borderId="11" xfId="0" applyFont="1" applyBorder="1" applyAlignment="1">
      <alignment vertical="center"/>
    </xf>
    <xf numFmtId="0" fontId="11" fillId="3" borderId="7" xfId="0" applyFont="1" applyFill="1" applyBorder="1" applyAlignment="1">
      <alignment horizontal="center" vertical="center"/>
    </xf>
    <xf numFmtId="0" fontId="2" fillId="3" borderId="8" xfId="0" applyFont="1" applyFill="1" applyBorder="1" applyAlignment="1">
      <alignment vertical="center"/>
    </xf>
    <xf numFmtId="0" fontId="11" fillId="3" borderId="8" xfId="0" applyFont="1" applyFill="1" applyBorder="1" applyAlignment="1">
      <alignment horizontal="center" vertical="center"/>
    </xf>
    <xf numFmtId="0" fontId="2" fillId="3" borderId="57" xfId="0" applyFont="1" applyFill="1" applyBorder="1" applyAlignment="1">
      <alignment vertical="center"/>
    </xf>
    <xf numFmtId="4" fontId="28" fillId="0" borderId="0" xfId="0" applyNumberFormat="1" applyFont="1" applyBorder="1" applyAlignment="1">
      <alignment vertical="center"/>
    </xf>
    <xf numFmtId="0" fontId="14" fillId="0" borderId="0" xfId="0" applyFont="1" applyBorder="1" applyAlignment="1">
      <alignment vertical="center"/>
    </xf>
    <xf numFmtId="0" fontId="8" fillId="0" borderId="0" xfId="0" applyFont="1" applyBorder="1" applyAlignment="1">
      <alignment horizontal="center" vertical="center"/>
    </xf>
    <xf numFmtId="165" fontId="14" fillId="0" borderId="0" xfId="0" applyNumberFormat="1" applyFont="1" applyBorder="1" applyAlignment="1">
      <alignment vertical="center"/>
    </xf>
    <xf numFmtId="0" fontId="10" fillId="5" borderId="8" xfId="0" applyFont="1" applyFill="1" applyBorder="1" applyAlignment="1">
      <alignment horizontal="left" vertical="center"/>
    </xf>
    <xf numFmtId="0" fontId="2" fillId="5" borderId="8" xfId="0" applyFont="1" applyFill="1" applyBorder="1" applyAlignment="1">
      <alignment vertical="center"/>
    </xf>
    <xf numFmtId="4" fontId="10" fillId="5" borderId="8" xfId="0" applyNumberFormat="1" applyFont="1" applyFill="1" applyBorder="1" applyAlignment="1">
      <alignment vertical="center"/>
    </xf>
    <xf numFmtId="0" fontId="2" fillId="5" borderId="57" xfId="0" applyFont="1" applyFill="1" applyBorder="1" applyAlignment="1">
      <alignment vertical="center"/>
    </xf>
    <xf numFmtId="0" fontId="7" fillId="0" borderId="0" xfId="0" applyFont="1" applyBorder="1" applyAlignment="1">
      <alignment horizontal="center" vertical="center"/>
    </xf>
    <xf numFmtId="0" fontId="2" fillId="0" borderId="0" xfId="0" applyFont="1"/>
    <xf numFmtId="0" fontId="7" fillId="6" borderId="0" xfId="0" applyFont="1" applyFill="1" applyAlignment="1">
      <alignment horizontal="center" vertical="center"/>
    </xf>
    <xf numFmtId="0" fontId="2" fillId="0" borderId="0" xfId="0" applyFont="1" applyBorder="1"/>
    <xf numFmtId="0" fontId="11" fillId="0" borderId="0" xfId="0" applyFont="1" applyBorder="1" applyAlignment="1">
      <alignment horizontal="left" vertical="center"/>
    </xf>
    <xf numFmtId="0" fontId="28" fillId="0" borderId="0" xfId="0" applyFont="1" applyAlignment="1">
      <alignment horizontal="left" vertical="center" wrapText="1"/>
    </xf>
    <xf numFmtId="0" fontId="2" fillId="0" borderId="0" xfId="0" applyFont="1" applyAlignment="1">
      <alignment vertical="center"/>
    </xf>
    <xf numFmtId="0" fontId="14" fillId="0" borderId="0" xfId="0" applyFont="1" applyAlignment="1">
      <alignment vertical="center"/>
    </xf>
    <xf numFmtId="0" fontId="10" fillId="0" borderId="0" xfId="0" applyFont="1" applyBorder="1" applyAlignment="1">
      <alignment horizontal="left" vertical="top" wrapText="1"/>
    </xf>
    <xf numFmtId="49" fontId="11" fillId="4" borderId="0" xfId="0" applyNumberFormat="1" applyFont="1" applyFill="1" applyBorder="1" applyAlignment="1" applyProtection="1">
      <alignment horizontal="left" vertical="center"/>
      <protection locked="0"/>
    </xf>
    <xf numFmtId="0" fontId="11" fillId="0" borderId="0" xfId="0" applyFont="1" applyBorder="1" applyAlignment="1">
      <alignment horizontal="left" vertical="center" wrapText="1"/>
    </xf>
    <xf numFmtId="4" fontId="3" fillId="0" borderId="0" xfId="0" applyNumberFormat="1" applyFont="1" applyBorder="1" applyAlignment="1">
      <alignment vertical="center"/>
    </xf>
    <xf numFmtId="4" fontId="13" fillId="0" borderId="24" xfId="0" applyNumberFormat="1" applyFont="1" applyBorder="1" applyAlignment="1">
      <alignment vertical="center"/>
    </xf>
    <xf numFmtId="0" fontId="2" fillId="0" borderId="24" xfId="0" applyFont="1" applyBorder="1" applyAlignment="1">
      <alignment vertical="center"/>
    </xf>
    <xf numFmtId="0" fontId="25" fillId="0" borderId="19" xfId="0" applyFont="1" applyBorder="1" applyAlignment="1" applyProtection="1">
      <alignment horizontal="left" vertical="center" wrapText="1"/>
      <protection/>
    </xf>
    <xf numFmtId="0" fontId="25" fillId="0" borderId="19" xfId="0" applyFont="1" applyBorder="1" applyAlignment="1" applyProtection="1">
      <alignment vertical="center"/>
      <protection/>
    </xf>
    <xf numFmtId="4" fontId="25" fillId="4" borderId="19" xfId="0" applyNumberFormat="1" applyFont="1" applyFill="1" applyBorder="1" applyAlignment="1" applyProtection="1">
      <alignment vertical="center"/>
      <protection locked="0"/>
    </xf>
    <xf numFmtId="4" fontId="25" fillId="0" borderId="19" xfId="0" applyNumberFormat="1" applyFont="1" applyBorder="1" applyAlignment="1" applyProtection="1">
      <alignment vertical="center"/>
      <protection/>
    </xf>
    <xf numFmtId="0" fontId="2" fillId="0" borderId="19" xfId="0" applyFont="1" applyBorder="1" applyAlignment="1" applyProtection="1">
      <alignment vertical="center"/>
      <protection/>
    </xf>
    <xf numFmtId="0" fontId="11" fillId="3" borderId="2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0" xfId="0" applyFont="1" applyFill="1" applyBorder="1" applyAlignment="1">
      <alignment vertical="center"/>
    </xf>
    <xf numFmtId="0" fontId="9" fillId="0" borderId="0" xfId="0" applyFont="1" applyBorder="1" applyAlignment="1">
      <alignment horizontal="left" vertical="center" wrapText="1"/>
    </xf>
    <xf numFmtId="164" fontId="11" fillId="0" borderId="0" xfId="0" applyNumberFormat="1" applyFont="1" applyBorder="1" applyAlignment="1">
      <alignment horizontal="left" vertical="center"/>
    </xf>
    <xf numFmtId="4" fontId="19" fillId="0" borderId="0" xfId="0" applyNumberFormat="1" applyFont="1" applyBorder="1" applyAlignment="1">
      <alignment/>
    </xf>
    <xf numFmtId="4" fontId="19" fillId="0" borderId="0" xfId="0" applyNumberFormat="1" applyFont="1" applyBorder="1" applyAlignment="1">
      <alignment vertical="center"/>
    </xf>
    <xf numFmtId="4" fontId="20" fillId="0" borderId="14" xfId="0" applyNumberFormat="1" applyFont="1" applyBorder="1" applyAlignment="1">
      <alignment/>
    </xf>
    <xf numFmtId="4" fontId="20" fillId="0" borderId="14" xfId="0" applyNumberFormat="1" applyFont="1" applyBorder="1" applyAlignment="1">
      <alignment vertical="center"/>
    </xf>
    <xf numFmtId="0" fontId="19" fillId="0" borderId="0" xfId="0" applyFont="1" applyBorder="1" applyAlignment="1">
      <alignment vertical="center"/>
    </xf>
    <xf numFmtId="4" fontId="17" fillId="0" borderId="0" xfId="0" applyNumberFormat="1" applyFont="1" applyBorder="1" applyAlignment="1">
      <alignment vertical="center"/>
    </xf>
    <xf numFmtId="0" fontId="2" fillId="0" borderId="0" xfId="0" applyFont="1" applyBorder="1" applyAlignment="1" applyProtection="1">
      <alignment vertical="center"/>
      <protection/>
    </xf>
    <xf numFmtId="4" fontId="18" fillId="0" borderId="6" xfId="0" applyNumberFormat="1" applyFont="1" applyBorder="1" applyAlignment="1">
      <alignment/>
    </xf>
    <xf numFmtId="4" fontId="10" fillId="0" borderId="6" xfId="0" applyNumberFormat="1" applyFont="1" applyBorder="1" applyAlignment="1">
      <alignment vertical="center"/>
    </xf>
    <xf numFmtId="0" fontId="20" fillId="0" borderId="0" xfId="0" applyFont="1" applyBorder="1" applyAlignment="1">
      <alignment vertical="center"/>
    </xf>
    <xf numFmtId="4" fontId="10" fillId="3" borderId="8" xfId="0" applyNumberFormat="1" applyFont="1" applyFill="1" applyBorder="1" applyAlignment="1">
      <alignment vertical="center"/>
    </xf>
    <xf numFmtId="0" fontId="11" fillId="3" borderId="0" xfId="0" applyFont="1" applyFill="1" applyBorder="1" applyAlignment="1">
      <alignment horizontal="center" vertical="center"/>
    </xf>
    <xf numFmtId="4" fontId="13" fillId="0" borderId="0" xfId="0" applyNumberFormat="1" applyFont="1" applyBorder="1" applyAlignment="1">
      <alignment vertical="center"/>
    </xf>
    <xf numFmtId="4" fontId="14" fillId="0" borderId="0" xfId="0" applyNumberFormat="1" applyFont="1" applyBorder="1" applyAlignment="1">
      <alignment vertical="center"/>
    </xf>
    <xf numFmtId="164" fontId="11" fillId="4" borderId="0" xfId="0" applyNumberFormat="1"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6" fillId="2" borderId="0" xfId="20" applyFont="1" applyFill="1" applyAlignment="1" applyProtection="1">
      <alignment horizontal="center" vertical="center"/>
      <protection/>
    </xf>
    <xf numFmtId="4" fontId="19" fillId="0" borderId="21" xfId="0" applyNumberFormat="1" applyFont="1" applyBorder="1" applyAlignment="1">
      <alignment/>
    </xf>
    <xf numFmtId="4" fontId="19" fillId="0" borderId="21" xfId="0" applyNumberFormat="1" applyFont="1" applyBorder="1" applyAlignment="1">
      <alignment vertical="center"/>
    </xf>
    <xf numFmtId="4" fontId="25" fillId="0" borderId="19" xfId="0" applyNumberFormat="1" applyFont="1" applyFill="1" applyBorder="1" applyAlignment="1" applyProtection="1">
      <alignment vertical="center"/>
      <protection locked="0"/>
    </xf>
    <xf numFmtId="0" fontId="25" fillId="0" borderId="19" xfId="0" applyFont="1" applyFill="1" applyBorder="1" applyAlignment="1" applyProtection="1">
      <alignment vertical="center"/>
      <protection/>
    </xf>
    <xf numFmtId="4" fontId="19" fillId="0" borderId="6" xfId="0" applyNumberFormat="1" applyFont="1" applyBorder="1" applyAlignment="1">
      <alignment/>
    </xf>
    <xf numFmtId="4" fontId="19" fillId="0" borderId="6" xfId="0" applyNumberFormat="1" applyFont="1" applyBorder="1" applyAlignment="1">
      <alignment vertical="center"/>
    </xf>
    <xf numFmtId="4" fontId="20" fillId="0" borderId="21" xfId="0" applyNumberFormat="1" applyFont="1" applyBorder="1" applyAlignment="1">
      <alignment/>
    </xf>
    <xf numFmtId="4" fontId="20" fillId="0" borderId="21" xfId="0" applyNumberFormat="1" applyFont="1" applyBorder="1" applyAlignment="1">
      <alignment vertical="center"/>
    </xf>
    <xf numFmtId="0" fontId="25" fillId="0" borderId="20" xfId="0" applyFont="1" applyBorder="1" applyAlignment="1" applyProtection="1">
      <alignment horizontal="left" vertical="center" wrapText="1"/>
      <protection/>
    </xf>
    <xf numFmtId="0" fontId="25" fillId="0" borderId="21" xfId="0"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4" fontId="25" fillId="4" borderId="20" xfId="0" applyNumberFormat="1" applyFont="1" applyFill="1" applyBorder="1" applyAlignment="1" applyProtection="1">
      <alignment vertical="center"/>
      <protection locked="0"/>
    </xf>
    <xf numFmtId="4" fontId="25" fillId="4" borderId="22" xfId="0" applyNumberFormat="1" applyFont="1" applyFill="1" applyBorder="1" applyAlignment="1" applyProtection="1">
      <alignment vertical="center"/>
      <protection locked="0"/>
    </xf>
    <xf numFmtId="0" fontId="2" fillId="0" borderId="19" xfId="0" applyFont="1" applyBorder="1" applyAlignment="1" applyProtection="1">
      <alignment horizontal="left" vertical="center" wrapText="1"/>
      <protection/>
    </xf>
    <xf numFmtId="4" fontId="2" fillId="4" borderId="19" xfId="0" applyNumberFormat="1" applyFont="1" applyFill="1" applyBorder="1" applyAlignment="1" applyProtection="1">
      <alignment vertical="center"/>
      <protection locked="0"/>
    </xf>
    <xf numFmtId="4" fontId="2" fillId="0" borderId="19" xfId="0" applyNumberFormat="1" applyFont="1" applyBorder="1" applyAlignment="1" applyProtection="1">
      <alignment vertical="center"/>
      <protection/>
    </xf>
    <xf numFmtId="0" fontId="38" fillId="0" borderId="0" xfId="21" applyFont="1" applyAlignment="1">
      <alignment horizontal="center"/>
      <protection/>
    </xf>
    <xf numFmtId="49" fontId="37" fillId="0" borderId="26" xfId="21" applyNumberFormat="1" applyBorder="1" applyAlignment="1">
      <alignment vertical="center"/>
      <protection/>
    </xf>
    <xf numFmtId="0" fontId="37" fillId="0" borderId="26" xfId="21" applyBorder="1" applyAlignment="1">
      <alignment vertical="center"/>
      <protection/>
    </xf>
    <xf numFmtId="0" fontId="37" fillId="0" borderId="27" xfId="21" applyBorder="1" applyAlignment="1">
      <alignment vertical="center"/>
      <protection/>
    </xf>
    <xf numFmtId="0" fontId="37" fillId="0" borderId="0" xfId="21" applyAlignment="1">
      <alignment vertical="top"/>
      <protection/>
    </xf>
    <xf numFmtId="0" fontId="37" fillId="0" borderId="0" xfId="21" applyAlignment="1">
      <alignment horizontal="left" vertical="top" wrapText="1"/>
      <protection/>
    </xf>
    <xf numFmtId="170" fontId="37" fillId="0" borderId="25" xfId="21" applyNumberFormat="1" applyFont="1" applyFill="1" applyBorder="1" applyAlignment="1" applyProtection="1">
      <alignment horizontal="center" vertical="center" wrapText="1"/>
      <protection hidden="1"/>
    </xf>
    <xf numFmtId="170" fontId="37" fillId="11" borderId="0" xfId="21" applyNumberFormat="1" applyFont="1" applyFill="1" applyBorder="1" applyAlignment="1" applyProtection="1">
      <alignment horizontal="center" vertical="center"/>
      <protection hidden="1"/>
    </xf>
    <xf numFmtId="0" fontId="39" fillId="0" borderId="30" xfId="21" applyFont="1" applyBorder="1" applyAlignment="1">
      <alignment/>
      <protection/>
    </xf>
    <xf numFmtId="0" fontId="39" fillId="0" borderId="26" xfId="21" applyFont="1" applyBorder="1" applyAlignment="1">
      <alignment/>
      <protection/>
    </xf>
    <xf numFmtId="0" fontId="39" fillId="0" borderId="27" xfId="21" applyFont="1" applyBorder="1" applyAlignment="1">
      <alignment/>
      <protection/>
    </xf>
    <xf numFmtId="170" fontId="39" fillId="0" borderId="25" xfId="21" applyNumberFormat="1" applyFont="1" applyBorder="1" applyAlignment="1" applyProtection="1">
      <alignment horizontal="center" vertical="top"/>
      <protection hidden="1"/>
    </xf>
    <xf numFmtId="49" fontId="37" fillId="0" borderId="25" xfId="21" applyNumberFormat="1" applyFont="1" applyFill="1" applyBorder="1" applyAlignment="1">
      <alignment horizontal="center" vertical="top"/>
      <protection/>
    </xf>
    <xf numFmtId="49" fontId="40" fillId="0" borderId="28" xfId="21" applyNumberFormat="1" applyFont="1" applyBorder="1" applyAlignment="1">
      <alignment vertical="top" wrapText="1"/>
      <protection/>
    </xf>
    <xf numFmtId="49" fontId="40" fillId="0" borderId="33" xfId="21" applyNumberFormat="1" applyFont="1" applyBorder="1" applyAlignment="1">
      <alignment vertical="top" wrapText="1"/>
      <protection/>
    </xf>
    <xf numFmtId="0" fontId="37" fillId="0" borderId="25" xfId="21" applyFont="1" applyFill="1" applyBorder="1" applyAlignment="1">
      <alignment horizontal="center" vertical="justify"/>
      <protection/>
    </xf>
    <xf numFmtId="170" fontId="37" fillId="10" borderId="25" xfId="21" applyNumberFormat="1" applyFont="1" applyFill="1" applyBorder="1" applyAlignment="1" applyProtection="1">
      <alignment horizontal="center" vertical="center"/>
      <protection hidden="1"/>
    </xf>
    <xf numFmtId="170" fontId="37" fillId="10" borderId="25" xfId="21" applyNumberFormat="1" applyFont="1" applyFill="1" applyBorder="1" applyAlignment="1" applyProtection="1">
      <alignment horizontal="center" vertical="center" wrapText="1"/>
      <protection hidden="1"/>
    </xf>
    <xf numFmtId="170" fontId="37" fillId="0" borderId="25" xfId="21" applyNumberFormat="1" applyFont="1" applyFill="1" applyBorder="1" applyAlignment="1" applyProtection="1">
      <alignment horizontal="center" vertical="center"/>
      <protection hidden="1"/>
    </xf>
    <xf numFmtId="170" fontId="40" fillId="0" borderId="38" xfId="21" applyNumberFormat="1" applyFont="1" applyBorder="1" applyAlignment="1">
      <alignment horizontal="center" vertical="center" wrapText="1"/>
      <protection/>
    </xf>
    <xf numFmtId="170" fontId="40" fillId="0" borderId="39" xfId="21" applyNumberFormat="1" applyFont="1" applyBorder="1" applyAlignment="1">
      <alignment horizontal="center" vertical="center" wrapText="1"/>
      <protection/>
    </xf>
    <xf numFmtId="49" fontId="40" fillId="0" borderId="38" xfId="21" applyNumberFormat="1" applyFont="1" applyBorder="1" applyAlignment="1">
      <alignment horizontal="center" vertical="center" wrapText="1"/>
      <protection/>
    </xf>
    <xf numFmtId="49" fontId="40" fillId="0" borderId="39" xfId="21" applyNumberFormat="1" applyFont="1" applyBorder="1" applyAlignment="1">
      <alignment horizontal="center" vertical="center" wrapText="1"/>
      <protection/>
    </xf>
    <xf numFmtId="49" fontId="40" fillId="0" borderId="38" xfId="21" applyNumberFormat="1" applyFont="1" applyBorder="1" applyAlignment="1">
      <alignment horizontal="left" vertical="center" wrapText="1"/>
      <protection/>
    </xf>
    <xf numFmtId="49" fontId="40" fillId="0" borderId="39" xfId="21" applyNumberFormat="1" applyFont="1" applyBorder="1" applyAlignment="1">
      <alignment horizontal="left" vertical="center" wrapText="1"/>
      <protection/>
    </xf>
    <xf numFmtId="0" fontId="40" fillId="0" borderId="38" xfId="21" applyFont="1" applyBorder="1" applyAlignment="1">
      <alignment horizontal="center" vertical="center" wrapText="1"/>
      <protection/>
    </xf>
    <xf numFmtId="0" fontId="40" fillId="0" borderId="39" xfId="21" applyFont="1" applyBorder="1" applyAlignment="1">
      <alignment horizontal="center" vertical="center" wrapText="1"/>
      <protection/>
    </xf>
    <xf numFmtId="49" fontId="39" fillId="0" borderId="58" xfId="21" applyNumberFormat="1" applyFont="1" applyBorder="1" applyAlignment="1">
      <alignment/>
      <protection/>
    </xf>
    <xf numFmtId="49" fontId="39" fillId="0" borderId="59" xfId="21" applyNumberFormat="1" applyFont="1" applyBorder="1" applyAlignment="1">
      <alignment/>
      <protection/>
    </xf>
    <xf numFmtId="170" fontId="39" fillId="0" borderId="59" xfId="21" applyNumberFormat="1" applyFont="1" applyBorder="1" applyAlignment="1">
      <alignment horizontal="center"/>
      <protection/>
    </xf>
    <xf numFmtId="170" fontId="39" fillId="0" borderId="60" xfId="21" applyNumberFormat="1" applyFont="1" applyBorder="1" applyAlignment="1">
      <alignment horizontal="center"/>
      <protection/>
    </xf>
    <xf numFmtId="49" fontId="39" fillId="0" borderId="41" xfId="21" applyNumberFormat="1" applyFont="1" applyBorder="1" applyAlignment="1">
      <alignment/>
      <protection/>
    </xf>
    <xf numFmtId="49" fontId="39" fillId="0" borderId="43" xfId="21" applyNumberFormat="1" applyFont="1" applyBorder="1" applyAlignment="1">
      <alignment/>
      <protection/>
    </xf>
    <xf numFmtId="170" fontId="39" fillId="0" borderId="43" xfId="21" applyNumberFormat="1" applyFont="1" applyBorder="1" applyAlignment="1">
      <alignment horizontal="center"/>
      <protection/>
    </xf>
    <xf numFmtId="170" fontId="39" fillId="0" borderId="42" xfId="21" applyNumberFormat="1" applyFont="1" applyBorder="1" applyAlignment="1">
      <alignment horizontal="center"/>
      <protection/>
    </xf>
    <xf numFmtId="49" fontId="40" fillId="0" borderId="0" xfId="21" applyNumberFormat="1" applyFont="1" applyBorder="1" applyAlignment="1">
      <alignment vertical="top" wrapText="1"/>
      <protection/>
    </xf>
    <xf numFmtId="170" fontId="37" fillId="10" borderId="28" xfId="21" applyNumberFormat="1" applyFont="1" applyFill="1" applyBorder="1" applyAlignment="1" applyProtection="1">
      <alignment horizontal="center" vertical="center"/>
      <protection hidden="1"/>
    </xf>
    <xf numFmtId="170" fontId="37" fillId="10" borderId="33" xfId="21" applyNumberFormat="1" applyFont="1" applyFill="1" applyBorder="1" applyAlignment="1" applyProtection="1">
      <alignment horizontal="center" vertical="center"/>
      <protection hidden="1"/>
    </xf>
    <xf numFmtId="170" fontId="37" fillId="10" borderId="28" xfId="21" applyNumberFormat="1" applyFont="1" applyFill="1" applyBorder="1" applyAlignment="1" applyProtection="1">
      <alignment horizontal="center" vertical="center" wrapText="1"/>
      <protection hidden="1"/>
    </xf>
    <xf numFmtId="170" fontId="37" fillId="10" borderId="33" xfId="21" applyNumberFormat="1" applyFont="1" applyFill="1" applyBorder="1" applyAlignment="1" applyProtection="1">
      <alignment horizontal="center" vertical="center" wrapText="1"/>
      <protection hidden="1"/>
    </xf>
    <xf numFmtId="170" fontId="37" fillId="0" borderId="28" xfId="21" applyNumberFormat="1" applyFont="1" applyFill="1" applyBorder="1" applyAlignment="1" applyProtection="1">
      <alignment horizontal="center" vertical="center"/>
      <protection hidden="1"/>
    </xf>
    <xf numFmtId="170" fontId="37" fillId="0" borderId="33" xfId="21" applyNumberFormat="1" applyFont="1" applyFill="1" applyBorder="1" applyAlignment="1" applyProtection="1">
      <alignment horizontal="center" vertical="center"/>
      <protection hidden="1"/>
    </xf>
    <xf numFmtId="170" fontId="37" fillId="0" borderId="28" xfId="21" applyNumberFormat="1" applyFont="1" applyFill="1" applyBorder="1" applyAlignment="1" applyProtection="1">
      <alignment horizontal="center" vertical="center" wrapText="1"/>
      <protection hidden="1"/>
    </xf>
    <xf numFmtId="170" fontId="37" fillId="0" borderId="33" xfId="21" applyNumberFormat="1" applyFont="1" applyFill="1" applyBorder="1" applyAlignment="1" applyProtection="1">
      <alignment horizontal="center" vertical="center" wrapText="1"/>
      <protection hidden="1"/>
    </xf>
    <xf numFmtId="49" fontId="37" fillId="0" borderId="0" xfId="21" applyNumberFormat="1" applyFont="1" applyFill="1" applyAlignment="1">
      <alignment horizontal="center" vertical="top"/>
      <protection/>
    </xf>
    <xf numFmtId="0" fontId="37" fillId="0" borderId="0" xfId="21" applyFont="1" applyFill="1" applyAlignment="1">
      <alignment horizontal="center" vertical="justify"/>
      <protection/>
    </xf>
    <xf numFmtId="49" fontId="37" fillId="0" borderId="0" xfId="21" applyNumberFormat="1" applyFont="1" applyFill="1" applyAlignment="1">
      <alignment horizontal="center" vertical="center"/>
      <protection/>
    </xf>
    <xf numFmtId="0" fontId="37" fillId="0" borderId="0" xfId="21" applyFont="1" applyFill="1" applyAlignment="1">
      <alignment horizontal="center" vertical="center"/>
      <protection/>
    </xf>
    <xf numFmtId="0" fontId="37" fillId="0" borderId="56" xfId="21" applyFont="1" applyFill="1" applyBorder="1" applyAlignment="1">
      <alignment horizontal="center" vertical="center"/>
      <protection/>
    </xf>
    <xf numFmtId="170" fontId="39" fillId="0" borderId="43" xfId="21" applyNumberFormat="1" applyFont="1" applyBorder="1">
      <alignment/>
      <protection/>
    </xf>
    <xf numFmtId="170" fontId="39" fillId="0" borderId="42" xfId="21" applyNumberFormat="1" applyFont="1" applyBorder="1">
      <alignment/>
      <protection/>
    </xf>
    <xf numFmtId="0" fontId="37" fillId="0" borderId="56" xfId="21" applyFont="1" applyFill="1" applyBorder="1" applyAlignment="1">
      <alignment horizontal="center" vertical="justify"/>
      <protection/>
    </xf>
    <xf numFmtId="3" fontId="37" fillId="12" borderId="30" xfId="21" applyNumberFormat="1" applyFill="1" applyBorder="1">
      <alignment/>
      <protection/>
    </xf>
    <xf numFmtId="3" fontId="37" fillId="12" borderId="26" xfId="21" applyNumberFormat="1" applyFill="1" applyBorder="1">
      <alignment/>
      <protection/>
    </xf>
    <xf numFmtId="3" fontId="37" fillId="12" borderId="27" xfId="21" applyNumberFormat="1" applyFill="1" applyBorder="1">
      <alignment/>
      <protection/>
    </xf>
    <xf numFmtId="4" fontId="41" fillId="0" borderId="30" xfId="21" applyNumberFormat="1" applyFont="1" applyBorder="1" applyAlignment="1">
      <alignment vertical="center"/>
      <protection/>
    </xf>
    <xf numFmtId="4" fontId="41" fillId="0" borderId="26" xfId="21" applyNumberFormat="1" applyFont="1" applyBorder="1" applyAlignment="1">
      <alignment vertical="center"/>
      <protection/>
    </xf>
    <xf numFmtId="4" fontId="41" fillId="0" borderId="30" xfId="21" applyNumberFormat="1" applyFont="1" applyBorder="1" applyAlignment="1">
      <alignment horizontal="right" vertical="center"/>
      <protection/>
    </xf>
    <xf numFmtId="4" fontId="41" fillId="0" borderId="26" xfId="21" applyNumberFormat="1" applyFont="1" applyBorder="1" applyAlignment="1">
      <alignment horizontal="right" vertical="center"/>
      <protection/>
    </xf>
    <xf numFmtId="4" fontId="41" fillId="0" borderId="34" xfId="21" applyNumberFormat="1" applyFont="1" applyBorder="1" applyAlignment="1">
      <alignment horizontal="right" vertical="center"/>
      <protection/>
    </xf>
    <xf numFmtId="4" fontId="41" fillId="0" borderId="35" xfId="21" applyNumberFormat="1" applyFont="1" applyBorder="1" applyAlignment="1">
      <alignment horizontal="right" vertical="center"/>
      <protection/>
    </xf>
    <xf numFmtId="4" fontId="41" fillId="0" borderId="37" xfId="21" applyNumberFormat="1" applyFont="1" applyBorder="1" applyAlignment="1">
      <alignment horizontal="right" vertical="center"/>
      <protection/>
    </xf>
    <xf numFmtId="4" fontId="53" fillId="12" borderId="43" xfId="21" applyNumberFormat="1" applyFont="1" applyFill="1" applyBorder="1" applyAlignment="1">
      <alignment horizontal="right" vertical="center"/>
      <protection/>
    </xf>
    <xf numFmtId="2" fontId="53" fillId="12" borderId="43" xfId="21" applyNumberFormat="1" applyFont="1" applyFill="1" applyBorder="1" applyAlignment="1">
      <alignment horizontal="right" vertical="center"/>
      <protection/>
    </xf>
    <xf numFmtId="0" fontId="37" fillId="0" borderId="37" xfId="21" applyBorder="1" applyAlignment="1">
      <alignment horizontal="center"/>
      <protection/>
    </xf>
    <xf numFmtId="3" fontId="37" fillId="0" borderId="37" xfId="21" applyNumberFormat="1" applyBorder="1">
      <alignment/>
      <protection/>
    </xf>
    <xf numFmtId="3" fontId="37" fillId="0" borderId="37" xfId="21" applyNumberFormat="1" applyBorder="1" applyAlignment="1">
      <alignment wrapText="1"/>
      <protection/>
    </xf>
    <xf numFmtId="3" fontId="37" fillId="0" borderId="0" xfId="21" applyNumberFormat="1" applyBorder="1">
      <alignment/>
      <protection/>
    </xf>
    <xf numFmtId="3" fontId="37" fillId="0" borderId="0" xfId="21" applyNumberFormat="1" applyBorder="1" applyAlignment="1">
      <alignment wrapText="1"/>
      <protection/>
    </xf>
    <xf numFmtId="3" fontId="37" fillId="0" borderId="35" xfId="21" applyNumberFormat="1" applyBorder="1">
      <alignment/>
      <protection/>
    </xf>
    <xf numFmtId="3" fontId="37" fillId="0" borderId="35" xfId="21" applyNumberFormat="1" applyBorder="1" applyAlignment="1">
      <alignment wrapText="1"/>
      <protection/>
    </xf>
    <xf numFmtId="4" fontId="44" fillId="0" borderId="30" xfId="21" applyNumberFormat="1" applyFont="1" applyBorder="1" applyAlignment="1">
      <alignment horizontal="right" vertical="center" indent="1"/>
      <protection/>
    </xf>
    <xf numFmtId="4" fontId="44" fillId="0" borderId="27" xfId="21" applyNumberFormat="1" applyFont="1" applyBorder="1" applyAlignment="1">
      <alignment horizontal="right" vertical="center" indent="1"/>
      <protection/>
    </xf>
    <xf numFmtId="4" fontId="44" fillId="0" borderId="52" xfId="21" applyNumberFormat="1" applyFont="1" applyBorder="1" applyAlignment="1">
      <alignment horizontal="right" vertical="center" indent="1"/>
      <protection/>
    </xf>
    <xf numFmtId="4" fontId="41" fillId="0" borderId="30" xfId="21" applyNumberFormat="1" applyFont="1" applyBorder="1" applyAlignment="1">
      <alignment horizontal="right" vertical="center" indent="1"/>
      <protection/>
    </xf>
    <xf numFmtId="4" fontId="41" fillId="0" borderId="27" xfId="21" applyNumberFormat="1" applyFont="1" applyBorder="1" applyAlignment="1">
      <alignment horizontal="right" vertical="center" indent="1"/>
      <protection/>
    </xf>
    <xf numFmtId="4" fontId="41" fillId="0" borderId="52" xfId="21" applyNumberFormat="1" applyFont="1" applyBorder="1" applyAlignment="1">
      <alignment horizontal="right" vertical="center" indent="1"/>
      <protection/>
    </xf>
    <xf numFmtId="0" fontId="51" fillId="0" borderId="61" xfId="21" applyFont="1" applyBorder="1" applyAlignment="1">
      <alignment horizontal="center" vertical="center"/>
      <protection/>
    </xf>
    <xf numFmtId="0" fontId="51" fillId="0" borderId="62" xfId="21" applyFont="1" applyBorder="1" applyAlignment="1">
      <alignment horizontal="center" vertical="center"/>
      <protection/>
    </xf>
    <xf numFmtId="0" fontId="51" fillId="0" borderId="63" xfId="21" applyFont="1" applyBorder="1" applyAlignment="1">
      <alignment horizontal="center" vertical="center"/>
      <protection/>
    </xf>
    <xf numFmtId="0" fontId="39" fillId="0" borderId="37" xfId="21" applyFont="1" applyBorder="1" applyAlignment="1">
      <alignment horizontal="left" vertical="center"/>
      <protection/>
    </xf>
    <xf numFmtId="0" fontId="39" fillId="0" borderId="0" xfId="21" applyFont="1" applyBorder="1" applyAlignment="1">
      <alignment horizontal="left" vertical="center"/>
      <protection/>
    </xf>
    <xf numFmtId="0" fontId="39" fillId="0" borderId="35" xfId="21" applyFont="1" applyBorder="1" applyAlignment="1">
      <alignment horizontal="left" vertical="center"/>
      <protection/>
    </xf>
    <xf numFmtId="1" fontId="37" fillId="0" borderId="35" xfId="21" applyNumberFormat="1" applyFont="1" applyBorder="1" applyAlignment="1">
      <alignment horizontal="right" indent="1"/>
      <protection/>
    </xf>
    <xf numFmtId="0" fontId="37" fillId="0" borderId="35" xfId="21" applyFont="1" applyBorder="1" applyAlignment="1">
      <alignment horizontal="right" indent="1"/>
      <protection/>
    </xf>
    <xf numFmtId="0" fontId="37" fillId="0" borderId="48" xfId="21" applyFont="1" applyBorder="1" applyAlignment="1">
      <alignment horizontal="right" indent="1"/>
      <protection/>
    </xf>
    <xf numFmtId="49" fontId="38" fillId="12" borderId="37" xfId="21" applyNumberFormat="1" applyFont="1" applyFill="1" applyBorder="1" applyAlignment="1">
      <alignment horizontal="left" vertical="center" wrapText="1"/>
      <protection/>
    </xf>
    <xf numFmtId="49" fontId="38" fillId="12" borderId="50" xfId="21" applyNumberFormat="1" applyFont="1" applyFill="1" applyBorder="1" applyAlignment="1">
      <alignment horizontal="left" vertical="center" wrapText="1"/>
      <protection/>
    </xf>
    <xf numFmtId="0" fontId="40" fillId="0" borderId="31" xfId="21" applyFont="1" applyBorder="1" applyAlignment="1">
      <alignment vertical="top"/>
      <protection/>
    </xf>
    <xf numFmtId="4" fontId="40" fillId="0" borderId="31" xfId="21" applyNumberFormat="1" applyFont="1" applyBorder="1" applyAlignment="1">
      <alignment vertical="top" shrinkToFit="1"/>
      <protection/>
    </xf>
    <xf numFmtId="0" fontId="38" fillId="0" borderId="0" xfId="21" applyFont="1" applyAlignment="1">
      <alignment horizontal="center"/>
      <protection/>
    </xf>
    <xf numFmtId="49" fontId="37" fillId="12" borderId="26" xfId="21" applyNumberFormat="1" applyFill="1" applyBorder="1" applyAlignment="1">
      <alignment vertical="center"/>
      <protection/>
    </xf>
    <xf numFmtId="0" fontId="37" fillId="12" borderId="26" xfId="21" applyFill="1" applyBorder="1" applyAlignment="1">
      <alignment vertical="center"/>
      <protection/>
    </xf>
    <xf numFmtId="0" fontId="37" fillId="12" borderId="27" xfId="21" applyFill="1" applyBorder="1" applyAlignment="1">
      <alignment vertical="center"/>
      <protection/>
    </xf>
    <xf numFmtId="0" fontId="40" fillId="0" borderId="31" xfId="21" applyNumberFormat="1" applyFont="1" applyBorder="1" applyAlignment="1">
      <alignment vertical="top"/>
      <protection/>
    </xf>
    <xf numFmtId="0" fontId="40" fillId="0" borderId="31" xfId="21" applyFont="1" applyBorder="1" applyAlignment="1">
      <alignment horizontal="center" vertical="top" shrinkToFit="1"/>
      <protection/>
    </xf>
    <xf numFmtId="166" fontId="40" fillId="0" borderId="31" xfId="21" applyNumberFormat="1" applyFont="1" applyBorder="1" applyAlignment="1">
      <alignment vertical="top" shrinkToFit="1"/>
      <protection/>
    </xf>
    <xf numFmtId="4" fontId="40" fillId="14" borderId="31" xfId="21" applyNumberFormat="1" applyFont="1" applyFill="1" applyBorder="1" applyAlignment="1">
      <alignment vertical="top" shrinkToFit="1"/>
      <protection/>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xdr:colOff>
      <xdr:row>1</xdr:row>
      <xdr:rowOff>0</xdr:rowOff>
    </xdr:to>
    <xdr:pic>
      <xdr:nvPicPr>
        <xdr:cNvPr id="2" name="Obrázek 1" descr="C:\KROSplusData\System\Temp\rad7102F.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257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descr="C:\KROSplusData\System\Temp\rad86289.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266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descr="C:\KROSplusData\System\Temp\radCD3B5.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266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descr="C:\KROSplusData\System\Temp\rad0125D.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266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descr="C:\KROSplusData\System\Temp\rad7CCF6.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266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descr="C:\KROSplusData\System\Temp\rad50F22.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266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vitel\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ilan\Documents\Zak&#225;zky\Nemocnice%20Vy&#353;kov\Soci&#225;lky%20PNEMVY\SOC%20stavba\SOCII\160301%20VV%20SOCII\160301_VV_1.NP_ZTI_socI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lan\Documents\Zak&#225;zky\Nemocnice%20Vy&#353;kov\Soci&#225;lky%20PNEMVY\SOC%20stavba\SOCII\160301%20VV%20SOCII\160301_VV_2.NP_ZTI_socII.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ilan\Documents\Zak&#225;zky\Nemocnice%20Vy&#353;kov\Soci&#225;lky%20PNEMVY\SOC%20stavba\SOCII\160301%20VV%20SOCII\160301_VV_3.NP_ZTI_soc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 Pol"/>
    </sheetNames>
    <sheetDataSet>
      <sheetData sheetId="0"/>
      <sheetData sheetId="1">
        <row r="23">
          <cell r="G23">
            <v>0</v>
          </cell>
        </row>
        <row r="24">
          <cell r="G24">
            <v>0</v>
          </cell>
        </row>
        <row r="25">
          <cell r="G25">
            <v>0</v>
          </cell>
        </row>
        <row r="26">
          <cell r="G26">
            <v>0</v>
          </cell>
        </row>
        <row r="27">
          <cell r="G27">
            <v>0</v>
          </cell>
        </row>
        <row r="29">
          <cell r="J29" t="str">
            <v>CZK</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 Pol"/>
    </sheetNames>
    <sheetDataSet>
      <sheetData sheetId="0"/>
      <sheetData sheetId="1">
        <row r="23">
          <cell r="G23">
            <v>0</v>
          </cell>
        </row>
        <row r="24">
          <cell r="G24">
            <v>0</v>
          </cell>
        </row>
        <row r="25">
          <cell r="G25">
            <v>0</v>
          </cell>
        </row>
        <row r="26">
          <cell r="G26">
            <v>0</v>
          </cell>
        </row>
        <row r="27">
          <cell r="G27">
            <v>0</v>
          </cell>
        </row>
        <row r="29">
          <cell r="J29" t="str">
            <v>CZK</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 Pol"/>
    </sheetNames>
    <sheetDataSet>
      <sheetData sheetId="0"/>
      <sheetData sheetId="1">
        <row r="23">
          <cell r="G23">
            <v>0</v>
          </cell>
        </row>
        <row r="25">
          <cell r="G25">
            <v>0</v>
          </cell>
        </row>
        <row r="29">
          <cell r="J29" t="str">
            <v>CZK</v>
          </cell>
        </row>
      </sheetData>
      <sheetData sheetId="2"/>
      <sheetData sheetId="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01"/>
  <sheetViews>
    <sheetView tabSelected="1" workbookViewId="0" topLeftCell="A84">
      <selection activeCell="AJ10" sqref="AJ10"/>
    </sheetView>
  </sheetViews>
  <sheetFormatPr defaultColWidth="9.140625" defaultRowHeight="15"/>
  <cols>
    <col min="1" max="1" width="7.140625" style="6" customWidth="1"/>
    <col min="2" max="2" width="1.421875" style="6" customWidth="1"/>
    <col min="3" max="3" width="3.57421875" style="6" customWidth="1"/>
    <col min="4" max="33" width="2.140625" style="6" customWidth="1"/>
    <col min="34" max="34" width="2.8515625" style="6" customWidth="1"/>
    <col min="35" max="37" width="2.140625" style="6" customWidth="1"/>
    <col min="38" max="38" width="7.140625" style="6" customWidth="1"/>
    <col min="39" max="39" width="2.8515625" style="6" customWidth="1"/>
    <col min="40" max="40" width="11.421875" style="6" customWidth="1"/>
    <col min="41" max="41" width="6.421875" style="6" customWidth="1"/>
    <col min="42" max="42" width="3.57421875" style="6" customWidth="1"/>
    <col min="43" max="43" width="1.421875" style="6" customWidth="1"/>
    <col min="44" max="44" width="11.7109375" style="6" customWidth="1"/>
    <col min="45" max="46" width="22.140625" style="6" hidden="1" customWidth="1"/>
    <col min="47" max="47" width="21.421875" style="6" hidden="1" customWidth="1"/>
    <col min="48" max="52" width="18.57421875" style="6" hidden="1" customWidth="1"/>
    <col min="53" max="53" width="16.421875" style="6" hidden="1" customWidth="1"/>
    <col min="54" max="54" width="21.421875" style="6" hidden="1" customWidth="1"/>
    <col min="55" max="56" width="16.421875" style="6" hidden="1" customWidth="1"/>
    <col min="57" max="57" width="57.00390625" style="6" customWidth="1"/>
    <col min="58" max="70" width="9.140625" style="6" customWidth="1"/>
    <col min="71" max="89" width="9.140625" style="6" hidden="1" customWidth="1"/>
    <col min="90" max="256" width="9.140625" style="6" customWidth="1"/>
    <col min="257" max="257" width="7.140625" style="6" customWidth="1"/>
    <col min="258" max="258" width="1.421875" style="6" customWidth="1"/>
    <col min="259" max="259" width="3.57421875" style="6" customWidth="1"/>
    <col min="260" max="289" width="2.140625" style="6" customWidth="1"/>
    <col min="290" max="290" width="2.8515625" style="6" customWidth="1"/>
    <col min="291" max="293" width="2.140625" style="6" customWidth="1"/>
    <col min="294" max="294" width="7.140625" style="6" customWidth="1"/>
    <col min="295" max="295" width="2.8515625" style="6" customWidth="1"/>
    <col min="296" max="296" width="11.421875" style="6" customWidth="1"/>
    <col min="297" max="297" width="6.421875" style="6" customWidth="1"/>
    <col min="298" max="298" width="3.57421875" style="6" customWidth="1"/>
    <col min="299" max="299" width="1.421875" style="6" customWidth="1"/>
    <col min="300" max="300" width="11.7109375" style="6" customWidth="1"/>
    <col min="301" max="312" width="9.140625" style="6" hidden="1" customWidth="1"/>
    <col min="313" max="313" width="57.00390625" style="6" customWidth="1"/>
    <col min="314" max="326" width="9.140625" style="6" customWidth="1"/>
    <col min="327" max="345" width="9.140625" style="6" hidden="1" customWidth="1"/>
    <col min="346" max="512" width="9.140625" style="6" customWidth="1"/>
    <col min="513" max="513" width="7.140625" style="6" customWidth="1"/>
    <col min="514" max="514" width="1.421875" style="6" customWidth="1"/>
    <col min="515" max="515" width="3.57421875" style="6" customWidth="1"/>
    <col min="516" max="545" width="2.140625" style="6" customWidth="1"/>
    <col min="546" max="546" width="2.8515625" style="6" customWidth="1"/>
    <col min="547" max="549" width="2.140625" style="6" customWidth="1"/>
    <col min="550" max="550" width="7.140625" style="6" customWidth="1"/>
    <col min="551" max="551" width="2.8515625" style="6" customWidth="1"/>
    <col min="552" max="552" width="11.421875" style="6" customWidth="1"/>
    <col min="553" max="553" width="6.421875" style="6" customWidth="1"/>
    <col min="554" max="554" width="3.57421875" style="6" customWidth="1"/>
    <col min="555" max="555" width="1.421875" style="6" customWidth="1"/>
    <col min="556" max="556" width="11.7109375" style="6" customWidth="1"/>
    <col min="557" max="568" width="9.140625" style="6" hidden="1" customWidth="1"/>
    <col min="569" max="569" width="57.00390625" style="6" customWidth="1"/>
    <col min="570" max="582" width="9.140625" style="6" customWidth="1"/>
    <col min="583" max="601" width="9.140625" style="6" hidden="1" customWidth="1"/>
    <col min="602" max="768" width="9.140625" style="6" customWidth="1"/>
    <col min="769" max="769" width="7.140625" style="6" customWidth="1"/>
    <col min="770" max="770" width="1.421875" style="6" customWidth="1"/>
    <col min="771" max="771" width="3.57421875" style="6" customWidth="1"/>
    <col min="772" max="801" width="2.140625" style="6" customWidth="1"/>
    <col min="802" max="802" width="2.8515625" style="6" customWidth="1"/>
    <col min="803" max="805" width="2.140625" style="6" customWidth="1"/>
    <col min="806" max="806" width="7.140625" style="6" customWidth="1"/>
    <col min="807" max="807" width="2.8515625" style="6" customWidth="1"/>
    <col min="808" max="808" width="11.421875" style="6" customWidth="1"/>
    <col min="809" max="809" width="6.421875" style="6" customWidth="1"/>
    <col min="810" max="810" width="3.57421875" style="6" customWidth="1"/>
    <col min="811" max="811" width="1.421875" style="6" customWidth="1"/>
    <col min="812" max="812" width="11.7109375" style="6" customWidth="1"/>
    <col min="813" max="824" width="9.140625" style="6" hidden="1" customWidth="1"/>
    <col min="825" max="825" width="57.00390625" style="6" customWidth="1"/>
    <col min="826" max="838" width="9.140625" style="6" customWidth="1"/>
    <col min="839" max="857" width="9.140625" style="6" hidden="1" customWidth="1"/>
    <col min="858" max="1024" width="9.140625" style="6" customWidth="1"/>
    <col min="1025" max="1025" width="7.140625" style="6" customWidth="1"/>
    <col min="1026" max="1026" width="1.421875" style="6" customWidth="1"/>
    <col min="1027" max="1027" width="3.57421875" style="6" customWidth="1"/>
    <col min="1028" max="1057" width="2.140625" style="6" customWidth="1"/>
    <col min="1058" max="1058" width="2.8515625" style="6" customWidth="1"/>
    <col min="1059" max="1061" width="2.140625" style="6" customWidth="1"/>
    <col min="1062" max="1062" width="7.140625" style="6" customWidth="1"/>
    <col min="1063" max="1063" width="2.8515625" style="6" customWidth="1"/>
    <col min="1064" max="1064" width="11.421875" style="6" customWidth="1"/>
    <col min="1065" max="1065" width="6.421875" style="6" customWidth="1"/>
    <col min="1066" max="1066" width="3.57421875" style="6" customWidth="1"/>
    <col min="1067" max="1067" width="1.421875" style="6" customWidth="1"/>
    <col min="1068" max="1068" width="11.7109375" style="6" customWidth="1"/>
    <col min="1069" max="1080" width="9.140625" style="6" hidden="1" customWidth="1"/>
    <col min="1081" max="1081" width="57.00390625" style="6" customWidth="1"/>
    <col min="1082" max="1094" width="9.140625" style="6" customWidth="1"/>
    <col min="1095" max="1113" width="9.140625" style="6" hidden="1" customWidth="1"/>
    <col min="1114" max="1280" width="9.140625" style="6" customWidth="1"/>
    <col min="1281" max="1281" width="7.140625" style="6" customWidth="1"/>
    <col min="1282" max="1282" width="1.421875" style="6" customWidth="1"/>
    <col min="1283" max="1283" width="3.57421875" style="6" customWidth="1"/>
    <col min="1284" max="1313" width="2.140625" style="6" customWidth="1"/>
    <col min="1314" max="1314" width="2.8515625" style="6" customWidth="1"/>
    <col min="1315" max="1317" width="2.140625" style="6" customWidth="1"/>
    <col min="1318" max="1318" width="7.140625" style="6" customWidth="1"/>
    <col min="1319" max="1319" width="2.8515625" style="6" customWidth="1"/>
    <col min="1320" max="1320" width="11.421875" style="6" customWidth="1"/>
    <col min="1321" max="1321" width="6.421875" style="6" customWidth="1"/>
    <col min="1322" max="1322" width="3.57421875" style="6" customWidth="1"/>
    <col min="1323" max="1323" width="1.421875" style="6" customWidth="1"/>
    <col min="1324" max="1324" width="11.7109375" style="6" customWidth="1"/>
    <col min="1325" max="1336" width="9.140625" style="6" hidden="1" customWidth="1"/>
    <col min="1337" max="1337" width="57.00390625" style="6" customWidth="1"/>
    <col min="1338" max="1350" width="9.140625" style="6" customWidth="1"/>
    <col min="1351" max="1369" width="9.140625" style="6" hidden="1" customWidth="1"/>
    <col min="1370" max="1536" width="9.140625" style="6" customWidth="1"/>
    <col min="1537" max="1537" width="7.140625" style="6" customWidth="1"/>
    <col min="1538" max="1538" width="1.421875" style="6" customWidth="1"/>
    <col min="1539" max="1539" width="3.57421875" style="6" customWidth="1"/>
    <col min="1540" max="1569" width="2.140625" style="6" customWidth="1"/>
    <col min="1570" max="1570" width="2.8515625" style="6" customWidth="1"/>
    <col min="1571" max="1573" width="2.140625" style="6" customWidth="1"/>
    <col min="1574" max="1574" width="7.140625" style="6" customWidth="1"/>
    <col min="1575" max="1575" width="2.8515625" style="6" customWidth="1"/>
    <col min="1576" max="1576" width="11.421875" style="6" customWidth="1"/>
    <col min="1577" max="1577" width="6.421875" style="6" customWidth="1"/>
    <col min="1578" max="1578" width="3.57421875" style="6" customWidth="1"/>
    <col min="1579" max="1579" width="1.421875" style="6" customWidth="1"/>
    <col min="1580" max="1580" width="11.7109375" style="6" customWidth="1"/>
    <col min="1581" max="1592" width="9.140625" style="6" hidden="1" customWidth="1"/>
    <col min="1593" max="1593" width="57.00390625" style="6" customWidth="1"/>
    <col min="1594" max="1606" width="9.140625" style="6" customWidth="1"/>
    <col min="1607" max="1625" width="9.140625" style="6" hidden="1" customWidth="1"/>
    <col min="1626" max="1792" width="9.140625" style="6" customWidth="1"/>
    <col min="1793" max="1793" width="7.140625" style="6" customWidth="1"/>
    <col min="1794" max="1794" width="1.421875" style="6" customWidth="1"/>
    <col min="1795" max="1795" width="3.57421875" style="6" customWidth="1"/>
    <col min="1796" max="1825" width="2.140625" style="6" customWidth="1"/>
    <col min="1826" max="1826" width="2.8515625" style="6" customWidth="1"/>
    <col min="1827" max="1829" width="2.140625" style="6" customWidth="1"/>
    <col min="1830" max="1830" width="7.140625" style="6" customWidth="1"/>
    <col min="1831" max="1831" width="2.8515625" style="6" customWidth="1"/>
    <col min="1832" max="1832" width="11.421875" style="6" customWidth="1"/>
    <col min="1833" max="1833" width="6.421875" style="6" customWidth="1"/>
    <col min="1834" max="1834" width="3.57421875" style="6" customWidth="1"/>
    <col min="1835" max="1835" width="1.421875" style="6" customWidth="1"/>
    <col min="1836" max="1836" width="11.7109375" style="6" customWidth="1"/>
    <col min="1837" max="1848" width="9.140625" style="6" hidden="1" customWidth="1"/>
    <col min="1849" max="1849" width="57.00390625" style="6" customWidth="1"/>
    <col min="1850" max="1862" width="9.140625" style="6" customWidth="1"/>
    <col min="1863" max="1881" width="9.140625" style="6" hidden="1" customWidth="1"/>
    <col min="1882" max="2048" width="9.140625" style="6" customWidth="1"/>
    <col min="2049" max="2049" width="7.140625" style="6" customWidth="1"/>
    <col min="2050" max="2050" width="1.421875" style="6" customWidth="1"/>
    <col min="2051" max="2051" width="3.57421875" style="6" customWidth="1"/>
    <col min="2052" max="2081" width="2.140625" style="6" customWidth="1"/>
    <col min="2082" max="2082" width="2.8515625" style="6" customWidth="1"/>
    <col min="2083" max="2085" width="2.140625" style="6" customWidth="1"/>
    <col min="2086" max="2086" width="7.140625" style="6" customWidth="1"/>
    <col min="2087" max="2087" width="2.8515625" style="6" customWidth="1"/>
    <col min="2088" max="2088" width="11.421875" style="6" customWidth="1"/>
    <col min="2089" max="2089" width="6.421875" style="6" customWidth="1"/>
    <col min="2090" max="2090" width="3.57421875" style="6" customWidth="1"/>
    <col min="2091" max="2091" width="1.421875" style="6" customWidth="1"/>
    <col min="2092" max="2092" width="11.7109375" style="6" customWidth="1"/>
    <col min="2093" max="2104" width="9.140625" style="6" hidden="1" customWidth="1"/>
    <col min="2105" max="2105" width="57.00390625" style="6" customWidth="1"/>
    <col min="2106" max="2118" width="9.140625" style="6" customWidth="1"/>
    <col min="2119" max="2137" width="9.140625" style="6" hidden="1" customWidth="1"/>
    <col min="2138" max="2304" width="9.140625" style="6" customWidth="1"/>
    <col min="2305" max="2305" width="7.140625" style="6" customWidth="1"/>
    <col min="2306" max="2306" width="1.421875" style="6" customWidth="1"/>
    <col min="2307" max="2307" width="3.57421875" style="6" customWidth="1"/>
    <col min="2308" max="2337" width="2.140625" style="6" customWidth="1"/>
    <col min="2338" max="2338" width="2.8515625" style="6" customWidth="1"/>
    <col min="2339" max="2341" width="2.140625" style="6" customWidth="1"/>
    <col min="2342" max="2342" width="7.140625" style="6" customWidth="1"/>
    <col min="2343" max="2343" width="2.8515625" style="6" customWidth="1"/>
    <col min="2344" max="2344" width="11.421875" style="6" customWidth="1"/>
    <col min="2345" max="2345" width="6.421875" style="6" customWidth="1"/>
    <col min="2346" max="2346" width="3.57421875" style="6" customWidth="1"/>
    <col min="2347" max="2347" width="1.421875" style="6" customWidth="1"/>
    <col min="2348" max="2348" width="11.7109375" style="6" customWidth="1"/>
    <col min="2349" max="2360" width="9.140625" style="6" hidden="1" customWidth="1"/>
    <col min="2361" max="2361" width="57.00390625" style="6" customWidth="1"/>
    <col min="2362" max="2374" width="9.140625" style="6" customWidth="1"/>
    <col min="2375" max="2393" width="9.140625" style="6" hidden="1" customWidth="1"/>
    <col min="2394" max="2560" width="9.140625" style="6" customWidth="1"/>
    <col min="2561" max="2561" width="7.140625" style="6" customWidth="1"/>
    <col min="2562" max="2562" width="1.421875" style="6" customWidth="1"/>
    <col min="2563" max="2563" width="3.57421875" style="6" customWidth="1"/>
    <col min="2564" max="2593" width="2.140625" style="6" customWidth="1"/>
    <col min="2594" max="2594" width="2.8515625" style="6" customWidth="1"/>
    <col min="2595" max="2597" width="2.140625" style="6" customWidth="1"/>
    <col min="2598" max="2598" width="7.140625" style="6" customWidth="1"/>
    <col min="2599" max="2599" width="2.8515625" style="6" customWidth="1"/>
    <col min="2600" max="2600" width="11.421875" style="6" customWidth="1"/>
    <col min="2601" max="2601" width="6.421875" style="6" customWidth="1"/>
    <col min="2602" max="2602" width="3.57421875" style="6" customWidth="1"/>
    <col min="2603" max="2603" width="1.421875" style="6" customWidth="1"/>
    <col min="2604" max="2604" width="11.7109375" style="6" customWidth="1"/>
    <col min="2605" max="2616" width="9.140625" style="6" hidden="1" customWidth="1"/>
    <col min="2617" max="2617" width="57.00390625" style="6" customWidth="1"/>
    <col min="2618" max="2630" width="9.140625" style="6" customWidth="1"/>
    <col min="2631" max="2649" width="9.140625" style="6" hidden="1" customWidth="1"/>
    <col min="2650" max="2816" width="9.140625" style="6" customWidth="1"/>
    <col min="2817" max="2817" width="7.140625" style="6" customWidth="1"/>
    <col min="2818" max="2818" width="1.421875" style="6" customWidth="1"/>
    <col min="2819" max="2819" width="3.57421875" style="6" customWidth="1"/>
    <col min="2820" max="2849" width="2.140625" style="6" customWidth="1"/>
    <col min="2850" max="2850" width="2.8515625" style="6" customWidth="1"/>
    <col min="2851" max="2853" width="2.140625" style="6" customWidth="1"/>
    <col min="2854" max="2854" width="7.140625" style="6" customWidth="1"/>
    <col min="2855" max="2855" width="2.8515625" style="6" customWidth="1"/>
    <col min="2856" max="2856" width="11.421875" style="6" customWidth="1"/>
    <col min="2857" max="2857" width="6.421875" style="6" customWidth="1"/>
    <col min="2858" max="2858" width="3.57421875" style="6" customWidth="1"/>
    <col min="2859" max="2859" width="1.421875" style="6" customWidth="1"/>
    <col min="2860" max="2860" width="11.7109375" style="6" customWidth="1"/>
    <col min="2861" max="2872" width="9.140625" style="6" hidden="1" customWidth="1"/>
    <col min="2873" max="2873" width="57.00390625" style="6" customWidth="1"/>
    <col min="2874" max="2886" width="9.140625" style="6" customWidth="1"/>
    <col min="2887" max="2905" width="9.140625" style="6" hidden="1" customWidth="1"/>
    <col min="2906" max="3072" width="9.140625" style="6" customWidth="1"/>
    <col min="3073" max="3073" width="7.140625" style="6" customWidth="1"/>
    <col min="3074" max="3074" width="1.421875" style="6" customWidth="1"/>
    <col min="3075" max="3075" width="3.57421875" style="6" customWidth="1"/>
    <col min="3076" max="3105" width="2.140625" style="6" customWidth="1"/>
    <col min="3106" max="3106" width="2.8515625" style="6" customWidth="1"/>
    <col min="3107" max="3109" width="2.140625" style="6" customWidth="1"/>
    <col min="3110" max="3110" width="7.140625" style="6" customWidth="1"/>
    <col min="3111" max="3111" width="2.8515625" style="6" customWidth="1"/>
    <col min="3112" max="3112" width="11.421875" style="6" customWidth="1"/>
    <col min="3113" max="3113" width="6.421875" style="6" customWidth="1"/>
    <col min="3114" max="3114" width="3.57421875" style="6" customWidth="1"/>
    <col min="3115" max="3115" width="1.421875" style="6" customWidth="1"/>
    <col min="3116" max="3116" width="11.7109375" style="6" customWidth="1"/>
    <col min="3117" max="3128" width="9.140625" style="6" hidden="1" customWidth="1"/>
    <col min="3129" max="3129" width="57.00390625" style="6" customWidth="1"/>
    <col min="3130" max="3142" width="9.140625" style="6" customWidth="1"/>
    <col min="3143" max="3161" width="9.140625" style="6" hidden="1" customWidth="1"/>
    <col min="3162" max="3328" width="9.140625" style="6" customWidth="1"/>
    <col min="3329" max="3329" width="7.140625" style="6" customWidth="1"/>
    <col min="3330" max="3330" width="1.421875" style="6" customWidth="1"/>
    <col min="3331" max="3331" width="3.57421875" style="6" customWidth="1"/>
    <col min="3332" max="3361" width="2.140625" style="6" customWidth="1"/>
    <col min="3362" max="3362" width="2.8515625" style="6" customWidth="1"/>
    <col min="3363" max="3365" width="2.140625" style="6" customWidth="1"/>
    <col min="3366" max="3366" width="7.140625" style="6" customWidth="1"/>
    <col min="3367" max="3367" width="2.8515625" style="6" customWidth="1"/>
    <col min="3368" max="3368" width="11.421875" style="6" customWidth="1"/>
    <col min="3369" max="3369" width="6.421875" style="6" customWidth="1"/>
    <col min="3370" max="3370" width="3.57421875" style="6" customWidth="1"/>
    <col min="3371" max="3371" width="1.421875" style="6" customWidth="1"/>
    <col min="3372" max="3372" width="11.7109375" style="6" customWidth="1"/>
    <col min="3373" max="3384" width="9.140625" style="6" hidden="1" customWidth="1"/>
    <col min="3385" max="3385" width="57.00390625" style="6" customWidth="1"/>
    <col min="3386" max="3398" width="9.140625" style="6" customWidth="1"/>
    <col min="3399" max="3417" width="9.140625" style="6" hidden="1" customWidth="1"/>
    <col min="3418" max="3584" width="9.140625" style="6" customWidth="1"/>
    <col min="3585" max="3585" width="7.140625" style="6" customWidth="1"/>
    <col min="3586" max="3586" width="1.421875" style="6" customWidth="1"/>
    <col min="3587" max="3587" width="3.57421875" style="6" customWidth="1"/>
    <col min="3588" max="3617" width="2.140625" style="6" customWidth="1"/>
    <col min="3618" max="3618" width="2.8515625" style="6" customWidth="1"/>
    <col min="3619" max="3621" width="2.140625" style="6" customWidth="1"/>
    <col min="3622" max="3622" width="7.140625" style="6" customWidth="1"/>
    <col min="3623" max="3623" width="2.8515625" style="6" customWidth="1"/>
    <col min="3624" max="3624" width="11.421875" style="6" customWidth="1"/>
    <col min="3625" max="3625" width="6.421875" style="6" customWidth="1"/>
    <col min="3626" max="3626" width="3.57421875" style="6" customWidth="1"/>
    <col min="3627" max="3627" width="1.421875" style="6" customWidth="1"/>
    <col min="3628" max="3628" width="11.7109375" style="6" customWidth="1"/>
    <col min="3629" max="3640" width="9.140625" style="6" hidden="1" customWidth="1"/>
    <col min="3641" max="3641" width="57.00390625" style="6" customWidth="1"/>
    <col min="3642" max="3654" width="9.140625" style="6" customWidth="1"/>
    <col min="3655" max="3673" width="9.140625" style="6" hidden="1" customWidth="1"/>
    <col min="3674" max="3840" width="9.140625" style="6" customWidth="1"/>
    <col min="3841" max="3841" width="7.140625" style="6" customWidth="1"/>
    <col min="3842" max="3842" width="1.421875" style="6" customWidth="1"/>
    <col min="3843" max="3843" width="3.57421875" style="6" customWidth="1"/>
    <col min="3844" max="3873" width="2.140625" style="6" customWidth="1"/>
    <col min="3874" max="3874" width="2.8515625" style="6" customWidth="1"/>
    <col min="3875" max="3877" width="2.140625" style="6" customWidth="1"/>
    <col min="3878" max="3878" width="7.140625" style="6" customWidth="1"/>
    <col min="3879" max="3879" width="2.8515625" style="6" customWidth="1"/>
    <col min="3880" max="3880" width="11.421875" style="6" customWidth="1"/>
    <col min="3881" max="3881" width="6.421875" style="6" customWidth="1"/>
    <col min="3882" max="3882" width="3.57421875" style="6" customWidth="1"/>
    <col min="3883" max="3883" width="1.421875" style="6" customWidth="1"/>
    <col min="3884" max="3884" width="11.7109375" style="6" customWidth="1"/>
    <col min="3885" max="3896" width="9.140625" style="6" hidden="1" customWidth="1"/>
    <col min="3897" max="3897" width="57.00390625" style="6" customWidth="1"/>
    <col min="3898" max="3910" width="9.140625" style="6" customWidth="1"/>
    <col min="3911" max="3929" width="9.140625" style="6" hidden="1" customWidth="1"/>
    <col min="3930" max="4096" width="9.140625" style="6" customWidth="1"/>
    <col min="4097" max="4097" width="7.140625" style="6" customWidth="1"/>
    <col min="4098" max="4098" width="1.421875" style="6" customWidth="1"/>
    <col min="4099" max="4099" width="3.57421875" style="6" customWidth="1"/>
    <col min="4100" max="4129" width="2.140625" style="6" customWidth="1"/>
    <col min="4130" max="4130" width="2.8515625" style="6" customWidth="1"/>
    <col min="4131" max="4133" width="2.140625" style="6" customWidth="1"/>
    <col min="4134" max="4134" width="7.140625" style="6" customWidth="1"/>
    <col min="4135" max="4135" width="2.8515625" style="6" customWidth="1"/>
    <col min="4136" max="4136" width="11.421875" style="6" customWidth="1"/>
    <col min="4137" max="4137" width="6.421875" style="6" customWidth="1"/>
    <col min="4138" max="4138" width="3.57421875" style="6" customWidth="1"/>
    <col min="4139" max="4139" width="1.421875" style="6" customWidth="1"/>
    <col min="4140" max="4140" width="11.7109375" style="6" customWidth="1"/>
    <col min="4141" max="4152" width="9.140625" style="6" hidden="1" customWidth="1"/>
    <col min="4153" max="4153" width="57.00390625" style="6" customWidth="1"/>
    <col min="4154" max="4166" width="9.140625" style="6" customWidth="1"/>
    <col min="4167" max="4185" width="9.140625" style="6" hidden="1" customWidth="1"/>
    <col min="4186" max="4352" width="9.140625" style="6" customWidth="1"/>
    <col min="4353" max="4353" width="7.140625" style="6" customWidth="1"/>
    <col min="4354" max="4354" width="1.421875" style="6" customWidth="1"/>
    <col min="4355" max="4355" width="3.57421875" style="6" customWidth="1"/>
    <col min="4356" max="4385" width="2.140625" style="6" customWidth="1"/>
    <col min="4386" max="4386" width="2.8515625" style="6" customWidth="1"/>
    <col min="4387" max="4389" width="2.140625" style="6" customWidth="1"/>
    <col min="4390" max="4390" width="7.140625" style="6" customWidth="1"/>
    <col min="4391" max="4391" width="2.8515625" style="6" customWidth="1"/>
    <col min="4392" max="4392" width="11.421875" style="6" customWidth="1"/>
    <col min="4393" max="4393" width="6.421875" style="6" customWidth="1"/>
    <col min="4394" max="4394" width="3.57421875" style="6" customWidth="1"/>
    <col min="4395" max="4395" width="1.421875" style="6" customWidth="1"/>
    <col min="4396" max="4396" width="11.7109375" style="6" customWidth="1"/>
    <col min="4397" max="4408" width="9.140625" style="6" hidden="1" customWidth="1"/>
    <col min="4409" max="4409" width="57.00390625" style="6" customWidth="1"/>
    <col min="4410" max="4422" width="9.140625" style="6" customWidth="1"/>
    <col min="4423" max="4441" width="9.140625" style="6" hidden="1" customWidth="1"/>
    <col min="4442" max="4608" width="9.140625" style="6" customWidth="1"/>
    <col min="4609" max="4609" width="7.140625" style="6" customWidth="1"/>
    <col min="4610" max="4610" width="1.421875" style="6" customWidth="1"/>
    <col min="4611" max="4611" width="3.57421875" style="6" customWidth="1"/>
    <col min="4612" max="4641" width="2.140625" style="6" customWidth="1"/>
    <col min="4642" max="4642" width="2.8515625" style="6" customWidth="1"/>
    <col min="4643" max="4645" width="2.140625" style="6" customWidth="1"/>
    <col min="4646" max="4646" width="7.140625" style="6" customWidth="1"/>
    <col min="4647" max="4647" width="2.8515625" style="6" customWidth="1"/>
    <col min="4648" max="4648" width="11.421875" style="6" customWidth="1"/>
    <col min="4649" max="4649" width="6.421875" style="6" customWidth="1"/>
    <col min="4650" max="4650" width="3.57421875" style="6" customWidth="1"/>
    <col min="4651" max="4651" width="1.421875" style="6" customWidth="1"/>
    <col min="4652" max="4652" width="11.7109375" style="6" customWidth="1"/>
    <col min="4653" max="4664" width="9.140625" style="6" hidden="1" customWidth="1"/>
    <col min="4665" max="4665" width="57.00390625" style="6" customWidth="1"/>
    <col min="4666" max="4678" width="9.140625" style="6" customWidth="1"/>
    <col min="4679" max="4697" width="9.140625" style="6" hidden="1" customWidth="1"/>
    <col min="4698" max="4864" width="9.140625" style="6" customWidth="1"/>
    <col min="4865" max="4865" width="7.140625" style="6" customWidth="1"/>
    <col min="4866" max="4866" width="1.421875" style="6" customWidth="1"/>
    <col min="4867" max="4867" width="3.57421875" style="6" customWidth="1"/>
    <col min="4868" max="4897" width="2.140625" style="6" customWidth="1"/>
    <col min="4898" max="4898" width="2.8515625" style="6" customWidth="1"/>
    <col min="4899" max="4901" width="2.140625" style="6" customWidth="1"/>
    <col min="4902" max="4902" width="7.140625" style="6" customWidth="1"/>
    <col min="4903" max="4903" width="2.8515625" style="6" customWidth="1"/>
    <col min="4904" max="4904" width="11.421875" style="6" customWidth="1"/>
    <col min="4905" max="4905" width="6.421875" style="6" customWidth="1"/>
    <col min="4906" max="4906" width="3.57421875" style="6" customWidth="1"/>
    <col min="4907" max="4907" width="1.421875" style="6" customWidth="1"/>
    <col min="4908" max="4908" width="11.7109375" style="6" customWidth="1"/>
    <col min="4909" max="4920" width="9.140625" style="6" hidden="1" customWidth="1"/>
    <col min="4921" max="4921" width="57.00390625" style="6" customWidth="1"/>
    <col min="4922" max="4934" width="9.140625" style="6" customWidth="1"/>
    <col min="4935" max="4953" width="9.140625" style="6" hidden="1" customWidth="1"/>
    <col min="4954" max="5120" width="9.140625" style="6" customWidth="1"/>
    <col min="5121" max="5121" width="7.140625" style="6" customWidth="1"/>
    <col min="5122" max="5122" width="1.421875" style="6" customWidth="1"/>
    <col min="5123" max="5123" width="3.57421875" style="6" customWidth="1"/>
    <col min="5124" max="5153" width="2.140625" style="6" customWidth="1"/>
    <col min="5154" max="5154" width="2.8515625" style="6" customWidth="1"/>
    <col min="5155" max="5157" width="2.140625" style="6" customWidth="1"/>
    <col min="5158" max="5158" width="7.140625" style="6" customWidth="1"/>
    <col min="5159" max="5159" width="2.8515625" style="6" customWidth="1"/>
    <col min="5160" max="5160" width="11.421875" style="6" customWidth="1"/>
    <col min="5161" max="5161" width="6.421875" style="6" customWidth="1"/>
    <col min="5162" max="5162" width="3.57421875" style="6" customWidth="1"/>
    <col min="5163" max="5163" width="1.421875" style="6" customWidth="1"/>
    <col min="5164" max="5164" width="11.7109375" style="6" customWidth="1"/>
    <col min="5165" max="5176" width="9.140625" style="6" hidden="1" customWidth="1"/>
    <col min="5177" max="5177" width="57.00390625" style="6" customWidth="1"/>
    <col min="5178" max="5190" width="9.140625" style="6" customWidth="1"/>
    <col min="5191" max="5209" width="9.140625" style="6" hidden="1" customWidth="1"/>
    <col min="5210" max="5376" width="9.140625" style="6" customWidth="1"/>
    <col min="5377" max="5377" width="7.140625" style="6" customWidth="1"/>
    <col min="5378" max="5378" width="1.421875" style="6" customWidth="1"/>
    <col min="5379" max="5379" width="3.57421875" style="6" customWidth="1"/>
    <col min="5380" max="5409" width="2.140625" style="6" customWidth="1"/>
    <col min="5410" max="5410" width="2.8515625" style="6" customWidth="1"/>
    <col min="5411" max="5413" width="2.140625" style="6" customWidth="1"/>
    <col min="5414" max="5414" width="7.140625" style="6" customWidth="1"/>
    <col min="5415" max="5415" width="2.8515625" style="6" customWidth="1"/>
    <col min="5416" max="5416" width="11.421875" style="6" customWidth="1"/>
    <col min="5417" max="5417" width="6.421875" style="6" customWidth="1"/>
    <col min="5418" max="5418" width="3.57421875" style="6" customWidth="1"/>
    <col min="5419" max="5419" width="1.421875" style="6" customWidth="1"/>
    <col min="5420" max="5420" width="11.7109375" style="6" customWidth="1"/>
    <col min="5421" max="5432" width="9.140625" style="6" hidden="1" customWidth="1"/>
    <col min="5433" max="5433" width="57.00390625" style="6" customWidth="1"/>
    <col min="5434" max="5446" width="9.140625" style="6" customWidth="1"/>
    <col min="5447" max="5465" width="9.140625" style="6" hidden="1" customWidth="1"/>
    <col min="5466" max="5632" width="9.140625" style="6" customWidth="1"/>
    <col min="5633" max="5633" width="7.140625" style="6" customWidth="1"/>
    <col min="5634" max="5634" width="1.421875" style="6" customWidth="1"/>
    <col min="5635" max="5635" width="3.57421875" style="6" customWidth="1"/>
    <col min="5636" max="5665" width="2.140625" style="6" customWidth="1"/>
    <col min="5666" max="5666" width="2.8515625" style="6" customWidth="1"/>
    <col min="5667" max="5669" width="2.140625" style="6" customWidth="1"/>
    <col min="5670" max="5670" width="7.140625" style="6" customWidth="1"/>
    <col min="5671" max="5671" width="2.8515625" style="6" customWidth="1"/>
    <col min="5672" max="5672" width="11.421875" style="6" customWidth="1"/>
    <col min="5673" max="5673" width="6.421875" style="6" customWidth="1"/>
    <col min="5674" max="5674" width="3.57421875" style="6" customWidth="1"/>
    <col min="5675" max="5675" width="1.421875" style="6" customWidth="1"/>
    <col min="5676" max="5676" width="11.7109375" style="6" customWidth="1"/>
    <col min="5677" max="5688" width="9.140625" style="6" hidden="1" customWidth="1"/>
    <col min="5689" max="5689" width="57.00390625" style="6" customWidth="1"/>
    <col min="5690" max="5702" width="9.140625" style="6" customWidth="1"/>
    <col min="5703" max="5721" width="9.140625" style="6" hidden="1" customWidth="1"/>
    <col min="5722" max="5888" width="9.140625" style="6" customWidth="1"/>
    <col min="5889" max="5889" width="7.140625" style="6" customWidth="1"/>
    <col min="5890" max="5890" width="1.421875" style="6" customWidth="1"/>
    <col min="5891" max="5891" width="3.57421875" style="6" customWidth="1"/>
    <col min="5892" max="5921" width="2.140625" style="6" customWidth="1"/>
    <col min="5922" max="5922" width="2.8515625" style="6" customWidth="1"/>
    <col min="5923" max="5925" width="2.140625" style="6" customWidth="1"/>
    <col min="5926" max="5926" width="7.140625" style="6" customWidth="1"/>
    <col min="5927" max="5927" width="2.8515625" style="6" customWidth="1"/>
    <col min="5928" max="5928" width="11.421875" style="6" customWidth="1"/>
    <col min="5929" max="5929" width="6.421875" style="6" customWidth="1"/>
    <col min="5930" max="5930" width="3.57421875" style="6" customWidth="1"/>
    <col min="5931" max="5931" width="1.421875" style="6" customWidth="1"/>
    <col min="5932" max="5932" width="11.7109375" style="6" customWidth="1"/>
    <col min="5933" max="5944" width="9.140625" style="6" hidden="1" customWidth="1"/>
    <col min="5945" max="5945" width="57.00390625" style="6" customWidth="1"/>
    <col min="5946" max="5958" width="9.140625" style="6" customWidth="1"/>
    <col min="5959" max="5977" width="9.140625" style="6" hidden="1" customWidth="1"/>
    <col min="5978" max="6144" width="9.140625" style="6" customWidth="1"/>
    <col min="6145" max="6145" width="7.140625" style="6" customWidth="1"/>
    <col min="6146" max="6146" width="1.421875" style="6" customWidth="1"/>
    <col min="6147" max="6147" width="3.57421875" style="6" customWidth="1"/>
    <col min="6148" max="6177" width="2.140625" style="6" customWidth="1"/>
    <col min="6178" max="6178" width="2.8515625" style="6" customWidth="1"/>
    <col min="6179" max="6181" width="2.140625" style="6" customWidth="1"/>
    <col min="6182" max="6182" width="7.140625" style="6" customWidth="1"/>
    <col min="6183" max="6183" width="2.8515625" style="6" customWidth="1"/>
    <col min="6184" max="6184" width="11.421875" style="6" customWidth="1"/>
    <col min="6185" max="6185" width="6.421875" style="6" customWidth="1"/>
    <col min="6186" max="6186" width="3.57421875" style="6" customWidth="1"/>
    <col min="6187" max="6187" width="1.421875" style="6" customWidth="1"/>
    <col min="6188" max="6188" width="11.7109375" style="6" customWidth="1"/>
    <col min="6189" max="6200" width="9.140625" style="6" hidden="1" customWidth="1"/>
    <col min="6201" max="6201" width="57.00390625" style="6" customWidth="1"/>
    <col min="6202" max="6214" width="9.140625" style="6" customWidth="1"/>
    <col min="6215" max="6233" width="9.140625" style="6" hidden="1" customWidth="1"/>
    <col min="6234" max="6400" width="9.140625" style="6" customWidth="1"/>
    <col min="6401" max="6401" width="7.140625" style="6" customWidth="1"/>
    <col min="6402" max="6402" width="1.421875" style="6" customWidth="1"/>
    <col min="6403" max="6403" width="3.57421875" style="6" customWidth="1"/>
    <col min="6404" max="6433" width="2.140625" style="6" customWidth="1"/>
    <col min="6434" max="6434" width="2.8515625" style="6" customWidth="1"/>
    <col min="6435" max="6437" width="2.140625" style="6" customWidth="1"/>
    <col min="6438" max="6438" width="7.140625" style="6" customWidth="1"/>
    <col min="6439" max="6439" width="2.8515625" style="6" customWidth="1"/>
    <col min="6440" max="6440" width="11.421875" style="6" customWidth="1"/>
    <col min="6441" max="6441" width="6.421875" style="6" customWidth="1"/>
    <col min="6442" max="6442" width="3.57421875" style="6" customWidth="1"/>
    <col min="6443" max="6443" width="1.421875" style="6" customWidth="1"/>
    <col min="6444" max="6444" width="11.7109375" style="6" customWidth="1"/>
    <col min="6445" max="6456" width="9.140625" style="6" hidden="1" customWidth="1"/>
    <col min="6457" max="6457" width="57.00390625" style="6" customWidth="1"/>
    <col min="6458" max="6470" width="9.140625" style="6" customWidth="1"/>
    <col min="6471" max="6489" width="9.140625" style="6" hidden="1" customWidth="1"/>
    <col min="6490" max="6656" width="9.140625" style="6" customWidth="1"/>
    <col min="6657" max="6657" width="7.140625" style="6" customWidth="1"/>
    <col min="6658" max="6658" width="1.421875" style="6" customWidth="1"/>
    <col min="6659" max="6659" width="3.57421875" style="6" customWidth="1"/>
    <col min="6660" max="6689" width="2.140625" style="6" customWidth="1"/>
    <col min="6690" max="6690" width="2.8515625" style="6" customWidth="1"/>
    <col min="6691" max="6693" width="2.140625" style="6" customWidth="1"/>
    <col min="6694" max="6694" width="7.140625" style="6" customWidth="1"/>
    <col min="6695" max="6695" width="2.8515625" style="6" customWidth="1"/>
    <col min="6696" max="6696" width="11.421875" style="6" customWidth="1"/>
    <col min="6697" max="6697" width="6.421875" style="6" customWidth="1"/>
    <col min="6698" max="6698" width="3.57421875" style="6" customWidth="1"/>
    <col min="6699" max="6699" width="1.421875" style="6" customWidth="1"/>
    <col min="6700" max="6700" width="11.7109375" style="6" customWidth="1"/>
    <col min="6701" max="6712" width="9.140625" style="6" hidden="1" customWidth="1"/>
    <col min="6713" max="6713" width="57.00390625" style="6" customWidth="1"/>
    <col min="6714" max="6726" width="9.140625" style="6" customWidth="1"/>
    <col min="6727" max="6745" width="9.140625" style="6" hidden="1" customWidth="1"/>
    <col min="6746" max="6912" width="9.140625" style="6" customWidth="1"/>
    <col min="6913" max="6913" width="7.140625" style="6" customWidth="1"/>
    <col min="6914" max="6914" width="1.421875" style="6" customWidth="1"/>
    <col min="6915" max="6915" width="3.57421875" style="6" customWidth="1"/>
    <col min="6916" max="6945" width="2.140625" style="6" customWidth="1"/>
    <col min="6946" max="6946" width="2.8515625" style="6" customWidth="1"/>
    <col min="6947" max="6949" width="2.140625" style="6" customWidth="1"/>
    <col min="6950" max="6950" width="7.140625" style="6" customWidth="1"/>
    <col min="6951" max="6951" width="2.8515625" style="6" customWidth="1"/>
    <col min="6952" max="6952" width="11.421875" style="6" customWidth="1"/>
    <col min="6953" max="6953" width="6.421875" style="6" customWidth="1"/>
    <col min="6954" max="6954" width="3.57421875" style="6" customWidth="1"/>
    <col min="6955" max="6955" width="1.421875" style="6" customWidth="1"/>
    <col min="6956" max="6956" width="11.7109375" style="6" customWidth="1"/>
    <col min="6957" max="6968" width="9.140625" style="6" hidden="1" customWidth="1"/>
    <col min="6969" max="6969" width="57.00390625" style="6" customWidth="1"/>
    <col min="6970" max="6982" width="9.140625" style="6" customWidth="1"/>
    <col min="6983" max="7001" width="9.140625" style="6" hidden="1" customWidth="1"/>
    <col min="7002" max="7168" width="9.140625" style="6" customWidth="1"/>
    <col min="7169" max="7169" width="7.140625" style="6" customWidth="1"/>
    <col min="7170" max="7170" width="1.421875" style="6" customWidth="1"/>
    <col min="7171" max="7171" width="3.57421875" style="6" customWidth="1"/>
    <col min="7172" max="7201" width="2.140625" style="6" customWidth="1"/>
    <col min="7202" max="7202" width="2.8515625" style="6" customWidth="1"/>
    <col min="7203" max="7205" width="2.140625" style="6" customWidth="1"/>
    <col min="7206" max="7206" width="7.140625" style="6" customWidth="1"/>
    <col min="7207" max="7207" width="2.8515625" style="6" customWidth="1"/>
    <col min="7208" max="7208" width="11.421875" style="6" customWidth="1"/>
    <col min="7209" max="7209" width="6.421875" style="6" customWidth="1"/>
    <col min="7210" max="7210" width="3.57421875" style="6" customWidth="1"/>
    <col min="7211" max="7211" width="1.421875" style="6" customWidth="1"/>
    <col min="7212" max="7212" width="11.7109375" style="6" customWidth="1"/>
    <col min="7213" max="7224" width="9.140625" style="6" hidden="1" customWidth="1"/>
    <col min="7225" max="7225" width="57.00390625" style="6" customWidth="1"/>
    <col min="7226" max="7238" width="9.140625" style="6" customWidth="1"/>
    <col min="7239" max="7257" width="9.140625" style="6" hidden="1" customWidth="1"/>
    <col min="7258" max="7424" width="9.140625" style="6" customWidth="1"/>
    <col min="7425" max="7425" width="7.140625" style="6" customWidth="1"/>
    <col min="7426" max="7426" width="1.421875" style="6" customWidth="1"/>
    <col min="7427" max="7427" width="3.57421875" style="6" customWidth="1"/>
    <col min="7428" max="7457" width="2.140625" style="6" customWidth="1"/>
    <col min="7458" max="7458" width="2.8515625" style="6" customWidth="1"/>
    <col min="7459" max="7461" width="2.140625" style="6" customWidth="1"/>
    <col min="7462" max="7462" width="7.140625" style="6" customWidth="1"/>
    <col min="7463" max="7463" width="2.8515625" style="6" customWidth="1"/>
    <col min="7464" max="7464" width="11.421875" style="6" customWidth="1"/>
    <col min="7465" max="7465" width="6.421875" style="6" customWidth="1"/>
    <col min="7466" max="7466" width="3.57421875" style="6" customWidth="1"/>
    <col min="7467" max="7467" width="1.421875" style="6" customWidth="1"/>
    <col min="7468" max="7468" width="11.7109375" style="6" customWidth="1"/>
    <col min="7469" max="7480" width="9.140625" style="6" hidden="1" customWidth="1"/>
    <col min="7481" max="7481" width="57.00390625" style="6" customWidth="1"/>
    <col min="7482" max="7494" width="9.140625" style="6" customWidth="1"/>
    <col min="7495" max="7513" width="9.140625" style="6" hidden="1" customWidth="1"/>
    <col min="7514" max="7680" width="9.140625" style="6" customWidth="1"/>
    <col min="7681" max="7681" width="7.140625" style="6" customWidth="1"/>
    <col min="7682" max="7682" width="1.421875" style="6" customWidth="1"/>
    <col min="7683" max="7683" width="3.57421875" style="6" customWidth="1"/>
    <col min="7684" max="7713" width="2.140625" style="6" customWidth="1"/>
    <col min="7714" max="7714" width="2.8515625" style="6" customWidth="1"/>
    <col min="7715" max="7717" width="2.140625" style="6" customWidth="1"/>
    <col min="7718" max="7718" width="7.140625" style="6" customWidth="1"/>
    <col min="7719" max="7719" width="2.8515625" style="6" customWidth="1"/>
    <col min="7720" max="7720" width="11.421875" style="6" customWidth="1"/>
    <col min="7721" max="7721" width="6.421875" style="6" customWidth="1"/>
    <col min="7722" max="7722" width="3.57421875" style="6" customWidth="1"/>
    <col min="7723" max="7723" width="1.421875" style="6" customWidth="1"/>
    <col min="7724" max="7724" width="11.7109375" style="6" customWidth="1"/>
    <col min="7725" max="7736" width="9.140625" style="6" hidden="1" customWidth="1"/>
    <col min="7737" max="7737" width="57.00390625" style="6" customWidth="1"/>
    <col min="7738" max="7750" width="9.140625" style="6" customWidth="1"/>
    <col min="7751" max="7769" width="9.140625" style="6" hidden="1" customWidth="1"/>
    <col min="7770" max="7936" width="9.140625" style="6" customWidth="1"/>
    <col min="7937" max="7937" width="7.140625" style="6" customWidth="1"/>
    <col min="7938" max="7938" width="1.421875" style="6" customWidth="1"/>
    <col min="7939" max="7939" width="3.57421875" style="6" customWidth="1"/>
    <col min="7940" max="7969" width="2.140625" style="6" customWidth="1"/>
    <col min="7970" max="7970" width="2.8515625" style="6" customWidth="1"/>
    <col min="7971" max="7973" width="2.140625" style="6" customWidth="1"/>
    <col min="7974" max="7974" width="7.140625" style="6" customWidth="1"/>
    <col min="7975" max="7975" width="2.8515625" style="6" customWidth="1"/>
    <col min="7976" max="7976" width="11.421875" style="6" customWidth="1"/>
    <col min="7977" max="7977" width="6.421875" style="6" customWidth="1"/>
    <col min="7978" max="7978" width="3.57421875" style="6" customWidth="1"/>
    <col min="7979" max="7979" width="1.421875" style="6" customWidth="1"/>
    <col min="7980" max="7980" width="11.7109375" style="6" customWidth="1"/>
    <col min="7981" max="7992" width="9.140625" style="6" hidden="1" customWidth="1"/>
    <col min="7993" max="7993" width="57.00390625" style="6" customWidth="1"/>
    <col min="7994" max="8006" width="9.140625" style="6" customWidth="1"/>
    <col min="8007" max="8025" width="9.140625" style="6" hidden="1" customWidth="1"/>
    <col min="8026" max="8192" width="9.140625" style="6" customWidth="1"/>
    <col min="8193" max="8193" width="7.140625" style="6" customWidth="1"/>
    <col min="8194" max="8194" width="1.421875" style="6" customWidth="1"/>
    <col min="8195" max="8195" width="3.57421875" style="6" customWidth="1"/>
    <col min="8196" max="8225" width="2.140625" style="6" customWidth="1"/>
    <col min="8226" max="8226" width="2.8515625" style="6" customWidth="1"/>
    <col min="8227" max="8229" width="2.140625" style="6" customWidth="1"/>
    <col min="8230" max="8230" width="7.140625" style="6" customWidth="1"/>
    <col min="8231" max="8231" width="2.8515625" style="6" customWidth="1"/>
    <col min="8232" max="8232" width="11.421875" style="6" customWidth="1"/>
    <col min="8233" max="8233" width="6.421875" style="6" customWidth="1"/>
    <col min="8234" max="8234" width="3.57421875" style="6" customWidth="1"/>
    <col min="8235" max="8235" width="1.421875" style="6" customWidth="1"/>
    <col min="8236" max="8236" width="11.7109375" style="6" customWidth="1"/>
    <col min="8237" max="8248" width="9.140625" style="6" hidden="1" customWidth="1"/>
    <col min="8249" max="8249" width="57.00390625" style="6" customWidth="1"/>
    <col min="8250" max="8262" width="9.140625" style="6" customWidth="1"/>
    <col min="8263" max="8281" width="9.140625" style="6" hidden="1" customWidth="1"/>
    <col min="8282" max="8448" width="9.140625" style="6" customWidth="1"/>
    <col min="8449" max="8449" width="7.140625" style="6" customWidth="1"/>
    <col min="8450" max="8450" width="1.421875" style="6" customWidth="1"/>
    <col min="8451" max="8451" width="3.57421875" style="6" customWidth="1"/>
    <col min="8452" max="8481" width="2.140625" style="6" customWidth="1"/>
    <col min="8482" max="8482" width="2.8515625" style="6" customWidth="1"/>
    <col min="8483" max="8485" width="2.140625" style="6" customWidth="1"/>
    <col min="8486" max="8486" width="7.140625" style="6" customWidth="1"/>
    <col min="8487" max="8487" width="2.8515625" style="6" customWidth="1"/>
    <col min="8488" max="8488" width="11.421875" style="6" customWidth="1"/>
    <col min="8489" max="8489" width="6.421875" style="6" customWidth="1"/>
    <col min="8490" max="8490" width="3.57421875" style="6" customWidth="1"/>
    <col min="8491" max="8491" width="1.421875" style="6" customWidth="1"/>
    <col min="8492" max="8492" width="11.7109375" style="6" customWidth="1"/>
    <col min="8493" max="8504" width="9.140625" style="6" hidden="1" customWidth="1"/>
    <col min="8505" max="8505" width="57.00390625" style="6" customWidth="1"/>
    <col min="8506" max="8518" width="9.140625" style="6" customWidth="1"/>
    <col min="8519" max="8537" width="9.140625" style="6" hidden="1" customWidth="1"/>
    <col min="8538" max="8704" width="9.140625" style="6" customWidth="1"/>
    <col min="8705" max="8705" width="7.140625" style="6" customWidth="1"/>
    <col min="8706" max="8706" width="1.421875" style="6" customWidth="1"/>
    <col min="8707" max="8707" width="3.57421875" style="6" customWidth="1"/>
    <col min="8708" max="8737" width="2.140625" style="6" customWidth="1"/>
    <col min="8738" max="8738" width="2.8515625" style="6" customWidth="1"/>
    <col min="8739" max="8741" width="2.140625" style="6" customWidth="1"/>
    <col min="8742" max="8742" width="7.140625" style="6" customWidth="1"/>
    <col min="8743" max="8743" width="2.8515625" style="6" customWidth="1"/>
    <col min="8744" max="8744" width="11.421875" style="6" customWidth="1"/>
    <col min="8745" max="8745" width="6.421875" style="6" customWidth="1"/>
    <col min="8746" max="8746" width="3.57421875" style="6" customWidth="1"/>
    <col min="8747" max="8747" width="1.421875" style="6" customWidth="1"/>
    <col min="8748" max="8748" width="11.7109375" style="6" customWidth="1"/>
    <col min="8749" max="8760" width="9.140625" style="6" hidden="1" customWidth="1"/>
    <col min="8761" max="8761" width="57.00390625" style="6" customWidth="1"/>
    <col min="8762" max="8774" width="9.140625" style="6" customWidth="1"/>
    <col min="8775" max="8793" width="9.140625" style="6" hidden="1" customWidth="1"/>
    <col min="8794" max="8960" width="9.140625" style="6" customWidth="1"/>
    <col min="8961" max="8961" width="7.140625" style="6" customWidth="1"/>
    <col min="8962" max="8962" width="1.421875" style="6" customWidth="1"/>
    <col min="8963" max="8963" width="3.57421875" style="6" customWidth="1"/>
    <col min="8964" max="8993" width="2.140625" style="6" customWidth="1"/>
    <col min="8994" max="8994" width="2.8515625" style="6" customWidth="1"/>
    <col min="8995" max="8997" width="2.140625" style="6" customWidth="1"/>
    <col min="8998" max="8998" width="7.140625" style="6" customWidth="1"/>
    <col min="8999" max="8999" width="2.8515625" style="6" customWidth="1"/>
    <col min="9000" max="9000" width="11.421875" style="6" customWidth="1"/>
    <col min="9001" max="9001" width="6.421875" style="6" customWidth="1"/>
    <col min="9002" max="9002" width="3.57421875" style="6" customWidth="1"/>
    <col min="9003" max="9003" width="1.421875" style="6" customWidth="1"/>
    <col min="9004" max="9004" width="11.7109375" style="6" customWidth="1"/>
    <col min="9005" max="9016" width="9.140625" style="6" hidden="1" customWidth="1"/>
    <col min="9017" max="9017" width="57.00390625" style="6" customWidth="1"/>
    <col min="9018" max="9030" width="9.140625" style="6" customWidth="1"/>
    <col min="9031" max="9049" width="9.140625" style="6" hidden="1" customWidth="1"/>
    <col min="9050" max="9216" width="9.140625" style="6" customWidth="1"/>
    <col min="9217" max="9217" width="7.140625" style="6" customWidth="1"/>
    <col min="9218" max="9218" width="1.421875" style="6" customWidth="1"/>
    <col min="9219" max="9219" width="3.57421875" style="6" customWidth="1"/>
    <col min="9220" max="9249" width="2.140625" style="6" customWidth="1"/>
    <col min="9250" max="9250" width="2.8515625" style="6" customWidth="1"/>
    <col min="9251" max="9253" width="2.140625" style="6" customWidth="1"/>
    <col min="9254" max="9254" width="7.140625" style="6" customWidth="1"/>
    <col min="9255" max="9255" width="2.8515625" style="6" customWidth="1"/>
    <col min="9256" max="9256" width="11.421875" style="6" customWidth="1"/>
    <col min="9257" max="9257" width="6.421875" style="6" customWidth="1"/>
    <col min="9258" max="9258" width="3.57421875" style="6" customWidth="1"/>
    <col min="9259" max="9259" width="1.421875" style="6" customWidth="1"/>
    <col min="9260" max="9260" width="11.7109375" style="6" customWidth="1"/>
    <col min="9261" max="9272" width="9.140625" style="6" hidden="1" customWidth="1"/>
    <col min="9273" max="9273" width="57.00390625" style="6" customWidth="1"/>
    <col min="9274" max="9286" width="9.140625" style="6" customWidth="1"/>
    <col min="9287" max="9305" width="9.140625" style="6" hidden="1" customWidth="1"/>
    <col min="9306" max="9472" width="9.140625" style="6" customWidth="1"/>
    <col min="9473" max="9473" width="7.140625" style="6" customWidth="1"/>
    <col min="9474" max="9474" width="1.421875" style="6" customWidth="1"/>
    <col min="9475" max="9475" width="3.57421875" style="6" customWidth="1"/>
    <col min="9476" max="9505" width="2.140625" style="6" customWidth="1"/>
    <col min="9506" max="9506" width="2.8515625" style="6" customWidth="1"/>
    <col min="9507" max="9509" width="2.140625" style="6" customWidth="1"/>
    <col min="9510" max="9510" width="7.140625" style="6" customWidth="1"/>
    <col min="9511" max="9511" width="2.8515625" style="6" customWidth="1"/>
    <col min="9512" max="9512" width="11.421875" style="6" customWidth="1"/>
    <col min="9513" max="9513" width="6.421875" style="6" customWidth="1"/>
    <col min="9514" max="9514" width="3.57421875" style="6" customWidth="1"/>
    <col min="9515" max="9515" width="1.421875" style="6" customWidth="1"/>
    <col min="9516" max="9516" width="11.7109375" style="6" customWidth="1"/>
    <col min="9517" max="9528" width="9.140625" style="6" hidden="1" customWidth="1"/>
    <col min="9529" max="9529" width="57.00390625" style="6" customWidth="1"/>
    <col min="9530" max="9542" width="9.140625" style="6" customWidth="1"/>
    <col min="9543" max="9561" width="9.140625" style="6" hidden="1" customWidth="1"/>
    <col min="9562" max="9728" width="9.140625" style="6" customWidth="1"/>
    <col min="9729" max="9729" width="7.140625" style="6" customWidth="1"/>
    <col min="9730" max="9730" width="1.421875" style="6" customWidth="1"/>
    <col min="9731" max="9731" width="3.57421875" style="6" customWidth="1"/>
    <col min="9732" max="9761" width="2.140625" style="6" customWidth="1"/>
    <col min="9762" max="9762" width="2.8515625" style="6" customWidth="1"/>
    <col min="9763" max="9765" width="2.140625" style="6" customWidth="1"/>
    <col min="9766" max="9766" width="7.140625" style="6" customWidth="1"/>
    <col min="9767" max="9767" width="2.8515625" style="6" customWidth="1"/>
    <col min="9768" max="9768" width="11.421875" style="6" customWidth="1"/>
    <col min="9769" max="9769" width="6.421875" style="6" customWidth="1"/>
    <col min="9770" max="9770" width="3.57421875" style="6" customWidth="1"/>
    <col min="9771" max="9771" width="1.421875" style="6" customWidth="1"/>
    <col min="9772" max="9772" width="11.7109375" style="6" customWidth="1"/>
    <col min="9773" max="9784" width="9.140625" style="6" hidden="1" customWidth="1"/>
    <col min="9785" max="9785" width="57.00390625" style="6" customWidth="1"/>
    <col min="9786" max="9798" width="9.140625" style="6" customWidth="1"/>
    <col min="9799" max="9817" width="9.140625" style="6" hidden="1" customWidth="1"/>
    <col min="9818" max="9984" width="9.140625" style="6" customWidth="1"/>
    <col min="9985" max="9985" width="7.140625" style="6" customWidth="1"/>
    <col min="9986" max="9986" width="1.421875" style="6" customWidth="1"/>
    <col min="9987" max="9987" width="3.57421875" style="6" customWidth="1"/>
    <col min="9988" max="10017" width="2.140625" style="6" customWidth="1"/>
    <col min="10018" max="10018" width="2.8515625" style="6" customWidth="1"/>
    <col min="10019" max="10021" width="2.140625" style="6" customWidth="1"/>
    <col min="10022" max="10022" width="7.140625" style="6" customWidth="1"/>
    <col min="10023" max="10023" width="2.8515625" style="6" customWidth="1"/>
    <col min="10024" max="10024" width="11.421875" style="6" customWidth="1"/>
    <col min="10025" max="10025" width="6.421875" style="6" customWidth="1"/>
    <col min="10026" max="10026" width="3.57421875" style="6" customWidth="1"/>
    <col min="10027" max="10027" width="1.421875" style="6" customWidth="1"/>
    <col min="10028" max="10028" width="11.7109375" style="6" customWidth="1"/>
    <col min="10029" max="10040" width="9.140625" style="6" hidden="1" customWidth="1"/>
    <col min="10041" max="10041" width="57.00390625" style="6" customWidth="1"/>
    <col min="10042" max="10054" width="9.140625" style="6" customWidth="1"/>
    <col min="10055" max="10073" width="9.140625" style="6" hidden="1" customWidth="1"/>
    <col min="10074" max="10240" width="9.140625" style="6" customWidth="1"/>
    <col min="10241" max="10241" width="7.140625" style="6" customWidth="1"/>
    <col min="10242" max="10242" width="1.421875" style="6" customWidth="1"/>
    <col min="10243" max="10243" width="3.57421875" style="6" customWidth="1"/>
    <col min="10244" max="10273" width="2.140625" style="6" customWidth="1"/>
    <col min="10274" max="10274" width="2.8515625" style="6" customWidth="1"/>
    <col min="10275" max="10277" width="2.140625" style="6" customWidth="1"/>
    <col min="10278" max="10278" width="7.140625" style="6" customWidth="1"/>
    <col min="10279" max="10279" width="2.8515625" style="6" customWidth="1"/>
    <col min="10280" max="10280" width="11.421875" style="6" customWidth="1"/>
    <col min="10281" max="10281" width="6.421875" style="6" customWidth="1"/>
    <col min="10282" max="10282" width="3.57421875" style="6" customWidth="1"/>
    <col min="10283" max="10283" width="1.421875" style="6" customWidth="1"/>
    <col min="10284" max="10284" width="11.7109375" style="6" customWidth="1"/>
    <col min="10285" max="10296" width="9.140625" style="6" hidden="1" customWidth="1"/>
    <col min="10297" max="10297" width="57.00390625" style="6" customWidth="1"/>
    <col min="10298" max="10310" width="9.140625" style="6" customWidth="1"/>
    <col min="10311" max="10329" width="9.140625" style="6" hidden="1" customWidth="1"/>
    <col min="10330" max="10496" width="9.140625" style="6" customWidth="1"/>
    <col min="10497" max="10497" width="7.140625" style="6" customWidth="1"/>
    <col min="10498" max="10498" width="1.421875" style="6" customWidth="1"/>
    <col min="10499" max="10499" width="3.57421875" style="6" customWidth="1"/>
    <col min="10500" max="10529" width="2.140625" style="6" customWidth="1"/>
    <col min="10530" max="10530" width="2.8515625" style="6" customWidth="1"/>
    <col min="10531" max="10533" width="2.140625" style="6" customWidth="1"/>
    <col min="10534" max="10534" width="7.140625" style="6" customWidth="1"/>
    <col min="10535" max="10535" width="2.8515625" style="6" customWidth="1"/>
    <col min="10536" max="10536" width="11.421875" style="6" customWidth="1"/>
    <col min="10537" max="10537" width="6.421875" style="6" customWidth="1"/>
    <col min="10538" max="10538" width="3.57421875" style="6" customWidth="1"/>
    <col min="10539" max="10539" width="1.421875" style="6" customWidth="1"/>
    <col min="10540" max="10540" width="11.7109375" style="6" customWidth="1"/>
    <col min="10541" max="10552" width="9.140625" style="6" hidden="1" customWidth="1"/>
    <col min="10553" max="10553" width="57.00390625" style="6" customWidth="1"/>
    <col min="10554" max="10566" width="9.140625" style="6" customWidth="1"/>
    <col min="10567" max="10585" width="9.140625" style="6" hidden="1" customWidth="1"/>
    <col min="10586" max="10752" width="9.140625" style="6" customWidth="1"/>
    <col min="10753" max="10753" width="7.140625" style="6" customWidth="1"/>
    <col min="10754" max="10754" width="1.421875" style="6" customWidth="1"/>
    <col min="10755" max="10755" width="3.57421875" style="6" customWidth="1"/>
    <col min="10756" max="10785" width="2.140625" style="6" customWidth="1"/>
    <col min="10786" max="10786" width="2.8515625" style="6" customWidth="1"/>
    <col min="10787" max="10789" width="2.140625" style="6" customWidth="1"/>
    <col min="10790" max="10790" width="7.140625" style="6" customWidth="1"/>
    <col min="10791" max="10791" width="2.8515625" style="6" customWidth="1"/>
    <col min="10792" max="10792" width="11.421875" style="6" customWidth="1"/>
    <col min="10793" max="10793" width="6.421875" style="6" customWidth="1"/>
    <col min="10794" max="10794" width="3.57421875" style="6" customWidth="1"/>
    <col min="10795" max="10795" width="1.421875" style="6" customWidth="1"/>
    <col min="10796" max="10796" width="11.7109375" style="6" customWidth="1"/>
    <col min="10797" max="10808" width="9.140625" style="6" hidden="1" customWidth="1"/>
    <col min="10809" max="10809" width="57.00390625" style="6" customWidth="1"/>
    <col min="10810" max="10822" width="9.140625" style="6" customWidth="1"/>
    <col min="10823" max="10841" width="9.140625" style="6" hidden="1" customWidth="1"/>
    <col min="10842" max="11008" width="9.140625" style="6" customWidth="1"/>
    <col min="11009" max="11009" width="7.140625" style="6" customWidth="1"/>
    <col min="11010" max="11010" width="1.421875" style="6" customWidth="1"/>
    <col min="11011" max="11011" width="3.57421875" style="6" customWidth="1"/>
    <col min="11012" max="11041" width="2.140625" style="6" customWidth="1"/>
    <col min="11042" max="11042" width="2.8515625" style="6" customWidth="1"/>
    <col min="11043" max="11045" width="2.140625" style="6" customWidth="1"/>
    <col min="11046" max="11046" width="7.140625" style="6" customWidth="1"/>
    <col min="11047" max="11047" width="2.8515625" style="6" customWidth="1"/>
    <col min="11048" max="11048" width="11.421875" style="6" customWidth="1"/>
    <col min="11049" max="11049" width="6.421875" style="6" customWidth="1"/>
    <col min="11050" max="11050" width="3.57421875" style="6" customWidth="1"/>
    <col min="11051" max="11051" width="1.421875" style="6" customWidth="1"/>
    <col min="11052" max="11052" width="11.7109375" style="6" customWidth="1"/>
    <col min="11053" max="11064" width="9.140625" style="6" hidden="1" customWidth="1"/>
    <col min="11065" max="11065" width="57.00390625" style="6" customWidth="1"/>
    <col min="11066" max="11078" width="9.140625" style="6" customWidth="1"/>
    <col min="11079" max="11097" width="9.140625" style="6" hidden="1" customWidth="1"/>
    <col min="11098" max="11264" width="9.140625" style="6" customWidth="1"/>
    <col min="11265" max="11265" width="7.140625" style="6" customWidth="1"/>
    <col min="11266" max="11266" width="1.421875" style="6" customWidth="1"/>
    <col min="11267" max="11267" width="3.57421875" style="6" customWidth="1"/>
    <col min="11268" max="11297" width="2.140625" style="6" customWidth="1"/>
    <col min="11298" max="11298" width="2.8515625" style="6" customWidth="1"/>
    <col min="11299" max="11301" width="2.140625" style="6" customWidth="1"/>
    <col min="11302" max="11302" width="7.140625" style="6" customWidth="1"/>
    <col min="11303" max="11303" width="2.8515625" style="6" customWidth="1"/>
    <col min="11304" max="11304" width="11.421875" style="6" customWidth="1"/>
    <col min="11305" max="11305" width="6.421875" style="6" customWidth="1"/>
    <col min="11306" max="11306" width="3.57421875" style="6" customWidth="1"/>
    <col min="11307" max="11307" width="1.421875" style="6" customWidth="1"/>
    <col min="11308" max="11308" width="11.7109375" style="6" customWidth="1"/>
    <col min="11309" max="11320" width="9.140625" style="6" hidden="1" customWidth="1"/>
    <col min="11321" max="11321" width="57.00390625" style="6" customWidth="1"/>
    <col min="11322" max="11334" width="9.140625" style="6" customWidth="1"/>
    <col min="11335" max="11353" width="9.140625" style="6" hidden="1" customWidth="1"/>
    <col min="11354" max="11520" width="9.140625" style="6" customWidth="1"/>
    <col min="11521" max="11521" width="7.140625" style="6" customWidth="1"/>
    <col min="11522" max="11522" width="1.421875" style="6" customWidth="1"/>
    <col min="11523" max="11523" width="3.57421875" style="6" customWidth="1"/>
    <col min="11524" max="11553" width="2.140625" style="6" customWidth="1"/>
    <col min="11554" max="11554" width="2.8515625" style="6" customWidth="1"/>
    <col min="11555" max="11557" width="2.140625" style="6" customWidth="1"/>
    <col min="11558" max="11558" width="7.140625" style="6" customWidth="1"/>
    <col min="11559" max="11559" width="2.8515625" style="6" customWidth="1"/>
    <col min="11560" max="11560" width="11.421875" style="6" customWidth="1"/>
    <col min="11561" max="11561" width="6.421875" style="6" customWidth="1"/>
    <col min="11562" max="11562" width="3.57421875" style="6" customWidth="1"/>
    <col min="11563" max="11563" width="1.421875" style="6" customWidth="1"/>
    <col min="11564" max="11564" width="11.7109375" style="6" customWidth="1"/>
    <col min="11565" max="11576" width="9.140625" style="6" hidden="1" customWidth="1"/>
    <col min="11577" max="11577" width="57.00390625" style="6" customWidth="1"/>
    <col min="11578" max="11590" width="9.140625" style="6" customWidth="1"/>
    <col min="11591" max="11609" width="9.140625" style="6" hidden="1" customWidth="1"/>
    <col min="11610" max="11776" width="9.140625" style="6" customWidth="1"/>
    <col min="11777" max="11777" width="7.140625" style="6" customWidth="1"/>
    <col min="11778" max="11778" width="1.421875" style="6" customWidth="1"/>
    <col min="11779" max="11779" width="3.57421875" style="6" customWidth="1"/>
    <col min="11780" max="11809" width="2.140625" style="6" customWidth="1"/>
    <col min="11810" max="11810" width="2.8515625" style="6" customWidth="1"/>
    <col min="11811" max="11813" width="2.140625" style="6" customWidth="1"/>
    <col min="11814" max="11814" width="7.140625" style="6" customWidth="1"/>
    <col min="11815" max="11815" width="2.8515625" style="6" customWidth="1"/>
    <col min="11816" max="11816" width="11.421875" style="6" customWidth="1"/>
    <col min="11817" max="11817" width="6.421875" style="6" customWidth="1"/>
    <col min="11818" max="11818" width="3.57421875" style="6" customWidth="1"/>
    <col min="11819" max="11819" width="1.421875" style="6" customWidth="1"/>
    <col min="11820" max="11820" width="11.7109375" style="6" customWidth="1"/>
    <col min="11821" max="11832" width="9.140625" style="6" hidden="1" customWidth="1"/>
    <col min="11833" max="11833" width="57.00390625" style="6" customWidth="1"/>
    <col min="11834" max="11846" width="9.140625" style="6" customWidth="1"/>
    <col min="11847" max="11865" width="9.140625" style="6" hidden="1" customWidth="1"/>
    <col min="11866" max="12032" width="9.140625" style="6" customWidth="1"/>
    <col min="12033" max="12033" width="7.140625" style="6" customWidth="1"/>
    <col min="12034" max="12034" width="1.421875" style="6" customWidth="1"/>
    <col min="12035" max="12035" width="3.57421875" style="6" customWidth="1"/>
    <col min="12036" max="12065" width="2.140625" style="6" customWidth="1"/>
    <col min="12066" max="12066" width="2.8515625" style="6" customWidth="1"/>
    <col min="12067" max="12069" width="2.140625" style="6" customWidth="1"/>
    <col min="12070" max="12070" width="7.140625" style="6" customWidth="1"/>
    <col min="12071" max="12071" width="2.8515625" style="6" customWidth="1"/>
    <col min="12072" max="12072" width="11.421875" style="6" customWidth="1"/>
    <col min="12073" max="12073" width="6.421875" style="6" customWidth="1"/>
    <col min="12074" max="12074" width="3.57421875" style="6" customWidth="1"/>
    <col min="12075" max="12075" width="1.421875" style="6" customWidth="1"/>
    <col min="12076" max="12076" width="11.7109375" style="6" customWidth="1"/>
    <col min="12077" max="12088" width="9.140625" style="6" hidden="1" customWidth="1"/>
    <col min="12089" max="12089" width="57.00390625" style="6" customWidth="1"/>
    <col min="12090" max="12102" width="9.140625" style="6" customWidth="1"/>
    <col min="12103" max="12121" width="9.140625" style="6" hidden="1" customWidth="1"/>
    <col min="12122" max="12288" width="9.140625" style="6" customWidth="1"/>
    <col min="12289" max="12289" width="7.140625" style="6" customWidth="1"/>
    <col min="12290" max="12290" width="1.421875" style="6" customWidth="1"/>
    <col min="12291" max="12291" width="3.57421875" style="6" customWidth="1"/>
    <col min="12292" max="12321" width="2.140625" style="6" customWidth="1"/>
    <col min="12322" max="12322" width="2.8515625" style="6" customWidth="1"/>
    <col min="12323" max="12325" width="2.140625" style="6" customWidth="1"/>
    <col min="12326" max="12326" width="7.140625" style="6" customWidth="1"/>
    <col min="12327" max="12327" width="2.8515625" style="6" customWidth="1"/>
    <col min="12328" max="12328" width="11.421875" style="6" customWidth="1"/>
    <col min="12329" max="12329" width="6.421875" style="6" customWidth="1"/>
    <col min="12330" max="12330" width="3.57421875" style="6" customWidth="1"/>
    <col min="12331" max="12331" width="1.421875" style="6" customWidth="1"/>
    <col min="12332" max="12332" width="11.7109375" style="6" customWidth="1"/>
    <col min="12333" max="12344" width="9.140625" style="6" hidden="1" customWidth="1"/>
    <col min="12345" max="12345" width="57.00390625" style="6" customWidth="1"/>
    <col min="12346" max="12358" width="9.140625" style="6" customWidth="1"/>
    <col min="12359" max="12377" width="9.140625" style="6" hidden="1" customWidth="1"/>
    <col min="12378" max="12544" width="9.140625" style="6" customWidth="1"/>
    <col min="12545" max="12545" width="7.140625" style="6" customWidth="1"/>
    <col min="12546" max="12546" width="1.421875" style="6" customWidth="1"/>
    <col min="12547" max="12547" width="3.57421875" style="6" customWidth="1"/>
    <col min="12548" max="12577" width="2.140625" style="6" customWidth="1"/>
    <col min="12578" max="12578" width="2.8515625" style="6" customWidth="1"/>
    <col min="12579" max="12581" width="2.140625" style="6" customWidth="1"/>
    <col min="12582" max="12582" width="7.140625" style="6" customWidth="1"/>
    <col min="12583" max="12583" width="2.8515625" style="6" customWidth="1"/>
    <col min="12584" max="12584" width="11.421875" style="6" customWidth="1"/>
    <col min="12585" max="12585" width="6.421875" style="6" customWidth="1"/>
    <col min="12586" max="12586" width="3.57421875" style="6" customWidth="1"/>
    <col min="12587" max="12587" width="1.421875" style="6" customWidth="1"/>
    <col min="12588" max="12588" width="11.7109375" style="6" customWidth="1"/>
    <col min="12589" max="12600" width="9.140625" style="6" hidden="1" customWidth="1"/>
    <col min="12601" max="12601" width="57.00390625" style="6" customWidth="1"/>
    <col min="12602" max="12614" width="9.140625" style="6" customWidth="1"/>
    <col min="12615" max="12633" width="9.140625" style="6" hidden="1" customWidth="1"/>
    <col min="12634" max="12800" width="9.140625" style="6" customWidth="1"/>
    <col min="12801" max="12801" width="7.140625" style="6" customWidth="1"/>
    <col min="12802" max="12802" width="1.421875" style="6" customWidth="1"/>
    <col min="12803" max="12803" width="3.57421875" style="6" customWidth="1"/>
    <col min="12804" max="12833" width="2.140625" style="6" customWidth="1"/>
    <col min="12834" max="12834" width="2.8515625" style="6" customWidth="1"/>
    <col min="12835" max="12837" width="2.140625" style="6" customWidth="1"/>
    <col min="12838" max="12838" width="7.140625" style="6" customWidth="1"/>
    <col min="12839" max="12839" width="2.8515625" style="6" customWidth="1"/>
    <col min="12840" max="12840" width="11.421875" style="6" customWidth="1"/>
    <col min="12841" max="12841" width="6.421875" style="6" customWidth="1"/>
    <col min="12842" max="12842" width="3.57421875" style="6" customWidth="1"/>
    <col min="12843" max="12843" width="1.421875" style="6" customWidth="1"/>
    <col min="12844" max="12844" width="11.7109375" style="6" customWidth="1"/>
    <col min="12845" max="12856" width="9.140625" style="6" hidden="1" customWidth="1"/>
    <col min="12857" max="12857" width="57.00390625" style="6" customWidth="1"/>
    <col min="12858" max="12870" width="9.140625" style="6" customWidth="1"/>
    <col min="12871" max="12889" width="9.140625" style="6" hidden="1" customWidth="1"/>
    <col min="12890" max="13056" width="9.140625" style="6" customWidth="1"/>
    <col min="13057" max="13057" width="7.140625" style="6" customWidth="1"/>
    <col min="13058" max="13058" width="1.421875" style="6" customWidth="1"/>
    <col min="13059" max="13059" width="3.57421875" style="6" customWidth="1"/>
    <col min="13060" max="13089" width="2.140625" style="6" customWidth="1"/>
    <col min="13090" max="13090" width="2.8515625" style="6" customWidth="1"/>
    <col min="13091" max="13093" width="2.140625" style="6" customWidth="1"/>
    <col min="13094" max="13094" width="7.140625" style="6" customWidth="1"/>
    <col min="13095" max="13095" width="2.8515625" style="6" customWidth="1"/>
    <col min="13096" max="13096" width="11.421875" style="6" customWidth="1"/>
    <col min="13097" max="13097" width="6.421875" style="6" customWidth="1"/>
    <col min="13098" max="13098" width="3.57421875" style="6" customWidth="1"/>
    <col min="13099" max="13099" width="1.421875" style="6" customWidth="1"/>
    <col min="13100" max="13100" width="11.7109375" style="6" customWidth="1"/>
    <col min="13101" max="13112" width="9.140625" style="6" hidden="1" customWidth="1"/>
    <col min="13113" max="13113" width="57.00390625" style="6" customWidth="1"/>
    <col min="13114" max="13126" width="9.140625" style="6" customWidth="1"/>
    <col min="13127" max="13145" width="9.140625" style="6" hidden="1" customWidth="1"/>
    <col min="13146" max="13312" width="9.140625" style="6" customWidth="1"/>
    <col min="13313" max="13313" width="7.140625" style="6" customWidth="1"/>
    <col min="13314" max="13314" width="1.421875" style="6" customWidth="1"/>
    <col min="13315" max="13315" width="3.57421875" style="6" customWidth="1"/>
    <col min="13316" max="13345" width="2.140625" style="6" customWidth="1"/>
    <col min="13346" max="13346" width="2.8515625" style="6" customWidth="1"/>
    <col min="13347" max="13349" width="2.140625" style="6" customWidth="1"/>
    <col min="13350" max="13350" width="7.140625" style="6" customWidth="1"/>
    <col min="13351" max="13351" width="2.8515625" style="6" customWidth="1"/>
    <col min="13352" max="13352" width="11.421875" style="6" customWidth="1"/>
    <col min="13353" max="13353" width="6.421875" style="6" customWidth="1"/>
    <col min="13354" max="13354" width="3.57421875" style="6" customWidth="1"/>
    <col min="13355" max="13355" width="1.421875" style="6" customWidth="1"/>
    <col min="13356" max="13356" width="11.7109375" style="6" customWidth="1"/>
    <col min="13357" max="13368" width="9.140625" style="6" hidden="1" customWidth="1"/>
    <col min="13369" max="13369" width="57.00390625" style="6" customWidth="1"/>
    <col min="13370" max="13382" width="9.140625" style="6" customWidth="1"/>
    <col min="13383" max="13401" width="9.140625" style="6" hidden="1" customWidth="1"/>
    <col min="13402" max="13568" width="9.140625" style="6" customWidth="1"/>
    <col min="13569" max="13569" width="7.140625" style="6" customWidth="1"/>
    <col min="13570" max="13570" width="1.421875" style="6" customWidth="1"/>
    <col min="13571" max="13571" width="3.57421875" style="6" customWidth="1"/>
    <col min="13572" max="13601" width="2.140625" style="6" customWidth="1"/>
    <col min="13602" max="13602" width="2.8515625" style="6" customWidth="1"/>
    <col min="13603" max="13605" width="2.140625" style="6" customWidth="1"/>
    <col min="13606" max="13606" width="7.140625" style="6" customWidth="1"/>
    <col min="13607" max="13607" width="2.8515625" style="6" customWidth="1"/>
    <col min="13608" max="13608" width="11.421875" style="6" customWidth="1"/>
    <col min="13609" max="13609" width="6.421875" style="6" customWidth="1"/>
    <col min="13610" max="13610" width="3.57421875" style="6" customWidth="1"/>
    <col min="13611" max="13611" width="1.421875" style="6" customWidth="1"/>
    <col min="13612" max="13612" width="11.7109375" style="6" customWidth="1"/>
    <col min="13613" max="13624" width="9.140625" style="6" hidden="1" customWidth="1"/>
    <col min="13625" max="13625" width="57.00390625" style="6" customWidth="1"/>
    <col min="13626" max="13638" width="9.140625" style="6" customWidth="1"/>
    <col min="13639" max="13657" width="9.140625" style="6" hidden="1" customWidth="1"/>
    <col min="13658" max="13824" width="9.140625" style="6" customWidth="1"/>
    <col min="13825" max="13825" width="7.140625" style="6" customWidth="1"/>
    <col min="13826" max="13826" width="1.421875" style="6" customWidth="1"/>
    <col min="13827" max="13827" width="3.57421875" style="6" customWidth="1"/>
    <col min="13828" max="13857" width="2.140625" style="6" customWidth="1"/>
    <col min="13858" max="13858" width="2.8515625" style="6" customWidth="1"/>
    <col min="13859" max="13861" width="2.140625" style="6" customWidth="1"/>
    <col min="13862" max="13862" width="7.140625" style="6" customWidth="1"/>
    <col min="13863" max="13863" width="2.8515625" style="6" customWidth="1"/>
    <col min="13864" max="13864" width="11.421875" style="6" customWidth="1"/>
    <col min="13865" max="13865" width="6.421875" style="6" customWidth="1"/>
    <col min="13866" max="13866" width="3.57421875" style="6" customWidth="1"/>
    <col min="13867" max="13867" width="1.421875" style="6" customWidth="1"/>
    <col min="13868" max="13868" width="11.7109375" style="6" customWidth="1"/>
    <col min="13869" max="13880" width="9.140625" style="6" hidden="1" customWidth="1"/>
    <col min="13881" max="13881" width="57.00390625" style="6" customWidth="1"/>
    <col min="13882" max="13894" width="9.140625" style="6" customWidth="1"/>
    <col min="13895" max="13913" width="9.140625" style="6" hidden="1" customWidth="1"/>
    <col min="13914" max="14080" width="9.140625" style="6" customWidth="1"/>
    <col min="14081" max="14081" width="7.140625" style="6" customWidth="1"/>
    <col min="14082" max="14082" width="1.421875" style="6" customWidth="1"/>
    <col min="14083" max="14083" width="3.57421875" style="6" customWidth="1"/>
    <col min="14084" max="14113" width="2.140625" style="6" customWidth="1"/>
    <col min="14114" max="14114" width="2.8515625" style="6" customWidth="1"/>
    <col min="14115" max="14117" width="2.140625" style="6" customWidth="1"/>
    <col min="14118" max="14118" width="7.140625" style="6" customWidth="1"/>
    <col min="14119" max="14119" width="2.8515625" style="6" customWidth="1"/>
    <col min="14120" max="14120" width="11.421875" style="6" customWidth="1"/>
    <col min="14121" max="14121" width="6.421875" style="6" customWidth="1"/>
    <col min="14122" max="14122" width="3.57421875" style="6" customWidth="1"/>
    <col min="14123" max="14123" width="1.421875" style="6" customWidth="1"/>
    <col min="14124" max="14124" width="11.7109375" style="6" customWidth="1"/>
    <col min="14125" max="14136" width="9.140625" style="6" hidden="1" customWidth="1"/>
    <col min="14137" max="14137" width="57.00390625" style="6" customWidth="1"/>
    <col min="14138" max="14150" width="9.140625" style="6" customWidth="1"/>
    <col min="14151" max="14169" width="9.140625" style="6" hidden="1" customWidth="1"/>
    <col min="14170" max="14336" width="9.140625" style="6" customWidth="1"/>
    <col min="14337" max="14337" width="7.140625" style="6" customWidth="1"/>
    <col min="14338" max="14338" width="1.421875" style="6" customWidth="1"/>
    <col min="14339" max="14339" width="3.57421875" style="6" customWidth="1"/>
    <col min="14340" max="14369" width="2.140625" style="6" customWidth="1"/>
    <col min="14370" max="14370" width="2.8515625" style="6" customWidth="1"/>
    <col min="14371" max="14373" width="2.140625" style="6" customWidth="1"/>
    <col min="14374" max="14374" width="7.140625" style="6" customWidth="1"/>
    <col min="14375" max="14375" width="2.8515625" style="6" customWidth="1"/>
    <col min="14376" max="14376" width="11.421875" style="6" customWidth="1"/>
    <col min="14377" max="14377" width="6.421875" style="6" customWidth="1"/>
    <col min="14378" max="14378" width="3.57421875" style="6" customWidth="1"/>
    <col min="14379" max="14379" width="1.421875" style="6" customWidth="1"/>
    <col min="14380" max="14380" width="11.7109375" style="6" customWidth="1"/>
    <col min="14381" max="14392" width="9.140625" style="6" hidden="1" customWidth="1"/>
    <col min="14393" max="14393" width="57.00390625" style="6" customWidth="1"/>
    <col min="14394" max="14406" width="9.140625" style="6" customWidth="1"/>
    <col min="14407" max="14425" width="9.140625" style="6" hidden="1" customWidth="1"/>
    <col min="14426" max="14592" width="9.140625" style="6" customWidth="1"/>
    <col min="14593" max="14593" width="7.140625" style="6" customWidth="1"/>
    <col min="14594" max="14594" width="1.421875" style="6" customWidth="1"/>
    <col min="14595" max="14595" width="3.57421875" style="6" customWidth="1"/>
    <col min="14596" max="14625" width="2.140625" style="6" customWidth="1"/>
    <col min="14626" max="14626" width="2.8515625" style="6" customWidth="1"/>
    <col min="14627" max="14629" width="2.140625" style="6" customWidth="1"/>
    <col min="14630" max="14630" width="7.140625" style="6" customWidth="1"/>
    <col min="14631" max="14631" width="2.8515625" style="6" customWidth="1"/>
    <col min="14632" max="14632" width="11.421875" style="6" customWidth="1"/>
    <col min="14633" max="14633" width="6.421875" style="6" customWidth="1"/>
    <col min="14634" max="14634" width="3.57421875" style="6" customWidth="1"/>
    <col min="14635" max="14635" width="1.421875" style="6" customWidth="1"/>
    <col min="14636" max="14636" width="11.7109375" style="6" customWidth="1"/>
    <col min="14637" max="14648" width="9.140625" style="6" hidden="1" customWidth="1"/>
    <col min="14649" max="14649" width="57.00390625" style="6" customWidth="1"/>
    <col min="14650" max="14662" width="9.140625" style="6" customWidth="1"/>
    <col min="14663" max="14681" width="9.140625" style="6" hidden="1" customWidth="1"/>
    <col min="14682" max="14848" width="9.140625" style="6" customWidth="1"/>
    <col min="14849" max="14849" width="7.140625" style="6" customWidth="1"/>
    <col min="14850" max="14850" width="1.421875" style="6" customWidth="1"/>
    <col min="14851" max="14851" width="3.57421875" style="6" customWidth="1"/>
    <col min="14852" max="14881" width="2.140625" style="6" customWidth="1"/>
    <col min="14882" max="14882" width="2.8515625" style="6" customWidth="1"/>
    <col min="14883" max="14885" width="2.140625" style="6" customWidth="1"/>
    <col min="14886" max="14886" width="7.140625" style="6" customWidth="1"/>
    <col min="14887" max="14887" width="2.8515625" style="6" customWidth="1"/>
    <col min="14888" max="14888" width="11.421875" style="6" customWidth="1"/>
    <col min="14889" max="14889" width="6.421875" style="6" customWidth="1"/>
    <col min="14890" max="14890" width="3.57421875" style="6" customWidth="1"/>
    <col min="14891" max="14891" width="1.421875" style="6" customWidth="1"/>
    <col min="14892" max="14892" width="11.7109375" style="6" customWidth="1"/>
    <col min="14893" max="14904" width="9.140625" style="6" hidden="1" customWidth="1"/>
    <col min="14905" max="14905" width="57.00390625" style="6" customWidth="1"/>
    <col min="14906" max="14918" width="9.140625" style="6" customWidth="1"/>
    <col min="14919" max="14937" width="9.140625" style="6" hidden="1" customWidth="1"/>
    <col min="14938" max="15104" width="9.140625" style="6" customWidth="1"/>
    <col min="15105" max="15105" width="7.140625" style="6" customWidth="1"/>
    <col min="15106" max="15106" width="1.421875" style="6" customWidth="1"/>
    <col min="15107" max="15107" width="3.57421875" style="6" customWidth="1"/>
    <col min="15108" max="15137" width="2.140625" style="6" customWidth="1"/>
    <col min="15138" max="15138" width="2.8515625" style="6" customWidth="1"/>
    <col min="15139" max="15141" width="2.140625" style="6" customWidth="1"/>
    <col min="15142" max="15142" width="7.140625" style="6" customWidth="1"/>
    <col min="15143" max="15143" width="2.8515625" style="6" customWidth="1"/>
    <col min="15144" max="15144" width="11.421875" style="6" customWidth="1"/>
    <col min="15145" max="15145" width="6.421875" style="6" customWidth="1"/>
    <col min="15146" max="15146" width="3.57421875" style="6" customWidth="1"/>
    <col min="15147" max="15147" width="1.421875" style="6" customWidth="1"/>
    <col min="15148" max="15148" width="11.7109375" style="6" customWidth="1"/>
    <col min="15149" max="15160" width="9.140625" style="6" hidden="1" customWidth="1"/>
    <col min="15161" max="15161" width="57.00390625" style="6" customWidth="1"/>
    <col min="15162" max="15174" width="9.140625" style="6" customWidth="1"/>
    <col min="15175" max="15193" width="9.140625" style="6" hidden="1" customWidth="1"/>
    <col min="15194" max="15360" width="9.140625" style="6" customWidth="1"/>
    <col min="15361" max="15361" width="7.140625" style="6" customWidth="1"/>
    <col min="15362" max="15362" width="1.421875" style="6" customWidth="1"/>
    <col min="15363" max="15363" width="3.57421875" style="6" customWidth="1"/>
    <col min="15364" max="15393" width="2.140625" style="6" customWidth="1"/>
    <col min="15394" max="15394" width="2.8515625" style="6" customWidth="1"/>
    <col min="15395" max="15397" width="2.140625" style="6" customWidth="1"/>
    <col min="15398" max="15398" width="7.140625" style="6" customWidth="1"/>
    <col min="15399" max="15399" width="2.8515625" style="6" customWidth="1"/>
    <col min="15400" max="15400" width="11.421875" style="6" customWidth="1"/>
    <col min="15401" max="15401" width="6.421875" style="6" customWidth="1"/>
    <col min="15402" max="15402" width="3.57421875" style="6" customWidth="1"/>
    <col min="15403" max="15403" width="1.421875" style="6" customWidth="1"/>
    <col min="15404" max="15404" width="11.7109375" style="6" customWidth="1"/>
    <col min="15405" max="15416" width="9.140625" style="6" hidden="1" customWidth="1"/>
    <col min="15417" max="15417" width="57.00390625" style="6" customWidth="1"/>
    <col min="15418" max="15430" width="9.140625" style="6" customWidth="1"/>
    <col min="15431" max="15449" width="9.140625" style="6" hidden="1" customWidth="1"/>
    <col min="15450" max="15616" width="9.140625" style="6" customWidth="1"/>
    <col min="15617" max="15617" width="7.140625" style="6" customWidth="1"/>
    <col min="15618" max="15618" width="1.421875" style="6" customWidth="1"/>
    <col min="15619" max="15619" width="3.57421875" style="6" customWidth="1"/>
    <col min="15620" max="15649" width="2.140625" style="6" customWidth="1"/>
    <col min="15650" max="15650" width="2.8515625" style="6" customWidth="1"/>
    <col min="15651" max="15653" width="2.140625" style="6" customWidth="1"/>
    <col min="15654" max="15654" width="7.140625" style="6" customWidth="1"/>
    <col min="15655" max="15655" width="2.8515625" style="6" customWidth="1"/>
    <col min="15656" max="15656" width="11.421875" style="6" customWidth="1"/>
    <col min="15657" max="15657" width="6.421875" style="6" customWidth="1"/>
    <col min="15658" max="15658" width="3.57421875" style="6" customWidth="1"/>
    <col min="15659" max="15659" width="1.421875" style="6" customWidth="1"/>
    <col min="15660" max="15660" width="11.7109375" style="6" customWidth="1"/>
    <col min="15661" max="15672" width="9.140625" style="6" hidden="1" customWidth="1"/>
    <col min="15673" max="15673" width="57.00390625" style="6" customWidth="1"/>
    <col min="15674" max="15686" width="9.140625" style="6" customWidth="1"/>
    <col min="15687" max="15705" width="9.140625" style="6" hidden="1" customWidth="1"/>
    <col min="15706" max="15872" width="9.140625" style="6" customWidth="1"/>
    <col min="15873" max="15873" width="7.140625" style="6" customWidth="1"/>
    <col min="15874" max="15874" width="1.421875" style="6" customWidth="1"/>
    <col min="15875" max="15875" width="3.57421875" style="6" customWidth="1"/>
    <col min="15876" max="15905" width="2.140625" style="6" customWidth="1"/>
    <col min="15906" max="15906" width="2.8515625" style="6" customWidth="1"/>
    <col min="15907" max="15909" width="2.140625" style="6" customWidth="1"/>
    <col min="15910" max="15910" width="7.140625" style="6" customWidth="1"/>
    <col min="15911" max="15911" width="2.8515625" style="6" customWidth="1"/>
    <col min="15912" max="15912" width="11.421875" style="6" customWidth="1"/>
    <col min="15913" max="15913" width="6.421875" style="6" customWidth="1"/>
    <col min="15914" max="15914" width="3.57421875" style="6" customWidth="1"/>
    <col min="15915" max="15915" width="1.421875" style="6" customWidth="1"/>
    <col min="15916" max="15916" width="11.7109375" style="6" customWidth="1"/>
    <col min="15917" max="15928" width="9.140625" style="6" hidden="1" customWidth="1"/>
    <col min="15929" max="15929" width="57.00390625" style="6" customWidth="1"/>
    <col min="15930" max="15942" width="9.140625" style="6" customWidth="1"/>
    <col min="15943" max="15961" width="9.140625" style="6" hidden="1" customWidth="1"/>
    <col min="15962" max="16128" width="9.140625" style="6" customWidth="1"/>
    <col min="16129" max="16129" width="7.140625" style="6" customWidth="1"/>
    <col min="16130" max="16130" width="1.421875" style="6" customWidth="1"/>
    <col min="16131" max="16131" width="3.57421875" style="6" customWidth="1"/>
    <col min="16132" max="16161" width="2.140625" style="6" customWidth="1"/>
    <col min="16162" max="16162" width="2.8515625" style="6" customWidth="1"/>
    <col min="16163" max="16165" width="2.140625" style="6" customWidth="1"/>
    <col min="16166" max="16166" width="7.140625" style="6" customWidth="1"/>
    <col min="16167" max="16167" width="2.8515625" style="6" customWidth="1"/>
    <col min="16168" max="16168" width="11.421875" style="6" customWidth="1"/>
    <col min="16169" max="16169" width="6.421875" style="6" customWidth="1"/>
    <col min="16170" max="16170" width="3.57421875" style="6" customWidth="1"/>
    <col min="16171" max="16171" width="1.421875" style="6" customWidth="1"/>
    <col min="16172" max="16172" width="11.7109375" style="6" customWidth="1"/>
    <col min="16173" max="16184" width="9.140625" style="6" hidden="1" customWidth="1"/>
    <col min="16185" max="16185" width="57.00390625" style="6" customWidth="1"/>
    <col min="16186" max="16198" width="9.140625" style="6" customWidth="1"/>
    <col min="16199" max="16217" width="9.140625" style="6" hidden="1" customWidth="1"/>
    <col min="16218" max="16384" width="9.140625" style="6" customWidth="1"/>
  </cols>
  <sheetData>
    <row r="1" spans="1:73" ht="21.4" customHeight="1">
      <c r="A1" s="115" t="s">
        <v>751</v>
      </c>
      <c r="B1" s="2"/>
      <c r="C1" s="2"/>
      <c r="D1" s="3" t="s">
        <v>0</v>
      </c>
      <c r="E1" s="2"/>
      <c r="F1" s="2"/>
      <c r="G1" s="2"/>
      <c r="H1" s="2"/>
      <c r="I1" s="2"/>
      <c r="J1" s="2"/>
      <c r="K1" s="4" t="s">
        <v>752</v>
      </c>
      <c r="L1" s="4"/>
      <c r="M1" s="4"/>
      <c r="N1" s="4"/>
      <c r="O1" s="4"/>
      <c r="P1" s="4"/>
      <c r="Q1" s="4"/>
      <c r="R1" s="4"/>
      <c r="S1" s="4"/>
      <c r="T1" s="2"/>
      <c r="U1" s="2"/>
      <c r="V1" s="2"/>
      <c r="W1" s="4" t="s">
        <v>753</v>
      </c>
      <c r="X1" s="4"/>
      <c r="Y1" s="4"/>
      <c r="Z1" s="4"/>
      <c r="AA1" s="4"/>
      <c r="AB1" s="4"/>
      <c r="AC1" s="4"/>
      <c r="AD1" s="4"/>
      <c r="AE1" s="4"/>
      <c r="AF1" s="4"/>
      <c r="AG1" s="2"/>
      <c r="AH1" s="2"/>
      <c r="AI1" s="5"/>
      <c r="AJ1" s="5"/>
      <c r="AK1" s="5"/>
      <c r="AL1" s="5"/>
      <c r="AM1" s="5"/>
      <c r="AN1" s="5"/>
      <c r="AO1" s="5"/>
      <c r="AP1" s="5"/>
      <c r="AQ1" s="5"/>
      <c r="AR1" s="5"/>
      <c r="AS1" s="5"/>
      <c r="AT1" s="5"/>
      <c r="AU1" s="5"/>
      <c r="AV1" s="5"/>
      <c r="AW1" s="5"/>
      <c r="AX1" s="5"/>
      <c r="AY1" s="5"/>
      <c r="AZ1" s="5"/>
      <c r="BA1" s="116" t="s">
        <v>754</v>
      </c>
      <c r="BB1" s="116" t="s">
        <v>755</v>
      </c>
      <c r="BC1" s="5"/>
      <c r="BD1" s="5"/>
      <c r="BE1" s="5"/>
      <c r="BF1" s="5"/>
      <c r="BG1" s="5"/>
      <c r="BH1" s="5"/>
      <c r="BI1" s="5"/>
      <c r="BJ1" s="5"/>
      <c r="BK1" s="5"/>
      <c r="BL1" s="5"/>
      <c r="BM1" s="5"/>
      <c r="BN1" s="5"/>
      <c r="BO1" s="5"/>
      <c r="BP1" s="5"/>
      <c r="BQ1" s="5"/>
      <c r="BR1" s="5"/>
      <c r="BT1" s="117" t="s">
        <v>12</v>
      </c>
      <c r="BU1" s="117" t="s">
        <v>12</v>
      </c>
    </row>
    <row r="2" spans="3:72" ht="36.95" customHeight="1">
      <c r="C2" s="604" t="s">
        <v>6</v>
      </c>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R2" s="606" t="s">
        <v>7</v>
      </c>
      <c r="AS2" s="605"/>
      <c r="AT2" s="605"/>
      <c r="AU2" s="605"/>
      <c r="AV2" s="605"/>
      <c r="AW2" s="605"/>
      <c r="AX2" s="605"/>
      <c r="AY2" s="605"/>
      <c r="AZ2" s="605"/>
      <c r="BA2" s="605"/>
      <c r="BB2" s="605"/>
      <c r="BC2" s="605"/>
      <c r="BD2" s="605"/>
      <c r="BE2" s="605"/>
      <c r="BS2" s="7" t="s">
        <v>756</v>
      </c>
      <c r="BT2" s="7" t="s">
        <v>172</v>
      </c>
    </row>
    <row r="3" spans="2:72" ht="6.95" customHeight="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BS3" s="7" t="s">
        <v>756</v>
      </c>
      <c r="BT3" s="7" t="s">
        <v>150</v>
      </c>
    </row>
    <row r="4" spans="2:71" ht="36.95" customHeight="1">
      <c r="B4" s="11"/>
      <c r="C4" s="598" t="s">
        <v>757</v>
      </c>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12"/>
      <c r="AS4" s="13" t="s">
        <v>11</v>
      </c>
      <c r="BE4" s="118" t="s">
        <v>758</v>
      </c>
      <c r="BS4" s="7" t="s">
        <v>759</v>
      </c>
    </row>
    <row r="5" spans="2:71" ht="14.45" customHeight="1">
      <c r="B5" s="11"/>
      <c r="C5" s="14"/>
      <c r="D5" s="119" t="s">
        <v>760</v>
      </c>
      <c r="E5" s="14"/>
      <c r="F5" s="14"/>
      <c r="G5" s="14"/>
      <c r="H5" s="14"/>
      <c r="I5" s="14"/>
      <c r="J5" s="14"/>
      <c r="K5" s="608" t="s">
        <v>761</v>
      </c>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14"/>
      <c r="AQ5" s="12"/>
      <c r="BE5" s="609" t="s">
        <v>762</v>
      </c>
      <c r="BS5" s="7" t="s">
        <v>756</v>
      </c>
    </row>
    <row r="6" spans="2:71" ht="36.95" customHeight="1">
      <c r="B6" s="11"/>
      <c r="C6" s="14"/>
      <c r="D6" s="19" t="s">
        <v>13</v>
      </c>
      <c r="E6" s="14"/>
      <c r="F6" s="14"/>
      <c r="G6" s="14"/>
      <c r="H6" s="14"/>
      <c r="I6" s="14"/>
      <c r="J6" s="14"/>
      <c r="K6" s="612" t="s">
        <v>1282</v>
      </c>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14"/>
      <c r="AQ6" s="12"/>
      <c r="BE6" s="605"/>
      <c r="BS6" s="7" t="s">
        <v>763</v>
      </c>
    </row>
    <row r="7" spans="2:71" ht="14.45" customHeight="1">
      <c r="B7" s="11"/>
      <c r="C7" s="14"/>
      <c r="D7" s="15" t="s">
        <v>16</v>
      </c>
      <c r="E7" s="14"/>
      <c r="F7" s="14"/>
      <c r="G7" s="14"/>
      <c r="H7" s="14"/>
      <c r="I7" s="14"/>
      <c r="J7" s="14"/>
      <c r="K7" s="21" t="s">
        <v>17</v>
      </c>
      <c r="L7" s="14"/>
      <c r="M7" s="14"/>
      <c r="N7" s="14"/>
      <c r="O7" s="14"/>
      <c r="P7" s="14"/>
      <c r="Q7" s="14"/>
      <c r="R7" s="14"/>
      <c r="S7" s="14"/>
      <c r="T7" s="14"/>
      <c r="U7" s="14"/>
      <c r="V7" s="14"/>
      <c r="W7" s="14"/>
      <c r="X7" s="14"/>
      <c r="Y7" s="14"/>
      <c r="Z7" s="14"/>
      <c r="AA7" s="14"/>
      <c r="AB7" s="14"/>
      <c r="AC7" s="14"/>
      <c r="AD7" s="14"/>
      <c r="AE7" s="14"/>
      <c r="AF7" s="14"/>
      <c r="AG7" s="14"/>
      <c r="AH7" s="14"/>
      <c r="AI7" s="14"/>
      <c r="AJ7" s="14"/>
      <c r="AK7" s="15" t="s">
        <v>18</v>
      </c>
      <c r="AL7" s="14"/>
      <c r="AM7" s="14"/>
      <c r="AN7" s="21" t="s">
        <v>17</v>
      </c>
      <c r="AO7" s="14"/>
      <c r="AP7" s="14"/>
      <c r="AQ7" s="12"/>
      <c r="BE7" s="605"/>
      <c r="BS7" s="7" t="s">
        <v>80</v>
      </c>
    </row>
    <row r="8" spans="2:71" ht="14.45" customHeight="1">
      <c r="B8" s="11"/>
      <c r="C8" s="14"/>
      <c r="D8" s="15" t="s">
        <v>19</v>
      </c>
      <c r="E8" s="14"/>
      <c r="F8" s="14"/>
      <c r="G8" s="14"/>
      <c r="H8" s="14"/>
      <c r="I8" s="14"/>
      <c r="J8" s="14"/>
      <c r="K8" s="21" t="s">
        <v>20</v>
      </c>
      <c r="L8" s="14"/>
      <c r="M8" s="14"/>
      <c r="N8" s="14"/>
      <c r="O8" s="14"/>
      <c r="P8" s="14"/>
      <c r="Q8" s="14"/>
      <c r="R8" s="14"/>
      <c r="S8" s="14"/>
      <c r="T8" s="14"/>
      <c r="U8" s="14"/>
      <c r="V8" s="14"/>
      <c r="W8" s="14"/>
      <c r="X8" s="14"/>
      <c r="Y8" s="14"/>
      <c r="Z8" s="14"/>
      <c r="AA8" s="14"/>
      <c r="AB8" s="14"/>
      <c r="AC8" s="14"/>
      <c r="AD8" s="14"/>
      <c r="AE8" s="14"/>
      <c r="AF8" s="14"/>
      <c r="AG8" s="14"/>
      <c r="AH8" s="14"/>
      <c r="AI8" s="14"/>
      <c r="AJ8" s="14"/>
      <c r="AK8" s="15" t="s">
        <v>21</v>
      </c>
      <c r="AL8" s="14"/>
      <c r="AM8" s="14"/>
      <c r="AN8" s="120"/>
      <c r="AO8" s="14"/>
      <c r="AP8" s="14"/>
      <c r="AQ8" s="12"/>
      <c r="BE8" s="605"/>
      <c r="BS8" s="7" t="s">
        <v>136</v>
      </c>
    </row>
    <row r="9" spans="2:71" ht="14.45" customHeight="1">
      <c r="B9" s="11"/>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2"/>
      <c r="BE9" s="605"/>
      <c r="BS9" s="7" t="s">
        <v>717</v>
      </c>
    </row>
    <row r="10" spans="2:71" ht="14.45" customHeight="1">
      <c r="B10" s="11"/>
      <c r="C10" s="14"/>
      <c r="D10" s="15" t="s">
        <v>22</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5" t="s">
        <v>23</v>
      </c>
      <c r="AL10" s="14"/>
      <c r="AM10" s="14"/>
      <c r="AN10" s="21" t="s">
        <v>17</v>
      </c>
      <c r="AO10" s="14"/>
      <c r="AP10" s="14"/>
      <c r="AQ10" s="12"/>
      <c r="BE10" s="605"/>
      <c r="BS10" s="7" t="s">
        <v>763</v>
      </c>
    </row>
    <row r="11" spans="2:71" ht="18.4" customHeight="1">
      <c r="B11" s="11"/>
      <c r="C11" s="14"/>
      <c r="D11" s="14"/>
      <c r="E11" s="21" t="s">
        <v>20</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5" t="s">
        <v>24</v>
      </c>
      <c r="AL11" s="14"/>
      <c r="AM11" s="14"/>
      <c r="AN11" s="21" t="s">
        <v>17</v>
      </c>
      <c r="AO11" s="14"/>
      <c r="AP11" s="14"/>
      <c r="AQ11" s="12"/>
      <c r="BE11" s="605"/>
      <c r="BS11" s="7" t="s">
        <v>763</v>
      </c>
    </row>
    <row r="12" spans="2:71" ht="6.95" customHeight="1">
      <c r="B12" s="11"/>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2"/>
      <c r="BE12" s="605"/>
      <c r="BS12" s="7" t="s">
        <v>763</v>
      </c>
    </row>
    <row r="13" spans="2:71" ht="14.45" customHeight="1">
      <c r="B13" s="11"/>
      <c r="C13" s="14"/>
      <c r="D13" s="15" t="s">
        <v>25</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5" t="s">
        <v>23</v>
      </c>
      <c r="AL13" s="14"/>
      <c r="AM13" s="14"/>
      <c r="AN13" s="121" t="s">
        <v>764</v>
      </c>
      <c r="AO13" s="14"/>
      <c r="AP13" s="14"/>
      <c r="AQ13" s="12"/>
      <c r="BE13" s="605"/>
      <c r="BS13" s="7" t="s">
        <v>763</v>
      </c>
    </row>
    <row r="14" spans="2:71" ht="15">
      <c r="B14" s="11"/>
      <c r="C14" s="14"/>
      <c r="D14" s="14"/>
      <c r="E14" s="613" t="s">
        <v>764</v>
      </c>
      <c r="F14" s="607"/>
      <c r="G14" s="607"/>
      <c r="H14" s="607"/>
      <c r="I14" s="607"/>
      <c r="J14" s="607"/>
      <c r="K14" s="607"/>
      <c r="L14" s="607"/>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15" t="s">
        <v>24</v>
      </c>
      <c r="AL14" s="14"/>
      <c r="AM14" s="14"/>
      <c r="AN14" s="121" t="s">
        <v>764</v>
      </c>
      <c r="AO14" s="14"/>
      <c r="AP14" s="14"/>
      <c r="AQ14" s="12"/>
      <c r="BE14" s="605"/>
      <c r="BS14" s="7" t="s">
        <v>763</v>
      </c>
    </row>
    <row r="15" spans="2:71" ht="6.95" customHeight="1">
      <c r="B15" s="11"/>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2"/>
      <c r="BE15" s="605"/>
      <c r="BS15" s="7" t="s">
        <v>765</v>
      </c>
    </row>
    <row r="16" spans="2:71" ht="14.45" customHeight="1">
      <c r="B16" s="11"/>
      <c r="C16" s="14"/>
      <c r="D16" s="15" t="s">
        <v>26</v>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5" t="s">
        <v>23</v>
      </c>
      <c r="AL16" s="14"/>
      <c r="AM16" s="14"/>
      <c r="AN16" s="21" t="s">
        <v>17</v>
      </c>
      <c r="AO16" s="14"/>
      <c r="AP16" s="14"/>
      <c r="AQ16" s="12"/>
      <c r="BE16" s="605"/>
      <c r="BS16" s="7" t="s">
        <v>12</v>
      </c>
    </row>
    <row r="17" spans="2:71" ht="18.4" customHeight="1">
      <c r="B17" s="11"/>
      <c r="C17" s="14"/>
      <c r="D17" s="14"/>
      <c r="E17" s="21" t="s">
        <v>20</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5" t="s">
        <v>24</v>
      </c>
      <c r="AL17" s="14"/>
      <c r="AM17" s="14"/>
      <c r="AN17" s="21" t="s">
        <v>17</v>
      </c>
      <c r="AO17" s="14"/>
      <c r="AP17" s="14"/>
      <c r="AQ17" s="12"/>
      <c r="BE17" s="605"/>
      <c r="BS17" s="7" t="s">
        <v>765</v>
      </c>
    </row>
    <row r="18" spans="2:71" ht="6.95" customHeight="1">
      <c r="B18" s="11"/>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2"/>
      <c r="BE18" s="605"/>
      <c r="BS18" s="7" t="s">
        <v>756</v>
      </c>
    </row>
    <row r="19" spans="2:71" ht="14.45" customHeight="1">
      <c r="B19" s="11"/>
      <c r="C19" s="14"/>
      <c r="D19" s="15" t="s">
        <v>27</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5" t="s">
        <v>23</v>
      </c>
      <c r="AL19" s="14"/>
      <c r="AM19" s="14"/>
      <c r="AN19" s="21" t="s">
        <v>17</v>
      </c>
      <c r="AO19" s="14"/>
      <c r="AP19" s="14"/>
      <c r="AQ19" s="12"/>
      <c r="BE19" s="605"/>
      <c r="BS19" s="7" t="s">
        <v>756</v>
      </c>
    </row>
    <row r="20" spans="2:57" ht="18.4" customHeight="1">
      <c r="B20" s="11"/>
      <c r="C20" s="14"/>
      <c r="D20" s="14"/>
      <c r="E20" s="21" t="s">
        <v>20</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5" t="s">
        <v>24</v>
      </c>
      <c r="AL20" s="14"/>
      <c r="AM20" s="14"/>
      <c r="AN20" s="21" t="s">
        <v>17</v>
      </c>
      <c r="AO20" s="14"/>
      <c r="AP20" s="14"/>
      <c r="AQ20" s="12"/>
      <c r="BE20" s="605"/>
    </row>
    <row r="21" spans="2:57" ht="6.95" customHeight="1">
      <c r="B21" s="11"/>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2"/>
      <c r="BE21" s="605"/>
    </row>
    <row r="22" spans="2:57" ht="15">
      <c r="B22" s="11"/>
      <c r="C22" s="14"/>
      <c r="D22" s="15" t="s">
        <v>28</v>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2"/>
      <c r="BE22" s="605"/>
    </row>
    <row r="23" spans="2:57" ht="20.45" customHeight="1">
      <c r="B23" s="11"/>
      <c r="C23" s="14"/>
      <c r="D23" s="14"/>
      <c r="E23" s="614" t="s">
        <v>17</v>
      </c>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14"/>
      <c r="AP23" s="14"/>
      <c r="AQ23" s="12"/>
      <c r="BE23" s="605"/>
    </row>
    <row r="24" spans="2:57" ht="6.95" customHeight="1">
      <c r="B24" s="11"/>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2"/>
      <c r="BE24" s="605"/>
    </row>
    <row r="25" spans="2:57" ht="6.95" customHeight="1">
      <c r="B25" s="11"/>
      <c r="C25" s="14"/>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4"/>
      <c r="AQ25" s="12"/>
      <c r="BE25" s="605"/>
    </row>
    <row r="26" spans="2:57" ht="14.45" customHeight="1">
      <c r="B26" s="11"/>
      <c r="C26" s="14"/>
      <c r="D26" s="24" t="s">
        <v>766</v>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615">
        <f ca="1">ROUND(AG87,)</f>
        <v>0</v>
      </c>
      <c r="AL26" s="607"/>
      <c r="AM26" s="607"/>
      <c r="AN26" s="607"/>
      <c r="AO26" s="607"/>
      <c r="AP26" s="14"/>
      <c r="AQ26" s="12"/>
      <c r="BE26" s="605"/>
    </row>
    <row r="27" spans="2:57" ht="14.45" customHeight="1">
      <c r="B27" s="11"/>
      <c r="C27" s="14"/>
      <c r="D27" s="2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615"/>
      <c r="AL27" s="607"/>
      <c r="AM27" s="607"/>
      <c r="AN27" s="607"/>
      <c r="AO27" s="607"/>
      <c r="AP27" s="14"/>
      <c r="AQ27" s="12"/>
      <c r="BE27" s="605"/>
    </row>
    <row r="28" spans="2:57" s="16" customFormat="1" ht="6.95" customHeight="1">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20"/>
      <c r="BE28" s="610"/>
    </row>
    <row r="29" spans="2:57" s="16" customFormat="1" ht="25.9" customHeight="1">
      <c r="B29" s="17"/>
      <c r="C29" s="18"/>
      <c r="D29" s="123" t="s">
        <v>31</v>
      </c>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616">
        <f ca="1">ROUND(AK26,)</f>
        <v>0</v>
      </c>
      <c r="AL29" s="617"/>
      <c r="AM29" s="617"/>
      <c r="AN29" s="617"/>
      <c r="AO29" s="617"/>
      <c r="AP29" s="18"/>
      <c r="AQ29" s="20"/>
      <c r="BE29" s="610"/>
    </row>
    <row r="30" spans="2:57" s="16" customFormat="1" ht="6.95" customHeight="1">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20"/>
      <c r="BE30" s="610"/>
    </row>
    <row r="31" spans="2:57" s="125" customFormat="1" ht="14.45" customHeight="1">
      <c r="B31" s="126"/>
      <c r="C31" s="127"/>
      <c r="D31" s="26"/>
      <c r="E31" s="127"/>
      <c r="F31" s="26"/>
      <c r="G31" s="127"/>
      <c r="H31" s="127"/>
      <c r="I31" s="127"/>
      <c r="J31" s="127"/>
      <c r="K31" s="127"/>
      <c r="L31" s="599"/>
      <c r="M31" s="597"/>
      <c r="N31" s="597"/>
      <c r="O31" s="597"/>
      <c r="P31" s="127"/>
      <c r="Q31" s="127"/>
      <c r="R31" s="127"/>
      <c r="S31" s="127"/>
      <c r="T31" s="104"/>
      <c r="U31" s="127"/>
      <c r="V31" s="127"/>
      <c r="W31" s="596"/>
      <c r="X31" s="597"/>
      <c r="Y31" s="597"/>
      <c r="Z31" s="597"/>
      <c r="AA31" s="597"/>
      <c r="AB31" s="597"/>
      <c r="AC31" s="597"/>
      <c r="AD31" s="597"/>
      <c r="AE31" s="597"/>
      <c r="AF31" s="127"/>
      <c r="AG31" s="127"/>
      <c r="AH31" s="127"/>
      <c r="AI31" s="127"/>
      <c r="AJ31" s="127"/>
      <c r="AK31" s="596"/>
      <c r="AL31" s="597"/>
      <c r="AM31" s="597"/>
      <c r="AN31" s="597"/>
      <c r="AO31" s="597"/>
      <c r="AP31" s="127"/>
      <c r="AQ31" s="128"/>
      <c r="BE31" s="611"/>
    </row>
    <row r="32" spans="2:57" s="125" customFormat="1" ht="14.45" customHeight="1">
      <c r="B32" s="126"/>
      <c r="C32" s="127"/>
      <c r="D32" s="127"/>
      <c r="E32" s="127"/>
      <c r="F32" s="26"/>
      <c r="G32" s="127"/>
      <c r="H32" s="127"/>
      <c r="I32" s="127"/>
      <c r="J32" s="127"/>
      <c r="K32" s="127"/>
      <c r="L32" s="599"/>
      <c r="M32" s="597"/>
      <c r="N32" s="597"/>
      <c r="O32" s="597"/>
      <c r="P32" s="127"/>
      <c r="Q32" s="127"/>
      <c r="R32" s="127"/>
      <c r="S32" s="127"/>
      <c r="T32" s="104"/>
      <c r="U32" s="127"/>
      <c r="V32" s="127"/>
      <c r="W32" s="596"/>
      <c r="X32" s="597"/>
      <c r="Y32" s="597"/>
      <c r="Z32" s="597"/>
      <c r="AA32" s="597"/>
      <c r="AB32" s="597"/>
      <c r="AC32" s="597"/>
      <c r="AD32" s="597"/>
      <c r="AE32" s="597"/>
      <c r="AF32" s="127"/>
      <c r="AG32" s="127"/>
      <c r="AH32" s="127"/>
      <c r="AI32" s="127"/>
      <c r="AJ32" s="127"/>
      <c r="AK32" s="596"/>
      <c r="AL32" s="597"/>
      <c r="AM32" s="597"/>
      <c r="AN32" s="597"/>
      <c r="AO32" s="597"/>
      <c r="AP32" s="127"/>
      <c r="AQ32" s="128"/>
      <c r="BE32" s="611"/>
    </row>
    <row r="33" spans="2:57" s="125" customFormat="1" ht="14.45" customHeight="1" hidden="1">
      <c r="B33" s="126"/>
      <c r="C33" s="127"/>
      <c r="D33" s="127"/>
      <c r="E33" s="127"/>
      <c r="F33" s="26" t="s">
        <v>35</v>
      </c>
      <c r="G33" s="127"/>
      <c r="H33" s="127"/>
      <c r="I33" s="127"/>
      <c r="J33" s="127"/>
      <c r="K33" s="127"/>
      <c r="L33" s="599">
        <v>0.21</v>
      </c>
      <c r="M33" s="597"/>
      <c r="N33" s="597"/>
      <c r="O33" s="597"/>
      <c r="P33" s="127"/>
      <c r="Q33" s="127"/>
      <c r="R33" s="127"/>
      <c r="S33" s="127"/>
      <c r="T33" s="104" t="s">
        <v>34</v>
      </c>
      <c r="U33" s="127"/>
      <c r="V33" s="127"/>
      <c r="W33" s="596">
        <f>ROUND(BB87+SUM(CF95:CF99),2)</f>
        <v>0</v>
      </c>
      <c r="X33" s="597"/>
      <c r="Y33" s="597"/>
      <c r="Z33" s="597"/>
      <c r="AA33" s="597"/>
      <c r="AB33" s="597"/>
      <c r="AC33" s="597"/>
      <c r="AD33" s="597"/>
      <c r="AE33" s="597"/>
      <c r="AF33" s="127"/>
      <c r="AG33" s="127"/>
      <c r="AH33" s="127"/>
      <c r="AI33" s="127"/>
      <c r="AJ33" s="127"/>
      <c r="AK33" s="596">
        <v>0</v>
      </c>
      <c r="AL33" s="597"/>
      <c r="AM33" s="597"/>
      <c r="AN33" s="597"/>
      <c r="AO33" s="597"/>
      <c r="AP33" s="127"/>
      <c r="AQ33" s="128"/>
      <c r="BE33" s="611"/>
    </row>
    <row r="34" spans="2:57" s="125" customFormat="1" ht="14.45" customHeight="1" hidden="1">
      <c r="B34" s="126"/>
      <c r="C34" s="127"/>
      <c r="D34" s="127"/>
      <c r="E34" s="127"/>
      <c r="F34" s="26" t="s">
        <v>36</v>
      </c>
      <c r="G34" s="127"/>
      <c r="H34" s="127"/>
      <c r="I34" s="127"/>
      <c r="J34" s="127"/>
      <c r="K34" s="127"/>
      <c r="L34" s="599">
        <v>0.15</v>
      </c>
      <c r="M34" s="597"/>
      <c r="N34" s="597"/>
      <c r="O34" s="597"/>
      <c r="P34" s="127"/>
      <c r="Q34" s="127"/>
      <c r="R34" s="127"/>
      <c r="S34" s="127"/>
      <c r="T34" s="104" t="s">
        <v>34</v>
      </c>
      <c r="U34" s="127"/>
      <c r="V34" s="127"/>
      <c r="W34" s="596">
        <f>ROUND(BC87+SUM(CG95:CG99),2)</f>
        <v>0</v>
      </c>
      <c r="X34" s="597"/>
      <c r="Y34" s="597"/>
      <c r="Z34" s="597"/>
      <c r="AA34" s="597"/>
      <c r="AB34" s="597"/>
      <c r="AC34" s="597"/>
      <c r="AD34" s="597"/>
      <c r="AE34" s="597"/>
      <c r="AF34" s="127"/>
      <c r="AG34" s="127"/>
      <c r="AH34" s="127"/>
      <c r="AI34" s="127"/>
      <c r="AJ34" s="127"/>
      <c r="AK34" s="596">
        <v>0</v>
      </c>
      <c r="AL34" s="597"/>
      <c r="AM34" s="597"/>
      <c r="AN34" s="597"/>
      <c r="AO34" s="597"/>
      <c r="AP34" s="127"/>
      <c r="AQ34" s="128"/>
      <c r="BE34" s="611"/>
    </row>
    <row r="35" spans="2:43" s="125" customFormat="1" ht="14.45" customHeight="1" hidden="1">
      <c r="B35" s="126"/>
      <c r="C35" s="127"/>
      <c r="D35" s="127"/>
      <c r="E35" s="127"/>
      <c r="F35" s="26" t="s">
        <v>37</v>
      </c>
      <c r="G35" s="127"/>
      <c r="H35" s="127"/>
      <c r="I35" s="127"/>
      <c r="J35" s="127"/>
      <c r="K35" s="127"/>
      <c r="L35" s="599">
        <v>0</v>
      </c>
      <c r="M35" s="597"/>
      <c r="N35" s="597"/>
      <c r="O35" s="597"/>
      <c r="P35" s="127"/>
      <c r="Q35" s="127"/>
      <c r="R35" s="127"/>
      <c r="S35" s="127"/>
      <c r="T35" s="104" t="s">
        <v>34</v>
      </c>
      <c r="U35" s="127"/>
      <c r="V35" s="127"/>
      <c r="W35" s="596">
        <f>ROUND(BD87+SUM(CH95:CH99),2)</f>
        <v>0</v>
      </c>
      <c r="X35" s="597"/>
      <c r="Y35" s="597"/>
      <c r="Z35" s="597"/>
      <c r="AA35" s="597"/>
      <c r="AB35" s="597"/>
      <c r="AC35" s="597"/>
      <c r="AD35" s="597"/>
      <c r="AE35" s="597"/>
      <c r="AF35" s="127"/>
      <c r="AG35" s="127"/>
      <c r="AH35" s="127"/>
      <c r="AI35" s="127"/>
      <c r="AJ35" s="127"/>
      <c r="AK35" s="596">
        <v>0</v>
      </c>
      <c r="AL35" s="597"/>
      <c r="AM35" s="597"/>
      <c r="AN35" s="597"/>
      <c r="AO35" s="597"/>
      <c r="AP35" s="127"/>
      <c r="AQ35" s="128"/>
    </row>
    <row r="36" spans="2:43" s="16" customFormat="1" ht="6.95" customHeight="1">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20"/>
    </row>
    <row r="37" spans="2:43" s="16" customFormat="1" ht="25.9" customHeight="1">
      <c r="B37" s="17"/>
      <c r="C37" s="129"/>
      <c r="D37" s="130" t="s">
        <v>38</v>
      </c>
      <c r="E37" s="131"/>
      <c r="F37" s="131"/>
      <c r="G37" s="131"/>
      <c r="H37" s="131"/>
      <c r="I37" s="131"/>
      <c r="J37" s="131"/>
      <c r="K37" s="131"/>
      <c r="L37" s="131"/>
      <c r="M37" s="131"/>
      <c r="N37" s="131"/>
      <c r="O37" s="131"/>
      <c r="P37" s="131"/>
      <c r="Q37" s="131"/>
      <c r="R37" s="131"/>
      <c r="S37" s="131"/>
      <c r="T37" s="132" t="s">
        <v>39</v>
      </c>
      <c r="U37" s="131"/>
      <c r="V37" s="131"/>
      <c r="W37" s="131"/>
      <c r="X37" s="600" t="s">
        <v>40</v>
      </c>
      <c r="Y37" s="601"/>
      <c r="Z37" s="601"/>
      <c r="AA37" s="601"/>
      <c r="AB37" s="601"/>
      <c r="AC37" s="131"/>
      <c r="AD37" s="131"/>
      <c r="AE37" s="131"/>
      <c r="AF37" s="131"/>
      <c r="AG37" s="131"/>
      <c r="AH37" s="131"/>
      <c r="AI37" s="131"/>
      <c r="AJ37" s="131"/>
      <c r="AK37" s="602">
        <f>ROUND(AN87,)</f>
        <v>0</v>
      </c>
      <c r="AL37" s="601"/>
      <c r="AM37" s="601"/>
      <c r="AN37" s="601"/>
      <c r="AO37" s="603"/>
      <c r="AP37" s="129"/>
      <c r="AQ37" s="20"/>
    </row>
    <row r="38" spans="2:43" s="16" customFormat="1" ht="14.45"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20"/>
    </row>
    <row r="39" spans="2:43" ht="15">
      <c r="B39" s="11"/>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2"/>
    </row>
    <row r="40" spans="2:43" ht="15">
      <c r="B40" s="11"/>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2"/>
    </row>
    <row r="41" spans="2:43" ht="15">
      <c r="B41" s="1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2"/>
    </row>
    <row r="42" spans="2:43" ht="15">
      <c r="B42" s="11"/>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2"/>
    </row>
    <row r="43" spans="2:43" ht="15">
      <c r="B43" s="11"/>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2"/>
    </row>
    <row r="44" spans="2:43" ht="15">
      <c r="B44" s="11"/>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2"/>
    </row>
    <row r="45" spans="2:43" ht="15">
      <c r="B45" s="11"/>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2"/>
    </row>
    <row r="46" spans="2:43" ht="15">
      <c r="B46" s="11"/>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2"/>
    </row>
    <row r="47" spans="2:43" ht="15">
      <c r="B47" s="11"/>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2"/>
    </row>
    <row r="48" spans="2:43" ht="15">
      <c r="B48" s="11"/>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2"/>
    </row>
    <row r="49" spans="2:43" s="16" customFormat="1" ht="15">
      <c r="B49" s="17"/>
      <c r="C49" s="18"/>
      <c r="D49" s="34" t="s">
        <v>41</v>
      </c>
      <c r="E49" s="22"/>
      <c r="F49" s="22"/>
      <c r="G49" s="22"/>
      <c r="H49" s="22"/>
      <c r="I49" s="22"/>
      <c r="J49" s="22"/>
      <c r="K49" s="22"/>
      <c r="L49" s="22"/>
      <c r="M49" s="22"/>
      <c r="N49" s="22"/>
      <c r="O49" s="22"/>
      <c r="P49" s="22"/>
      <c r="Q49" s="22"/>
      <c r="R49" s="22"/>
      <c r="S49" s="22"/>
      <c r="T49" s="22"/>
      <c r="U49" s="22"/>
      <c r="V49" s="22"/>
      <c r="W49" s="22"/>
      <c r="X49" s="22"/>
      <c r="Y49" s="22"/>
      <c r="Z49" s="35"/>
      <c r="AA49" s="18"/>
      <c r="AB49" s="18"/>
      <c r="AC49" s="34" t="s">
        <v>42</v>
      </c>
      <c r="AD49" s="22"/>
      <c r="AE49" s="22"/>
      <c r="AF49" s="22"/>
      <c r="AG49" s="22"/>
      <c r="AH49" s="22"/>
      <c r="AI49" s="22"/>
      <c r="AJ49" s="22"/>
      <c r="AK49" s="22"/>
      <c r="AL49" s="22"/>
      <c r="AM49" s="22"/>
      <c r="AN49" s="22"/>
      <c r="AO49" s="35"/>
      <c r="AP49" s="18"/>
      <c r="AQ49" s="20"/>
    </row>
    <row r="50" spans="2:43" ht="15">
      <c r="B50" s="11"/>
      <c r="C50" s="14"/>
      <c r="D50" s="36"/>
      <c r="E50" s="14"/>
      <c r="F50" s="14"/>
      <c r="G50" s="14"/>
      <c r="H50" s="14"/>
      <c r="I50" s="14"/>
      <c r="J50" s="14"/>
      <c r="K50" s="14"/>
      <c r="L50" s="14"/>
      <c r="M50" s="14"/>
      <c r="N50" s="14"/>
      <c r="O50" s="14"/>
      <c r="P50" s="14"/>
      <c r="Q50" s="14"/>
      <c r="R50" s="14"/>
      <c r="S50" s="14"/>
      <c r="T50" s="14"/>
      <c r="U50" s="14"/>
      <c r="V50" s="14"/>
      <c r="W50" s="14"/>
      <c r="X50" s="14"/>
      <c r="Y50" s="14"/>
      <c r="Z50" s="37"/>
      <c r="AA50" s="14"/>
      <c r="AB50" s="14"/>
      <c r="AC50" s="36"/>
      <c r="AD50" s="14"/>
      <c r="AE50" s="14"/>
      <c r="AF50" s="14"/>
      <c r="AG50" s="14"/>
      <c r="AH50" s="14"/>
      <c r="AI50" s="14"/>
      <c r="AJ50" s="14"/>
      <c r="AK50" s="14"/>
      <c r="AL50" s="14"/>
      <c r="AM50" s="14"/>
      <c r="AN50" s="14"/>
      <c r="AO50" s="37"/>
      <c r="AP50" s="14"/>
      <c r="AQ50" s="12"/>
    </row>
    <row r="51" spans="2:43" ht="15">
      <c r="B51" s="11"/>
      <c r="C51" s="14"/>
      <c r="D51" s="36"/>
      <c r="E51" s="14"/>
      <c r="F51" s="14"/>
      <c r="G51" s="14"/>
      <c r="H51" s="14"/>
      <c r="I51" s="14"/>
      <c r="J51" s="14"/>
      <c r="K51" s="14"/>
      <c r="L51" s="14"/>
      <c r="M51" s="14"/>
      <c r="N51" s="14"/>
      <c r="O51" s="14"/>
      <c r="P51" s="14"/>
      <c r="Q51" s="14"/>
      <c r="R51" s="14"/>
      <c r="S51" s="14"/>
      <c r="T51" s="14"/>
      <c r="U51" s="14"/>
      <c r="V51" s="14"/>
      <c r="W51" s="14"/>
      <c r="X51" s="14"/>
      <c r="Y51" s="14"/>
      <c r="Z51" s="37"/>
      <c r="AA51" s="14"/>
      <c r="AB51" s="14"/>
      <c r="AC51" s="36"/>
      <c r="AD51" s="14"/>
      <c r="AE51" s="14"/>
      <c r="AF51" s="14"/>
      <c r="AG51" s="14"/>
      <c r="AH51" s="14"/>
      <c r="AI51" s="14"/>
      <c r="AJ51" s="14"/>
      <c r="AK51" s="14"/>
      <c r="AL51" s="14"/>
      <c r="AM51" s="14"/>
      <c r="AN51" s="14"/>
      <c r="AO51" s="37"/>
      <c r="AP51" s="14"/>
      <c r="AQ51" s="12"/>
    </row>
    <row r="52" spans="2:43" ht="15">
      <c r="B52" s="11"/>
      <c r="C52" s="14"/>
      <c r="D52" s="36"/>
      <c r="E52" s="14"/>
      <c r="F52" s="14"/>
      <c r="G52" s="14"/>
      <c r="H52" s="14"/>
      <c r="I52" s="14"/>
      <c r="J52" s="14"/>
      <c r="K52" s="14"/>
      <c r="L52" s="14"/>
      <c r="M52" s="14"/>
      <c r="N52" s="14"/>
      <c r="O52" s="14"/>
      <c r="P52" s="14"/>
      <c r="Q52" s="14"/>
      <c r="R52" s="14"/>
      <c r="S52" s="14"/>
      <c r="T52" s="14"/>
      <c r="U52" s="14"/>
      <c r="V52" s="14"/>
      <c r="W52" s="14"/>
      <c r="X52" s="14"/>
      <c r="Y52" s="14"/>
      <c r="Z52" s="37"/>
      <c r="AA52" s="14"/>
      <c r="AB52" s="14"/>
      <c r="AC52" s="36"/>
      <c r="AD52" s="14"/>
      <c r="AE52" s="14"/>
      <c r="AF52" s="14"/>
      <c r="AG52" s="14"/>
      <c r="AH52" s="14"/>
      <c r="AI52" s="14"/>
      <c r="AJ52" s="14"/>
      <c r="AK52" s="14"/>
      <c r="AL52" s="14"/>
      <c r="AM52" s="14"/>
      <c r="AN52" s="14"/>
      <c r="AO52" s="37"/>
      <c r="AP52" s="14"/>
      <c r="AQ52" s="12"/>
    </row>
    <row r="53" spans="2:43" ht="15">
      <c r="B53" s="11"/>
      <c r="C53" s="14"/>
      <c r="D53" s="36"/>
      <c r="E53" s="14"/>
      <c r="F53" s="14"/>
      <c r="G53" s="14"/>
      <c r="H53" s="14"/>
      <c r="I53" s="14"/>
      <c r="J53" s="14"/>
      <c r="K53" s="14"/>
      <c r="L53" s="14"/>
      <c r="M53" s="14"/>
      <c r="N53" s="14"/>
      <c r="O53" s="14"/>
      <c r="P53" s="14"/>
      <c r="Q53" s="14"/>
      <c r="R53" s="14"/>
      <c r="S53" s="14"/>
      <c r="T53" s="14"/>
      <c r="U53" s="14"/>
      <c r="V53" s="14"/>
      <c r="W53" s="14"/>
      <c r="X53" s="14"/>
      <c r="Y53" s="14"/>
      <c r="Z53" s="37"/>
      <c r="AA53" s="14"/>
      <c r="AB53" s="14"/>
      <c r="AC53" s="36"/>
      <c r="AD53" s="14"/>
      <c r="AE53" s="14"/>
      <c r="AF53" s="14"/>
      <c r="AG53" s="14"/>
      <c r="AH53" s="14"/>
      <c r="AI53" s="14"/>
      <c r="AJ53" s="14"/>
      <c r="AK53" s="14"/>
      <c r="AL53" s="14"/>
      <c r="AM53" s="14"/>
      <c r="AN53" s="14"/>
      <c r="AO53" s="37"/>
      <c r="AP53" s="14"/>
      <c r="AQ53" s="12"/>
    </row>
    <row r="54" spans="2:43" ht="15">
      <c r="B54" s="11"/>
      <c r="C54" s="14"/>
      <c r="D54" s="36"/>
      <c r="E54" s="14"/>
      <c r="F54" s="14"/>
      <c r="G54" s="14"/>
      <c r="H54" s="14"/>
      <c r="I54" s="14"/>
      <c r="J54" s="14"/>
      <c r="K54" s="14"/>
      <c r="L54" s="14"/>
      <c r="M54" s="14"/>
      <c r="N54" s="14"/>
      <c r="O54" s="14"/>
      <c r="P54" s="14"/>
      <c r="Q54" s="14"/>
      <c r="R54" s="14"/>
      <c r="S54" s="14"/>
      <c r="T54" s="14"/>
      <c r="U54" s="14"/>
      <c r="V54" s="14"/>
      <c r="W54" s="14"/>
      <c r="X54" s="14"/>
      <c r="Y54" s="14"/>
      <c r="Z54" s="37"/>
      <c r="AA54" s="14"/>
      <c r="AB54" s="14"/>
      <c r="AC54" s="36"/>
      <c r="AD54" s="14"/>
      <c r="AE54" s="14"/>
      <c r="AF54" s="14"/>
      <c r="AG54" s="14"/>
      <c r="AH54" s="14"/>
      <c r="AI54" s="14"/>
      <c r="AJ54" s="14"/>
      <c r="AK54" s="14"/>
      <c r="AL54" s="14"/>
      <c r="AM54" s="14"/>
      <c r="AN54" s="14"/>
      <c r="AO54" s="37"/>
      <c r="AP54" s="14"/>
      <c r="AQ54" s="12"/>
    </row>
    <row r="55" spans="2:43" ht="15">
      <c r="B55" s="11"/>
      <c r="C55" s="14"/>
      <c r="D55" s="36"/>
      <c r="E55" s="14"/>
      <c r="F55" s="14"/>
      <c r="G55" s="14"/>
      <c r="H55" s="14"/>
      <c r="I55" s="14"/>
      <c r="J55" s="14"/>
      <c r="K55" s="14"/>
      <c r="L55" s="14"/>
      <c r="M55" s="14"/>
      <c r="N55" s="14"/>
      <c r="O55" s="14"/>
      <c r="P55" s="14"/>
      <c r="Q55" s="14"/>
      <c r="R55" s="14"/>
      <c r="S55" s="14"/>
      <c r="T55" s="14"/>
      <c r="U55" s="14"/>
      <c r="V55" s="14"/>
      <c r="W55" s="14"/>
      <c r="X55" s="14"/>
      <c r="Y55" s="14"/>
      <c r="Z55" s="37"/>
      <c r="AA55" s="14"/>
      <c r="AB55" s="14"/>
      <c r="AC55" s="36"/>
      <c r="AD55" s="14"/>
      <c r="AE55" s="14"/>
      <c r="AF55" s="14"/>
      <c r="AG55" s="14"/>
      <c r="AH55" s="14"/>
      <c r="AI55" s="14"/>
      <c r="AJ55" s="14"/>
      <c r="AK55" s="14"/>
      <c r="AL55" s="14"/>
      <c r="AM55" s="14"/>
      <c r="AN55" s="14"/>
      <c r="AO55" s="37"/>
      <c r="AP55" s="14"/>
      <c r="AQ55" s="12"/>
    </row>
    <row r="56" spans="2:43" ht="15">
      <c r="B56" s="11"/>
      <c r="C56" s="14"/>
      <c r="D56" s="36"/>
      <c r="E56" s="14"/>
      <c r="F56" s="14"/>
      <c r="G56" s="14"/>
      <c r="H56" s="14"/>
      <c r="I56" s="14"/>
      <c r="J56" s="14"/>
      <c r="K56" s="14"/>
      <c r="L56" s="14"/>
      <c r="M56" s="14"/>
      <c r="N56" s="14"/>
      <c r="O56" s="14"/>
      <c r="P56" s="14"/>
      <c r="Q56" s="14"/>
      <c r="R56" s="14"/>
      <c r="S56" s="14"/>
      <c r="T56" s="14"/>
      <c r="U56" s="14"/>
      <c r="V56" s="14"/>
      <c r="W56" s="14"/>
      <c r="X56" s="14"/>
      <c r="Y56" s="14"/>
      <c r="Z56" s="37"/>
      <c r="AA56" s="14"/>
      <c r="AB56" s="14"/>
      <c r="AC56" s="36"/>
      <c r="AD56" s="14"/>
      <c r="AE56" s="14"/>
      <c r="AF56" s="14"/>
      <c r="AG56" s="14"/>
      <c r="AH56" s="14"/>
      <c r="AI56" s="14"/>
      <c r="AJ56" s="14"/>
      <c r="AK56" s="14"/>
      <c r="AL56" s="14"/>
      <c r="AM56" s="14"/>
      <c r="AN56" s="14"/>
      <c r="AO56" s="37"/>
      <c r="AP56" s="14"/>
      <c r="AQ56" s="12"/>
    </row>
    <row r="57" spans="2:43" ht="15">
      <c r="B57" s="11"/>
      <c r="C57" s="14"/>
      <c r="D57" s="36"/>
      <c r="E57" s="14"/>
      <c r="F57" s="14"/>
      <c r="G57" s="14"/>
      <c r="H57" s="14"/>
      <c r="I57" s="14"/>
      <c r="J57" s="14"/>
      <c r="K57" s="14"/>
      <c r="L57" s="14"/>
      <c r="M57" s="14"/>
      <c r="N57" s="14"/>
      <c r="O57" s="14"/>
      <c r="P57" s="14"/>
      <c r="Q57" s="14"/>
      <c r="R57" s="14"/>
      <c r="S57" s="14"/>
      <c r="T57" s="14"/>
      <c r="U57" s="14"/>
      <c r="V57" s="14"/>
      <c r="W57" s="14"/>
      <c r="X57" s="14"/>
      <c r="Y57" s="14"/>
      <c r="Z57" s="37"/>
      <c r="AA57" s="14"/>
      <c r="AB57" s="14"/>
      <c r="AC57" s="36"/>
      <c r="AD57" s="14"/>
      <c r="AE57" s="14"/>
      <c r="AF57" s="14"/>
      <c r="AG57" s="14"/>
      <c r="AH57" s="14"/>
      <c r="AI57" s="14"/>
      <c r="AJ57" s="14"/>
      <c r="AK57" s="14"/>
      <c r="AL57" s="14"/>
      <c r="AM57" s="14"/>
      <c r="AN57" s="14"/>
      <c r="AO57" s="37"/>
      <c r="AP57" s="14"/>
      <c r="AQ57" s="12"/>
    </row>
    <row r="58" spans="2:43" s="16" customFormat="1" ht="15">
      <c r="B58" s="17"/>
      <c r="C58" s="18"/>
      <c r="D58" s="38" t="s">
        <v>43</v>
      </c>
      <c r="E58" s="39"/>
      <c r="F58" s="39"/>
      <c r="G58" s="39"/>
      <c r="H58" s="39"/>
      <c r="I58" s="39"/>
      <c r="J58" s="39"/>
      <c r="K58" s="39"/>
      <c r="L58" s="39"/>
      <c r="M58" s="39"/>
      <c r="N58" s="39"/>
      <c r="O58" s="39"/>
      <c r="P58" s="39"/>
      <c r="Q58" s="39"/>
      <c r="R58" s="40" t="s">
        <v>44</v>
      </c>
      <c r="S58" s="39"/>
      <c r="T58" s="39"/>
      <c r="U58" s="39"/>
      <c r="V58" s="39"/>
      <c r="W58" s="39"/>
      <c r="X58" s="39"/>
      <c r="Y58" s="39"/>
      <c r="Z58" s="41"/>
      <c r="AA58" s="18"/>
      <c r="AB58" s="18"/>
      <c r="AC58" s="38" t="s">
        <v>43</v>
      </c>
      <c r="AD58" s="39"/>
      <c r="AE58" s="39"/>
      <c r="AF58" s="39"/>
      <c r="AG58" s="39"/>
      <c r="AH58" s="39"/>
      <c r="AI58" s="39"/>
      <c r="AJ58" s="39"/>
      <c r="AK58" s="39"/>
      <c r="AL58" s="39"/>
      <c r="AM58" s="40" t="s">
        <v>44</v>
      </c>
      <c r="AN58" s="39"/>
      <c r="AO58" s="41"/>
      <c r="AP58" s="18"/>
      <c r="AQ58" s="20"/>
    </row>
    <row r="59" spans="2:43" ht="15">
      <c r="B59" s="11"/>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2"/>
    </row>
    <row r="60" spans="2:43" s="16" customFormat="1" ht="15">
      <c r="B60" s="17"/>
      <c r="C60" s="18"/>
      <c r="D60" s="34" t="s">
        <v>45</v>
      </c>
      <c r="E60" s="22"/>
      <c r="F60" s="22"/>
      <c r="G60" s="22"/>
      <c r="H60" s="22"/>
      <c r="I60" s="22"/>
      <c r="J60" s="22"/>
      <c r="K60" s="22"/>
      <c r="L60" s="22"/>
      <c r="M60" s="22"/>
      <c r="N60" s="22"/>
      <c r="O60" s="22"/>
      <c r="P60" s="22"/>
      <c r="Q60" s="22"/>
      <c r="R60" s="22"/>
      <c r="S60" s="22"/>
      <c r="T60" s="22"/>
      <c r="U60" s="22"/>
      <c r="V60" s="22"/>
      <c r="W60" s="22"/>
      <c r="X60" s="22"/>
      <c r="Y60" s="22"/>
      <c r="Z60" s="35"/>
      <c r="AA60" s="18"/>
      <c r="AB60" s="18"/>
      <c r="AC60" s="34" t="s">
        <v>46</v>
      </c>
      <c r="AD60" s="22"/>
      <c r="AE60" s="22"/>
      <c r="AF60" s="22"/>
      <c r="AG60" s="22"/>
      <c r="AH60" s="22"/>
      <c r="AI60" s="22"/>
      <c r="AJ60" s="22"/>
      <c r="AK60" s="22"/>
      <c r="AL60" s="22"/>
      <c r="AM60" s="22"/>
      <c r="AN60" s="22"/>
      <c r="AO60" s="35"/>
      <c r="AP60" s="18"/>
      <c r="AQ60" s="20"/>
    </row>
    <row r="61" spans="2:43" ht="15">
      <c r="B61" s="11"/>
      <c r="C61" s="14"/>
      <c r="D61" s="36"/>
      <c r="E61" s="14"/>
      <c r="F61" s="14"/>
      <c r="G61" s="14"/>
      <c r="H61" s="14"/>
      <c r="I61" s="14"/>
      <c r="J61" s="14"/>
      <c r="K61" s="14"/>
      <c r="L61" s="14"/>
      <c r="M61" s="14"/>
      <c r="N61" s="14"/>
      <c r="O61" s="14"/>
      <c r="P61" s="14"/>
      <c r="Q61" s="14"/>
      <c r="R61" s="14"/>
      <c r="S61" s="14"/>
      <c r="T61" s="14"/>
      <c r="U61" s="14"/>
      <c r="V61" s="14"/>
      <c r="W61" s="14"/>
      <c r="X61" s="14"/>
      <c r="Y61" s="14"/>
      <c r="Z61" s="37"/>
      <c r="AA61" s="14"/>
      <c r="AB61" s="14"/>
      <c r="AC61" s="36"/>
      <c r="AD61" s="14"/>
      <c r="AE61" s="14"/>
      <c r="AF61" s="14"/>
      <c r="AG61" s="14"/>
      <c r="AH61" s="14"/>
      <c r="AI61" s="14"/>
      <c r="AJ61" s="14"/>
      <c r="AK61" s="14"/>
      <c r="AL61" s="14"/>
      <c r="AM61" s="14"/>
      <c r="AN61" s="14"/>
      <c r="AO61" s="37"/>
      <c r="AP61" s="14"/>
      <c r="AQ61" s="12"/>
    </row>
    <row r="62" spans="2:43" ht="15">
      <c r="B62" s="11"/>
      <c r="C62" s="14"/>
      <c r="D62" s="36"/>
      <c r="E62" s="14"/>
      <c r="F62" s="14"/>
      <c r="G62" s="14"/>
      <c r="H62" s="14"/>
      <c r="I62" s="14"/>
      <c r="J62" s="14"/>
      <c r="K62" s="14"/>
      <c r="L62" s="14"/>
      <c r="M62" s="14"/>
      <c r="N62" s="14"/>
      <c r="O62" s="14"/>
      <c r="P62" s="14"/>
      <c r="Q62" s="14"/>
      <c r="R62" s="14"/>
      <c r="S62" s="14"/>
      <c r="T62" s="14"/>
      <c r="U62" s="14"/>
      <c r="V62" s="14"/>
      <c r="W62" s="14"/>
      <c r="X62" s="14"/>
      <c r="Y62" s="14"/>
      <c r="Z62" s="37"/>
      <c r="AA62" s="14"/>
      <c r="AB62" s="14"/>
      <c r="AC62" s="36"/>
      <c r="AD62" s="14"/>
      <c r="AE62" s="14"/>
      <c r="AF62" s="14"/>
      <c r="AG62" s="14"/>
      <c r="AH62" s="14"/>
      <c r="AI62" s="14"/>
      <c r="AJ62" s="14"/>
      <c r="AK62" s="14"/>
      <c r="AL62" s="14"/>
      <c r="AM62" s="14"/>
      <c r="AN62" s="14"/>
      <c r="AO62" s="37"/>
      <c r="AP62" s="14"/>
      <c r="AQ62" s="12"/>
    </row>
    <row r="63" spans="2:43" ht="15">
      <c r="B63" s="11"/>
      <c r="C63" s="14"/>
      <c r="D63" s="36"/>
      <c r="E63" s="14"/>
      <c r="F63" s="14"/>
      <c r="G63" s="14"/>
      <c r="H63" s="14"/>
      <c r="I63" s="14"/>
      <c r="J63" s="14"/>
      <c r="K63" s="14"/>
      <c r="L63" s="14"/>
      <c r="M63" s="14"/>
      <c r="N63" s="14"/>
      <c r="O63" s="14"/>
      <c r="P63" s="14"/>
      <c r="Q63" s="14"/>
      <c r="R63" s="14"/>
      <c r="S63" s="14"/>
      <c r="T63" s="14"/>
      <c r="U63" s="14"/>
      <c r="V63" s="14"/>
      <c r="W63" s="14"/>
      <c r="X63" s="14"/>
      <c r="Y63" s="14"/>
      <c r="Z63" s="37"/>
      <c r="AA63" s="14"/>
      <c r="AB63" s="14"/>
      <c r="AC63" s="36"/>
      <c r="AD63" s="14"/>
      <c r="AE63" s="14"/>
      <c r="AF63" s="14"/>
      <c r="AG63" s="14"/>
      <c r="AH63" s="14"/>
      <c r="AI63" s="14"/>
      <c r="AJ63" s="14"/>
      <c r="AK63" s="14"/>
      <c r="AL63" s="14"/>
      <c r="AM63" s="14"/>
      <c r="AN63" s="14"/>
      <c r="AO63" s="37"/>
      <c r="AP63" s="14"/>
      <c r="AQ63" s="12"/>
    </row>
    <row r="64" spans="2:43" ht="15">
      <c r="B64" s="11"/>
      <c r="C64" s="14"/>
      <c r="D64" s="36"/>
      <c r="E64" s="14"/>
      <c r="F64" s="14"/>
      <c r="G64" s="14"/>
      <c r="H64" s="14"/>
      <c r="I64" s="14"/>
      <c r="J64" s="14"/>
      <c r="K64" s="14"/>
      <c r="L64" s="14"/>
      <c r="M64" s="14"/>
      <c r="N64" s="14"/>
      <c r="O64" s="14"/>
      <c r="P64" s="14"/>
      <c r="Q64" s="14"/>
      <c r="R64" s="14"/>
      <c r="S64" s="14"/>
      <c r="T64" s="14"/>
      <c r="U64" s="14"/>
      <c r="V64" s="14"/>
      <c r="W64" s="14"/>
      <c r="X64" s="14"/>
      <c r="Y64" s="14"/>
      <c r="Z64" s="37"/>
      <c r="AA64" s="14"/>
      <c r="AB64" s="14"/>
      <c r="AC64" s="36"/>
      <c r="AD64" s="14"/>
      <c r="AE64" s="14"/>
      <c r="AF64" s="14"/>
      <c r="AG64" s="14"/>
      <c r="AH64" s="14"/>
      <c r="AI64" s="14"/>
      <c r="AJ64" s="14"/>
      <c r="AK64" s="14"/>
      <c r="AL64" s="14"/>
      <c r="AM64" s="14"/>
      <c r="AN64" s="14"/>
      <c r="AO64" s="37"/>
      <c r="AP64" s="14"/>
      <c r="AQ64" s="12"/>
    </row>
    <row r="65" spans="2:43" ht="15">
      <c r="B65" s="11"/>
      <c r="C65" s="14"/>
      <c r="D65" s="36"/>
      <c r="E65" s="14"/>
      <c r="F65" s="14"/>
      <c r="G65" s="14"/>
      <c r="H65" s="14"/>
      <c r="I65" s="14"/>
      <c r="J65" s="14"/>
      <c r="K65" s="14"/>
      <c r="L65" s="14"/>
      <c r="M65" s="14"/>
      <c r="N65" s="14"/>
      <c r="O65" s="14"/>
      <c r="P65" s="14"/>
      <c r="Q65" s="14"/>
      <c r="R65" s="14"/>
      <c r="S65" s="14"/>
      <c r="T65" s="14"/>
      <c r="U65" s="14"/>
      <c r="V65" s="14"/>
      <c r="W65" s="14"/>
      <c r="X65" s="14"/>
      <c r="Y65" s="14"/>
      <c r="Z65" s="37"/>
      <c r="AA65" s="14"/>
      <c r="AB65" s="14"/>
      <c r="AC65" s="36"/>
      <c r="AD65" s="14"/>
      <c r="AE65" s="14"/>
      <c r="AF65" s="14"/>
      <c r="AG65" s="14"/>
      <c r="AH65" s="14"/>
      <c r="AI65" s="14"/>
      <c r="AJ65" s="14"/>
      <c r="AK65" s="14"/>
      <c r="AL65" s="14"/>
      <c r="AM65" s="14"/>
      <c r="AN65" s="14"/>
      <c r="AO65" s="37"/>
      <c r="AP65" s="14"/>
      <c r="AQ65" s="12"/>
    </row>
    <row r="66" spans="2:43" ht="15">
      <c r="B66" s="11"/>
      <c r="C66" s="14"/>
      <c r="D66" s="36"/>
      <c r="E66" s="14"/>
      <c r="F66" s="14"/>
      <c r="G66" s="14"/>
      <c r="H66" s="14"/>
      <c r="I66" s="14"/>
      <c r="J66" s="14"/>
      <c r="K66" s="14"/>
      <c r="L66" s="14"/>
      <c r="M66" s="14"/>
      <c r="N66" s="14"/>
      <c r="O66" s="14"/>
      <c r="P66" s="14"/>
      <c r="Q66" s="14"/>
      <c r="R66" s="14"/>
      <c r="S66" s="14"/>
      <c r="T66" s="14"/>
      <c r="U66" s="14"/>
      <c r="V66" s="14"/>
      <c r="W66" s="14"/>
      <c r="X66" s="14"/>
      <c r="Y66" s="14"/>
      <c r="Z66" s="37"/>
      <c r="AA66" s="14"/>
      <c r="AB66" s="14"/>
      <c r="AC66" s="36"/>
      <c r="AD66" s="14"/>
      <c r="AE66" s="14"/>
      <c r="AF66" s="14"/>
      <c r="AG66" s="14"/>
      <c r="AH66" s="14"/>
      <c r="AI66" s="14"/>
      <c r="AJ66" s="14"/>
      <c r="AK66" s="14"/>
      <c r="AL66" s="14"/>
      <c r="AM66" s="14"/>
      <c r="AN66" s="14"/>
      <c r="AO66" s="37"/>
      <c r="AP66" s="14"/>
      <c r="AQ66" s="12"/>
    </row>
    <row r="67" spans="2:43" ht="15">
      <c r="B67" s="11"/>
      <c r="C67" s="14"/>
      <c r="D67" s="36"/>
      <c r="E67" s="14"/>
      <c r="F67" s="14"/>
      <c r="G67" s="14"/>
      <c r="H67" s="14"/>
      <c r="I67" s="14"/>
      <c r="J67" s="14"/>
      <c r="K67" s="14"/>
      <c r="L67" s="14"/>
      <c r="M67" s="14"/>
      <c r="N67" s="14"/>
      <c r="O67" s="14"/>
      <c r="P67" s="14"/>
      <c r="Q67" s="14"/>
      <c r="R67" s="14"/>
      <c r="S67" s="14"/>
      <c r="T67" s="14"/>
      <c r="U67" s="14"/>
      <c r="V67" s="14"/>
      <c r="W67" s="14"/>
      <c r="X67" s="14"/>
      <c r="Y67" s="14"/>
      <c r="Z67" s="37"/>
      <c r="AA67" s="14"/>
      <c r="AB67" s="14"/>
      <c r="AC67" s="36"/>
      <c r="AD67" s="14"/>
      <c r="AE67" s="14"/>
      <c r="AF67" s="14"/>
      <c r="AG67" s="14"/>
      <c r="AH67" s="14"/>
      <c r="AI67" s="14"/>
      <c r="AJ67" s="14"/>
      <c r="AK67" s="14"/>
      <c r="AL67" s="14"/>
      <c r="AM67" s="14"/>
      <c r="AN67" s="14"/>
      <c r="AO67" s="37"/>
      <c r="AP67" s="14"/>
      <c r="AQ67" s="12"/>
    </row>
    <row r="68" spans="2:43" ht="15">
      <c r="B68" s="11"/>
      <c r="C68" s="14"/>
      <c r="D68" s="36"/>
      <c r="E68" s="14"/>
      <c r="F68" s="14"/>
      <c r="G68" s="14"/>
      <c r="H68" s="14"/>
      <c r="I68" s="14"/>
      <c r="J68" s="14"/>
      <c r="K68" s="14"/>
      <c r="L68" s="14"/>
      <c r="M68" s="14"/>
      <c r="N68" s="14"/>
      <c r="O68" s="14"/>
      <c r="P68" s="14"/>
      <c r="Q68" s="14"/>
      <c r="R68" s="14"/>
      <c r="S68" s="14"/>
      <c r="T68" s="14"/>
      <c r="U68" s="14"/>
      <c r="V68" s="14"/>
      <c r="W68" s="14"/>
      <c r="X68" s="14"/>
      <c r="Y68" s="14"/>
      <c r="Z68" s="37"/>
      <c r="AA68" s="14"/>
      <c r="AB68" s="14"/>
      <c r="AC68" s="36"/>
      <c r="AD68" s="14"/>
      <c r="AE68" s="14"/>
      <c r="AF68" s="14"/>
      <c r="AG68" s="14"/>
      <c r="AH68" s="14"/>
      <c r="AI68" s="14"/>
      <c r="AJ68" s="14"/>
      <c r="AK68" s="14"/>
      <c r="AL68" s="14"/>
      <c r="AM68" s="14"/>
      <c r="AN68" s="14"/>
      <c r="AO68" s="37"/>
      <c r="AP68" s="14"/>
      <c r="AQ68" s="12"/>
    </row>
    <row r="69" spans="2:43" s="16" customFormat="1" ht="15">
      <c r="B69" s="17"/>
      <c r="C69" s="18"/>
      <c r="D69" s="38" t="s">
        <v>43</v>
      </c>
      <c r="E69" s="39"/>
      <c r="F69" s="39"/>
      <c r="G69" s="39"/>
      <c r="H69" s="39"/>
      <c r="I69" s="39"/>
      <c r="J69" s="39"/>
      <c r="K69" s="39"/>
      <c r="L69" s="39"/>
      <c r="M69" s="39"/>
      <c r="N69" s="39"/>
      <c r="O69" s="39"/>
      <c r="P69" s="39"/>
      <c r="Q69" s="39"/>
      <c r="R69" s="40" t="s">
        <v>44</v>
      </c>
      <c r="S69" s="39"/>
      <c r="T69" s="39"/>
      <c r="U69" s="39"/>
      <c r="V69" s="39"/>
      <c r="W69" s="39"/>
      <c r="X69" s="39"/>
      <c r="Y69" s="39"/>
      <c r="Z69" s="41"/>
      <c r="AA69" s="18"/>
      <c r="AB69" s="18"/>
      <c r="AC69" s="38" t="s">
        <v>43</v>
      </c>
      <c r="AD69" s="39"/>
      <c r="AE69" s="39"/>
      <c r="AF69" s="39"/>
      <c r="AG69" s="39"/>
      <c r="AH69" s="39"/>
      <c r="AI69" s="39"/>
      <c r="AJ69" s="39"/>
      <c r="AK69" s="39"/>
      <c r="AL69" s="39"/>
      <c r="AM69" s="40" t="s">
        <v>44</v>
      </c>
      <c r="AN69" s="39"/>
      <c r="AO69" s="41"/>
      <c r="AP69" s="18"/>
      <c r="AQ69" s="20"/>
    </row>
    <row r="70" spans="2:43" s="16" customFormat="1" ht="6.95" customHeight="1">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20"/>
    </row>
    <row r="71" spans="2:43" s="16" customFormat="1" ht="6.95" customHeight="1">
      <c r="B71" s="42"/>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4"/>
    </row>
    <row r="75" spans="2:43" s="16" customFormat="1" ht="6.95" customHeight="1">
      <c r="B75" s="45"/>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7"/>
    </row>
    <row r="76" spans="2:43" s="16" customFormat="1" ht="36.95" customHeight="1">
      <c r="B76" s="17"/>
      <c r="C76" s="598" t="s">
        <v>767</v>
      </c>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5"/>
      <c r="AO76" s="575"/>
      <c r="AP76" s="575"/>
      <c r="AQ76" s="20"/>
    </row>
    <row r="77" spans="2:43" s="133" customFormat="1" ht="14.45" customHeight="1">
      <c r="B77" s="134"/>
      <c r="C77" s="15" t="s">
        <v>760</v>
      </c>
      <c r="D77" s="135"/>
      <c r="E77" s="135"/>
      <c r="F77" s="135"/>
      <c r="G77" s="135"/>
      <c r="H77" s="135"/>
      <c r="I77" s="135"/>
      <c r="J77" s="135"/>
      <c r="K77" s="135"/>
      <c r="L77" s="135" t="str">
        <f>K5</f>
        <v>2016007</v>
      </c>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6"/>
    </row>
    <row r="78" spans="2:43" s="137" customFormat="1" ht="36.95" customHeight="1">
      <c r="B78" s="138"/>
      <c r="C78" s="48" t="s">
        <v>13</v>
      </c>
      <c r="D78" s="139"/>
      <c r="E78" s="139"/>
      <c r="F78" s="139"/>
      <c r="G78" s="139"/>
      <c r="H78" s="139"/>
      <c r="I78" s="139"/>
      <c r="J78" s="139"/>
      <c r="K78" s="139"/>
      <c r="L78" s="586" t="str">
        <f>K6</f>
        <v>Nemocnice Vyškov – Rekonstrukce sociálního zařízení  na poliklinice - dokončení</v>
      </c>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139"/>
      <c r="AQ78" s="140"/>
    </row>
    <row r="79" spans="2:43" s="16" customFormat="1" ht="6.95" customHeight="1">
      <c r="B79" s="17"/>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20"/>
    </row>
    <row r="80" spans="2:43" s="16" customFormat="1" ht="15">
      <c r="B80" s="17"/>
      <c r="C80" s="15" t="s">
        <v>19</v>
      </c>
      <c r="D80" s="18"/>
      <c r="E80" s="18"/>
      <c r="F80" s="18"/>
      <c r="G80" s="18"/>
      <c r="H80" s="18"/>
      <c r="I80" s="18"/>
      <c r="J80" s="18"/>
      <c r="K80" s="18"/>
      <c r="L80" s="141" t="str">
        <f>IF(K8="","",K8)</f>
        <v xml:space="preserve"> </v>
      </c>
      <c r="M80" s="18"/>
      <c r="N80" s="18"/>
      <c r="O80" s="18"/>
      <c r="P80" s="18"/>
      <c r="Q80" s="18"/>
      <c r="R80" s="18"/>
      <c r="S80" s="18"/>
      <c r="T80" s="18"/>
      <c r="U80" s="18"/>
      <c r="V80" s="18"/>
      <c r="W80" s="18"/>
      <c r="X80" s="18"/>
      <c r="Y80" s="18"/>
      <c r="Z80" s="18"/>
      <c r="AA80" s="18"/>
      <c r="AB80" s="18"/>
      <c r="AC80" s="18"/>
      <c r="AD80" s="18"/>
      <c r="AE80" s="18"/>
      <c r="AF80" s="18"/>
      <c r="AG80" s="18"/>
      <c r="AH80" s="18"/>
      <c r="AI80" s="15" t="s">
        <v>21</v>
      </c>
      <c r="AJ80" s="18"/>
      <c r="AK80" s="18"/>
      <c r="AL80" s="18"/>
      <c r="AM80" s="142"/>
      <c r="AN80" s="18"/>
      <c r="AO80" s="18"/>
      <c r="AP80" s="18"/>
      <c r="AQ80" s="20"/>
    </row>
    <row r="81" spans="2:43" s="16" customFormat="1" ht="6.95" customHeight="1">
      <c r="B81" s="17"/>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20"/>
    </row>
    <row r="82" spans="2:56" s="16" customFormat="1" ht="15">
      <c r="B82" s="17"/>
      <c r="C82" s="15" t="s">
        <v>22</v>
      </c>
      <c r="D82" s="18"/>
      <c r="E82" s="18"/>
      <c r="F82" s="18"/>
      <c r="G82" s="18"/>
      <c r="H82" s="18"/>
      <c r="I82" s="18"/>
      <c r="J82" s="18"/>
      <c r="K82" s="18"/>
      <c r="L82" s="135" t="str">
        <f>IF(E11="","",E11)</f>
        <v xml:space="preserve"> </v>
      </c>
      <c r="M82" s="18"/>
      <c r="N82" s="18"/>
      <c r="O82" s="18"/>
      <c r="P82" s="18"/>
      <c r="Q82" s="18"/>
      <c r="R82" s="18"/>
      <c r="S82" s="18"/>
      <c r="T82" s="18"/>
      <c r="U82" s="18"/>
      <c r="V82" s="18"/>
      <c r="W82" s="18"/>
      <c r="X82" s="18"/>
      <c r="Y82" s="18"/>
      <c r="Z82" s="18"/>
      <c r="AA82" s="18"/>
      <c r="AB82" s="18"/>
      <c r="AC82" s="18"/>
      <c r="AD82" s="18"/>
      <c r="AE82" s="18"/>
      <c r="AF82" s="18"/>
      <c r="AG82" s="18"/>
      <c r="AH82" s="18"/>
      <c r="AI82" s="15" t="s">
        <v>26</v>
      </c>
      <c r="AJ82" s="18"/>
      <c r="AK82" s="18"/>
      <c r="AL82" s="18"/>
      <c r="AM82" s="588" t="str">
        <f>IF(E17="","",E17)</f>
        <v xml:space="preserve"> </v>
      </c>
      <c r="AN82" s="575"/>
      <c r="AO82" s="575"/>
      <c r="AP82" s="575"/>
      <c r="AQ82" s="20"/>
      <c r="AS82" s="589" t="s">
        <v>768</v>
      </c>
      <c r="AT82" s="590"/>
      <c r="AU82" s="22"/>
      <c r="AV82" s="22"/>
      <c r="AW82" s="22"/>
      <c r="AX82" s="22"/>
      <c r="AY82" s="22"/>
      <c r="AZ82" s="22"/>
      <c r="BA82" s="22"/>
      <c r="BB82" s="22"/>
      <c r="BC82" s="22"/>
      <c r="BD82" s="35"/>
    </row>
    <row r="83" spans="2:56" s="16" customFormat="1" ht="15">
      <c r="B83" s="17"/>
      <c r="C83" s="15" t="s">
        <v>25</v>
      </c>
      <c r="D83" s="18"/>
      <c r="E83" s="18"/>
      <c r="F83" s="18"/>
      <c r="G83" s="18"/>
      <c r="H83" s="18"/>
      <c r="I83" s="18"/>
      <c r="J83" s="18"/>
      <c r="K83" s="18"/>
      <c r="L83" s="135" t="str">
        <f>IF(E14="Vyplň údaj","",E14)</f>
        <v/>
      </c>
      <c r="M83" s="18"/>
      <c r="N83" s="18"/>
      <c r="O83" s="18"/>
      <c r="P83" s="18"/>
      <c r="Q83" s="18"/>
      <c r="R83" s="18"/>
      <c r="S83" s="18"/>
      <c r="T83" s="18"/>
      <c r="U83" s="18"/>
      <c r="V83" s="18"/>
      <c r="W83" s="18"/>
      <c r="X83" s="18"/>
      <c r="Y83" s="18"/>
      <c r="Z83" s="18"/>
      <c r="AA83" s="18"/>
      <c r="AB83" s="18"/>
      <c r="AC83" s="18"/>
      <c r="AD83" s="18"/>
      <c r="AE83" s="18"/>
      <c r="AF83" s="18"/>
      <c r="AG83" s="18"/>
      <c r="AH83" s="18"/>
      <c r="AI83" s="15" t="s">
        <v>27</v>
      </c>
      <c r="AJ83" s="18"/>
      <c r="AK83" s="18"/>
      <c r="AL83" s="18"/>
      <c r="AM83" s="588" t="str">
        <f>IF(E20="","",E20)</f>
        <v xml:space="preserve"> </v>
      </c>
      <c r="AN83" s="575"/>
      <c r="AO83" s="575"/>
      <c r="AP83" s="575"/>
      <c r="AQ83" s="20"/>
      <c r="AS83" s="591"/>
      <c r="AT83" s="575"/>
      <c r="AU83" s="18"/>
      <c r="AV83" s="18"/>
      <c r="AW83" s="18"/>
      <c r="AX83" s="18"/>
      <c r="AY83" s="18"/>
      <c r="AZ83" s="18"/>
      <c r="BA83" s="18"/>
      <c r="BB83" s="18"/>
      <c r="BC83" s="18"/>
      <c r="BD83" s="114"/>
    </row>
    <row r="84" spans="2:56" s="16" customFormat="1" ht="10.9" customHeight="1">
      <c r="B84" s="17"/>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20"/>
      <c r="AS84" s="591"/>
      <c r="AT84" s="575"/>
      <c r="AU84" s="18"/>
      <c r="AV84" s="18"/>
      <c r="AW84" s="18"/>
      <c r="AX84" s="18"/>
      <c r="AY84" s="18"/>
      <c r="AZ84" s="18"/>
      <c r="BA84" s="18"/>
      <c r="BB84" s="18"/>
      <c r="BC84" s="18"/>
      <c r="BD84" s="114"/>
    </row>
    <row r="85" spans="2:56" s="16" customFormat="1" ht="29.25" customHeight="1">
      <c r="B85" s="17"/>
      <c r="C85" s="592" t="s">
        <v>86</v>
      </c>
      <c r="D85" s="593"/>
      <c r="E85" s="593"/>
      <c r="F85" s="593"/>
      <c r="G85" s="593"/>
      <c r="H85" s="31"/>
      <c r="I85" s="594" t="s">
        <v>769</v>
      </c>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4" t="s">
        <v>770</v>
      </c>
      <c r="AH85" s="593"/>
      <c r="AI85" s="593"/>
      <c r="AJ85" s="593"/>
      <c r="AK85" s="593"/>
      <c r="AL85" s="593"/>
      <c r="AM85" s="593"/>
      <c r="AN85" s="594" t="s">
        <v>771</v>
      </c>
      <c r="AO85" s="593"/>
      <c r="AP85" s="595"/>
      <c r="AQ85" s="20"/>
      <c r="AS85" s="80" t="s">
        <v>772</v>
      </c>
      <c r="AT85" s="81" t="s">
        <v>773</v>
      </c>
      <c r="AU85" s="81" t="s">
        <v>774</v>
      </c>
      <c r="AV85" s="81" t="s">
        <v>775</v>
      </c>
      <c r="AW85" s="81" t="s">
        <v>776</v>
      </c>
      <c r="AX85" s="81" t="s">
        <v>777</v>
      </c>
      <c r="AY85" s="81" t="s">
        <v>778</v>
      </c>
      <c r="AZ85" s="81" t="s">
        <v>779</v>
      </c>
      <c r="BA85" s="81" t="s">
        <v>780</v>
      </c>
      <c r="BB85" s="81" t="s">
        <v>781</v>
      </c>
      <c r="BC85" s="81" t="s">
        <v>782</v>
      </c>
      <c r="BD85" s="82" t="s">
        <v>783</v>
      </c>
    </row>
    <row r="86" spans="2:56" s="16" customFormat="1" ht="10.9" customHeight="1">
      <c r="B86" s="17"/>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20"/>
      <c r="AS86" s="84"/>
      <c r="AT86" s="22"/>
      <c r="AU86" s="22"/>
      <c r="AV86" s="22"/>
      <c r="AW86" s="22"/>
      <c r="AX86" s="22"/>
      <c r="AY86" s="22"/>
      <c r="AZ86" s="22"/>
      <c r="BA86" s="22"/>
      <c r="BB86" s="22"/>
      <c r="BC86" s="22"/>
      <c r="BD86" s="35"/>
    </row>
    <row r="87" spans="2:76" s="137" customFormat="1" ht="32.45" customHeight="1">
      <c r="B87" s="138"/>
      <c r="C87" s="83" t="s">
        <v>784</v>
      </c>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585">
        <f ca="1">ROUND(SUM(AG88:AG93),2)</f>
        <v>0</v>
      </c>
      <c r="AH87" s="585"/>
      <c r="AI87" s="585"/>
      <c r="AJ87" s="585"/>
      <c r="AK87" s="585"/>
      <c r="AL87" s="585"/>
      <c r="AM87" s="585"/>
      <c r="AN87" s="574">
        <f>SUM(AN88,AN93)</f>
        <v>0</v>
      </c>
      <c r="AO87" s="574"/>
      <c r="AP87" s="574"/>
      <c r="AQ87" s="140"/>
      <c r="AS87" s="144">
        <f>ROUND(SUM(AS88:AS92),2)</f>
        <v>0</v>
      </c>
      <c r="AT87" s="145">
        <f aca="true" t="shared" si="0" ref="AT87:AT92">ROUND(SUM(AV87:AW87),2)</f>
        <v>0</v>
      </c>
      <c r="AU87" s="146">
        <f>ROUND(SUM(AU88:AU92),5)</f>
        <v>0</v>
      </c>
      <c r="AV87" s="145">
        <f>ROUND(AZ87*L31,2)</f>
        <v>0</v>
      </c>
      <c r="AW87" s="145">
        <f>ROUND(BA87*L32,2)</f>
        <v>0</v>
      </c>
      <c r="AX87" s="145">
        <f>ROUND(BB87*L31,2)</f>
        <v>0</v>
      </c>
      <c r="AY87" s="145">
        <f>ROUND(BC87*L32,2)</f>
        <v>0</v>
      </c>
      <c r="AZ87" s="145">
        <f>ROUND(SUM(AZ88:AZ92),2)</f>
        <v>0</v>
      </c>
      <c r="BA87" s="145">
        <f>ROUND(SUM(BA88:BA92),2)</f>
        <v>0</v>
      </c>
      <c r="BB87" s="145">
        <f>ROUND(SUM(BB88:BB92),2)</f>
        <v>0</v>
      </c>
      <c r="BC87" s="145">
        <f>ROUND(SUM(BC88:BC92),2)</f>
        <v>0</v>
      </c>
      <c r="BD87" s="147">
        <f>ROUND(SUM(BD88:BD92),2)</f>
        <v>0</v>
      </c>
      <c r="BS87" s="148" t="s">
        <v>98</v>
      </c>
      <c r="BT87" s="148" t="s">
        <v>99</v>
      </c>
      <c r="BU87" s="149" t="s">
        <v>785</v>
      </c>
      <c r="BV87" s="148" t="s">
        <v>786</v>
      </c>
      <c r="BW87" s="148" t="s">
        <v>787</v>
      </c>
      <c r="BX87" s="148" t="s">
        <v>788</v>
      </c>
    </row>
    <row r="88" spans="1:76" s="155" customFormat="1" ht="27.4" customHeight="1">
      <c r="A88" s="150" t="s">
        <v>789</v>
      </c>
      <c r="B88" s="151"/>
      <c r="C88" s="152"/>
      <c r="D88" s="580" t="s">
        <v>790</v>
      </c>
      <c r="E88" s="581"/>
      <c r="F88" s="581"/>
      <c r="G88" s="581"/>
      <c r="H88" s="581"/>
      <c r="I88" s="153"/>
      <c r="J88" s="580" t="s">
        <v>791</v>
      </c>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2">
        <f>VRN!M30</f>
        <v>0</v>
      </c>
      <c r="AH88" s="581"/>
      <c r="AI88" s="581"/>
      <c r="AJ88" s="581"/>
      <c r="AK88" s="581"/>
      <c r="AL88" s="581"/>
      <c r="AM88" s="581"/>
      <c r="AN88" s="582">
        <f>AG88*1.21</f>
        <v>0</v>
      </c>
      <c r="AO88" s="581"/>
      <c r="AP88" s="581"/>
      <c r="AQ88" s="154"/>
      <c r="AS88" s="156">
        <v>0</v>
      </c>
      <c r="AT88" s="157">
        <f t="shared" si="0"/>
        <v>0</v>
      </c>
      <c r="AU88" s="158">
        <v>0</v>
      </c>
      <c r="AV88" s="157">
        <v>0</v>
      </c>
      <c r="AW88" s="157">
        <v>0</v>
      </c>
      <c r="AX88" s="157">
        <v>0</v>
      </c>
      <c r="AY88" s="157">
        <v>0</v>
      </c>
      <c r="AZ88" s="157">
        <v>0</v>
      </c>
      <c r="BA88" s="157">
        <v>0</v>
      </c>
      <c r="BB88" s="157">
        <v>0</v>
      </c>
      <c r="BC88" s="157">
        <v>0</v>
      </c>
      <c r="BD88" s="159">
        <v>0</v>
      </c>
      <c r="BT88" s="160" t="s">
        <v>80</v>
      </c>
      <c r="BV88" s="160" t="s">
        <v>786</v>
      </c>
      <c r="BW88" s="160" t="s">
        <v>729</v>
      </c>
      <c r="BX88" s="160" t="s">
        <v>787</v>
      </c>
    </row>
    <row r="89" spans="1:76" s="155" customFormat="1" ht="27.4" customHeight="1">
      <c r="A89" s="150" t="s">
        <v>789</v>
      </c>
      <c r="B89" s="151"/>
      <c r="C89" s="152"/>
      <c r="D89" s="580" t="s">
        <v>792</v>
      </c>
      <c r="E89" s="581"/>
      <c r="F89" s="581"/>
      <c r="G89" s="581"/>
      <c r="H89" s="581"/>
      <c r="I89" s="153"/>
      <c r="J89" s="580" t="s">
        <v>793</v>
      </c>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2">
        <f ca="1">'1 PP'!M30</f>
        <v>0</v>
      </c>
      <c r="AH89" s="581"/>
      <c r="AI89" s="581"/>
      <c r="AJ89" s="581"/>
      <c r="AK89" s="581"/>
      <c r="AL89" s="581"/>
      <c r="AM89" s="581"/>
      <c r="AN89" s="582">
        <f aca="true" t="shared" si="1" ref="AN89:AN92">AG89*1.21</f>
        <v>0</v>
      </c>
      <c r="AO89" s="581"/>
      <c r="AP89" s="581"/>
      <c r="AQ89" s="154"/>
      <c r="AS89" s="156">
        <v>0</v>
      </c>
      <c r="AT89" s="157">
        <f t="shared" si="0"/>
        <v>0</v>
      </c>
      <c r="AU89" s="158">
        <v>0</v>
      </c>
      <c r="AV89" s="157">
        <v>0</v>
      </c>
      <c r="AW89" s="157">
        <v>0</v>
      </c>
      <c r="AX89" s="157">
        <v>0</v>
      </c>
      <c r="AY89" s="157">
        <v>0</v>
      </c>
      <c r="AZ89" s="157">
        <v>0</v>
      </c>
      <c r="BA89" s="157">
        <v>0</v>
      </c>
      <c r="BB89" s="157">
        <v>0</v>
      </c>
      <c r="BC89" s="157">
        <v>0</v>
      </c>
      <c r="BD89" s="159">
        <v>0</v>
      </c>
      <c r="BT89" s="160" t="s">
        <v>80</v>
      </c>
      <c r="BV89" s="160" t="s">
        <v>786</v>
      </c>
      <c r="BW89" s="160" t="s">
        <v>585</v>
      </c>
      <c r="BX89" s="160" t="s">
        <v>787</v>
      </c>
    </row>
    <row r="90" spans="1:76" s="155" customFormat="1" ht="27.4" customHeight="1">
      <c r="A90" s="150" t="s">
        <v>789</v>
      </c>
      <c r="B90" s="151"/>
      <c r="C90" s="152"/>
      <c r="D90" s="580" t="s">
        <v>794</v>
      </c>
      <c r="E90" s="581"/>
      <c r="F90" s="581"/>
      <c r="G90" s="581"/>
      <c r="H90" s="581"/>
      <c r="I90" s="153"/>
      <c r="J90" s="580" t="s">
        <v>795</v>
      </c>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2">
        <f ca="1">'1 NP'!M28</f>
        <v>0</v>
      </c>
      <c r="AH90" s="581"/>
      <c r="AI90" s="581"/>
      <c r="AJ90" s="581"/>
      <c r="AK90" s="581"/>
      <c r="AL90" s="581"/>
      <c r="AM90" s="581"/>
      <c r="AN90" s="582">
        <f ca="1" t="shared" si="1"/>
        <v>0</v>
      </c>
      <c r="AO90" s="581"/>
      <c r="AP90" s="581"/>
      <c r="AQ90" s="154"/>
      <c r="AS90" s="156">
        <v>0</v>
      </c>
      <c r="AT90" s="157">
        <f t="shared" si="0"/>
        <v>0</v>
      </c>
      <c r="AU90" s="158">
        <v>0</v>
      </c>
      <c r="AV90" s="157">
        <v>0</v>
      </c>
      <c r="AW90" s="157">
        <v>0</v>
      </c>
      <c r="AX90" s="157">
        <v>0</v>
      </c>
      <c r="AY90" s="157">
        <v>0</v>
      </c>
      <c r="AZ90" s="157">
        <v>0</v>
      </c>
      <c r="BA90" s="157">
        <v>0</v>
      </c>
      <c r="BB90" s="157">
        <v>0</v>
      </c>
      <c r="BC90" s="157">
        <v>0</v>
      </c>
      <c r="BD90" s="159">
        <v>0</v>
      </c>
      <c r="BT90" s="160" t="s">
        <v>80</v>
      </c>
      <c r="BV90" s="160" t="s">
        <v>786</v>
      </c>
      <c r="BW90" s="160" t="s">
        <v>482</v>
      </c>
      <c r="BX90" s="160" t="s">
        <v>787</v>
      </c>
    </row>
    <row r="91" spans="1:76" s="155" customFormat="1" ht="27.4" customHeight="1">
      <c r="A91" s="150" t="s">
        <v>789</v>
      </c>
      <c r="B91" s="151"/>
      <c r="C91" s="152"/>
      <c r="D91" s="580" t="s">
        <v>796</v>
      </c>
      <c r="E91" s="581"/>
      <c r="F91" s="581"/>
      <c r="G91" s="581"/>
      <c r="H91" s="581"/>
      <c r="I91" s="153"/>
      <c r="J91" s="580" t="s">
        <v>797</v>
      </c>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2">
        <f ca="1">'2 NP'!M30</f>
        <v>0</v>
      </c>
      <c r="AH91" s="581"/>
      <c r="AI91" s="581"/>
      <c r="AJ91" s="581"/>
      <c r="AK91" s="581"/>
      <c r="AL91" s="581"/>
      <c r="AM91" s="581"/>
      <c r="AN91" s="582">
        <f ca="1" t="shared" si="1"/>
        <v>0</v>
      </c>
      <c r="AO91" s="581"/>
      <c r="AP91" s="581"/>
      <c r="AQ91" s="154"/>
      <c r="AS91" s="156">
        <v>0</v>
      </c>
      <c r="AT91" s="157">
        <f t="shared" si="0"/>
        <v>0</v>
      </c>
      <c r="AU91" s="158">
        <v>0</v>
      </c>
      <c r="AV91" s="157">
        <v>0</v>
      </c>
      <c r="AW91" s="157">
        <v>0</v>
      </c>
      <c r="AX91" s="157">
        <v>0</v>
      </c>
      <c r="AY91" s="157">
        <v>0</v>
      </c>
      <c r="AZ91" s="157">
        <v>0</v>
      </c>
      <c r="BA91" s="157">
        <v>0</v>
      </c>
      <c r="BB91" s="157">
        <v>0</v>
      </c>
      <c r="BC91" s="157">
        <v>0</v>
      </c>
      <c r="BD91" s="159">
        <v>0</v>
      </c>
      <c r="BT91" s="160" t="s">
        <v>80</v>
      </c>
      <c r="BV91" s="160" t="s">
        <v>786</v>
      </c>
      <c r="BW91" s="160" t="s">
        <v>388</v>
      </c>
      <c r="BX91" s="160" t="s">
        <v>787</v>
      </c>
    </row>
    <row r="92" spans="1:76" s="155" customFormat="1" ht="27.4" customHeight="1">
      <c r="A92" s="150" t="s">
        <v>789</v>
      </c>
      <c r="B92" s="151"/>
      <c r="C92" s="152"/>
      <c r="D92" s="580" t="s">
        <v>798</v>
      </c>
      <c r="E92" s="581"/>
      <c r="F92" s="581"/>
      <c r="G92" s="581"/>
      <c r="H92" s="581"/>
      <c r="I92" s="153"/>
      <c r="J92" s="580" t="s">
        <v>799</v>
      </c>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2">
        <f ca="1">'3 NP'!M30</f>
        <v>0</v>
      </c>
      <c r="AH92" s="581"/>
      <c r="AI92" s="581"/>
      <c r="AJ92" s="581"/>
      <c r="AK92" s="581"/>
      <c r="AL92" s="581"/>
      <c r="AM92" s="581"/>
      <c r="AN92" s="582">
        <f ca="1" t="shared" si="1"/>
        <v>0</v>
      </c>
      <c r="AO92" s="581"/>
      <c r="AP92" s="581"/>
      <c r="AQ92" s="154"/>
      <c r="AS92" s="161">
        <v>0</v>
      </c>
      <c r="AT92" s="162">
        <f t="shared" si="0"/>
        <v>0</v>
      </c>
      <c r="AU92" s="163">
        <v>0</v>
      </c>
      <c r="AV92" s="162">
        <v>0</v>
      </c>
      <c r="AW92" s="162">
        <v>0</v>
      </c>
      <c r="AX92" s="162">
        <v>0</v>
      </c>
      <c r="AY92" s="162">
        <v>0</v>
      </c>
      <c r="AZ92" s="162">
        <v>0</v>
      </c>
      <c r="BA92" s="162">
        <v>0</v>
      </c>
      <c r="BB92" s="162">
        <v>0</v>
      </c>
      <c r="BC92" s="162">
        <v>0</v>
      </c>
      <c r="BD92" s="164">
        <v>0</v>
      </c>
      <c r="BT92" s="160" t="s">
        <v>80</v>
      </c>
      <c r="BV92" s="160" t="s">
        <v>786</v>
      </c>
      <c r="BW92" s="160" t="s">
        <v>8</v>
      </c>
      <c r="BX92" s="160" t="s">
        <v>787</v>
      </c>
    </row>
    <row r="93" spans="2:43" ht="31.5" customHeight="1">
      <c r="B93" s="11"/>
      <c r="C93" s="14"/>
      <c r="D93" s="583" t="s">
        <v>1293</v>
      </c>
      <c r="E93" s="584"/>
      <c r="F93" s="584"/>
      <c r="G93" s="584"/>
      <c r="H93" s="584"/>
      <c r="I93" s="381"/>
      <c r="J93" s="580" t="s">
        <v>1292</v>
      </c>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2">
        <f>'KL PP'!I21</f>
        <v>0</v>
      </c>
      <c r="AH93" s="581"/>
      <c r="AI93" s="581"/>
      <c r="AJ93" s="581"/>
      <c r="AK93" s="581"/>
      <c r="AL93" s="581"/>
      <c r="AM93" s="581"/>
      <c r="AN93" s="582">
        <f aca="true" t="shared" si="2" ref="AN93">AG93*1.21</f>
        <v>0</v>
      </c>
      <c r="AO93" s="581"/>
      <c r="AP93" s="581"/>
      <c r="AQ93" s="12"/>
    </row>
    <row r="94" spans="2:48" s="16" customFormat="1" ht="30" customHeight="1">
      <c r="B94" s="17"/>
      <c r="C94" s="83"/>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574"/>
      <c r="AH94" s="575"/>
      <c r="AI94" s="575"/>
      <c r="AJ94" s="575"/>
      <c r="AK94" s="575"/>
      <c r="AL94" s="575"/>
      <c r="AM94" s="575"/>
      <c r="AN94" s="574"/>
      <c r="AO94" s="575"/>
      <c r="AP94" s="575"/>
      <c r="AQ94" s="20"/>
      <c r="AS94" s="80" t="s">
        <v>800</v>
      </c>
      <c r="AT94" s="81" t="s">
        <v>801</v>
      </c>
      <c r="AU94" s="81" t="s">
        <v>32</v>
      </c>
      <c r="AV94" s="82" t="s">
        <v>773</v>
      </c>
    </row>
    <row r="95" spans="2:89" s="16" customFormat="1" ht="19.9" customHeight="1">
      <c r="B95" s="17"/>
      <c r="C95" s="18"/>
      <c r="D95" s="5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576"/>
      <c r="AH95" s="575"/>
      <c r="AI95" s="575"/>
      <c r="AJ95" s="575"/>
      <c r="AK95" s="575"/>
      <c r="AL95" s="575"/>
      <c r="AM95" s="575"/>
      <c r="AN95" s="577"/>
      <c r="AO95" s="575"/>
      <c r="AP95" s="575"/>
      <c r="AQ95" s="20"/>
      <c r="AS95" s="165">
        <v>0</v>
      </c>
      <c r="AT95" s="166" t="s">
        <v>802</v>
      </c>
      <c r="AU95" s="166" t="s">
        <v>33</v>
      </c>
      <c r="AV95" s="167">
        <f>ROUND(IF(AU95="základní",AG95*L31,IF(AU95="snížená",AG95*L32,0)),2)</f>
        <v>0</v>
      </c>
      <c r="BV95" s="7" t="s">
        <v>803</v>
      </c>
      <c r="BY95" s="107">
        <f>IF(AU95="základní",AV95,0)</f>
        <v>0</v>
      </c>
      <c r="BZ95" s="107">
        <f>IF(AU95="snížená",AV95,0)</f>
        <v>0</v>
      </c>
      <c r="CA95" s="107">
        <v>0</v>
      </c>
      <c r="CB95" s="107">
        <v>0</v>
      </c>
      <c r="CC95" s="107">
        <v>0</v>
      </c>
      <c r="CD95" s="107">
        <f>IF(AU95="základní",AG95,0)</f>
        <v>0</v>
      </c>
      <c r="CE95" s="107">
        <f>IF(AU95="snížená",AG95,0)</f>
        <v>0</v>
      </c>
      <c r="CF95" s="107">
        <f>IF(AU95="zákl. přenesená",AG95,0)</f>
        <v>0</v>
      </c>
      <c r="CG95" s="107">
        <f>IF(AU95="sníž. přenesená",AG95,0)</f>
        <v>0</v>
      </c>
      <c r="CH95" s="107">
        <f>IF(AU95="nulová",AG95,0)</f>
        <v>0</v>
      </c>
      <c r="CI95" s="7">
        <f>IF(AU95="základní",1,IF(AU95="snížená",2,IF(AU95="zákl. přenesená",4,IF(AU95="sníž. přenesená",5,3))))</f>
        <v>1</v>
      </c>
      <c r="CJ95" s="7">
        <f>IF(AT95="stavební čast",1,IF(8895="investiční čast",2,3))</f>
        <v>1</v>
      </c>
      <c r="CK95" s="7" t="str">
        <f>IF(D95="Vyplň vlastní","","x")</f>
        <v>x</v>
      </c>
    </row>
    <row r="96" spans="2:89" s="16" customFormat="1" ht="19.9" customHeight="1">
      <c r="B96" s="17"/>
      <c r="C96" s="18"/>
      <c r="D96" s="579"/>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18"/>
      <c r="AD96" s="18"/>
      <c r="AE96" s="18"/>
      <c r="AF96" s="18"/>
      <c r="AG96" s="576"/>
      <c r="AH96" s="575"/>
      <c r="AI96" s="575"/>
      <c r="AJ96" s="575"/>
      <c r="AK96" s="575"/>
      <c r="AL96" s="575"/>
      <c r="AM96" s="575"/>
      <c r="AN96" s="577"/>
      <c r="AO96" s="575"/>
      <c r="AP96" s="575"/>
      <c r="AQ96" s="20"/>
      <c r="AS96" s="168">
        <v>0</v>
      </c>
      <c r="AT96" s="169" t="s">
        <v>802</v>
      </c>
      <c r="AU96" s="169" t="s">
        <v>33</v>
      </c>
      <c r="AV96" s="170">
        <f>ROUND(IF(AU96="nulová",0,IF(OR(AU96="základní",AU96="zákl. přenesená"),AG96*L31,AG96*L32)),2)</f>
        <v>0</v>
      </c>
      <c r="BV96" s="7" t="s">
        <v>804</v>
      </c>
      <c r="BY96" s="107">
        <f>IF(AU96="základní",AV96,0)</f>
        <v>0</v>
      </c>
      <c r="BZ96" s="107">
        <f>IF(AU96="snížená",AV96,0)</f>
        <v>0</v>
      </c>
      <c r="CA96" s="107">
        <f>IF(AU96="zákl. přenesená",AV96,0)</f>
        <v>0</v>
      </c>
      <c r="CB96" s="107">
        <f>IF(AU96="sníž. přenesená",AV96,0)</f>
        <v>0</v>
      </c>
      <c r="CC96" s="107">
        <f>IF(AU96="nulová",AV96,0)</f>
        <v>0</v>
      </c>
      <c r="CD96" s="107">
        <f>IF(AU96="základní",AG96,0)</f>
        <v>0</v>
      </c>
      <c r="CE96" s="107">
        <f>IF(AU96="snížená",AG96,0)</f>
        <v>0</v>
      </c>
      <c r="CF96" s="107">
        <f>IF(AU96="zákl. přenesená",AG96,0)</f>
        <v>0</v>
      </c>
      <c r="CG96" s="107">
        <f>IF(AU96="sníž. přenesená",AG96,0)</f>
        <v>0</v>
      </c>
      <c r="CH96" s="107">
        <f>IF(AU96="nulová",AG96,0)</f>
        <v>0</v>
      </c>
      <c r="CI96" s="7">
        <f>IF(AU96="základní",1,IF(AU96="snížená",2,IF(AU96="zákl. přenesená",4,IF(AU96="sníž. přenesená",5,3))))</f>
        <v>1</v>
      </c>
      <c r="CJ96" s="7">
        <f>IF(AT96="stavební čast",1,IF(8896="investiční čast",2,3))</f>
        <v>1</v>
      </c>
      <c r="CK96" s="7" t="str">
        <f>IF(D96="Vyplň vlastní","","x")</f>
        <v>x</v>
      </c>
    </row>
    <row r="97" spans="2:89" s="16" customFormat="1" ht="19.9" customHeight="1">
      <c r="B97" s="17"/>
      <c r="C97" s="18"/>
      <c r="D97" s="579"/>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18"/>
      <c r="AD97" s="18"/>
      <c r="AE97" s="18"/>
      <c r="AF97" s="18"/>
      <c r="AG97" s="576"/>
      <c r="AH97" s="575"/>
      <c r="AI97" s="575"/>
      <c r="AJ97" s="575"/>
      <c r="AK97" s="575"/>
      <c r="AL97" s="575"/>
      <c r="AM97" s="575"/>
      <c r="AN97" s="577"/>
      <c r="AO97" s="575"/>
      <c r="AP97" s="575"/>
      <c r="AQ97" s="20"/>
      <c r="AS97" s="168">
        <v>0</v>
      </c>
      <c r="AT97" s="169" t="s">
        <v>802</v>
      </c>
      <c r="AU97" s="169" t="s">
        <v>33</v>
      </c>
      <c r="AV97" s="170">
        <f>ROUND(IF(AU97="nulová",0,IF(OR(AU97="základní",AU97="zákl. přenesená"),AG97*L31,AG97*L32)),2)</f>
        <v>0</v>
      </c>
      <c r="BV97" s="7" t="s">
        <v>804</v>
      </c>
      <c r="BY97" s="107">
        <f>IF(AU97="základní",AV97,0)</f>
        <v>0</v>
      </c>
      <c r="BZ97" s="107">
        <f>IF(AU97="snížená",AV97,0)</f>
        <v>0</v>
      </c>
      <c r="CA97" s="107">
        <f>IF(AU97="zákl. přenesená",AV97,0)</f>
        <v>0</v>
      </c>
      <c r="CB97" s="107">
        <f>IF(AU97="sníž. přenesená",AV97,0)</f>
        <v>0</v>
      </c>
      <c r="CC97" s="107">
        <f>IF(AU97="nulová",AV97,0)</f>
        <v>0</v>
      </c>
      <c r="CD97" s="107">
        <f>IF(AU97="základní",AG97,0)</f>
        <v>0</v>
      </c>
      <c r="CE97" s="107">
        <f>IF(AU97="snížená",AG97,0)</f>
        <v>0</v>
      </c>
      <c r="CF97" s="107">
        <f>IF(AU97="zákl. přenesená",AG97,0)</f>
        <v>0</v>
      </c>
      <c r="CG97" s="107">
        <f>IF(AU97="sníž. přenesená",AG97,0)</f>
        <v>0</v>
      </c>
      <c r="CH97" s="107">
        <f>IF(AU97="nulová",AG97,0)</f>
        <v>0</v>
      </c>
      <c r="CI97" s="7">
        <f>IF(AU97="základní",1,IF(AU97="snížená",2,IF(AU97="zákl. přenesená",4,IF(AU97="sníž. přenesená",5,3))))</f>
        <v>1</v>
      </c>
      <c r="CJ97" s="7">
        <f>IF(AT97="stavební čast",1,IF(8897="investiční čast",2,3))</f>
        <v>1</v>
      </c>
      <c r="CK97" s="7" t="str">
        <f>IF(D97="Vyplň vlastní","","x")</f>
        <v>x</v>
      </c>
    </row>
    <row r="98" spans="2:89" s="16" customFormat="1" ht="19.9" customHeight="1">
      <c r="B98" s="17"/>
      <c r="C98" s="18"/>
      <c r="D98" s="579"/>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18"/>
      <c r="AD98" s="18"/>
      <c r="AE98" s="18"/>
      <c r="AF98" s="18"/>
      <c r="AG98" s="576"/>
      <c r="AH98" s="575"/>
      <c r="AI98" s="575"/>
      <c r="AJ98" s="575"/>
      <c r="AK98" s="575"/>
      <c r="AL98" s="575"/>
      <c r="AM98" s="575"/>
      <c r="AN98" s="577"/>
      <c r="AO98" s="575"/>
      <c r="AP98" s="575"/>
      <c r="AQ98" s="20"/>
      <c r="AS98" s="171">
        <v>0</v>
      </c>
      <c r="AT98" s="172" t="s">
        <v>802</v>
      </c>
      <c r="AU98" s="172" t="s">
        <v>33</v>
      </c>
      <c r="AV98" s="173">
        <f>ROUND(IF(AU98="nulová",0,IF(OR(AU98="základní",AU98="zákl. přenesená"),AG98*L31,AG98*L32)),2)</f>
        <v>0</v>
      </c>
      <c r="BV98" s="7" t="s">
        <v>804</v>
      </c>
      <c r="BY98" s="107">
        <f>IF(AU98="základní",AV98,0)</f>
        <v>0</v>
      </c>
      <c r="BZ98" s="107">
        <f>IF(AU98="snížená",AV98,0)</f>
        <v>0</v>
      </c>
      <c r="CA98" s="107">
        <f>IF(AU98="zákl. přenesená",AV98,0)</f>
        <v>0</v>
      </c>
      <c r="CB98" s="107">
        <f>IF(AU98="sníž. přenesená",AV98,0)</f>
        <v>0</v>
      </c>
      <c r="CC98" s="107">
        <f>IF(AU98="nulová",AV98,0)</f>
        <v>0</v>
      </c>
      <c r="CD98" s="107">
        <f>IF(AU98="základní",AG98,0)</f>
        <v>0</v>
      </c>
      <c r="CE98" s="107">
        <f>IF(AU98="snížená",AG98,0)</f>
        <v>0</v>
      </c>
      <c r="CF98" s="107">
        <f>IF(AU98="zákl. přenesená",AG98,0)</f>
        <v>0</v>
      </c>
      <c r="CG98" s="107">
        <f>IF(AU98="sníž. přenesená",AG98,0)</f>
        <v>0</v>
      </c>
      <c r="CH98" s="107">
        <f>IF(AU98="nulová",AG98,0)</f>
        <v>0</v>
      </c>
      <c r="CI98" s="7">
        <f>IF(AU98="základní",1,IF(AU98="snížená",2,IF(AU98="zákl. přenesená",4,IF(AU98="sníž. přenesená",5,3))))</f>
        <v>1</v>
      </c>
      <c r="CJ98" s="7">
        <f>IF(AT98="stavební čast",1,IF(8898="investiční čast",2,3))</f>
        <v>1</v>
      </c>
      <c r="CK98" s="7" t="str">
        <f>IF(D98="Vyplň vlastní","","x")</f>
        <v>x</v>
      </c>
    </row>
    <row r="99" spans="2:43" s="16" customFormat="1" ht="10.9" customHeight="1">
      <c r="B99" s="17"/>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20"/>
    </row>
    <row r="100" spans="2:43" s="16" customFormat="1" ht="30" customHeight="1">
      <c r="B100" s="17"/>
      <c r="C100" s="74" t="s">
        <v>1280</v>
      </c>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578">
        <f ca="1">ROUND(AG87+AG94,2)</f>
        <v>0</v>
      </c>
      <c r="AH100" s="578"/>
      <c r="AI100" s="578"/>
      <c r="AJ100" s="578"/>
      <c r="AK100" s="578"/>
      <c r="AL100" s="578"/>
      <c r="AM100" s="578"/>
      <c r="AN100" s="578">
        <f>AN87+AN94</f>
        <v>0</v>
      </c>
      <c r="AO100" s="578"/>
      <c r="AP100" s="578"/>
      <c r="AQ100" s="20"/>
    </row>
    <row r="101" spans="2:43" s="16" customFormat="1" ht="6.95" customHeight="1">
      <c r="B101" s="42"/>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4"/>
    </row>
  </sheetData>
  <mergeCells count="78">
    <mergeCell ref="C2:AP2"/>
    <mergeCell ref="AR2:BE2"/>
    <mergeCell ref="C4:AP4"/>
    <mergeCell ref="K5:AO5"/>
    <mergeCell ref="BE5:BE34"/>
    <mergeCell ref="K6:AO6"/>
    <mergeCell ref="E14:AJ14"/>
    <mergeCell ref="E23:AN23"/>
    <mergeCell ref="AK26:AO26"/>
    <mergeCell ref="AK27:AO27"/>
    <mergeCell ref="AK29:AO29"/>
    <mergeCell ref="L31:O31"/>
    <mergeCell ref="W31:AE31"/>
    <mergeCell ref="AK31:AO31"/>
    <mergeCell ref="L32:O32"/>
    <mergeCell ref="W32:AE32"/>
    <mergeCell ref="AK32:AO32"/>
    <mergeCell ref="C76:AP76"/>
    <mergeCell ref="L33:O33"/>
    <mergeCell ref="W33:AE33"/>
    <mergeCell ref="AK33:AO33"/>
    <mergeCell ref="L34:O34"/>
    <mergeCell ref="W34:AE34"/>
    <mergeCell ref="AK34:AO34"/>
    <mergeCell ref="L35:O35"/>
    <mergeCell ref="W35:AE35"/>
    <mergeCell ref="AK35:AO35"/>
    <mergeCell ref="X37:AB37"/>
    <mergeCell ref="AK37:AO37"/>
    <mergeCell ref="L78:AO78"/>
    <mergeCell ref="AM82:AP82"/>
    <mergeCell ref="AS82:AT84"/>
    <mergeCell ref="AM83:AP83"/>
    <mergeCell ref="C85:G85"/>
    <mergeCell ref="I85:AF85"/>
    <mergeCell ref="AG85:AM85"/>
    <mergeCell ref="AN85:AP85"/>
    <mergeCell ref="AG87:AM87"/>
    <mergeCell ref="AN87:AP87"/>
    <mergeCell ref="D88:H88"/>
    <mergeCell ref="J88:AF88"/>
    <mergeCell ref="AG88:AM88"/>
    <mergeCell ref="AN88:AP88"/>
    <mergeCell ref="D89:H89"/>
    <mergeCell ref="J89:AF89"/>
    <mergeCell ref="AG89:AM89"/>
    <mergeCell ref="AN89:AP89"/>
    <mergeCell ref="D90:H90"/>
    <mergeCell ref="J90:AF90"/>
    <mergeCell ref="AG90:AM90"/>
    <mergeCell ref="AN90:AP90"/>
    <mergeCell ref="D96:AB96"/>
    <mergeCell ref="AG96:AM96"/>
    <mergeCell ref="AN96:AP96"/>
    <mergeCell ref="D91:H91"/>
    <mergeCell ref="J91:AF91"/>
    <mergeCell ref="AG91:AM91"/>
    <mergeCell ref="AN91:AP91"/>
    <mergeCell ref="D92:H92"/>
    <mergeCell ref="J92:AF92"/>
    <mergeCell ref="AG92:AM92"/>
    <mergeCell ref="AN92:AP92"/>
    <mergeCell ref="D93:H93"/>
    <mergeCell ref="J93:AF93"/>
    <mergeCell ref="AG93:AM93"/>
    <mergeCell ref="AN93:AP93"/>
    <mergeCell ref="AG94:AM94"/>
    <mergeCell ref="D97:AB97"/>
    <mergeCell ref="AG97:AM97"/>
    <mergeCell ref="AN97:AP97"/>
    <mergeCell ref="D98:AB98"/>
    <mergeCell ref="AG98:AM98"/>
    <mergeCell ref="AN98:AP98"/>
    <mergeCell ref="AN94:AP94"/>
    <mergeCell ref="AG95:AM95"/>
    <mergeCell ref="AN95:AP95"/>
    <mergeCell ref="AG100:AM100"/>
    <mergeCell ref="AN100:AP100"/>
  </mergeCells>
  <dataValidations count="22">
    <dataValidation type="list" allowBlank="1" showInputMessage="1" showErrorMessage="1" error="Povoleny jsou hodnoty stavební čast, technologická čast, investiční čast." sqref="AT95:AT99 KP95:KP99 UL95:UL99 AEH95:AEH99 AOD95:AOD99 AXZ95:AXZ99 BHV95:BHV99 BRR95:BRR99 CBN95:CBN99 CLJ95:CLJ99 CVF95:CVF99 DFB95:DFB99 DOX95:DOX99 DYT95:DYT99 EIP95:EIP99 ESL95:ESL99 FCH95:FCH99 FMD95:FMD99 FVZ95:FVZ99 GFV95:GFV99 GPR95:GPR99 GZN95:GZN99 HJJ95:HJJ99 HTF95:HTF99 IDB95:IDB99 IMX95:IMX99 IWT95:IWT99 JGP95:JGP99 JQL95:JQL99 KAH95:KAH99 KKD95:KKD99 KTZ95:KTZ99 LDV95:LDV99 LNR95:LNR99 LXN95:LXN99 MHJ95:MHJ99 MRF95:MRF99 NBB95:NBB99 NKX95:NKX99 NUT95:NUT99 OEP95:OEP99 OOL95:OOL99 OYH95:OYH99 PID95:PID99 PRZ95:PRZ99 QBV95:QBV99 QLR95:QLR99 QVN95:QVN99 RFJ95:RFJ99 RPF95:RPF99 RZB95:RZB99 SIX95:SIX99 SST95:SST99 TCP95:TCP99 TML95:TML99 TWH95:TWH99 UGD95:UGD99 UPZ95:UPZ99 UZV95:UZV99 VJR95:VJR99 VTN95:VTN99 WDJ95:WDJ99 WNF95:WNF99 WXB95:WXB99 AT65631:AT65635 KP65631:KP65635 UL65631:UL65635 AEH65631:AEH65635 AOD65631:AOD65635 AXZ65631:AXZ65635 BHV65631:BHV65635 BRR65631:BRR65635 CBN65631:CBN65635 CLJ65631:CLJ65635 CVF65631:CVF65635 DFB65631:DFB65635 DOX65631:DOX65635 DYT65631:DYT65635 EIP65631:EIP65635 ESL65631:ESL65635 FCH65631:FCH65635 FMD65631:FMD65635 FVZ65631:FVZ65635 GFV65631:GFV65635 GPR65631:GPR65635 GZN65631:GZN65635 HJJ65631:HJJ65635 HTF65631:HTF65635 IDB65631:IDB65635 IMX65631:IMX65635 IWT65631:IWT65635 JGP65631:JGP65635 JQL65631:JQL65635 KAH65631:KAH65635 KKD65631:KKD65635 KTZ65631:KTZ65635 LDV65631:LDV65635 LNR65631:LNR65635 LXN65631:LXN65635 MHJ65631:MHJ65635">
      <formula1>"stavební čast,technologická čast,investiční čast"</formula1>
    </dataValidation>
    <dataValidation type="list" allowBlank="1" showInputMessage="1" showErrorMessage="1" error="Povoleny jsou hodnoty stavební čast, technologická čast, investiční čast." sqref="MRF65631:MRF65635 NBB65631:NBB65635 NKX65631:NKX65635 NUT65631:NUT65635 OEP65631:OEP65635 OOL65631:OOL65635 OYH65631:OYH65635 PID65631:PID65635 PRZ65631:PRZ65635 QBV65631:QBV65635 QLR65631:QLR65635 QVN65631:QVN65635 RFJ65631:RFJ65635 RPF65631:RPF65635 RZB65631:RZB65635 SIX65631:SIX65635 SST65631:SST65635 TCP65631:TCP65635 TML65631:TML65635 TWH65631:TWH65635 UGD65631:UGD65635 UPZ65631:UPZ65635 UZV65631:UZV65635 VJR65631:VJR65635 VTN65631:VTN65635 WDJ65631:WDJ65635 WNF65631:WNF65635 WXB65631:WXB65635 AT131167:AT131171 KP131167:KP131171 UL131167:UL131171 AEH131167:AEH131171 AOD131167:AOD131171 AXZ131167:AXZ131171 BHV131167:BHV131171 BRR131167:BRR131171 CBN131167:CBN131171 CLJ131167:CLJ131171 CVF131167:CVF131171 DFB131167:DFB131171 DOX131167:DOX131171 DYT131167:DYT131171 EIP131167:EIP131171 ESL131167:ESL131171 FCH131167:FCH131171 FMD131167:FMD131171 FVZ131167:FVZ131171 GFV131167:GFV131171 GPR131167:GPR131171 GZN131167:GZN131171 HJJ131167:HJJ131171 HTF131167:HTF131171 IDB131167:IDB131171 IMX131167:IMX131171 IWT131167:IWT131171 JGP131167:JGP131171 JQL131167:JQL131171 KAH131167:KAH131171 KKD131167:KKD131171 KTZ131167:KTZ131171 LDV131167:LDV131171 LNR131167:LNR131171 LXN131167:LXN131171 MHJ131167:MHJ131171 MRF131167:MRF131171 NBB131167:NBB131171 NKX131167:NKX131171 NUT131167:NUT131171 OEP131167:OEP131171 OOL131167:OOL131171 OYH131167:OYH131171 PID131167:PID131171 PRZ131167:PRZ131171 QBV131167:QBV131171 QLR131167:QLR131171 QVN131167:QVN131171 RFJ131167:RFJ131171 RPF131167:RPF131171 RZB131167:RZB131171 SIX131167:SIX131171 SST131167:SST131171 TCP131167:TCP131171 TML131167:TML131171 TWH131167:TWH131171 UGD131167:UGD131171 UPZ131167:UPZ131171 UZV131167:UZV131171 VJR131167:VJR131171 VTN131167:VTN131171 WDJ131167:WDJ131171 WNF131167:WNF131171 WXB131167:WXB131171 AT196703:AT196707 KP196703:KP196707 UL196703:UL196707 AEH196703:AEH196707 AOD196703:AOD196707 AXZ196703:AXZ196707 BHV196703:BHV196707 BRR196703:BRR196707">
      <formula1>"stavební čast,technologická čast,investiční čast"</formula1>
    </dataValidation>
    <dataValidation type="list" allowBlank="1" showInputMessage="1" showErrorMessage="1" error="Povoleny jsou hodnoty stavební čast, technologická čast, investiční čast." sqref="CBN196703:CBN196707 CLJ196703:CLJ196707 CVF196703:CVF196707 DFB196703:DFB196707 DOX196703:DOX196707 DYT196703:DYT196707 EIP196703:EIP196707 ESL196703:ESL196707 FCH196703:FCH196707 FMD196703:FMD196707 FVZ196703:FVZ196707 GFV196703:GFV196707 GPR196703:GPR196707 GZN196703:GZN196707 HJJ196703:HJJ196707 HTF196703:HTF196707 IDB196703:IDB196707 IMX196703:IMX196707 IWT196703:IWT196707 JGP196703:JGP196707 JQL196703:JQL196707 KAH196703:KAH196707 KKD196703:KKD196707 KTZ196703:KTZ196707 LDV196703:LDV196707 LNR196703:LNR196707 LXN196703:LXN196707 MHJ196703:MHJ196707 MRF196703:MRF196707 NBB196703:NBB196707 NKX196703:NKX196707 NUT196703:NUT196707 OEP196703:OEP196707 OOL196703:OOL196707 OYH196703:OYH196707 PID196703:PID196707 PRZ196703:PRZ196707 QBV196703:QBV196707 QLR196703:QLR196707 QVN196703:QVN196707 RFJ196703:RFJ196707 RPF196703:RPF196707 RZB196703:RZB196707 SIX196703:SIX196707 SST196703:SST196707 TCP196703:TCP196707 TML196703:TML196707 TWH196703:TWH196707 UGD196703:UGD196707 UPZ196703:UPZ196707 UZV196703:UZV196707 VJR196703:VJR196707 VTN196703:VTN196707 WDJ196703:WDJ196707 WNF196703:WNF196707 WXB196703:WXB196707 AT262239:AT262243 KP262239:KP262243 UL262239:UL262243 AEH262239:AEH262243 AOD262239:AOD262243 AXZ262239:AXZ262243 BHV262239:BHV262243 BRR262239:BRR262243 CBN262239:CBN262243 CLJ262239:CLJ262243 CVF262239:CVF262243 DFB262239:DFB262243 DOX262239:DOX262243 DYT262239:DYT262243 EIP262239:EIP262243 ESL262239:ESL262243 FCH262239:FCH262243 FMD262239:FMD262243 FVZ262239:FVZ262243 GFV262239:GFV262243 GPR262239:GPR262243 GZN262239:GZN262243 HJJ262239:HJJ262243 HTF262239:HTF262243 IDB262239:IDB262243 IMX262239:IMX262243 IWT262239:IWT262243 JGP262239:JGP262243 JQL262239:JQL262243 KAH262239:KAH262243 KKD262239:KKD262243 KTZ262239:KTZ262243 LDV262239:LDV262243 LNR262239:LNR262243 LXN262239:LXN262243 MHJ262239:MHJ262243 MRF262239:MRF262243 NBB262239:NBB262243 NKX262239:NKX262243 NUT262239:NUT262243 OEP262239:OEP262243 OOL262239:OOL262243 OYH262239:OYH262243 PID262239:PID262243">
      <formula1>"stavební čast,technologická čast,investiční čast"</formula1>
    </dataValidation>
    <dataValidation type="list" allowBlank="1" showInputMessage="1" showErrorMessage="1" error="Povoleny jsou hodnoty stavební čast, technologická čast, investiční čast." sqref="PRZ262239:PRZ262243 QBV262239:QBV262243 QLR262239:QLR262243 QVN262239:QVN262243 RFJ262239:RFJ262243 RPF262239:RPF262243 RZB262239:RZB262243 SIX262239:SIX262243 SST262239:SST262243 TCP262239:TCP262243 TML262239:TML262243 TWH262239:TWH262243 UGD262239:UGD262243 UPZ262239:UPZ262243 UZV262239:UZV262243 VJR262239:VJR262243 VTN262239:VTN262243 WDJ262239:WDJ262243 WNF262239:WNF262243 WXB262239:WXB262243 AT327775:AT327779 KP327775:KP327779 UL327775:UL327779 AEH327775:AEH327779 AOD327775:AOD327779 AXZ327775:AXZ327779 BHV327775:BHV327779 BRR327775:BRR327779 CBN327775:CBN327779 CLJ327775:CLJ327779 CVF327775:CVF327779 DFB327775:DFB327779 DOX327775:DOX327779 DYT327775:DYT327779 EIP327775:EIP327779 ESL327775:ESL327779 FCH327775:FCH327779 FMD327775:FMD327779 FVZ327775:FVZ327779 GFV327775:GFV327779 GPR327775:GPR327779 GZN327775:GZN327779 HJJ327775:HJJ327779 HTF327775:HTF327779 IDB327775:IDB327779 IMX327775:IMX327779 IWT327775:IWT327779 JGP327775:JGP327779 JQL327775:JQL327779 KAH327775:KAH327779 KKD327775:KKD327779 KTZ327775:KTZ327779 LDV327775:LDV327779 LNR327775:LNR327779 LXN327775:LXN327779 MHJ327775:MHJ327779 MRF327775:MRF327779 NBB327775:NBB327779 NKX327775:NKX327779 NUT327775:NUT327779 OEP327775:OEP327779 OOL327775:OOL327779 OYH327775:OYH327779 PID327775:PID327779 PRZ327775:PRZ327779 QBV327775:QBV327779 QLR327775:QLR327779 QVN327775:QVN327779 RFJ327775:RFJ327779 RPF327775:RPF327779 RZB327775:RZB327779 SIX327775:SIX327779 SST327775:SST327779 TCP327775:TCP327779 TML327775:TML327779 TWH327775:TWH327779 UGD327775:UGD327779 UPZ327775:UPZ327779 UZV327775:UZV327779 VJR327775:VJR327779 VTN327775:VTN327779 WDJ327775:WDJ327779 WNF327775:WNF327779 WXB327775:WXB327779 AT393311:AT393315 KP393311:KP393315 UL393311:UL393315 AEH393311:AEH393315 AOD393311:AOD393315 AXZ393311:AXZ393315 BHV393311:BHV393315 BRR393311:BRR393315 CBN393311:CBN393315 CLJ393311:CLJ393315 CVF393311:CVF393315 DFB393311:DFB393315 DOX393311:DOX393315 DYT393311:DYT393315 EIP393311:EIP393315 ESL393311:ESL393315">
      <formula1>"stavební čast,technologická čast,investiční čast"</formula1>
    </dataValidation>
    <dataValidation type="list" allowBlank="1" showInputMessage="1" showErrorMessage="1" error="Povoleny jsou hodnoty stavební čast, technologická čast, investiční čast." sqref="FCH393311:FCH393315 FMD393311:FMD393315 FVZ393311:FVZ393315 GFV393311:GFV393315 GPR393311:GPR393315 GZN393311:GZN393315 HJJ393311:HJJ393315 HTF393311:HTF393315 IDB393311:IDB393315 IMX393311:IMX393315 IWT393311:IWT393315 JGP393311:JGP393315 JQL393311:JQL393315 KAH393311:KAH393315 KKD393311:KKD393315 KTZ393311:KTZ393315 LDV393311:LDV393315 LNR393311:LNR393315 LXN393311:LXN393315 MHJ393311:MHJ393315 MRF393311:MRF393315 NBB393311:NBB393315 NKX393311:NKX393315 NUT393311:NUT393315 OEP393311:OEP393315 OOL393311:OOL393315 OYH393311:OYH393315 PID393311:PID393315 PRZ393311:PRZ393315 QBV393311:QBV393315 QLR393311:QLR393315 QVN393311:QVN393315 RFJ393311:RFJ393315 RPF393311:RPF393315 RZB393311:RZB393315 SIX393311:SIX393315 SST393311:SST393315 TCP393311:TCP393315 TML393311:TML393315 TWH393311:TWH393315 UGD393311:UGD393315 UPZ393311:UPZ393315 UZV393311:UZV393315 VJR393311:VJR393315 VTN393311:VTN393315 WDJ393311:WDJ393315 WNF393311:WNF393315 WXB393311:WXB393315 AT458847:AT458851 KP458847:KP458851 UL458847:UL458851 AEH458847:AEH458851 AOD458847:AOD458851 AXZ458847:AXZ458851 BHV458847:BHV458851 BRR458847:BRR458851 CBN458847:CBN458851 CLJ458847:CLJ458851 CVF458847:CVF458851 DFB458847:DFB458851 DOX458847:DOX458851 DYT458847:DYT458851 EIP458847:EIP458851 ESL458847:ESL458851 FCH458847:FCH458851 FMD458847:FMD458851 FVZ458847:FVZ458851 GFV458847:GFV458851 GPR458847:GPR458851 GZN458847:GZN458851 HJJ458847:HJJ458851 HTF458847:HTF458851 IDB458847:IDB458851 IMX458847:IMX458851 IWT458847:IWT458851 JGP458847:JGP458851 JQL458847:JQL458851 KAH458847:KAH458851 KKD458847:KKD458851 KTZ458847:KTZ458851 LDV458847:LDV458851 LNR458847:LNR458851 LXN458847:LXN458851 MHJ458847:MHJ458851 MRF458847:MRF458851 NBB458847:NBB458851 NKX458847:NKX458851 NUT458847:NUT458851 OEP458847:OEP458851 OOL458847:OOL458851 OYH458847:OYH458851 PID458847:PID458851 PRZ458847:PRZ458851 QBV458847:QBV458851 QLR458847:QLR458851 QVN458847:QVN458851 RFJ458847:RFJ458851 RPF458847:RPF458851 RZB458847:RZB458851 SIX458847:SIX458851">
      <formula1>"stavební čast,technologická čast,investiční čast"</formula1>
    </dataValidation>
    <dataValidation type="list" allowBlank="1" showInputMessage="1" showErrorMessage="1" error="Povoleny jsou hodnoty stavební čast, technologická čast, investiční čast." sqref="SST458847:SST458851 TCP458847:TCP458851 TML458847:TML458851 TWH458847:TWH458851 UGD458847:UGD458851 UPZ458847:UPZ458851 UZV458847:UZV458851 VJR458847:VJR458851 VTN458847:VTN458851 WDJ458847:WDJ458851 WNF458847:WNF458851 WXB458847:WXB458851 AT524383:AT524387 KP524383:KP524387 UL524383:UL524387 AEH524383:AEH524387 AOD524383:AOD524387 AXZ524383:AXZ524387 BHV524383:BHV524387 BRR524383:BRR524387 CBN524383:CBN524387 CLJ524383:CLJ524387 CVF524383:CVF524387 DFB524383:DFB524387 DOX524383:DOX524387 DYT524383:DYT524387 EIP524383:EIP524387 ESL524383:ESL524387 FCH524383:FCH524387 FMD524383:FMD524387 FVZ524383:FVZ524387 GFV524383:GFV524387 GPR524383:GPR524387 GZN524383:GZN524387 HJJ524383:HJJ524387 HTF524383:HTF524387 IDB524383:IDB524387 IMX524383:IMX524387 IWT524383:IWT524387 JGP524383:JGP524387 JQL524383:JQL524387 KAH524383:KAH524387 KKD524383:KKD524387 KTZ524383:KTZ524387 LDV524383:LDV524387 LNR524383:LNR524387 LXN524383:LXN524387 MHJ524383:MHJ524387 MRF524383:MRF524387 NBB524383:NBB524387 NKX524383:NKX524387 NUT524383:NUT524387 OEP524383:OEP524387 OOL524383:OOL524387 OYH524383:OYH524387 PID524383:PID524387 PRZ524383:PRZ524387 QBV524383:QBV524387 QLR524383:QLR524387 QVN524383:QVN524387 RFJ524383:RFJ524387 RPF524383:RPF524387 RZB524383:RZB524387 SIX524383:SIX524387 SST524383:SST524387 TCP524383:TCP524387 TML524383:TML524387 TWH524383:TWH524387 UGD524383:UGD524387 UPZ524383:UPZ524387 UZV524383:UZV524387 VJR524383:VJR524387 VTN524383:VTN524387 WDJ524383:WDJ524387 WNF524383:WNF524387 WXB524383:WXB524387 AT589919:AT589923 KP589919:KP589923 UL589919:UL589923 AEH589919:AEH589923 AOD589919:AOD589923 AXZ589919:AXZ589923 BHV589919:BHV589923 BRR589919:BRR589923 CBN589919:CBN589923 CLJ589919:CLJ589923 CVF589919:CVF589923 DFB589919:DFB589923 DOX589919:DOX589923 DYT589919:DYT589923 EIP589919:EIP589923 ESL589919:ESL589923 FCH589919:FCH589923 FMD589919:FMD589923 FVZ589919:FVZ589923 GFV589919:GFV589923 GPR589919:GPR589923 GZN589919:GZN589923 HJJ589919:HJJ589923 HTF589919:HTF589923">
      <formula1>"stavební čast,technologická čast,investiční čast"</formula1>
    </dataValidation>
    <dataValidation type="list" allowBlank="1" showInputMessage="1" showErrorMessage="1" error="Povoleny jsou hodnoty stavební čast, technologická čast, investiční čast." sqref="IDB589919:IDB589923 IMX589919:IMX589923 IWT589919:IWT589923 JGP589919:JGP589923 JQL589919:JQL589923 KAH589919:KAH589923 KKD589919:KKD589923 KTZ589919:KTZ589923 LDV589919:LDV589923 LNR589919:LNR589923 LXN589919:LXN589923 MHJ589919:MHJ589923 MRF589919:MRF589923 NBB589919:NBB589923 NKX589919:NKX589923 NUT589919:NUT589923 OEP589919:OEP589923 OOL589919:OOL589923 OYH589919:OYH589923 PID589919:PID589923 PRZ589919:PRZ589923 QBV589919:QBV589923 QLR589919:QLR589923 QVN589919:QVN589923 RFJ589919:RFJ589923 RPF589919:RPF589923 RZB589919:RZB589923 SIX589919:SIX589923 SST589919:SST589923 TCP589919:TCP589923 TML589919:TML589923 TWH589919:TWH589923 UGD589919:UGD589923 UPZ589919:UPZ589923 UZV589919:UZV589923 VJR589919:VJR589923 VTN589919:VTN589923 WDJ589919:WDJ589923 WNF589919:WNF589923 WXB589919:WXB589923 AT655455:AT655459 KP655455:KP655459 UL655455:UL655459 AEH655455:AEH655459 AOD655455:AOD655459 AXZ655455:AXZ655459 BHV655455:BHV655459 BRR655455:BRR655459 CBN655455:CBN655459 CLJ655455:CLJ655459 CVF655455:CVF655459 DFB655455:DFB655459 DOX655455:DOX655459 DYT655455:DYT655459 EIP655455:EIP655459 ESL655455:ESL655459 FCH655455:FCH655459 FMD655455:FMD655459 FVZ655455:FVZ655459 GFV655455:GFV655459 GPR655455:GPR655459 GZN655455:GZN655459 HJJ655455:HJJ655459 HTF655455:HTF655459 IDB655455:IDB655459 IMX655455:IMX655459 IWT655455:IWT655459 JGP655455:JGP655459 JQL655455:JQL655459 KAH655455:KAH655459 KKD655455:KKD655459 KTZ655455:KTZ655459 LDV655455:LDV655459 LNR655455:LNR655459 LXN655455:LXN655459 MHJ655455:MHJ655459 MRF655455:MRF655459 NBB655455:NBB655459 NKX655455:NKX655459 NUT655455:NUT655459 OEP655455:OEP655459 OOL655455:OOL655459 OYH655455:OYH655459 PID655455:PID655459 PRZ655455:PRZ655459 QBV655455:QBV655459 QLR655455:QLR655459 QVN655455:QVN655459 RFJ655455:RFJ655459 RPF655455:RPF655459 RZB655455:RZB655459 SIX655455:SIX655459 SST655455:SST655459 TCP655455:TCP655459 TML655455:TML655459 TWH655455:TWH655459 UGD655455:UGD655459 UPZ655455:UPZ655459 UZV655455:UZV655459 VJR655455:VJR655459">
      <formula1>"stavební čast,technologická čast,investiční čast"</formula1>
    </dataValidation>
    <dataValidation type="list" allowBlank="1" showInputMessage="1" showErrorMessage="1" error="Povoleny jsou hodnoty stavební čast, technologická čast, investiční čast." sqref="VTN655455:VTN655459 WDJ655455:WDJ655459 WNF655455:WNF655459 WXB655455:WXB655459 AT720991:AT720995 KP720991:KP720995 UL720991:UL720995 AEH720991:AEH720995 AOD720991:AOD720995 AXZ720991:AXZ720995 BHV720991:BHV720995 BRR720991:BRR720995 CBN720991:CBN720995 CLJ720991:CLJ720995 CVF720991:CVF720995 DFB720991:DFB720995 DOX720991:DOX720995 DYT720991:DYT720995 EIP720991:EIP720995 ESL720991:ESL720995 FCH720991:FCH720995 FMD720991:FMD720995 FVZ720991:FVZ720995 GFV720991:GFV720995 GPR720991:GPR720995 GZN720991:GZN720995 HJJ720991:HJJ720995 HTF720991:HTF720995 IDB720991:IDB720995 IMX720991:IMX720995 IWT720991:IWT720995 JGP720991:JGP720995 JQL720991:JQL720995 KAH720991:KAH720995 KKD720991:KKD720995 KTZ720991:KTZ720995 LDV720991:LDV720995 LNR720991:LNR720995 LXN720991:LXN720995 MHJ720991:MHJ720995 MRF720991:MRF720995 NBB720991:NBB720995 NKX720991:NKX720995 NUT720991:NUT720995 OEP720991:OEP720995 OOL720991:OOL720995 OYH720991:OYH720995 PID720991:PID720995 PRZ720991:PRZ720995 QBV720991:QBV720995 QLR720991:QLR720995 QVN720991:QVN720995 RFJ720991:RFJ720995 RPF720991:RPF720995 RZB720991:RZB720995 SIX720991:SIX720995 SST720991:SST720995 TCP720991:TCP720995 TML720991:TML720995 TWH720991:TWH720995 UGD720991:UGD720995 UPZ720991:UPZ720995 UZV720991:UZV720995 VJR720991:VJR720995 VTN720991:VTN720995 WDJ720991:WDJ720995 WNF720991:WNF720995 WXB720991:WXB720995 AT786527:AT786531 KP786527:KP786531 UL786527:UL786531 AEH786527:AEH786531 AOD786527:AOD786531 AXZ786527:AXZ786531 BHV786527:BHV786531 BRR786527:BRR786531 CBN786527:CBN786531 CLJ786527:CLJ786531 CVF786527:CVF786531 DFB786527:DFB786531 DOX786527:DOX786531 DYT786527:DYT786531 EIP786527:EIP786531 ESL786527:ESL786531 FCH786527:FCH786531 FMD786527:FMD786531 FVZ786527:FVZ786531 GFV786527:GFV786531 GPR786527:GPR786531 GZN786527:GZN786531 HJJ786527:HJJ786531 HTF786527:HTF786531 IDB786527:IDB786531 IMX786527:IMX786531 IWT786527:IWT786531 JGP786527:JGP786531 JQL786527:JQL786531 KAH786527:KAH786531 KKD786527:KKD786531 KTZ786527:KTZ786531">
      <formula1>"stavební čast,technologická čast,investiční čast"</formula1>
    </dataValidation>
    <dataValidation type="list" allowBlank="1" showInputMessage="1" showErrorMessage="1" error="Povoleny jsou hodnoty stavební čast, technologická čast, investiční čast." sqref="LDV786527:LDV786531 LNR786527:LNR786531 LXN786527:LXN786531 MHJ786527:MHJ786531 MRF786527:MRF786531 NBB786527:NBB786531 NKX786527:NKX786531 NUT786527:NUT786531 OEP786527:OEP786531 OOL786527:OOL786531 OYH786527:OYH786531 PID786527:PID786531 PRZ786527:PRZ786531 QBV786527:QBV786531 QLR786527:QLR786531 QVN786527:QVN786531 RFJ786527:RFJ786531 RPF786527:RPF786531 RZB786527:RZB786531 SIX786527:SIX786531 SST786527:SST786531 TCP786527:TCP786531 TML786527:TML786531 TWH786527:TWH786531 UGD786527:UGD786531 UPZ786527:UPZ786531 UZV786527:UZV786531 VJR786527:VJR786531 VTN786527:VTN786531 WDJ786527:WDJ786531 WNF786527:WNF786531 WXB786527:WXB786531 AT852063:AT852067 KP852063:KP852067 UL852063:UL852067 AEH852063:AEH852067 AOD852063:AOD852067 AXZ852063:AXZ852067 BHV852063:BHV852067 BRR852063:BRR852067 CBN852063:CBN852067 CLJ852063:CLJ852067 CVF852063:CVF852067 DFB852063:DFB852067 DOX852063:DOX852067 DYT852063:DYT852067 EIP852063:EIP852067 ESL852063:ESL852067 FCH852063:FCH852067 FMD852063:FMD852067 FVZ852063:FVZ852067 GFV852063:GFV852067 GPR852063:GPR852067 GZN852063:GZN852067 HJJ852063:HJJ852067 HTF852063:HTF852067 IDB852063:IDB852067 IMX852063:IMX852067 IWT852063:IWT852067 JGP852063:JGP852067 JQL852063:JQL852067 KAH852063:KAH852067 KKD852063:KKD852067 KTZ852063:KTZ852067 LDV852063:LDV852067 LNR852063:LNR852067 LXN852063:LXN852067 MHJ852063:MHJ852067 MRF852063:MRF852067 NBB852063:NBB852067 NKX852063:NKX852067 NUT852063:NUT852067 OEP852063:OEP852067 OOL852063:OOL852067 OYH852063:OYH852067 PID852063:PID852067 PRZ852063:PRZ852067 QBV852063:QBV852067 QLR852063:QLR852067 QVN852063:QVN852067 RFJ852063:RFJ852067 RPF852063:RPF852067 RZB852063:RZB852067 SIX852063:SIX852067 SST852063:SST852067 TCP852063:TCP852067 TML852063:TML852067 TWH852063:TWH852067 UGD852063:UGD852067 UPZ852063:UPZ852067 UZV852063:UZV852067 VJR852063:VJR852067 VTN852063:VTN852067 WDJ852063:WDJ852067 WNF852063:WNF852067 WXB852063:WXB852067 AT917599:AT917603 KP917599:KP917603 UL917599:UL917603 AEH917599:AEH917603">
      <formula1>"stavební čast,technologická čast,investiční čast"</formula1>
    </dataValidation>
    <dataValidation type="list" allowBlank="1" showInputMessage="1" showErrorMessage="1" error="Povoleny jsou hodnoty stavební čast, technologická čast, investiční čast." sqref="AOD917599:AOD917603 AXZ917599:AXZ917603 BHV917599:BHV917603 BRR917599:BRR917603 CBN917599:CBN917603 CLJ917599:CLJ917603 CVF917599:CVF917603 DFB917599:DFB917603 DOX917599:DOX917603 DYT917599:DYT917603 EIP917599:EIP917603 ESL917599:ESL917603 FCH917599:FCH917603 FMD917599:FMD917603 FVZ917599:FVZ917603 GFV917599:GFV917603 GPR917599:GPR917603 GZN917599:GZN917603 HJJ917599:HJJ917603 HTF917599:HTF917603 IDB917599:IDB917603 IMX917599:IMX917603 IWT917599:IWT917603 JGP917599:JGP917603 JQL917599:JQL917603 KAH917599:KAH917603 KKD917599:KKD917603 KTZ917599:KTZ917603 LDV917599:LDV917603 LNR917599:LNR917603 LXN917599:LXN917603 MHJ917599:MHJ917603 MRF917599:MRF917603 NBB917599:NBB917603 NKX917599:NKX917603 NUT917599:NUT917603 OEP917599:OEP917603 OOL917599:OOL917603 OYH917599:OYH917603 PID917599:PID917603 PRZ917599:PRZ917603 QBV917599:QBV917603 QLR917599:QLR917603 QVN917599:QVN917603 RFJ917599:RFJ917603 RPF917599:RPF917603 RZB917599:RZB917603 SIX917599:SIX917603 SST917599:SST917603 TCP917599:TCP917603 TML917599:TML917603 TWH917599:TWH917603 UGD917599:UGD917603 UPZ917599:UPZ917603 UZV917599:UZV917603 VJR917599:VJR917603 VTN917599:VTN917603 WDJ917599:WDJ917603 WNF917599:WNF917603 WXB917599:WXB917603 AT983135:AT983139 KP983135:KP983139 UL983135:UL983139 AEH983135:AEH983139 AOD983135:AOD983139 AXZ983135:AXZ983139 BHV983135:BHV983139 BRR983135:BRR983139 CBN983135:CBN983139 CLJ983135:CLJ983139 CVF983135:CVF983139 DFB983135:DFB983139 DOX983135:DOX983139 DYT983135:DYT983139 EIP983135:EIP983139 ESL983135:ESL983139 FCH983135:FCH983139 FMD983135:FMD983139 FVZ983135:FVZ983139 GFV983135:GFV983139 GPR983135:GPR983139 GZN983135:GZN983139 HJJ983135:HJJ983139 HTF983135:HTF983139 IDB983135:IDB983139 IMX983135:IMX983139 IWT983135:IWT983139 JGP983135:JGP983139 JQL983135:JQL983139 KAH983135:KAH983139 KKD983135:KKD983139 KTZ983135:KTZ983139 LDV983135:LDV983139 LNR983135:LNR983139 LXN983135:LXN983139 MHJ983135:MHJ983139 MRF983135:MRF983139 NBB983135:NBB983139 NKX983135:NKX983139 NUT983135:NUT983139">
      <formula1>"stavební čast,technologická čast,investiční čast"</formula1>
    </dataValidation>
    <dataValidation type="list" allowBlank="1" showInputMessage="1" showErrorMessage="1" error="Povoleny jsou hodnoty stavební čast, technologická čast, investiční čast." sqref="OEP983135:OEP983139 OOL983135:OOL983139 OYH983135:OYH983139 PID983135:PID983139 PRZ983135:PRZ983139 QBV983135:QBV983139 QLR983135:QLR983139 QVN983135:QVN983139 RFJ983135:RFJ983139 RPF983135:RPF983139 RZB983135:RZB983139 SIX983135:SIX983139 SST983135:SST983139 TCP983135:TCP983139 TML983135:TML983139 TWH983135:TWH983139 UGD983135:UGD983139 UPZ983135:UPZ983139 UZV983135:UZV983139 VJR983135:VJR983139 VTN983135:VTN983139 WDJ983135:WDJ983139 WNF983135:WNF983139 WXB983135:WXB983139">
      <formula1>"stavební čast,technologická čast,investiční čast"</formula1>
    </dataValidation>
    <dataValidation type="list" allowBlank="1" showInputMessage="1" showErrorMessage="1" error="Povoleny jsou hodnoty základní, snížená, zákl. přenesená, sníž. přenesená, nulová." sqref="AU95:AU99 KQ95:KQ99 UM95:UM99 AEI95:AEI99 AOE95:AOE99 AYA95:AYA99 BHW95:BHW99 BRS95:BRS99 CBO95:CBO99 CLK95:CLK99 CVG95:CVG99 DFC95:DFC99 DOY95:DOY99 DYU95:DYU99 EIQ95:EIQ99 ESM95:ESM99 FCI95:FCI99 FME95:FME99 FWA95:FWA99 GFW95:GFW99 GPS95:GPS99 GZO95:GZO99 HJK95:HJK99 HTG95:HTG99 IDC95:IDC99 IMY95:IMY99 IWU95:IWU99 JGQ95:JGQ99 JQM95:JQM99 KAI95:KAI99 KKE95:KKE99 KUA95:KUA99 LDW95:LDW99 LNS95:LNS99 LXO95:LXO99 MHK95:MHK99 MRG95:MRG99 NBC95:NBC99 NKY95:NKY99 NUU95:NUU99 OEQ95:OEQ99 OOM95:OOM99 OYI95:OYI99 PIE95:PIE99 PSA95:PSA99 QBW95:QBW99 QLS95:QLS99 QVO95:QVO99 RFK95:RFK99 RPG95:RPG99 RZC95:RZC99 SIY95:SIY99 SSU95:SSU99 TCQ95:TCQ99 TMM95:TMM99 TWI95:TWI99 UGE95:UGE99 UQA95:UQA99 UZW95:UZW99 VJS95:VJS99 VTO95:VTO99 WDK95:WDK99 WNG95:WNG99 WXC95:WXC99 AU65631:AU65635 KQ65631:KQ65635 UM65631:UM65635 AEI65631:AEI65635 AOE65631:AOE65635 AYA65631:AYA65635 BHW65631:BHW65635 BRS65631:BRS65635 CBO65631:CBO65635 CLK65631:CLK65635 CVG65631:CVG65635 DFC65631:DFC65635 DOY65631:DOY65635 DYU65631:DYU65635 EIQ65631:EIQ65635 ESM65631:ESM65635 FCI65631:FCI65635 FME65631:FME65635 FWA65631:FWA65635 GFW65631:GFW65635 GPS65631:GPS65635 GZO65631:GZO65635 HJK65631:HJK65635 HTG65631:HTG65635 IDC65631:IDC65635 IMY65631:IMY65635 IWU65631:IWU65635 JGQ65631:JGQ65635 JQM65631:JQM65635 KAI65631:KAI65635 KKE65631:KKE65635 KUA65631:KUA65635 LDW65631:LDW65635 LNS65631:LNS65635 LXO65631:LXO65635 MHK65631:MHK65635">
      <formula1>"základní,snížená,zákl. přenesená,sníž. přenesená,nulová"</formula1>
    </dataValidation>
    <dataValidation type="list" allowBlank="1" showInputMessage="1" showErrorMessage="1" error="Povoleny jsou hodnoty základní, snížená, zákl. přenesená, sníž. přenesená, nulová." sqref="MRG65631:MRG65635 NBC65631:NBC65635 NKY65631:NKY65635 NUU65631:NUU65635 OEQ65631:OEQ65635 OOM65631:OOM65635 OYI65631:OYI65635 PIE65631:PIE65635 PSA65631:PSA65635 QBW65631:QBW65635 QLS65631:QLS65635 QVO65631:QVO65635 RFK65631:RFK65635 RPG65631:RPG65635 RZC65631:RZC65635 SIY65631:SIY65635 SSU65631:SSU65635 TCQ65631:TCQ65635 TMM65631:TMM65635 TWI65631:TWI65635 UGE65631:UGE65635 UQA65631:UQA65635 UZW65631:UZW65635 VJS65631:VJS65635 VTO65631:VTO65635 WDK65631:WDK65635 WNG65631:WNG65635 WXC65631:WXC65635 AU131167:AU131171 KQ131167:KQ131171 UM131167:UM131171 AEI131167:AEI131171 AOE131167:AOE131171 AYA131167:AYA131171 BHW131167:BHW131171 BRS131167:BRS131171 CBO131167:CBO131171 CLK131167:CLK131171 CVG131167:CVG131171 DFC131167:DFC131171 DOY131167:DOY131171 DYU131167:DYU131171 EIQ131167:EIQ131171 ESM131167:ESM131171 FCI131167:FCI131171 FME131167:FME131171 FWA131167:FWA131171 GFW131167:GFW131171 GPS131167:GPS131171 GZO131167:GZO131171 HJK131167:HJK131171 HTG131167:HTG131171 IDC131167:IDC131171 IMY131167:IMY131171 IWU131167:IWU131171 JGQ131167:JGQ131171 JQM131167:JQM131171 KAI131167:KAI131171 KKE131167:KKE131171 KUA131167:KUA131171 LDW131167:LDW131171 LNS131167:LNS131171 LXO131167:LXO131171 MHK131167:MHK131171 MRG131167:MRG131171 NBC131167:NBC131171 NKY131167:NKY131171 NUU131167:NUU131171 OEQ131167:OEQ131171 OOM131167:OOM131171 OYI131167:OYI131171 PIE131167:PIE131171 PSA131167:PSA131171 QBW131167:QBW131171 QLS131167:QLS131171 QVO131167:QVO131171 RFK131167:RFK131171 RPG131167:RPG131171 RZC131167:RZC131171 SIY131167:SIY131171 SSU131167:SSU131171 TCQ131167:TCQ131171 TMM131167:TMM131171 TWI131167:TWI131171 UGE131167:UGE131171 UQA131167:UQA131171 UZW131167:UZW131171 VJS131167:VJS131171 VTO131167:VTO131171 WDK131167:WDK131171 WNG131167:WNG131171 WXC131167:WXC131171 AU196703:AU196707 KQ196703:KQ196707 UM196703:UM196707 AEI196703:AEI196707 AOE196703:AOE196707 AYA196703:AYA196707 BHW196703:BHW196707 BRS196703:BRS196707">
      <formula1>"základní,snížená,zákl. přenesená,sníž. přenesená,nulová"</formula1>
    </dataValidation>
    <dataValidation type="list" allowBlank="1" showInputMessage="1" showErrorMessage="1" error="Povoleny jsou hodnoty základní, snížená, zákl. přenesená, sníž. přenesená, nulová." sqref="CBO196703:CBO196707 CLK196703:CLK196707 CVG196703:CVG196707 DFC196703:DFC196707 DOY196703:DOY196707 DYU196703:DYU196707 EIQ196703:EIQ196707 ESM196703:ESM196707 FCI196703:FCI196707 FME196703:FME196707 FWA196703:FWA196707 GFW196703:GFW196707 GPS196703:GPS196707 GZO196703:GZO196707 HJK196703:HJK196707 HTG196703:HTG196707 IDC196703:IDC196707 IMY196703:IMY196707 IWU196703:IWU196707 JGQ196703:JGQ196707 JQM196703:JQM196707 KAI196703:KAI196707 KKE196703:KKE196707 KUA196703:KUA196707 LDW196703:LDW196707 LNS196703:LNS196707 LXO196703:LXO196707 MHK196703:MHK196707 MRG196703:MRG196707 NBC196703:NBC196707 NKY196703:NKY196707 NUU196703:NUU196707 OEQ196703:OEQ196707 OOM196703:OOM196707 OYI196703:OYI196707 PIE196703:PIE196707 PSA196703:PSA196707 QBW196703:QBW196707 QLS196703:QLS196707 QVO196703:QVO196707 RFK196703:RFK196707 RPG196703:RPG196707 RZC196703:RZC196707 SIY196703:SIY196707 SSU196703:SSU196707 TCQ196703:TCQ196707 TMM196703:TMM196707 TWI196703:TWI196707 UGE196703:UGE196707 UQA196703:UQA196707 UZW196703:UZW196707 VJS196703:VJS196707 VTO196703:VTO196707 WDK196703:WDK196707 WNG196703:WNG196707 WXC196703:WXC196707 AU262239:AU262243 KQ262239:KQ262243 UM262239:UM262243 AEI262239:AEI262243 AOE262239:AOE262243 AYA262239:AYA262243 BHW262239:BHW262243 BRS262239:BRS262243 CBO262239:CBO262243 CLK262239:CLK262243 CVG262239:CVG262243 DFC262239:DFC262243 DOY262239:DOY262243 DYU262239:DYU262243 EIQ262239:EIQ262243 ESM262239:ESM262243 FCI262239:FCI262243 FME262239:FME262243 FWA262239:FWA262243 GFW262239:GFW262243 GPS262239:GPS262243 GZO262239:GZO262243 HJK262239:HJK262243 HTG262239:HTG262243 IDC262239:IDC262243 IMY262239:IMY262243 IWU262239:IWU262243 JGQ262239:JGQ262243 JQM262239:JQM262243 KAI262239:KAI262243 KKE262239:KKE262243 KUA262239:KUA262243 LDW262239:LDW262243 LNS262239:LNS262243 LXO262239:LXO262243 MHK262239:MHK262243 MRG262239:MRG262243 NBC262239:NBC262243 NKY262239:NKY262243 NUU262239:NUU262243 OEQ262239:OEQ262243 OOM262239:OOM262243 OYI262239:OYI262243 PIE262239:PIE262243">
      <formula1>"základní,snížená,zákl. přenesená,sníž. přenesená,nulová"</formula1>
    </dataValidation>
    <dataValidation type="list" allowBlank="1" showInputMessage="1" showErrorMessage="1" error="Povoleny jsou hodnoty základní, snížená, zákl. přenesená, sníž. přenesená, nulová." sqref="PSA262239:PSA262243 QBW262239:QBW262243 QLS262239:QLS262243 QVO262239:QVO262243 RFK262239:RFK262243 RPG262239:RPG262243 RZC262239:RZC262243 SIY262239:SIY262243 SSU262239:SSU262243 TCQ262239:TCQ262243 TMM262239:TMM262243 TWI262239:TWI262243 UGE262239:UGE262243 UQA262239:UQA262243 UZW262239:UZW262243 VJS262239:VJS262243 VTO262239:VTO262243 WDK262239:WDK262243 WNG262239:WNG262243 WXC262239:WXC262243 AU327775:AU327779 KQ327775:KQ327779 UM327775:UM327779 AEI327775:AEI327779 AOE327775:AOE327779 AYA327775:AYA327779 BHW327775:BHW327779 BRS327775:BRS327779 CBO327775:CBO327779 CLK327775:CLK327779 CVG327775:CVG327779 DFC327775:DFC327779 DOY327775:DOY327779 DYU327775:DYU327779 EIQ327775:EIQ327779 ESM327775:ESM327779 FCI327775:FCI327779 FME327775:FME327779 FWA327775:FWA327779 GFW327775:GFW327779 GPS327775:GPS327779 GZO327775:GZO327779 HJK327775:HJK327779 HTG327775:HTG327779 IDC327775:IDC327779 IMY327775:IMY327779 IWU327775:IWU327779 JGQ327775:JGQ327779 JQM327775:JQM327779 KAI327775:KAI327779 KKE327775:KKE327779 KUA327775:KUA327779 LDW327775:LDW327779 LNS327775:LNS327779 LXO327775:LXO327779 MHK327775:MHK327779 MRG327775:MRG327779 NBC327775:NBC327779 NKY327775:NKY327779 NUU327775:NUU327779 OEQ327775:OEQ327779 OOM327775:OOM327779 OYI327775:OYI327779 PIE327775:PIE327779 PSA327775:PSA327779 QBW327775:QBW327779 QLS327775:QLS327779 QVO327775:QVO327779 RFK327775:RFK327779 RPG327775:RPG327779 RZC327775:RZC327779 SIY327775:SIY327779 SSU327775:SSU327779 TCQ327775:TCQ327779 TMM327775:TMM327779 TWI327775:TWI327779 UGE327775:UGE327779 UQA327775:UQA327779 UZW327775:UZW327779 VJS327775:VJS327779 VTO327775:VTO327779 WDK327775:WDK327779 WNG327775:WNG327779 WXC327775:WXC327779 AU393311:AU393315 KQ393311:KQ393315 UM393311:UM393315 AEI393311:AEI393315 AOE393311:AOE393315 AYA393311:AYA393315 BHW393311:BHW393315 BRS393311:BRS393315 CBO393311:CBO393315 CLK393311:CLK393315 CVG393311:CVG393315 DFC393311:DFC393315 DOY393311:DOY393315 DYU393311:DYU393315 EIQ393311:EIQ393315 ESM393311:ESM393315">
      <formula1>"základní,snížená,zákl. přenesená,sníž. přenesená,nulová"</formula1>
    </dataValidation>
    <dataValidation type="list" allowBlank="1" showInputMessage="1" showErrorMessage="1" error="Povoleny jsou hodnoty základní, snížená, zákl. přenesená, sníž. přenesená, nulová." sqref="FCI393311:FCI393315 FME393311:FME393315 FWA393311:FWA393315 GFW393311:GFW393315 GPS393311:GPS393315 GZO393311:GZO393315 HJK393311:HJK393315 HTG393311:HTG393315 IDC393311:IDC393315 IMY393311:IMY393315 IWU393311:IWU393315 JGQ393311:JGQ393315 JQM393311:JQM393315 KAI393311:KAI393315 KKE393311:KKE393315 KUA393311:KUA393315 LDW393311:LDW393315 LNS393311:LNS393315 LXO393311:LXO393315 MHK393311:MHK393315 MRG393311:MRG393315 NBC393311:NBC393315 NKY393311:NKY393315 NUU393311:NUU393315 OEQ393311:OEQ393315 OOM393311:OOM393315 OYI393311:OYI393315 PIE393311:PIE393315 PSA393311:PSA393315 QBW393311:QBW393315 QLS393311:QLS393315 QVO393311:QVO393315 RFK393311:RFK393315 RPG393311:RPG393315 RZC393311:RZC393315 SIY393311:SIY393315 SSU393311:SSU393315 TCQ393311:TCQ393315 TMM393311:TMM393315 TWI393311:TWI393315 UGE393311:UGE393315 UQA393311:UQA393315 UZW393311:UZW393315 VJS393311:VJS393315 VTO393311:VTO393315 WDK393311:WDK393315 WNG393311:WNG393315 WXC393311:WXC393315 AU458847:AU458851 KQ458847:KQ458851 UM458847:UM458851 AEI458847:AEI458851 AOE458847:AOE458851 AYA458847:AYA458851 BHW458847:BHW458851 BRS458847:BRS458851 CBO458847:CBO458851 CLK458847:CLK458851 CVG458847:CVG458851 DFC458847:DFC458851 DOY458847:DOY458851 DYU458847:DYU458851 EIQ458847:EIQ458851 ESM458847:ESM458851 FCI458847:FCI458851 FME458847:FME458851 FWA458847:FWA458851 GFW458847:GFW458851 GPS458847:GPS458851 GZO458847:GZO458851 HJK458847:HJK458851 HTG458847:HTG458851 IDC458847:IDC458851 IMY458847:IMY458851 IWU458847:IWU458851 JGQ458847:JGQ458851 JQM458847:JQM458851 KAI458847:KAI458851 KKE458847:KKE458851 KUA458847:KUA458851 LDW458847:LDW458851 LNS458847:LNS458851 LXO458847:LXO458851 MHK458847:MHK458851 MRG458847:MRG458851 NBC458847:NBC458851 NKY458847:NKY458851 NUU458847:NUU458851 OEQ458847:OEQ458851 OOM458847:OOM458851 OYI458847:OYI458851 PIE458847:PIE458851 PSA458847:PSA458851 QBW458847:QBW458851 QLS458847:QLS458851 QVO458847:QVO458851 RFK458847:RFK458851 RPG458847:RPG458851 RZC458847:RZC458851 SIY458847:SIY458851">
      <formula1>"základní,snížená,zákl. přenesená,sníž. přenesená,nulová"</formula1>
    </dataValidation>
    <dataValidation type="list" allowBlank="1" showInputMessage="1" showErrorMessage="1" error="Povoleny jsou hodnoty základní, snížená, zákl. přenesená, sníž. přenesená, nulová." sqref="SSU458847:SSU458851 TCQ458847:TCQ458851 TMM458847:TMM458851 TWI458847:TWI458851 UGE458847:UGE458851 UQA458847:UQA458851 UZW458847:UZW458851 VJS458847:VJS458851 VTO458847:VTO458851 WDK458847:WDK458851 WNG458847:WNG458851 WXC458847:WXC458851 AU524383:AU524387 KQ524383:KQ524387 UM524383:UM524387 AEI524383:AEI524387 AOE524383:AOE524387 AYA524383:AYA524387 BHW524383:BHW524387 BRS524383:BRS524387 CBO524383:CBO524387 CLK524383:CLK524387 CVG524383:CVG524387 DFC524383:DFC524387 DOY524383:DOY524387 DYU524383:DYU524387 EIQ524383:EIQ524387 ESM524383:ESM524387 FCI524383:FCI524387 FME524383:FME524387 FWA524383:FWA524387 GFW524383:GFW524387 GPS524383:GPS524387 GZO524383:GZO524387 HJK524383:HJK524387 HTG524383:HTG524387 IDC524383:IDC524387 IMY524383:IMY524387 IWU524383:IWU524387 JGQ524383:JGQ524387 JQM524383:JQM524387 KAI524383:KAI524387 KKE524383:KKE524387 KUA524383:KUA524387 LDW524383:LDW524387 LNS524383:LNS524387 LXO524383:LXO524387 MHK524383:MHK524387 MRG524383:MRG524387 NBC524383:NBC524387 NKY524383:NKY524387 NUU524383:NUU524387 OEQ524383:OEQ524387 OOM524383:OOM524387 OYI524383:OYI524387 PIE524383:PIE524387 PSA524383:PSA524387 QBW524383:QBW524387 QLS524383:QLS524387 QVO524383:QVO524387 RFK524383:RFK524387 RPG524383:RPG524387 RZC524383:RZC524387 SIY524383:SIY524387 SSU524383:SSU524387 TCQ524383:TCQ524387 TMM524383:TMM524387 TWI524383:TWI524387 UGE524383:UGE524387 UQA524383:UQA524387 UZW524383:UZW524387 VJS524383:VJS524387 VTO524383:VTO524387 WDK524383:WDK524387 WNG524383:WNG524387 WXC524383:WXC524387 AU589919:AU589923 KQ589919:KQ589923 UM589919:UM589923 AEI589919:AEI589923 AOE589919:AOE589923 AYA589919:AYA589923 BHW589919:BHW589923 BRS589919:BRS589923 CBO589919:CBO589923 CLK589919:CLK589923 CVG589919:CVG589923 DFC589919:DFC589923 DOY589919:DOY589923 DYU589919:DYU589923 EIQ589919:EIQ589923 ESM589919:ESM589923 FCI589919:FCI589923 FME589919:FME589923 FWA589919:FWA589923 GFW589919:GFW589923 GPS589919:GPS589923 GZO589919:GZO589923 HJK589919:HJK589923 HTG589919:HTG589923">
      <formula1>"základní,snížená,zákl. přenesená,sníž. přenesená,nulová"</formula1>
    </dataValidation>
    <dataValidation type="list" allowBlank="1" showInputMessage="1" showErrorMessage="1" error="Povoleny jsou hodnoty základní, snížená, zákl. přenesená, sníž. přenesená, nulová." sqref="IDC589919:IDC589923 IMY589919:IMY589923 IWU589919:IWU589923 JGQ589919:JGQ589923 JQM589919:JQM589923 KAI589919:KAI589923 KKE589919:KKE589923 KUA589919:KUA589923 LDW589919:LDW589923 LNS589919:LNS589923 LXO589919:LXO589923 MHK589919:MHK589923 MRG589919:MRG589923 NBC589919:NBC589923 NKY589919:NKY589923 NUU589919:NUU589923 OEQ589919:OEQ589923 OOM589919:OOM589923 OYI589919:OYI589923 PIE589919:PIE589923 PSA589919:PSA589923 QBW589919:QBW589923 QLS589919:QLS589923 QVO589919:QVO589923 RFK589919:RFK589923 RPG589919:RPG589923 RZC589919:RZC589923 SIY589919:SIY589923 SSU589919:SSU589923 TCQ589919:TCQ589923 TMM589919:TMM589923 TWI589919:TWI589923 UGE589919:UGE589923 UQA589919:UQA589923 UZW589919:UZW589923 VJS589919:VJS589923 VTO589919:VTO589923 WDK589919:WDK589923 WNG589919:WNG589923 WXC589919:WXC589923 AU655455:AU655459 KQ655455:KQ655459 UM655455:UM655459 AEI655455:AEI655459 AOE655455:AOE655459 AYA655455:AYA655459 BHW655455:BHW655459 BRS655455:BRS655459 CBO655455:CBO655459 CLK655455:CLK655459 CVG655455:CVG655459 DFC655455:DFC655459 DOY655455:DOY655459 DYU655455:DYU655459 EIQ655455:EIQ655459 ESM655455:ESM655459 FCI655455:FCI655459 FME655455:FME655459 FWA655455:FWA655459 GFW655455:GFW655459 GPS655455:GPS655459 GZO655455:GZO655459 HJK655455:HJK655459 HTG655455:HTG655459 IDC655455:IDC655459 IMY655455:IMY655459 IWU655455:IWU655459 JGQ655455:JGQ655459 JQM655455:JQM655459 KAI655455:KAI655459 KKE655455:KKE655459 KUA655455:KUA655459 LDW655455:LDW655459 LNS655455:LNS655459 LXO655455:LXO655459 MHK655455:MHK655459 MRG655455:MRG655459 NBC655455:NBC655459 NKY655455:NKY655459 NUU655455:NUU655459 OEQ655455:OEQ655459 OOM655455:OOM655459 OYI655455:OYI655459 PIE655455:PIE655459 PSA655455:PSA655459 QBW655455:QBW655459 QLS655455:QLS655459 QVO655455:QVO655459 RFK655455:RFK655459 RPG655455:RPG655459 RZC655455:RZC655459 SIY655455:SIY655459 SSU655455:SSU655459 TCQ655455:TCQ655459 TMM655455:TMM655459 TWI655455:TWI655459 UGE655455:UGE655459 UQA655455:UQA655459 UZW655455:UZW655459 VJS655455:VJS655459">
      <formula1>"základní,snížená,zákl. přenesená,sníž. přenesená,nulová"</formula1>
    </dataValidation>
    <dataValidation type="list" allowBlank="1" showInputMessage="1" showErrorMessage="1" error="Povoleny jsou hodnoty základní, snížená, zákl. přenesená, sníž. přenesená, nulová." sqref="VTO655455:VTO655459 WDK655455:WDK655459 WNG655455:WNG655459 WXC655455:WXC655459 AU720991:AU720995 KQ720991:KQ720995 UM720991:UM720995 AEI720991:AEI720995 AOE720991:AOE720995 AYA720991:AYA720995 BHW720991:BHW720995 BRS720991:BRS720995 CBO720991:CBO720995 CLK720991:CLK720995 CVG720991:CVG720995 DFC720991:DFC720995 DOY720991:DOY720995 DYU720991:DYU720995 EIQ720991:EIQ720995 ESM720991:ESM720995 FCI720991:FCI720995 FME720991:FME720995 FWA720991:FWA720995 GFW720991:GFW720995 GPS720991:GPS720995 GZO720991:GZO720995 HJK720991:HJK720995 HTG720991:HTG720995 IDC720991:IDC720995 IMY720991:IMY720995 IWU720991:IWU720995 JGQ720991:JGQ720995 JQM720991:JQM720995 KAI720991:KAI720995 KKE720991:KKE720995 KUA720991:KUA720995 LDW720991:LDW720995 LNS720991:LNS720995 LXO720991:LXO720995 MHK720991:MHK720995 MRG720991:MRG720995 NBC720991:NBC720995 NKY720991:NKY720995 NUU720991:NUU720995 OEQ720991:OEQ720995 OOM720991:OOM720995 OYI720991:OYI720995 PIE720991:PIE720995 PSA720991:PSA720995 QBW720991:QBW720995 QLS720991:QLS720995 QVO720991:QVO720995 RFK720991:RFK720995 RPG720991:RPG720995 RZC720991:RZC720995 SIY720991:SIY720995 SSU720991:SSU720995 TCQ720991:TCQ720995 TMM720991:TMM720995 TWI720991:TWI720995 UGE720991:UGE720995 UQA720991:UQA720995 UZW720991:UZW720995 VJS720991:VJS720995 VTO720991:VTO720995 WDK720991:WDK720995 WNG720991:WNG720995 WXC720991:WXC720995 AU786527:AU786531 KQ786527:KQ786531 UM786527:UM786531 AEI786527:AEI786531 AOE786527:AOE786531 AYA786527:AYA786531 BHW786527:BHW786531 BRS786527:BRS786531 CBO786527:CBO786531 CLK786527:CLK786531 CVG786527:CVG786531 DFC786527:DFC786531 DOY786527:DOY786531 DYU786527:DYU786531 EIQ786527:EIQ786531 ESM786527:ESM786531 FCI786527:FCI786531 FME786527:FME786531 FWA786527:FWA786531 GFW786527:GFW786531 GPS786527:GPS786531 GZO786527:GZO786531 HJK786527:HJK786531 HTG786527:HTG786531 IDC786527:IDC786531 IMY786527:IMY786531 IWU786527:IWU786531 JGQ786527:JGQ786531 JQM786527:JQM786531 KAI786527:KAI786531 KKE786527:KKE786531 KUA786527:KUA786531">
      <formula1>"základní,snížená,zákl. přenesená,sníž. přenesená,nulová"</formula1>
    </dataValidation>
    <dataValidation type="list" allowBlank="1" showInputMessage="1" showErrorMessage="1" error="Povoleny jsou hodnoty základní, snížená, zákl. přenesená, sníž. přenesená, nulová." sqref="LDW786527:LDW786531 LNS786527:LNS786531 LXO786527:LXO786531 MHK786527:MHK786531 MRG786527:MRG786531 NBC786527:NBC786531 NKY786527:NKY786531 NUU786527:NUU786531 OEQ786527:OEQ786531 OOM786527:OOM786531 OYI786527:OYI786531 PIE786527:PIE786531 PSA786527:PSA786531 QBW786527:QBW786531 QLS786527:QLS786531 QVO786527:QVO786531 RFK786527:RFK786531 RPG786527:RPG786531 RZC786527:RZC786531 SIY786527:SIY786531 SSU786527:SSU786531 TCQ786527:TCQ786531 TMM786527:TMM786531 TWI786527:TWI786531 UGE786527:UGE786531 UQA786527:UQA786531 UZW786527:UZW786531 VJS786527:VJS786531 VTO786527:VTO786531 WDK786527:WDK786531 WNG786527:WNG786531 WXC786527:WXC786531 AU852063:AU852067 KQ852063:KQ852067 UM852063:UM852067 AEI852063:AEI852067 AOE852063:AOE852067 AYA852063:AYA852067 BHW852063:BHW852067 BRS852063:BRS852067 CBO852063:CBO852067 CLK852063:CLK852067 CVG852063:CVG852067 DFC852063:DFC852067 DOY852063:DOY852067 DYU852063:DYU852067 EIQ852063:EIQ852067 ESM852063:ESM852067 FCI852063:FCI852067 FME852063:FME852067 FWA852063:FWA852067 GFW852063:GFW852067 GPS852063:GPS852067 GZO852063:GZO852067 HJK852063:HJK852067 HTG852063:HTG852067 IDC852063:IDC852067 IMY852063:IMY852067 IWU852063:IWU852067 JGQ852063:JGQ852067 JQM852063:JQM852067 KAI852063:KAI852067 KKE852063:KKE852067 KUA852063:KUA852067 LDW852063:LDW852067 LNS852063:LNS852067 LXO852063:LXO852067 MHK852063:MHK852067 MRG852063:MRG852067 NBC852063:NBC852067 NKY852063:NKY852067 NUU852063:NUU852067 OEQ852063:OEQ852067 OOM852063:OOM852067 OYI852063:OYI852067 PIE852063:PIE852067 PSA852063:PSA852067 QBW852063:QBW852067 QLS852063:QLS852067 QVO852063:QVO852067 RFK852063:RFK852067 RPG852063:RPG852067 RZC852063:RZC852067 SIY852063:SIY852067 SSU852063:SSU852067 TCQ852063:TCQ852067 TMM852063:TMM852067 TWI852063:TWI852067 UGE852063:UGE852067 UQA852063:UQA852067 UZW852063:UZW852067 VJS852063:VJS852067 VTO852063:VTO852067 WDK852063:WDK852067 WNG852063:WNG852067 WXC852063:WXC852067 AU917599:AU917603 KQ917599:KQ917603 UM917599:UM917603 AEI917599:AEI917603">
      <formula1>"základní,snížená,zákl. přenesená,sníž. přenesená,nulová"</formula1>
    </dataValidation>
    <dataValidation type="list" allowBlank="1" showInputMessage="1" showErrorMessage="1" error="Povoleny jsou hodnoty základní, snížená, zákl. přenesená, sníž. přenesená, nulová." sqref="AOE917599:AOE917603 AYA917599:AYA917603 BHW917599:BHW917603 BRS917599:BRS917603 CBO917599:CBO917603 CLK917599:CLK917603 CVG917599:CVG917603 DFC917599:DFC917603 DOY917599:DOY917603 DYU917599:DYU917603 EIQ917599:EIQ917603 ESM917599:ESM917603 FCI917599:FCI917603 FME917599:FME917603 FWA917599:FWA917603 GFW917599:GFW917603 GPS917599:GPS917603 GZO917599:GZO917603 HJK917599:HJK917603 HTG917599:HTG917603 IDC917599:IDC917603 IMY917599:IMY917603 IWU917599:IWU917603 JGQ917599:JGQ917603 JQM917599:JQM917603 KAI917599:KAI917603 KKE917599:KKE917603 KUA917599:KUA917603 LDW917599:LDW917603 LNS917599:LNS917603 LXO917599:LXO917603 MHK917599:MHK917603 MRG917599:MRG917603 NBC917599:NBC917603 NKY917599:NKY917603 NUU917599:NUU917603 OEQ917599:OEQ917603 OOM917599:OOM917603 OYI917599:OYI917603 PIE917599:PIE917603 PSA917599:PSA917603 QBW917599:QBW917603 QLS917599:QLS917603 QVO917599:QVO917603 RFK917599:RFK917603 RPG917599:RPG917603 RZC917599:RZC917603 SIY917599:SIY917603 SSU917599:SSU917603 TCQ917599:TCQ917603 TMM917599:TMM917603 TWI917599:TWI917603 UGE917599:UGE917603 UQA917599:UQA917603 UZW917599:UZW917603 VJS917599:VJS917603 VTO917599:VTO917603 WDK917599:WDK917603 WNG917599:WNG917603 WXC917599:WXC917603 AU983135:AU983139 KQ983135:KQ983139 UM983135:UM983139 AEI983135:AEI983139 AOE983135:AOE983139 AYA983135:AYA983139 BHW983135:BHW983139 BRS983135:BRS983139 CBO983135:CBO983139 CLK983135:CLK983139 CVG983135:CVG983139 DFC983135:DFC983139 DOY983135:DOY983139 DYU983135:DYU983139 EIQ983135:EIQ983139 ESM983135:ESM983139 FCI983135:FCI983139 FME983135:FME983139 FWA983135:FWA983139 GFW983135:GFW983139 GPS983135:GPS983139 GZO983135:GZO983139 HJK983135:HJK983139 HTG983135:HTG983139 IDC983135:IDC983139 IMY983135:IMY983139 IWU983135:IWU983139 JGQ983135:JGQ983139 JQM983135:JQM983139 KAI983135:KAI983139 KKE983135:KKE983139 KUA983135:KUA983139 LDW983135:LDW983139 LNS983135:LNS983139 LXO983135:LXO983139 MHK983135:MHK983139 MRG983135:MRG983139 NBC983135:NBC983139 NKY983135:NKY983139 NUU983135:NUU983139">
      <formula1>"základní,snížená,zákl. přenesená,sníž. přenesená,nulová"</formula1>
    </dataValidation>
    <dataValidation type="list" allowBlank="1" showInputMessage="1" showErrorMessage="1" error="Povoleny jsou hodnoty základní, snížená, zákl. přenesená, sníž. přenesená, nulová." sqref="OEQ983135:OEQ983139 OOM983135:OOM983139 OYI983135:OYI983139 PIE983135:PIE983139 PSA983135:PSA983139 QBW983135:QBW983139 QLS983135:QLS983139 QVO983135:QVO983139 RFK983135:RFK983139 RPG983135:RPG983139 RZC983135:RZC983139 SIY983135:SIY983139 SSU983135:SSU983139 TCQ983135:TCQ983139 TMM983135:TMM983139 TWI983135:TWI983139 UGE983135:UGE983139 UQA983135:UQA983139 UZW983135:UZW983139 VJS983135:VJS983139 VTO983135:VTO983139 WDK983135:WDK983139 WNG983135:WNG983139 WXC983135:WXC983139">
      <formula1>"základní,snížená,zákl. přenesená,sníž. přenesená,nulová"</formula1>
    </dataValidation>
  </dataValidations>
  <hyperlinks>
    <hyperlink ref="K1:S1" location="C2" tooltip="Souhrnný list stavby" display="1) Souhrnný list stavby"/>
    <hyperlink ref="W1:AF1" location="C87" tooltip="Rekapitulace objektů" display="2) Rekapitulace objektů"/>
    <hyperlink ref="A88" location="'01 - 01 - VRN a ostatní n...'!C2" tooltip="01 - 01 - VRN a ostatní n..." display="/"/>
    <hyperlink ref="A89" location="'02 - 1PP - Stavební část 1PP'!C2" tooltip="02 - 1PP - Stavební část 1PP" display="/"/>
    <hyperlink ref="A90" location="'03 - 1NP - Stavební část 1NP'!C2" tooltip="03 - 1NP - Stavební část 1NP" display="/"/>
    <hyperlink ref="A91" location="'04 - 2NP - Stavební část ...'!C2" tooltip="04 - 2NP - Stavební část ..." display="/"/>
    <hyperlink ref="A92" location="'05 - 3NP - Stavební část 3NP'!C2" tooltip="05 - 3NP - Stavební část 3NP" display="/"/>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96"/>
  <sheetViews>
    <sheetView workbookViewId="0" topLeftCell="A27">
      <selection activeCell="N76" sqref="N76"/>
    </sheetView>
  </sheetViews>
  <sheetFormatPr defaultColWidth="9.140625" defaultRowHeight="15" outlineLevelRow="1"/>
  <cols>
    <col min="1" max="1" width="4.28125" style="174" customWidth="1"/>
    <col min="2" max="2" width="14.421875" style="187" customWidth="1"/>
    <col min="3" max="3" width="61.8515625" style="187" customWidth="1"/>
    <col min="4" max="4" width="4.57421875" style="174" customWidth="1"/>
    <col min="5" max="5" width="10.57421875" style="174" customWidth="1"/>
    <col min="6" max="6" width="9.8515625" style="174" customWidth="1"/>
    <col min="7" max="7" width="12.7109375" style="174" customWidth="1"/>
    <col min="8" max="13" width="9.140625" style="174" hidden="1" customWidth="1"/>
    <col min="14" max="15" width="9.140625" style="174" customWidth="1"/>
    <col min="16" max="21" width="9.140625" style="174" hidden="1" customWidth="1"/>
    <col min="22" max="28" width="9.140625" style="174" customWidth="1"/>
    <col min="29" max="39" width="9.140625" style="174" hidden="1" customWidth="1"/>
    <col min="40" max="16384" width="9.140625" style="174" customWidth="1"/>
  </cols>
  <sheetData>
    <row r="1" spans="1:31" ht="15.75" customHeight="1">
      <c r="A1" s="663" t="s">
        <v>846</v>
      </c>
      <c r="B1" s="663"/>
      <c r="C1" s="663"/>
      <c r="D1" s="663"/>
      <c r="E1" s="663"/>
      <c r="F1" s="663"/>
      <c r="G1" s="663"/>
      <c r="AE1" s="174" t="s">
        <v>847</v>
      </c>
    </row>
    <row r="2" spans="1:31" ht="24.95" customHeight="1">
      <c r="A2" s="179" t="s">
        <v>848</v>
      </c>
      <c r="B2" s="262" t="s">
        <v>1134</v>
      </c>
      <c r="C2" s="664" t="s">
        <v>832</v>
      </c>
      <c r="D2" s="665"/>
      <c r="E2" s="665"/>
      <c r="F2" s="665"/>
      <c r="G2" s="666"/>
      <c r="N2" s="262" t="s">
        <v>1129</v>
      </c>
      <c r="AE2" s="174" t="s">
        <v>849</v>
      </c>
    </row>
    <row r="3" spans="1:31" ht="24.95" customHeight="1" hidden="1">
      <c r="A3" s="179" t="s">
        <v>850</v>
      </c>
      <c r="B3" s="180"/>
      <c r="C3" s="665"/>
      <c r="D3" s="665"/>
      <c r="E3" s="665"/>
      <c r="F3" s="665"/>
      <c r="G3" s="666"/>
      <c r="AE3" s="174" t="s">
        <v>851</v>
      </c>
    </row>
    <row r="4" spans="1:31" ht="24.95" customHeight="1" hidden="1">
      <c r="A4" s="179" t="s">
        <v>852</v>
      </c>
      <c r="B4" s="180"/>
      <c r="C4" s="664"/>
      <c r="D4" s="665"/>
      <c r="E4" s="665"/>
      <c r="F4" s="665"/>
      <c r="G4" s="666"/>
      <c r="AE4" s="174" t="s">
        <v>853</v>
      </c>
    </row>
    <row r="5" spans="1:31" ht="15" hidden="1">
      <c r="A5" s="181" t="s">
        <v>854</v>
      </c>
      <c r="B5" s="182"/>
      <c r="C5" s="183"/>
      <c r="D5" s="184"/>
      <c r="E5" s="185"/>
      <c r="F5" s="185"/>
      <c r="G5" s="186"/>
      <c r="AE5" s="174" t="s">
        <v>855</v>
      </c>
    </row>
    <row r="6" ht="15">
      <c r="D6" s="188"/>
    </row>
    <row r="7" spans="1:21" ht="38.25">
      <c r="A7" s="189" t="s">
        <v>856</v>
      </c>
      <c r="B7" s="190" t="s">
        <v>857</v>
      </c>
      <c r="C7" s="190" t="s">
        <v>858</v>
      </c>
      <c r="D7" s="191" t="s">
        <v>88</v>
      </c>
      <c r="E7" s="189" t="s">
        <v>859</v>
      </c>
      <c r="F7" s="192" t="s">
        <v>860</v>
      </c>
      <c r="G7" s="189" t="s">
        <v>833</v>
      </c>
      <c r="H7" s="193" t="s">
        <v>861</v>
      </c>
      <c r="I7" s="193" t="s">
        <v>862</v>
      </c>
      <c r="J7" s="193" t="s">
        <v>863</v>
      </c>
      <c r="K7" s="193" t="s">
        <v>864</v>
      </c>
      <c r="L7" s="193" t="s">
        <v>32</v>
      </c>
      <c r="M7" s="193" t="s">
        <v>865</v>
      </c>
      <c r="N7" s="193" t="s">
        <v>866</v>
      </c>
      <c r="O7" s="193" t="s">
        <v>867</v>
      </c>
      <c r="P7" s="193" t="s">
        <v>868</v>
      </c>
      <c r="Q7" s="193" t="s">
        <v>869</v>
      </c>
      <c r="R7" s="193" t="s">
        <v>870</v>
      </c>
      <c r="S7" s="193" t="s">
        <v>871</v>
      </c>
      <c r="T7" s="193" t="s">
        <v>872</v>
      </c>
      <c r="U7" s="193" t="s">
        <v>873</v>
      </c>
    </row>
    <row r="8" spans="1:31" ht="15">
      <c r="A8" s="194" t="s">
        <v>874</v>
      </c>
      <c r="B8" s="195" t="s">
        <v>836</v>
      </c>
      <c r="C8" s="196" t="s">
        <v>837</v>
      </c>
      <c r="D8" s="197"/>
      <c r="E8" s="198"/>
      <c r="F8" s="199"/>
      <c r="G8" s="199">
        <f>SUMIF(AE9:AE12,"&lt;&gt;NOR",G9:G12)</f>
        <v>0</v>
      </c>
      <c r="H8" s="199"/>
      <c r="I8" s="199">
        <f>SUM(I9:I12)</f>
        <v>0</v>
      </c>
      <c r="J8" s="199"/>
      <c r="K8" s="199">
        <f>SUM(K9:K12)</f>
        <v>0</v>
      </c>
      <c r="L8" s="199"/>
      <c r="M8" s="199">
        <f>SUM(M9:M12)</f>
        <v>0</v>
      </c>
      <c r="N8" s="199"/>
      <c r="O8" s="199">
        <f>SUM(O9:O12)</f>
        <v>0</v>
      </c>
      <c r="P8" s="199"/>
      <c r="Q8" s="199">
        <f>SUM(Q9:Q12)</f>
        <v>0</v>
      </c>
      <c r="R8" s="199"/>
      <c r="S8" s="199"/>
      <c r="T8" s="200"/>
      <c r="U8" s="199">
        <f>SUM(U9:U12)</f>
        <v>2.35</v>
      </c>
      <c r="AE8" s="174" t="s">
        <v>875</v>
      </c>
    </row>
    <row r="9" spans="1:60" ht="15" outlineLevel="1">
      <c r="A9" s="218">
        <v>1</v>
      </c>
      <c r="B9" s="219" t="s">
        <v>879</v>
      </c>
      <c r="C9" s="220" t="s">
        <v>880</v>
      </c>
      <c r="D9" s="221" t="s">
        <v>107</v>
      </c>
      <c r="E9" s="222">
        <v>1</v>
      </c>
      <c r="F9" s="223">
        <v>0</v>
      </c>
      <c r="G9" s="224">
        <f>ROUND(E9*F9,2)</f>
        <v>0</v>
      </c>
      <c r="H9" s="223"/>
      <c r="I9" s="224">
        <f>ROUND(E9*H9,2)</f>
        <v>0</v>
      </c>
      <c r="J9" s="223"/>
      <c r="K9" s="224">
        <f>ROUND(E9*J9,2)</f>
        <v>0</v>
      </c>
      <c r="L9" s="224">
        <v>21</v>
      </c>
      <c r="M9" s="224">
        <f>G9*(1+L9/100)</f>
        <v>0</v>
      </c>
      <c r="N9" s="224">
        <v>5E-05</v>
      </c>
      <c r="O9" s="224">
        <f>ROUND(E9*N9,2)</f>
        <v>0</v>
      </c>
      <c r="P9" s="201">
        <v>0</v>
      </c>
      <c r="Q9" s="201">
        <f>ROUND(E9*P9,2)</f>
        <v>0</v>
      </c>
      <c r="R9" s="201"/>
      <c r="S9" s="201"/>
      <c r="T9" s="202">
        <v>0.5</v>
      </c>
      <c r="U9" s="201">
        <f>ROUND(E9*T9,2)</f>
        <v>0.5</v>
      </c>
      <c r="V9" s="203"/>
      <c r="W9" s="203"/>
      <c r="X9" s="203"/>
      <c r="Y9" s="203"/>
      <c r="Z9" s="203"/>
      <c r="AA9" s="203"/>
      <c r="AB9" s="203"/>
      <c r="AC9" s="203"/>
      <c r="AD9" s="203"/>
      <c r="AE9" s="203" t="s">
        <v>878</v>
      </c>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row>
    <row r="10" spans="1:60" ht="15" outlineLevel="1">
      <c r="A10" s="218">
        <v>2</v>
      </c>
      <c r="B10" s="219" t="s">
        <v>881</v>
      </c>
      <c r="C10" s="220" t="s">
        <v>882</v>
      </c>
      <c r="D10" s="221" t="s">
        <v>107</v>
      </c>
      <c r="E10" s="222">
        <v>3</v>
      </c>
      <c r="F10" s="223">
        <v>0</v>
      </c>
      <c r="G10" s="224">
        <f>ROUND(E10*F10,2)</f>
        <v>0</v>
      </c>
      <c r="H10" s="223"/>
      <c r="I10" s="224">
        <f>ROUND(E10*H10,2)</f>
        <v>0</v>
      </c>
      <c r="J10" s="223"/>
      <c r="K10" s="224">
        <f>ROUND(E10*J10,2)</f>
        <v>0</v>
      </c>
      <c r="L10" s="224">
        <v>21</v>
      </c>
      <c r="M10" s="224">
        <f>G10*(1+L10/100)</f>
        <v>0</v>
      </c>
      <c r="N10" s="224">
        <v>5E-05</v>
      </c>
      <c r="O10" s="224">
        <f>ROUND(E10*N10,2)</f>
        <v>0</v>
      </c>
      <c r="P10" s="201">
        <v>0</v>
      </c>
      <c r="Q10" s="201">
        <f>ROUND(E10*P10,2)</f>
        <v>0</v>
      </c>
      <c r="R10" s="201"/>
      <c r="S10" s="201"/>
      <c r="T10" s="202">
        <v>0.55</v>
      </c>
      <c r="U10" s="201">
        <f>ROUND(E10*T10,2)</f>
        <v>1.65</v>
      </c>
      <c r="V10" s="203"/>
      <c r="W10" s="203"/>
      <c r="X10" s="203"/>
      <c r="Y10" s="203"/>
      <c r="Z10" s="203"/>
      <c r="AA10" s="203"/>
      <c r="AB10" s="203"/>
      <c r="AC10" s="203"/>
      <c r="AD10" s="203"/>
      <c r="AE10" s="203" t="s">
        <v>878</v>
      </c>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row>
    <row r="11" spans="1:60" ht="22.5" outlineLevel="1">
      <c r="A11" s="218">
        <v>3</v>
      </c>
      <c r="B11" s="219" t="s">
        <v>883</v>
      </c>
      <c r="C11" s="220" t="s">
        <v>884</v>
      </c>
      <c r="D11" s="221" t="s">
        <v>131</v>
      </c>
      <c r="E11" s="222">
        <v>0.8</v>
      </c>
      <c r="F11" s="223">
        <v>0</v>
      </c>
      <c r="G11" s="224">
        <f>ROUND(E11*F11,2)</f>
        <v>0</v>
      </c>
      <c r="H11" s="223"/>
      <c r="I11" s="224">
        <f>ROUND(E11*H11,2)</f>
        <v>0</v>
      </c>
      <c r="J11" s="223"/>
      <c r="K11" s="224">
        <f>ROUND(E11*J11,2)</f>
        <v>0</v>
      </c>
      <c r="L11" s="224">
        <v>21</v>
      </c>
      <c r="M11" s="224">
        <f>G11*(1+L11/100)</f>
        <v>0</v>
      </c>
      <c r="N11" s="224">
        <v>0.00025</v>
      </c>
      <c r="O11" s="224">
        <f>ROUND(E11*N11,2)</f>
        <v>0</v>
      </c>
      <c r="P11" s="201">
        <v>0</v>
      </c>
      <c r="Q11" s="201">
        <f>ROUND(E11*P11,2)</f>
        <v>0</v>
      </c>
      <c r="R11" s="201"/>
      <c r="S11" s="201"/>
      <c r="T11" s="202">
        <v>0.25</v>
      </c>
      <c r="U11" s="201">
        <f>ROUND(E11*T11,2)</f>
        <v>0.2</v>
      </c>
      <c r="V11" s="203"/>
      <c r="W11" s="203"/>
      <c r="X11" s="203"/>
      <c r="Y11" s="203"/>
      <c r="Z11" s="203"/>
      <c r="AA11" s="203"/>
      <c r="AB11" s="203"/>
      <c r="AC11" s="203"/>
      <c r="AD11" s="203"/>
      <c r="AE11" s="203" t="s">
        <v>878</v>
      </c>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row>
    <row r="12" spans="1:60" ht="15" outlineLevel="1">
      <c r="A12" s="218">
        <v>4</v>
      </c>
      <c r="B12" s="219" t="s">
        <v>887</v>
      </c>
      <c r="C12" s="220" t="s">
        <v>888</v>
      </c>
      <c r="D12" s="221" t="s">
        <v>113</v>
      </c>
      <c r="E12" s="222">
        <v>0.0004</v>
      </c>
      <c r="F12" s="223">
        <v>0</v>
      </c>
      <c r="G12" s="224">
        <f>ROUND(E12*F12,2)</f>
        <v>0</v>
      </c>
      <c r="H12" s="223"/>
      <c r="I12" s="224">
        <f>ROUND(E12*H12,2)</f>
        <v>0</v>
      </c>
      <c r="J12" s="223"/>
      <c r="K12" s="224">
        <f>ROUND(E12*J12,2)</f>
        <v>0</v>
      </c>
      <c r="L12" s="224">
        <v>21</v>
      </c>
      <c r="M12" s="224">
        <f>G12*(1+L12/100)</f>
        <v>0</v>
      </c>
      <c r="N12" s="224">
        <v>0</v>
      </c>
      <c r="O12" s="224">
        <f>ROUND(E12*N12,2)</f>
        <v>0</v>
      </c>
      <c r="P12" s="201">
        <v>0</v>
      </c>
      <c r="Q12" s="201">
        <f>ROUND(E12*P12,2)</f>
        <v>0</v>
      </c>
      <c r="R12" s="201"/>
      <c r="S12" s="201"/>
      <c r="T12" s="202">
        <v>1.966</v>
      </c>
      <c r="U12" s="201">
        <f>ROUND(E12*T12,2)</f>
        <v>0</v>
      </c>
      <c r="V12" s="203"/>
      <c r="W12" s="203"/>
      <c r="X12" s="203"/>
      <c r="Y12" s="203"/>
      <c r="Z12" s="203"/>
      <c r="AA12" s="203"/>
      <c r="AB12" s="203"/>
      <c r="AC12" s="203"/>
      <c r="AD12" s="203"/>
      <c r="AE12" s="203" t="s">
        <v>878</v>
      </c>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row>
    <row r="13" spans="1:31" ht="15">
      <c r="A13" s="225" t="s">
        <v>874</v>
      </c>
      <c r="B13" s="226" t="s">
        <v>838</v>
      </c>
      <c r="C13" s="227" t="s">
        <v>839</v>
      </c>
      <c r="D13" s="228"/>
      <c r="E13" s="229"/>
      <c r="F13" s="230"/>
      <c r="G13" s="230">
        <f>SUMIF(AE14:AE30,"&lt;&gt;NOR",G14:G30)</f>
        <v>0</v>
      </c>
      <c r="H13" s="230"/>
      <c r="I13" s="230">
        <f>SUM(I14:I30)</f>
        <v>0</v>
      </c>
      <c r="J13" s="230"/>
      <c r="K13" s="230">
        <f>SUM(K14:K30)</f>
        <v>0</v>
      </c>
      <c r="L13" s="230"/>
      <c r="M13" s="230">
        <f>SUM(M14:M30)</f>
        <v>0</v>
      </c>
      <c r="N13" s="230"/>
      <c r="O13" s="230">
        <f>SUM(O14:O30)</f>
        <v>0.05</v>
      </c>
      <c r="P13" s="204"/>
      <c r="Q13" s="204">
        <f>SUM(Q14:Q30)</f>
        <v>0.30000000000000004</v>
      </c>
      <c r="R13" s="204"/>
      <c r="S13" s="204"/>
      <c r="T13" s="205"/>
      <c r="U13" s="204">
        <f>SUM(U14:U30)</f>
        <v>36.599999999999994</v>
      </c>
      <c r="AE13" s="174" t="s">
        <v>875</v>
      </c>
    </row>
    <row r="14" spans="1:60" ht="15" outlineLevel="1">
      <c r="A14" s="218">
        <v>5</v>
      </c>
      <c r="B14" s="219" t="s">
        <v>889</v>
      </c>
      <c r="C14" s="220" t="s">
        <v>890</v>
      </c>
      <c r="D14" s="221" t="s">
        <v>131</v>
      </c>
      <c r="E14" s="222">
        <v>4</v>
      </c>
      <c r="F14" s="223">
        <v>0</v>
      </c>
      <c r="G14" s="224">
        <f aca="true" t="shared" si="0" ref="G14:G30">ROUND(E14*F14,2)</f>
        <v>0</v>
      </c>
      <c r="H14" s="223"/>
      <c r="I14" s="224">
        <f aca="true" t="shared" si="1" ref="I14:I30">ROUND(E14*H14,2)</f>
        <v>0</v>
      </c>
      <c r="J14" s="223"/>
      <c r="K14" s="224">
        <f aca="true" t="shared" si="2" ref="K14:K30">ROUND(E14*J14,2)</f>
        <v>0</v>
      </c>
      <c r="L14" s="224">
        <v>21</v>
      </c>
      <c r="M14" s="224">
        <f aca="true" t="shared" si="3" ref="M14:M30">G14*(1+L14/100)</f>
        <v>0</v>
      </c>
      <c r="N14" s="224">
        <v>0.00135</v>
      </c>
      <c r="O14" s="224">
        <f aca="true" t="shared" si="4" ref="O14:O30">ROUND(E14*N14,2)</f>
        <v>0.01</v>
      </c>
      <c r="P14" s="201">
        <v>0</v>
      </c>
      <c r="Q14" s="201">
        <f aca="true" t="shared" si="5" ref="Q14:Q30">ROUND(E14*P14,2)</f>
        <v>0</v>
      </c>
      <c r="R14" s="201"/>
      <c r="S14" s="201"/>
      <c r="T14" s="202">
        <v>0.8415</v>
      </c>
      <c r="U14" s="201">
        <f aca="true" t="shared" si="6" ref="U14:U30">ROUND(E14*T14,2)</f>
        <v>3.37</v>
      </c>
      <c r="V14" s="203"/>
      <c r="W14" s="203"/>
      <c r="X14" s="203"/>
      <c r="Y14" s="203"/>
      <c r="Z14" s="203"/>
      <c r="AA14" s="203"/>
      <c r="AB14" s="203"/>
      <c r="AC14" s="203"/>
      <c r="AD14" s="203"/>
      <c r="AE14" s="203" t="s">
        <v>878</v>
      </c>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row>
    <row r="15" spans="1:60" ht="15" outlineLevel="1">
      <c r="A15" s="218">
        <v>6</v>
      </c>
      <c r="B15" s="219" t="s">
        <v>891</v>
      </c>
      <c r="C15" s="220" t="s">
        <v>892</v>
      </c>
      <c r="D15" s="221" t="s">
        <v>131</v>
      </c>
      <c r="E15" s="222">
        <v>12</v>
      </c>
      <c r="F15" s="223">
        <v>0</v>
      </c>
      <c r="G15" s="224">
        <f t="shared" si="0"/>
        <v>0</v>
      </c>
      <c r="H15" s="223"/>
      <c r="I15" s="224">
        <f t="shared" si="1"/>
        <v>0</v>
      </c>
      <c r="J15" s="223"/>
      <c r="K15" s="224">
        <f t="shared" si="2"/>
        <v>0</v>
      </c>
      <c r="L15" s="224">
        <v>21</v>
      </c>
      <c r="M15" s="224">
        <f t="shared" si="3"/>
        <v>0</v>
      </c>
      <c r="N15" s="224">
        <v>0.00215</v>
      </c>
      <c r="O15" s="224">
        <f t="shared" si="4"/>
        <v>0.03</v>
      </c>
      <c r="P15" s="201">
        <v>0</v>
      </c>
      <c r="Q15" s="201">
        <f t="shared" si="5"/>
        <v>0</v>
      </c>
      <c r="R15" s="201"/>
      <c r="S15" s="201"/>
      <c r="T15" s="202">
        <v>0.7973</v>
      </c>
      <c r="U15" s="201">
        <f t="shared" si="6"/>
        <v>9.57</v>
      </c>
      <c r="V15" s="203"/>
      <c r="W15" s="203"/>
      <c r="X15" s="203"/>
      <c r="Y15" s="203"/>
      <c r="Z15" s="203"/>
      <c r="AA15" s="203"/>
      <c r="AB15" s="203"/>
      <c r="AC15" s="203"/>
      <c r="AD15" s="203"/>
      <c r="AE15" s="203" t="s">
        <v>878</v>
      </c>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row>
    <row r="16" spans="1:60" ht="15" outlineLevel="1">
      <c r="A16" s="218">
        <v>7</v>
      </c>
      <c r="B16" s="219" t="s">
        <v>897</v>
      </c>
      <c r="C16" s="220" t="s">
        <v>898</v>
      </c>
      <c r="D16" s="221" t="s">
        <v>131</v>
      </c>
      <c r="E16" s="222">
        <v>4.5</v>
      </c>
      <c r="F16" s="223">
        <v>0</v>
      </c>
      <c r="G16" s="224">
        <f t="shared" si="0"/>
        <v>0</v>
      </c>
      <c r="H16" s="223"/>
      <c r="I16" s="224">
        <f t="shared" si="1"/>
        <v>0</v>
      </c>
      <c r="J16" s="223"/>
      <c r="K16" s="224">
        <f t="shared" si="2"/>
        <v>0</v>
      </c>
      <c r="L16" s="224">
        <v>21</v>
      </c>
      <c r="M16" s="224">
        <f t="shared" si="3"/>
        <v>0</v>
      </c>
      <c r="N16" s="224">
        <v>0.00049</v>
      </c>
      <c r="O16" s="224">
        <f t="shared" si="4"/>
        <v>0</v>
      </c>
      <c r="P16" s="201">
        <v>0</v>
      </c>
      <c r="Q16" s="201">
        <f t="shared" si="5"/>
        <v>0</v>
      </c>
      <c r="R16" s="201"/>
      <c r="S16" s="201"/>
      <c r="T16" s="202">
        <v>0.225</v>
      </c>
      <c r="U16" s="201">
        <f t="shared" si="6"/>
        <v>1.01</v>
      </c>
      <c r="V16" s="203"/>
      <c r="W16" s="203"/>
      <c r="X16" s="203"/>
      <c r="Y16" s="203"/>
      <c r="Z16" s="203"/>
      <c r="AA16" s="203"/>
      <c r="AB16" s="203"/>
      <c r="AC16" s="203"/>
      <c r="AD16" s="203"/>
      <c r="AE16" s="203" t="s">
        <v>878</v>
      </c>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row>
    <row r="17" spans="1:60" ht="15" outlineLevel="1">
      <c r="A17" s="218">
        <v>8</v>
      </c>
      <c r="B17" s="219" t="s">
        <v>899</v>
      </c>
      <c r="C17" s="220" t="s">
        <v>900</v>
      </c>
      <c r="D17" s="221" t="s">
        <v>131</v>
      </c>
      <c r="E17" s="222">
        <v>2.5</v>
      </c>
      <c r="F17" s="223">
        <v>0</v>
      </c>
      <c r="G17" s="224">
        <f t="shared" si="0"/>
        <v>0</v>
      </c>
      <c r="H17" s="223"/>
      <c r="I17" s="224">
        <f t="shared" si="1"/>
        <v>0</v>
      </c>
      <c r="J17" s="223"/>
      <c r="K17" s="224">
        <f t="shared" si="2"/>
        <v>0</v>
      </c>
      <c r="L17" s="224">
        <v>21</v>
      </c>
      <c r="M17" s="224">
        <f t="shared" si="3"/>
        <v>0</v>
      </c>
      <c r="N17" s="224">
        <v>0.00059</v>
      </c>
      <c r="O17" s="224">
        <f t="shared" si="4"/>
        <v>0</v>
      </c>
      <c r="P17" s="201">
        <v>0</v>
      </c>
      <c r="Q17" s="201">
        <f t="shared" si="5"/>
        <v>0</v>
      </c>
      <c r="R17" s="201"/>
      <c r="S17" s="201"/>
      <c r="T17" s="202">
        <v>0.4283</v>
      </c>
      <c r="U17" s="201">
        <f t="shared" si="6"/>
        <v>1.07</v>
      </c>
      <c r="V17" s="203"/>
      <c r="W17" s="203"/>
      <c r="X17" s="203"/>
      <c r="Y17" s="203"/>
      <c r="Z17" s="203"/>
      <c r="AA17" s="203"/>
      <c r="AB17" s="203"/>
      <c r="AC17" s="203"/>
      <c r="AD17" s="203"/>
      <c r="AE17" s="203" t="s">
        <v>878</v>
      </c>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row>
    <row r="18" spans="1:60" ht="15" outlineLevel="1">
      <c r="A18" s="218">
        <v>9</v>
      </c>
      <c r="B18" s="219" t="s">
        <v>901</v>
      </c>
      <c r="C18" s="220" t="s">
        <v>902</v>
      </c>
      <c r="D18" s="221" t="s">
        <v>131</v>
      </c>
      <c r="E18" s="222">
        <v>6</v>
      </c>
      <c r="F18" s="223">
        <v>0</v>
      </c>
      <c r="G18" s="224">
        <f t="shared" si="0"/>
        <v>0</v>
      </c>
      <c r="H18" s="223"/>
      <c r="I18" s="224">
        <f t="shared" si="1"/>
        <v>0</v>
      </c>
      <c r="J18" s="223"/>
      <c r="K18" s="224">
        <f t="shared" si="2"/>
        <v>0</v>
      </c>
      <c r="L18" s="224">
        <v>21</v>
      </c>
      <c r="M18" s="224">
        <f t="shared" si="3"/>
        <v>0</v>
      </c>
      <c r="N18" s="224">
        <v>0.00202</v>
      </c>
      <c r="O18" s="224">
        <f t="shared" si="4"/>
        <v>0.01</v>
      </c>
      <c r="P18" s="201">
        <v>0</v>
      </c>
      <c r="Q18" s="201">
        <f t="shared" si="5"/>
        <v>0</v>
      </c>
      <c r="R18" s="201"/>
      <c r="S18" s="201"/>
      <c r="T18" s="202">
        <v>1.1733</v>
      </c>
      <c r="U18" s="201">
        <f t="shared" si="6"/>
        <v>7.04</v>
      </c>
      <c r="V18" s="203"/>
      <c r="W18" s="203"/>
      <c r="X18" s="203"/>
      <c r="Y18" s="203"/>
      <c r="Z18" s="203"/>
      <c r="AA18" s="203"/>
      <c r="AB18" s="203"/>
      <c r="AC18" s="203"/>
      <c r="AD18" s="203"/>
      <c r="AE18" s="203" t="s">
        <v>878</v>
      </c>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row>
    <row r="19" spans="1:60" ht="15" outlineLevel="1">
      <c r="A19" s="218">
        <v>10</v>
      </c>
      <c r="B19" s="219" t="s">
        <v>1066</v>
      </c>
      <c r="C19" s="220" t="s">
        <v>1132</v>
      </c>
      <c r="D19" s="221" t="s">
        <v>131</v>
      </c>
      <c r="E19" s="222">
        <v>0.5</v>
      </c>
      <c r="F19" s="223">
        <v>0</v>
      </c>
      <c r="G19" s="224">
        <f t="shared" si="0"/>
        <v>0</v>
      </c>
      <c r="H19" s="223"/>
      <c r="I19" s="224">
        <f t="shared" si="1"/>
        <v>0</v>
      </c>
      <c r="J19" s="223"/>
      <c r="K19" s="224">
        <f t="shared" si="2"/>
        <v>0</v>
      </c>
      <c r="L19" s="224">
        <v>21</v>
      </c>
      <c r="M19" s="224">
        <f t="shared" si="3"/>
        <v>0</v>
      </c>
      <c r="N19" s="224">
        <v>0.00218</v>
      </c>
      <c r="O19" s="224">
        <f t="shared" si="4"/>
        <v>0</v>
      </c>
      <c r="P19" s="201">
        <v>0</v>
      </c>
      <c r="Q19" s="201">
        <f t="shared" si="5"/>
        <v>0</v>
      </c>
      <c r="R19" s="201"/>
      <c r="S19" s="201"/>
      <c r="T19" s="202">
        <v>0.79666</v>
      </c>
      <c r="U19" s="201">
        <f t="shared" si="6"/>
        <v>0.4</v>
      </c>
      <c r="V19" s="203"/>
      <c r="W19" s="203"/>
      <c r="X19" s="203"/>
      <c r="Y19" s="203"/>
      <c r="Z19" s="203"/>
      <c r="AA19" s="203"/>
      <c r="AB19" s="203"/>
      <c r="AC19" s="203"/>
      <c r="AD19" s="203"/>
      <c r="AE19" s="203" t="s">
        <v>878</v>
      </c>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row>
    <row r="20" spans="1:60" ht="15" outlineLevel="1">
      <c r="A20" s="218">
        <v>11</v>
      </c>
      <c r="B20" s="219"/>
      <c r="C20" s="220" t="s">
        <v>911</v>
      </c>
      <c r="D20" s="221" t="s">
        <v>912</v>
      </c>
      <c r="E20" s="222">
        <v>3</v>
      </c>
      <c r="F20" s="223">
        <v>0</v>
      </c>
      <c r="G20" s="224">
        <f t="shared" si="0"/>
        <v>0</v>
      </c>
      <c r="H20" s="223"/>
      <c r="I20" s="224">
        <f t="shared" si="1"/>
        <v>0</v>
      </c>
      <c r="J20" s="223"/>
      <c r="K20" s="224">
        <f t="shared" si="2"/>
        <v>0</v>
      </c>
      <c r="L20" s="224"/>
      <c r="M20" s="224"/>
      <c r="N20" s="224"/>
      <c r="O20" s="224"/>
      <c r="P20" s="201"/>
      <c r="Q20" s="201"/>
      <c r="R20" s="201"/>
      <c r="S20" s="201"/>
      <c r="T20" s="202"/>
      <c r="U20" s="201"/>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row>
    <row r="21" spans="1:60" ht="15" outlineLevel="1">
      <c r="A21" s="218">
        <v>12</v>
      </c>
      <c r="B21" s="219"/>
      <c r="C21" s="220" t="s">
        <v>913</v>
      </c>
      <c r="D21" s="221" t="s">
        <v>912</v>
      </c>
      <c r="E21" s="222">
        <v>1</v>
      </c>
      <c r="F21" s="223">
        <v>0</v>
      </c>
      <c r="G21" s="224">
        <f t="shared" si="0"/>
        <v>0</v>
      </c>
      <c r="H21" s="223"/>
      <c r="I21" s="224">
        <f t="shared" si="1"/>
        <v>0</v>
      </c>
      <c r="J21" s="223"/>
      <c r="K21" s="224">
        <f t="shared" si="2"/>
        <v>0</v>
      </c>
      <c r="L21" s="224"/>
      <c r="M21" s="224"/>
      <c r="N21" s="224"/>
      <c r="O21" s="224"/>
      <c r="P21" s="201"/>
      <c r="Q21" s="201"/>
      <c r="R21" s="201"/>
      <c r="S21" s="201"/>
      <c r="T21" s="202"/>
      <c r="U21" s="201"/>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row>
    <row r="22" spans="1:60" ht="15" outlineLevel="1">
      <c r="A22" s="218">
        <v>13</v>
      </c>
      <c r="B22" s="219" t="s">
        <v>914</v>
      </c>
      <c r="C22" s="220" t="s">
        <v>915</v>
      </c>
      <c r="D22" s="221" t="s">
        <v>107</v>
      </c>
      <c r="E22" s="222">
        <v>4</v>
      </c>
      <c r="F22" s="223">
        <v>0</v>
      </c>
      <c r="G22" s="224">
        <f t="shared" si="0"/>
        <v>0</v>
      </c>
      <c r="H22" s="223"/>
      <c r="I22" s="224">
        <f t="shared" si="1"/>
        <v>0</v>
      </c>
      <c r="J22" s="223"/>
      <c r="K22" s="224">
        <f t="shared" si="2"/>
        <v>0</v>
      </c>
      <c r="L22" s="224">
        <v>21</v>
      </c>
      <c r="M22" s="224">
        <f t="shared" si="3"/>
        <v>0</v>
      </c>
      <c r="N22" s="224">
        <v>0</v>
      </c>
      <c r="O22" s="224">
        <f t="shared" si="4"/>
        <v>0</v>
      </c>
      <c r="P22" s="201">
        <v>0</v>
      </c>
      <c r="Q22" s="201">
        <f t="shared" si="5"/>
        <v>0</v>
      </c>
      <c r="R22" s="201"/>
      <c r="S22" s="201"/>
      <c r="T22" s="202">
        <v>0.157</v>
      </c>
      <c r="U22" s="201">
        <f t="shared" si="6"/>
        <v>0.63</v>
      </c>
      <c r="V22" s="203"/>
      <c r="W22" s="203"/>
      <c r="X22" s="203"/>
      <c r="Y22" s="203"/>
      <c r="Z22" s="203"/>
      <c r="AA22" s="203"/>
      <c r="AB22" s="203"/>
      <c r="AC22" s="203"/>
      <c r="AD22" s="203"/>
      <c r="AE22" s="203" t="s">
        <v>878</v>
      </c>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row>
    <row r="23" spans="1:60" ht="15" outlineLevel="1">
      <c r="A23" s="218">
        <v>14</v>
      </c>
      <c r="B23" s="219" t="s">
        <v>916</v>
      </c>
      <c r="C23" s="220" t="s">
        <v>917</v>
      </c>
      <c r="D23" s="221" t="s">
        <v>107</v>
      </c>
      <c r="E23" s="222">
        <v>1</v>
      </c>
      <c r="F23" s="223">
        <v>0</v>
      </c>
      <c r="G23" s="224">
        <f t="shared" si="0"/>
        <v>0</v>
      </c>
      <c r="H23" s="223"/>
      <c r="I23" s="224">
        <f t="shared" si="1"/>
        <v>0</v>
      </c>
      <c r="J23" s="223"/>
      <c r="K23" s="224">
        <f t="shared" si="2"/>
        <v>0</v>
      </c>
      <c r="L23" s="224">
        <v>21</v>
      </c>
      <c r="M23" s="224">
        <f t="shared" si="3"/>
        <v>0</v>
      </c>
      <c r="N23" s="224">
        <v>0</v>
      </c>
      <c r="O23" s="224">
        <f t="shared" si="4"/>
        <v>0</v>
      </c>
      <c r="P23" s="201">
        <v>0</v>
      </c>
      <c r="Q23" s="201">
        <f t="shared" si="5"/>
        <v>0</v>
      </c>
      <c r="R23" s="201"/>
      <c r="S23" s="201"/>
      <c r="T23" s="202">
        <v>0.174</v>
      </c>
      <c r="U23" s="201">
        <f t="shared" si="6"/>
        <v>0.17</v>
      </c>
      <c r="V23" s="203"/>
      <c r="W23" s="203"/>
      <c r="X23" s="203"/>
      <c r="Y23" s="203"/>
      <c r="Z23" s="203"/>
      <c r="AA23" s="203"/>
      <c r="AB23" s="203"/>
      <c r="AC23" s="203"/>
      <c r="AD23" s="203"/>
      <c r="AE23" s="203" t="s">
        <v>878</v>
      </c>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row>
    <row r="24" spans="1:60" ht="15" outlineLevel="1">
      <c r="A24" s="218">
        <v>15</v>
      </c>
      <c r="B24" s="219" t="s">
        <v>918</v>
      </c>
      <c r="C24" s="220" t="s">
        <v>919</v>
      </c>
      <c r="D24" s="221" t="s">
        <v>107</v>
      </c>
      <c r="E24" s="222">
        <v>6</v>
      </c>
      <c r="F24" s="223">
        <v>0</v>
      </c>
      <c r="G24" s="224">
        <f t="shared" si="0"/>
        <v>0</v>
      </c>
      <c r="H24" s="223"/>
      <c r="I24" s="224">
        <f t="shared" si="1"/>
        <v>0</v>
      </c>
      <c r="J24" s="223"/>
      <c r="K24" s="224">
        <f t="shared" si="2"/>
        <v>0</v>
      </c>
      <c r="L24" s="224">
        <v>21</v>
      </c>
      <c r="M24" s="224">
        <f t="shared" si="3"/>
        <v>0</v>
      </c>
      <c r="N24" s="224">
        <v>0</v>
      </c>
      <c r="O24" s="224">
        <f t="shared" si="4"/>
        <v>0</v>
      </c>
      <c r="P24" s="201">
        <v>0</v>
      </c>
      <c r="Q24" s="201">
        <f t="shared" si="5"/>
        <v>0</v>
      </c>
      <c r="R24" s="201"/>
      <c r="S24" s="201"/>
      <c r="T24" s="202">
        <v>0.259</v>
      </c>
      <c r="U24" s="201">
        <f t="shared" si="6"/>
        <v>1.55</v>
      </c>
      <c r="V24" s="203"/>
      <c r="W24" s="203"/>
      <c r="X24" s="203"/>
      <c r="Y24" s="203"/>
      <c r="Z24" s="203"/>
      <c r="AA24" s="203"/>
      <c r="AB24" s="203"/>
      <c r="AC24" s="203"/>
      <c r="AD24" s="203"/>
      <c r="AE24" s="203" t="s">
        <v>878</v>
      </c>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row>
    <row r="25" spans="1:60" ht="15" outlineLevel="1">
      <c r="A25" s="218">
        <v>16</v>
      </c>
      <c r="B25" s="219" t="s">
        <v>926</v>
      </c>
      <c r="C25" s="220" t="s">
        <v>927</v>
      </c>
      <c r="D25" s="221" t="s">
        <v>131</v>
      </c>
      <c r="E25" s="222">
        <v>29.5</v>
      </c>
      <c r="F25" s="223">
        <v>0</v>
      </c>
      <c r="G25" s="224">
        <f t="shared" si="0"/>
        <v>0</v>
      </c>
      <c r="H25" s="223"/>
      <c r="I25" s="224">
        <f t="shared" si="1"/>
        <v>0</v>
      </c>
      <c r="J25" s="223"/>
      <c r="K25" s="224">
        <f t="shared" si="2"/>
        <v>0</v>
      </c>
      <c r="L25" s="224">
        <v>21</v>
      </c>
      <c r="M25" s="224">
        <f t="shared" si="3"/>
        <v>0</v>
      </c>
      <c r="N25" s="224">
        <v>0</v>
      </c>
      <c r="O25" s="224">
        <f t="shared" si="4"/>
        <v>0</v>
      </c>
      <c r="P25" s="201">
        <v>0</v>
      </c>
      <c r="Q25" s="201">
        <f t="shared" si="5"/>
        <v>0</v>
      </c>
      <c r="R25" s="201"/>
      <c r="S25" s="201"/>
      <c r="T25" s="202">
        <v>0.059</v>
      </c>
      <c r="U25" s="201">
        <f t="shared" si="6"/>
        <v>1.74</v>
      </c>
      <c r="V25" s="203"/>
      <c r="W25" s="203"/>
      <c r="X25" s="203"/>
      <c r="Y25" s="203"/>
      <c r="Z25" s="203"/>
      <c r="AA25" s="203"/>
      <c r="AB25" s="203"/>
      <c r="AC25" s="203"/>
      <c r="AD25" s="203"/>
      <c r="AE25" s="203" t="s">
        <v>878</v>
      </c>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row>
    <row r="26" spans="1:60" ht="15" outlineLevel="1">
      <c r="A26" s="218">
        <v>17</v>
      </c>
      <c r="B26" s="219" t="s">
        <v>928</v>
      </c>
      <c r="C26" s="220" t="s">
        <v>929</v>
      </c>
      <c r="D26" s="221" t="s">
        <v>113</v>
      </c>
      <c r="E26" s="222">
        <v>0.048</v>
      </c>
      <c r="F26" s="223">
        <v>0</v>
      </c>
      <c r="G26" s="224">
        <f t="shared" si="0"/>
        <v>0</v>
      </c>
      <c r="H26" s="223"/>
      <c r="I26" s="224">
        <f t="shared" si="1"/>
        <v>0</v>
      </c>
      <c r="J26" s="223"/>
      <c r="K26" s="224">
        <f t="shared" si="2"/>
        <v>0</v>
      </c>
      <c r="L26" s="224">
        <v>21</v>
      </c>
      <c r="M26" s="224">
        <f t="shared" si="3"/>
        <v>0</v>
      </c>
      <c r="N26" s="224">
        <v>0</v>
      </c>
      <c r="O26" s="224">
        <f t="shared" si="4"/>
        <v>0</v>
      </c>
      <c r="P26" s="201">
        <v>0</v>
      </c>
      <c r="Q26" s="201">
        <f t="shared" si="5"/>
        <v>0</v>
      </c>
      <c r="R26" s="201"/>
      <c r="S26" s="201"/>
      <c r="T26" s="202">
        <v>1.575</v>
      </c>
      <c r="U26" s="201">
        <f t="shared" si="6"/>
        <v>0.08</v>
      </c>
      <c r="V26" s="203"/>
      <c r="W26" s="203"/>
      <c r="X26" s="203"/>
      <c r="Y26" s="203"/>
      <c r="Z26" s="203"/>
      <c r="AA26" s="203"/>
      <c r="AB26" s="203"/>
      <c r="AC26" s="203"/>
      <c r="AD26" s="203"/>
      <c r="AE26" s="203" t="s">
        <v>878</v>
      </c>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row>
    <row r="27" spans="1:60" ht="15" outlineLevel="1">
      <c r="A27" s="218">
        <v>18</v>
      </c>
      <c r="B27" s="219" t="s">
        <v>934</v>
      </c>
      <c r="C27" s="220" t="s">
        <v>935</v>
      </c>
      <c r="D27" s="221" t="s">
        <v>131</v>
      </c>
      <c r="E27" s="222">
        <v>19</v>
      </c>
      <c r="F27" s="223">
        <v>0</v>
      </c>
      <c r="G27" s="224">
        <f t="shared" si="0"/>
        <v>0</v>
      </c>
      <c r="H27" s="223"/>
      <c r="I27" s="224">
        <f t="shared" si="1"/>
        <v>0</v>
      </c>
      <c r="J27" s="223"/>
      <c r="K27" s="224">
        <f t="shared" si="2"/>
        <v>0</v>
      </c>
      <c r="L27" s="224">
        <v>21</v>
      </c>
      <c r="M27" s="224">
        <f t="shared" si="3"/>
        <v>0</v>
      </c>
      <c r="N27" s="224">
        <v>0</v>
      </c>
      <c r="O27" s="224">
        <f t="shared" si="4"/>
        <v>0</v>
      </c>
      <c r="P27" s="201">
        <v>0.01492</v>
      </c>
      <c r="Q27" s="201">
        <f t="shared" si="5"/>
        <v>0.28</v>
      </c>
      <c r="R27" s="201"/>
      <c r="S27" s="201"/>
      <c r="T27" s="202">
        <v>0.413</v>
      </c>
      <c r="U27" s="201">
        <f t="shared" si="6"/>
        <v>7.85</v>
      </c>
      <c r="V27" s="203"/>
      <c r="W27" s="203"/>
      <c r="X27" s="203"/>
      <c r="Y27" s="203"/>
      <c r="Z27" s="203"/>
      <c r="AA27" s="203"/>
      <c r="AB27" s="203"/>
      <c r="AC27" s="203"/>
      <c r="AD27" s="203"/>
      <c r="AE27" s="203" t="s">
        <v>878</v>
      </c>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row>
    <row r="28" spans="1:60" ht="15" outlineLevel="1">
      <c r="A28" s="218">
        <v>19</v>
      </c>
      <c r="B28" s="219" t="s">
        <v>938</v>
      </c>
      <c r="C28" s="220" t="s">
        <v>939</v>
      </c>
      <c r="D28" s="221" t="s">
        <v>131</v>
      </c>
      <c r="E28" s="222">
        <v>6</v>
      </c>
      <c r="F28" s="223">
        <v>0</v>
      </c>
      <c r="G28" s="224">
        <f t="shared" si="0"/>
        <v>0</v>
      </c>
      <c r="H28" s="223"/>
      <c r="I28" s="224">
        <f t="shared" si="1"/>
        <v>0</v>
      </c>
      <c r="J28" s="223"/>
      <c r="K28" s="224">
        <f t="shared" si="2"/>
        <v>0</v>
      </c>
      <c r="L28" s="224">
        <v>21</v>
      </c>
      <c r="M28" s="224">
        <f t="shared" si="3"/>
        <v>0</v>
      </c>
      <c r="N28" s="224">
        <v>0</v>
      </c>
      <c r="O28" s="224">
        <f t="shared" si="4"/>
        <v>0</v>
      </c>
      <c r="P28" s="201">
        <v>0.0021</v>
      </c>
      <c r="Q28" s="201">
        <f t="shared" si="5"/>
        <v>0.01</v>
      </c>
      <c r="R28" s="201"/>
      <c r="S28" s="201"/>
      <c r="T28" s="202">
        <v>0.031</v>
      </c>
      <c r="U28" s="201">
        <f t="shared" si="6"/>
        <v>0.19</v>
      </c>
      <c r="V28" s="203"/>
      <c r="W28" s="203"/>
      <c r="X28" s="203"/>
      <c r="Y28" s="203"/>
      <c r="Z28" s="203"/>
      <c r="AA28" s="203"/>
      <c r="AB28" s="203"/>
      <c r="AC28" s="203"/>
      <c r="AD28" s="203"/>
      <c r="AE28" s="203" t="s">
        <v>878</v>
      </c>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row>
    <row r="29" spans="1:60" ht="15" outlineLevel="1">
      <c r="A29" s="218">
        <v>20</v>
      </c>
      <c r="B29" s="219" t="s">
        <v>940</v>
      </c>
      <c r="C29" s="220" t="s">
        <v>941</v>
      </c>
      <c r="D29" s="221" t="s">
        <v>131</v>
      </c>
      <c r="E29" s="222">
        <v>5</v>
      </c>
      <c r="F29" s="223">
        <v>0</v>
      </c>
      <c r="G29" s="224">
        <f t="shared" si="0"/>
        <v>0</v>
      </c>
      <c r="H29" s="223"/>
      <c r="I29" s="224">
        <f t="shared" si="1"/>
        <v>0</v>
      </c>
      <c r="J29" s="223"/>
      <c r="K29" s="224">
        <f t="shared" si="2"/>
        <v>0</v>
      </c>
      <c r="L29" s="224">
        <v>21</v>
      </c>
      <c r="M29" s="224">
        <f t="shared" si="3"/>
        <v>0</v>
      </c>
      <c r="N29" s="224">
        <v>0</v>
      </c>
      <c r="O29" s="224">
        <f t="shared" si="4"/>
        <v>0</v>
      </c>
      <c r="P29" s="201">
        <v>0.00198</v>
      </c>
      <c r="Q29" s="201">
        <f t="shared" si="5"/>
        <v>0.01</v>
      </c>
      <c r="R29" s="201"/>
      <c r="S29" s="201"/>
      <c r="T29" s="202">
        <v>0.083</v>
      </c>
      <c r="U29" s="201">
        <f t="shared" si="6"/>
        <v>0.42</v>
      </c>
      <c r="V29" s="203"/>
      <c r="W29" s="203"/>
      <c r="X29" s="203"/>
      <c r="Y29" s="203"/>
      <c r="Z29" s="203"/>
      <c r="AA29" s="203"/>
      <c r="AB29" s="203"/>
      <c r="AC29" s="203"/>
      <c r="AD29" s="203"/>
      <c r="AE29" s="203" t="s">
        <v>878</v>
      </c>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row>
    <row r="30" spans="1:60" ht="15" outlineLevel="1">
      <c r="A30" s="218">
        <v>21</v>
      </c>
      <c r="B30" s="219" t="s">
        <v>942</v>
      </c>
      <c r="C30" s="220" t="s">
        <v>943</v>
      </c>
      <c r="D30" s="221" t="s">
        <v>113</v>
      </c>
      <c r="E30" s="222">
        <v>0.306</v>
      </c>
      <c r="F30" s="223">
        <v>0</v>
      </c>
      <c r="G30" s="224">
        <f t="shared" si="0"/>
        <v>0</v>
      </c>
      <c r="H30" s="223"/>
      <c r="I30" s="224">
        <f t="shared" si="1"/>
        <v>0</v>
      </c>
      <c r="J30" s="223"/>
      <c r="K30" s="224">
        <f t="shared" si="2"/>
        <v>0</v>
      </c>
      <c r="L30" s="224">
        <v>21</v>
      </c>
      <c r="M30" s="224">
        <f t="shared" si="3"/>
        <v>0</v>
      </c>
      <c r="N30" s="224">
        <v>0</v>
      </c>
      <c r="O30" s="224">
        <f t="shared" si="4"/>
        <v>0</v>
      </c>
      <c r="P30" s="201">
        <v>0</v>
      </c>
      <c r="Q30" s="201">
        <f t="shared" si="5"/>
        <v>0</v>
      </c>
      <c r="R30" s="201"/>
      <c r="S30" s="201"/>
      <c r="T30" s="202">
        <v>4.93</v>
      </c>
      <c r="U30" s="201">
        <f t="shared" si="6"/>
        <v>1.51</v>
      </c>
      <c r="V30" s="203"/>
      <c r="W30" s="203"/>
      <c r="X30" s="203"/>
      <c r="Y30" s="203"/>
      <c r="Z30" s="203"/>
      <c r="AA30" s="203"/>
      <c r="AB30" s="203"/>
      <c r="AC30" s="203"/>
      <c r="AD30" s="203"/>
      <c r="AE30" s="203" t="s">
        <v>878</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row>
    <row r="31" spans="1:31" ht="15">
      <c r="A31" s="225" t="s">
        <v>874</v>
      </c>
      <c r="B31" s="226" t="s">
        <v>840</v>
      </c>
      <c r="C31" s="227" t="s">
        <v>841</v>
      </c>
      <c r="D31" s="228"/>
      <c r="E31" s="229"/>
      <c r="F31" s="230"/>
      <c r="G31" s="230">
        <f>SUMIF(AE32:AE48,"&lt;&gt;NOR",G32:G48)</f>
        <v>0</v>
      </c>
      <c r="H31" s="230"/>
      <c r="I31" s="230">
        <f>SUM(I32:I48)</f>
        <v>0</v>
      </c>
      <c r="J31" s="230"/>
      <c r="K31" s="230">
        <f>SUM(K32:K48)</f>
        <v>0</v>
      </c>
      <c r="L31" s="230"/>
      <c r="M31" s="230">
        <f>SUM(M32:M48)</f>
        <v>0</v>
      </c>
      <c r="N31" s="230"/>
      <c r="O31" s="230">
        <f>SUM(O32:O48)</f>
        <v>0.09</v>
      </c>
      <c r="P31" s="204"/>
      <c r="Q31" s="204">
        <f>SUM(Q32:Q48)</f>
        <v>0.1</v>
      </c>
      <c r="R31" s="204"/>
      <c r="S31" s="204"/>
      <c r="T31" s="205"/>
      <c r="U31" s="204">
        <f>SUM(U32:U48)</f>
        <v>51.82999999999999</v>
      </c>
      <c r="AE31" s="174" t="s">
        <v>875</v>
      </c>
    </row>
    <row r="32" spans="1:60" ht="15" outlineLevel="1">
      <c r="A32" s="218">
        <v>22</v>
      </c>
      <c r="B32" s="219" t="s">
        <v>948</v>
      </c>
      <c r="C32" s="220" t="s">
        <v>949</v>
      </c>
      <c r="D32" s="221" t="s">
        <v>131</v>
      </c>
      <c r="E32" s="222">
        <v>23</v>
      </c>
      <c r="F32" s="223">
        <v>0</v>
      </c>
      <c r="G32" s="224">
        <f aca="true" t="shared" si="7" ref="G32:G48">ROUND(E32*F32,2)</f>
        <v>0</v>
      </c>
      <c r="H32" s="223"/>
      <c r="I32" s="224">
        <f aca="true" t="shared" si="8" ref="I32:I48">ROUND(E32*H32,2)</f>
        <v>0</v>
      </c>
      <c r="J32" s="223"/>
      <c r="K32" s="224">
        <f aca="true" t="shared" si="9" ref="K32:K48">ROUND(E32*J32,2)</f>
        <v>0</v>
      </c>
      <c r="L32" s="224">
        <v>21</v>
      </c>
      <c r="M32" s="224">
        <f aca="true" t="shared" si="10" ref="M32:M48">G32*(1+L32/100)</f>
        <v>0</v>
      </c>
      <c r="N32" s="224">
        <v>0.00098</v>
      </c>
      <c r="O32" s="224">
        <f aca="true" t="shared" si="11" ref="O32:O48">ROUND(E32*N32,2)</f>
        <v>0.02</v>
      </c>
      <c r="P32" s="201">
        <v>0</v>
      </c>
      <c r="Q32" s="201">
        <f aca="true" t="shared" si="12" ref="Q32:Q48">ROUND(E32*P32,2)</f>
        <v>0</v>
      </c>
      <c r="R32" s="201"/>
      <c r="S32" s="201"/>
      <c r="T32" s="202">
        <v>0.34104</v>
      </c>
      <c r="U32" s="201">
        <f aca="true" t="shared" si="13" ref="U32:U48">ROUND(E32*T32,2)</f>
        <v>7.84</v>
      </c>
      <c r="V32" s="203"/>
      <c r="W32" s="203"/>
      <c r="X32" s="203"/>
      <c r="Y32" s="203"/>
      <c r="Z32" s="203"/>
      <c r="AA32" s="203"/>
      <c r="AB32" s="203"/>
      <c r="AC32" s="203"/>
      <c r="AD32" s="203"/>
      <c r="AE32" s="203" t="s">
        <v>878</v>
      </c>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row>
    <row r="33" spans="1:60" ht="15" outlineLevel="1">
      <c r="A33" s="218">
        <v>23</v>
      </c>
      <c r="B33" s="219" t="s">
        <v>950</v>
      </c>
      <c r="C33" s="220" t="s">
        <v>951</v>
      </c>
      <c r="D33" s="221" t="s">
        <v>131</v>
      </c>
      <c r="E33" s="222">
        <v>15</v>
      </c>
      <c r="F33" s="223">
        <v>0</v>
      </c>
      <c r="G33" s="224">
        <f t="shared" si="7"/>
        <v>0</v>
      </c>
      <c r="H33" s="223"/>
      <c r="I33" s="224">
        <f t="shared" si="8"/>
        <v>0</v>
      </c>
      <c r="J33" s="223"/>
      <c r="K33" s="224">
        <f t="shared" si="9"/>
        <v>0</v>
      </c>
      <c r="L33" s="224">
        <v>21</v>
      </c>
      <c r="M33" s="224">
        <f t="shared" si="10"/>
        <v>0</v>
      </c>
      <c r="N33" s="224">
        <v>0.00109</v>
      </c>
      <c r="O33" s="224">
        <f t="shared" si="11"/>
        <v>0.02</v>
      </c>
      <c r="P33" s="201">
        <v>0</v>
      </c>
      <c r="Q33" s="201">
        <f t="shared" si="12"/>
        <v>0</v>
      </c>
      <c r="R33" s="201"/>
      <c r="S33" s="201"/>
      <c r="T33" s="202">
        <v>0.34136</v>
      </c>
      <c r="U33" s="201">
        <f t="shared" si="13"/>
        <v>5.12</v>
      </c>
      <c r="V33" s="203"/>
      <c r="W33" s="203"/>
      <c r="X33" s="203"/>
      <c r="Y33" s="203"/>
      <c r="Z33" s="203"/>
      <c r="AA33" s="203"/>
      <c r="AB33" s="203"/>
      <c r="AC33" s="203"/>
      <c r="AD33" s="203"/>
      <c r="AE33" s="203" t="s">
        <v>878</v>
      </c>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row>
    <row r="34" spans="1:60" ht="15" outlineLevel="1">
      <c r="A34" s="218">
        <v>24</v>
      </c>
      <c r="B34" s="219" t="s">
        <v>952</v>
      </c>
      <c r="C34" s="220" t="s">
        <v>953</v>
      </c>
      <c r="D34" s="221" t="s">
        <v>131</v>
      </c>
      <c r="E34" s="222">
        <v>26</v>
      </c>
      <c r="F34" s="223">
        <v>0</v>
      </c>
      <c r="G34" s="224">
        <f t="shared" si="7"/>
        <v>0</v>
      </c>
      <c r="H34" s="223"/>
      <c r="I34" s="224">
        <f t="shared" si="8"/>
        <v>0</v>
      </c>
      <c r="J34" s="223"/>
      <c r="K34" s="224">
        <f t="shared" si="9"/>
        <v>0</v>
      </c>
      <c r="L34" s="224">
        <v>21</v>
      </c>
      <c r="M34" s="224">
        <f t="shared" si="10"/>
        <v>0</v>
      </c>
      <c r="N34" s="224">
        <v>0.00167</v>
      </c>
      <c r="O34" s="224">
        <f t="shared" si="11"/>
        <v>0.04</v>
      </c>
      <c r="P34" s="201">
        <v>0</v>
      </c>
      <c r="Q34" s="201">
        <f t="shared" si="12"/>
        <v>0</v>
      </c>
      <c r="R34" s="201"/>
      <c r="S34" s="201"/>
      <c r="T34" s="202">
        <v>0.36764</v>
      </c>
      <c r="U34" s="201">
        <f t="shared" si="13"/>
        <v>9.56</v>
      </c>
      <c r="V34" s="203"/>
      <c r="W34" s="203"/>
      <c r="X34" s="203"/>
      <c r="Y34" s="203"/>
      <c r="Z34" s="203"/>
      <c r="AA34" s="203"/>
      <c r="AB34" s="203"/>
      <c r="AC34" s="203"/>
      <c r="AD34" s="203"/>
      <c r="AE34" s="203" t="s">
        <v>878</v>
      </c>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row>
    <row r="35" spans="1:60" ht="15" outlineLevel="1">
      <c r="A35" s="218">
        <v>25</v>
      </c>
      <c r="B35" s="219" t="s">
        <v>958</v>
      </c>
      <c r="C35" s="220" t="s">
        <v>959</v>
      </c>
      <c r="D35" s="221" t="s">
        <v>131</v>
      </c>
      <c r="E35" s="222">
        <v>18</v>
      </c>
      <c r="F35" s="223">
        <v>0</v>
      </c>
      <c r="G35" s="224">
        <f t="shared" si="7"/>
        <v>0</v>
      </c>
      <c r="H35" s="223"/>
      <c r="I35" s="224">
        <f t="shared" si="8"/>
        <v>0</v>
      </c>
      <c r="J35" s="223"/>
      <c r="K35" s="224">
        <f t="shared" si="9"/>
        <v>0</v>
      </c>
      <c r="L35" s="224">
        <v>21</v>
      </c>
      <c r="M35" s="224">
        <f t="shared" si="10"/>
        <v>0</v>
      </c>
      <c r="N35" s="224">
        <v>3E-05</v>
      </c>
      <c r="O35" s="224">
        <f t="shared" si="11"/>
        <v>0</v>
      </c>
      <c r="P35" s="201">
        <v>0</v>
      </c>
      <c r="Q35" s="201">
        <f t="shared" si="12"/>
        <v>0</v>
      </c>
      <c r="R35" s="201"/>
      <c r="S35" s="201"/>
      <c r="T35" s="202">
        <v>0.129</v>
      </c>
      <c r="U35" s="201">
        <f t="shared" si="13"/>
        <v>2.32</v>
      </c>
      <c r="V35" s="203"/>
      <c r="W35" s="203"/>
      <c r="X35" s="203"/>
      <c r="Y35" s="203"/>
      <c r="Z35" s="203"/>
      <c r="AA35" s="203"/>
      <c r="AB35" s="203"/>
      <c r="AC35" s="203"/>
      <c r="AD35" s="203"/>
      <c r="AE35" s="203" t="s">
        <v>878</v>
      </c>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row>
    <row r="36" spans="1:60" ht="15" outlineLevel="1">
      <c r="A36" s="218">
        <v>26</v>
      </c>
      <c r="B36" s="219" t="s">
        <v>960</v>
      </c>
      <c r="C36" s="220" t="s">
        <v>961</v>
      </c>
      <c r="D36" s="221" t="s">
        <v>131</v>
      </c>
      <c r="E36" s="222">
        <v>6</v>
      </c>
      <c r="F36" s="223">
        <v>0</v>
      </c>
      <c r="G36" s="224">
        <f t="shared" si="7"/>
        <v>0</v>
      </c>
      <c r="H36" s="223"/>
      <c r="I36" s="224">
        <f t="shared" si="8"/>
        <v>0</v>
      </c>
      <c r="J36" s="223"/>
      <c r="K36" s="224">
        <f t="shared" si="9"/>
        <v>0</v>
      </c>
      <c r="L36" s="224">
        <v>21</v>
      </c>
      <c r="M36" s="224">
        <f t="shared" si="10"/>
        <v>0</v>
      </c>
      <c r="N36" s="224">
        <v>4E-05</v>
      </c>
      <c r="O36" s="224">
        <f t="shared" si="11"/>
        <v>0</v>
      </c>
      <c r="P36" s="201">
        <v>0</v>
      </c>
      <c r="Q36" s="201">
        <f t="shared" si="12"/>
        <v>0</v>
      </c>
      <c r="R36" s="201"/>
      <c r="S36" s="201"/>
      <c r="T36" s="202">
        <v>0.129</v>
      </c>
      <c r="U36" s="201">
        <f t="shared" si="13"/>
        <v>0.77</v>
      </c>
      <c r="V36" s="203"/>
      <c r="W36" s="203"/>
      <c r="X36" s="203"/>
      <c r="Y36" s="203"/>
      <c r="Z36" s="203"/>
      <c r="AA36" s="203"/>
      <c r="AB36" s="203"/>
      <c r="AC36" s="203"/>
      <c r="AD36" s="203"/>
      <c r="AE36" s="203" t="s">
        <v>878</v>
      </c>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row>
    <row r="37" spans="1:60" ht="15" outlineLevel="1">
      <c r="A37" s="218">
        <v>27</v>
      </c>
      <c r="B37" s="219" t="s">
        <v>962</v>
      </c>
      <c r="C37" s="220" t="s">
        <v>963</v>
      </c>
      <c r="D37" s="221" t="s">
        <v>131</v>
      </c>
      <c r="E37" s="222">
        <v>15</v>
      </c>
      <c r="F37" s="223">
        <v>0</v>
      </c>
      <c r="G37" s="224">
        <f t="shared" si="7"/>
        <v>0</v>
      </c>
      <c r="H37" s="223"/>
      <c r="I37" s="224">
        <f t="shared" si="8"/>
        <v>0</v>
      </c>
      <c r="J37" s="223"/>
      <c r="K37" s="224">
        <f t="shared" si="9"/>
        <v>0</v>
      </c>
      <c r="L37" s="224">
        <v>21</v>
      </c>
      <c r="M37" s="224">
        <f t="shared" si="10"/>
        <v>0</v>
      </c>
      <c r="N37" s="224">
        <v>4E-05</v>
      </c>
      <c r="O37" s="224">
        <f t="shared" si="11"/>
        <v>0</v>
      </c>
      <c r="P37" s="201">
        <v>0</v>
      </c>
      <c r="Q37" s="201">
        <f t="shared" si="12"/>
        <v>0</v>
      </c>
      <c r="R37" s="201"/>
      <c r="S37" s="201"/>
      <c r="T37" s="202">
        <v>0.142</v>
      </c>
      <c r="U37" s="201">
        <f t="shared" si="13"/>
        <v>2.13</v>
      </c>
      <c r="V37" s="203"/>
      <c r="W37" s="203"/>
      <c r="X37" s="203"/>
      <c r="Y37" s="203"/>
      <c r="Z37" s="203"/>
      <c r="AA37" s="203"/>
      <c r="AB37" s="203"/>
      <c r="AC37" s="203"/>
      <c r="AD37" s="203"/>
      <c r="AE37" s="203" t="s">
        <v>878</v>
      </c>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row>
    <row r="38" spans="1:60" ht="15" outlineLevel="1">
      <c r="A38" s="218">
        <v>28</v>
      </c>
      <c r="B38" s="219" t="s">
        <v>968</v>
      </c>
      <c r="C38" s="220" t="s">
        <v>969</v>
      </c>
      <c r="D38" s="221" t="s">
        <v>131</v>
      </c>
      <c r="E38" s="222">
        <v>5</v>
      </c>
      <c r="F38" s="223">
        <v>0</v>
      </c>
      <c r="G38" s="224">
        <f t="shared" si="7"/>
        <v>0</v>
      </c>
      <c r="H38" s="223"/>
      <c r="I38" s="224">
        <f t="shared" si="8"/>
        <v>0</v>
      </c>
      <c r="J38" s="223"/>
      <c r="K38" s="224">
        <f t="shared" si="9"/>
        <v>0</v>
      </c>
      <c r="L38" s="224">
        <v>21</v>
      </c>
      <c r="M38" s="224">
        <f t="shared" si="10"/>
        <v>0</v>
      </c>
      <c r="N38" s="224">
        <v>3E-05</v>
      </c>
      <c r="O38" s="224">
        <f t="shared" si="11"/>
        <v>0</v>
      </c>
      <c r="P38" s="201">
        <v>0</v>
      </c>
      <c r="Q38" s="201">
        <f t="shared" si="12"/>
        <v>0</v>
      </c>
      <c r="R38" s="201"/>
      <c r="S38" s="201"/>
      <c r="T38" s="202">
        <v>0.129</v>
      </c>
      <c r="U38" s="201">
        <f t="shared" si="13"/>
        <v>0.65</v>
      </c>
      <c r="V38" s="203"/>
      <c r="W38" s="203"/>
      <c r="X38" s="203"/>
      <c r="Y38" s="203"/>
      <c r="Z38" s="203"/>
      <c r="AA38" s="203"/>
      <c r="AB38" s="203"/>
      <c r="AC38" s="203"/>
      <c r="AD38" s="203"/>
      <c r="AE38" s="203" t="s">
        <v>878</v>
      </c>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row>
    <row r="39" spans="1:60" ht="15" outlineLevel="1">
      <c r="A39" s="218">
        <v>29</v>
      </c>
      <c r="B39" s="219" t="s">
        <v>970</v>
      </c>
      <c r="C39" s="220" t="s">
        <v>971</v>
      </c>
      <c r="D39" s="221" t="s">
        <v>131</v>
      </c>
      <c r="E39" s="222">
        <v>9</v>
      </c>
      <c r="F39" s="223">
        <v>0</v>
      </c>
      <c r="G39" s="224">
        <f t="shared" si="7"/>
        <v>0</v>
      </c>
      <c r="H39" s="223"/>
      <c r="I39" s="224">
        <f t="shared" si="8"/>
        <v>0</v>
      </c>
      <c r="J39" s="223"/>
      <c r="K39" s="224">
        <f t="shared" si="9"/>
        <v>0</v>
      </c>
      <c r="L39" s="224">
        <v>21</v>
      </c>
      <c r="M39" s="224">
        <f t="shared" si="10"/>
        <v>0</v>
      </c>
      <c r="N39" s="224">
        <v>5E-05</v>
      </c>
      <c r="O39" s="224">
        <f t="shared" si="11"/>
        <v>0</v>
      </c>
      <c r="P39" s="201">
        <v>0</v>
      </c>
      <c r="Q39" s="201">
        <f t="shared" si="12"/>
        <v>0</v>
      </c>
      <c r="R39" s="201"/>
      <c r="S39" s="201"/>
      <c r="T39" s="202">
        <v>0.129</v>
      </c>
      <c r="U39" s="201">
        <f t="shared" si="13"/>
        <v>1.16</v>
      </c>
      <c r="V39" s="203"/>
      <c r="W39" s="203"/>
      <c r="X39" s="203"/>
      <c r="Y39" s="203"/>
      <c r="Z39" s="203"/>
      <c r="AA39" s="203"/>
      <c r="AB39" s="203"/>
      <c r="AC39" s="203"/>
      <c r="AD39" s="203"/>
      <c r="AE39" s="203" t="s">
        <v>878</v>
      </c>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row>
    <row r="40" spans="1:60" ht="15" outlineLevel="1">
      <c r="A40" s="218">
        <v>30</v>
      </c>
      <c r="B40" s="219" t="s">
        <v>972</v>
      </c>
      <c r="C40" s="220" t="s">
        <v>973</v>
      </c>
      <c r="D40" s="221" t="s">
        <v>131</v>
      </c>
      <c r="E40" s="222">
        <v>11</v>
      </c>
      <c r="F40" s="223">
        <v>0</v>
      </c>
      <c r="G40" s="224">
        <f t="shared" si="7"/>
        <v>0</v>
      </c>
      <c r="H40" s="223"/>
      <c r="I40" s="224">
        <f t="shared" si="8"/>
        <v>0</v>
      </c>
      <c r="J40" s="223"/>
      <c r="K40" s="224">
        <f t="shared" si="9"/>
        <v>0</v>
      </c>
      <c r="L40" s="224">
        <v>21</v>
      </c>
      <c r="M40" s="224">
        <f t="shared" si="10"/>
        <v>0</v>
      </c>
      <c r="N40" s="224">
        <v>7E-05</v>
      </c>
      <c r="O40" s="224">
        <f t="shared" si="11"/>
        <v>0</v>
      </c>
      <c r="P40" s="201">
        <v>0</v>
      </c>
      <c r="Q40" s="201">
        <f t="shared" si="12"/>
        <v>0</v>
      </c>
      <c r="R40" s="201"/>
      <c r="S40" s="201"/>
      <c r="T40" s="202">
        <v>0.142</v>
      </c>
      <c r="U40" s="201">
        <f t="shared" si="13"/>
        <v>1.56</v>
      </c>
      <c r="V40" s="203"/>
      <c r="W40" s="203"/>
      <c r="X40" s="203"/>
      <c r="Y40" s="203"/>
      <c r="Z40" s="203"/>
      <c r="AA40" s="203"/>
      <c r="AB40" s="203"/>
      <c r="AC40" s="203"/>
      <c r="AD40" s="203"/>
      <c r="AE40" s="203" t="s">
        <v>878</v>
      </c>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row>
    <row r="41" spans="1:60" ht="15" outlineLevel="1">
      <c r="A41" s="218">
        <v>31</v>
      </c>
      <c r="B41" s="219" t="s">
        <v>976</v>
      </c>
      <c r="C41" s="220" t="s">
        <v>977</v>
      </c>
      <c r="D41" s="221" t="s">
        <v>107</v>
      </c>
      <c r="E41" s="222">
        <v>7</v>
      </c>
      <c r="F41" s="223">
        <v>0</v>
      </c>
      <c r="G41" s="224">
        <f t="shared" si="7"/>
        <v>0</v>
      </c>
      <c r="H41" s="223"/>
      <c r="I41" s="224">
        <f t="shared" si="8"/>
        <v>0</v>
      </c>
      <c r="J41" s="223"/>
      <c r="K41" s="224">
        <f t="shared" si="9"/>
        <v>0</v>
      </c>
      <c r="L41" s="224">
        <v>21</v>
      </c>
      <c r="M41" s="224">
        <f t="shared" si="10"/>
        <v>0</v>
      </c>
      <c r="N41" s="224">
        <v>0</v>
      </c>
      <c r="O41" s="224">
        <f t="shared" si="11"/>
        <v>0</v>
      </c>
      <c r="P41" s="201">
        <v>0</v>
      </c>
      <c r="Q41" s="201">
        <f t="shared" si="12"/>
        <v>0</v>
      </c>
      <c r="R41" s="201"/>
      <c r="S41" s="201"/>
      <c r="T41" s="202">
        <v>0.425</v>
      </c>
      <c r="U41" s="201">
        <f t="shared" si="13"/>
        <v>2.98</v>
      </c>
      <c r="V41" s="203"/>
      <c r="W41" s="203"/>
      <c r="X41" s="203"/>
      <c r="Y41" s="203"/>
      <c r="Z41" s="203"/>
      <c r="AA41" s="203"/>
      <c r="AB41" s="203"/>
      <c r="AC41" s="203"/>
      <c r="AD41" s="203"/>
      <c r="AE41" s="203" t="s">
        <v>878</v>
      </c>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row>
    <row r="42" spans="1:60" ht="15" outlineLevel="1">
      <c r="A42" s="218">
        <v>32</v>
      </c>
      <c r="B42" s="219" t="s">
        <v>978</v>
      </c>
      <c r="C42" s="220" t="s">
        <v>979</v>
      </c>
      <c r="D42" s="221" t="s">
        <v>980</v>
      </c>
      <c r="E42" s="222">
        <v>5</v>
      </c>
      <c r="F42" s="223">
        <v>0</v>
      </c>
      <c r="G42" s="224">
        <f t="shared" si="7"/>
        <v>0</v>
      </c>
      <c r="H42" s="223"/>
      <c r="I42" s="224">
        <f t="shared" si="8"/>
        <v>0</v>
      </c>
      <c r="J42" s="223"/>
      <c r="K42" s="224">
        <f t="shared" si="9"/>
        <v>0</v>
      </c>
      <c r="L42" s="224">
        <v>21</v>
      </c>
      <c r="M42" s="224">
        <f t="shared" si="10"/>
        <v>0</v>
      </c>
      <c r="N42" s="224">
        <v>0.00148</v>
      </c>
      <c r="O42" s="224">
        <f t="shared" si="11"/>
        <v>0.01</v>
      </c>
      <c r="P42" s="201">
        <v>0</v>
      </c>
      <c r="Q42" s="201">
        <f t="shared" si="12"/>
        <v>0</v>
      </c>
      <c r="R42" s="201"/>
      <c r="S42" s="201"/>
      <c r="T42" s="202">
        <v>0.54</v>
      </c>
      <c r="U42" s="201">
        <f t="shared" si="13"/>
        <v>2.7</v>
      </c>
      <c r="V42" s="203"/>
      <c r="W42" s="203"/>
      <c r="X42" s="203"/>
      <c r="Y42" s="203"/>
      <c r="Z42" s="203"/>
      <c r="AA42" s="203"/>
      <c r="AB42" s="203"/>
      <c r="AC42" s="203"/>
      <c r="AD42" s="203"/>
      <c r="AE42" s="203" t="s">
        <v>878</v>
      </c>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row>
    <row r="43" spans="1:60" ht="15" outlineLevel="1">
      <c r="A43" s="218">
        <v>33</v>
      </c>
      <c r="B43" s="219" t="s">
        <v>992</v>
      </c>
      <c r="C43" s="220" t="s">
        <v>993</v>
      </c>
      <c r="D43" s="221" t="s">
        <v>131</v>
      </c>
      <c r="E43" s="222">
        <v>64</v>
      </c>
      <c r="F43" s="223">
        <v>0</v>
      </c>
      <c r="G43" s="224">
        <f t="shared" si="7"/>
        <v>0</v>
      </c>
      <c r="H43" s="223"/>
      <c r="I43" s="224">
        <f t="shared" si="8"/>
        <v>0</v>
      </c>
      <c r="J43" s="223"/>
      <c r="K43" s="224">
        <f t="shared" si="9"/>
        <v>0</v>
      </c>
      <c r="L43" s="224">
        <v>21</v>
      </c>
      <c r="M43" s="224">
        <f t="shared" si="10"/>
        <v>0</v>
      </c>
      <c r="N43" s="224">
        <v>0</v>
      </c>
      <c r="O43" s="224">
        <f t="shared" si="11"/>
        <v>0</v>
      </c>
      <c r="P43" s="201">
        <v>0</v>
      </c>
      <c r="Q43" s="201">
        <f t="shared" si="12"/>
        <v>0</v>
      </c>
      <c r="R43" s="201"/>
      <c r="S43" s="201"/>
      <c r="T43" s="202">
        <v>0.029</v>
      </c>
      <c r="U43" s="201">
        <f t="shared" si="13"/>
        <v>1.86</v>
      </c>
      <c r="V43" s="203"/>
      <c r="W43" s="203"/>
      <c r="X43" s="203"/>
      <c r="Y43" s="203"/>
      <c r="Z43" s="203"/>
      <c r="AA43" s="203"/>
      <c r="AB43" s="203"/>
      <c r="AC43" s="203"/>
      <c r="AD43" s="203"/>
      <c r="AE43" s="203" t="s">
        <v>878</v>
      </c>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row>
    <row r="44" spans="1:60" ht="15" outlineLevel="1">
      <c r="A44" s="218">
        <v>34</v>
      </c>
      <c r="B44" s="219" t="s">
        <v>996</v>
      </c>
      <c r="C44" s="220" t="s">
        <v>997</v>
      </c>
      <c r="D44" s="221" t="s">
        <v>131</v>
      </c>
      <c r="E44" s="222">
        <v>64</v>
      </c>
      <c r="F44" s="223">
        <v>0</v>
      </c>
      <c r="G44" s="224">
        <f t="shared" si="7"/>
        <v>0</v>
      </c>
      <c r="H44" s="223"/>
      <c r="I44" s="224">
        <f t="shared" si="8"/>
        <v>0</v>
      </c>
      <c r="J44" s="223"/>
      <c r="K44" s="224">
        <f t="shared" si="9"/>
        <v>0</v>
      </c>
      <c r="L44" s="224">
        <v>21</v>
      </c>
      <c r="M44" s="224">
        <f t="shared" si="10"/>
        <v>0</v>
      </c>
      <c r="N44" s="224">
        <v>1E-05</v>
      </c>
      <c r="O44" s="224">
        <f t="shared" si="11"/>
        <v>0</v>
      </c>
      <c r="P44" s="201">
        <v>0</v>
      </c>
      <c r="Q44" s="201">
        <f t="shared" si="12"/>
        <v>0</v>
      </c>
      <c r="R44" s="201"/>
      <c r="S44" s="201"/>
      <c r="T44" s="202">
        <v>0.062</v>
      </c>
      <c r="U44" s="201">
        <f t="shared" si="13"/>
        <v>3.97</v>
      </c>
      <c r="V44" s="203"/>
      <c r="W44" s="203"/>
      <c r="X44" s="203"/>
      <c r="Y44" s="203"/>
      <c r="Z44" s="203"/>
      <c r="AA44" s="203"/>
      <c r="AB44" s="203"/>
      <c r="AC44" s="203"/>
      <c r="AD44" s="203"/>
      <c r="AE44" s="203" t="s">
        <v>878</v>
      </c>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row>
    <row r="45" spans="1:60" ht="15" outlineLevel="1">
      <c r="A45" s="218">
        <v>35</v>
      </c>
      <c r="B45" s="219" t="s">
        <v>998</v>
      </c>
      <c r="C45" s="220" t="s">
        <v>999</v>
      </c>
      <c r="D45" s="221" t="s">
        <v>113</v>
      </c>
      <c r="E45" s="222">
        <v>0.08</v>
      </c>
      <c r="F45" s="223">
        <v>0</v>
      </c>
      <c r="G45" s="224">
        <f t="shared" si="7"/>
        <v>0</v>
      </c>
      <c r="H45" s="223"/>
      <c r="I45" s="224">
        <f t="shared" si="8"/>
        <v>0</v>
      </c>
      <c r="J45" s="223"/>
      <c r="K45" s="224">
        <f t="shared" si="9"/>
        <v>0</v>
      </c>
      <c r="L45" s="224">
        <v>21</v>
      </c>
      <c r="M45" s="224">
        <f t="shared" si="10"/>
        <v>0</v>
      </c>
      <c r="N45" s="224">
        <v>0</v>
      </c>
      <c r="O45" s="224">
        <f t="shared" si="11"/>
        <v>0</v>
      </c>
      <c r="P45" s="201">
        <v>0</v>
      </c>
      <c r="Q45" s="201">
        <f t="shared" si="12"/>
        <v>0</v>
      </c>
      <c r="R45" s="201"/>
      <c r="S45" s="201"/>
      <c r="T45" s="202">
        <v>1.421</v>
      </c>
      <c r="U45" s="201">
        <f t="shared" si="13"/>
        <v>0.11</v>
      </c>
      <c r="V45" s="203"/>
      <c r="W45" s="203"/>
      <c r="X45" s="203"/>
      <c r="Y45" s="203"/>
      <c r="Z45" s="203"/>
      <c r="AA45" s="203"/>
      <c r="AB45" s="203"/>
      <c r="AC45" s="203"/>
      <c r="AD45" s="203"/>
      <c r="AE45" s="203" t="s">
        <v>878</v>
      </c>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row>
    <row r="46" spans="1:60" ht="15" outlineLevel="1">
      <c r="A46" s="218">
        <v>36</v>
      </c>
      <c r="B46" s="219" t="s">
        <v>1000</v>
      </c>
      <c r="C46" s="220" t="s">
        <v>1001</v>
      </c>
      <c r="D46" s="221" t="s">
        <v>131</v>
      </c>
      <c r="E46" s="222">
        <v>46</v>
      </c>
      <c r="F46" s="223">
        <v>0</v>
      </c>
      <c r="G46" s="224">
        <f t="shared" si="7"/>
        <v>0</v>
      </c>
      <c r="H46" s="223"/>
      <c r="I46" s="224">
        <f t="shared" si="8"/>
        <v>0</v>
      </c>
      <c r="J46" s="223"/>
      <c r="K46" s="224">
        <f t="shared" si="9"/>
        <v>0</v>
      </c>
      <c r="L46" s="224">
        <v>21</v>
      </c>
      <c r="M46" s="224">
        <f t="shared" si="10"/>
        <v>0</v>
      </c>
      <c r="N46" s="224">
        <v>0</v>
      </c>
      <c r="O46" s="224">
        <f t="shared" si="11"/>
        <v>0</v>
      </c>
      <c r="P46" s="201">
        <v>0.00213</v>
      </c>
      <c r="Q46" s="201">
        <f t="shared" si="12"/>
        <v>0.1</v>
      </c>
      <c r="R46" s="201"/>
      <c r="S46" s="201"/>
      <c r="T46" s="202">
        <v>0.173</v>
      </c>
      <c r="U46" s="201">
        <f t="shared" si="13"/>
        <v>7.96</v>
      </c>
      <c r="V46" s="203"/>
      <c r="W46" s="203"/>
      <c r="X46" s="203"/>
      <c r="Y46" s="203"/>
      <c r="Z46" s="203"/>
      <c r="AA46" s="203"/>
      <c r="AB46" s="203"/>
      <c r="AC46" s="203"/>
      <c r="AD46" s="203"/>
      <c r="AE46" s="203" t="s">
        <v>878</v>
      </c>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row>
    <row r="47" spans="1:60" ht="15" outlineLevel="1">
      <c r="A47" s="218">
        <v>37</v>
      </c>
      <c r="B47" s="219" t="s">
        <v>1010</v>
      </c>
      <c r="C47" s="220" t="s">
        <v>1011</v>
      </c>
      <c r="D47" s="221" t="s">
        <v>107</v>
      </c>
      <c r="E47" s="222">
        <v>0.098</v>
      </c>
      <c r="F47" s="223">
        <v>0</v>
      </c>
      <c r="G47" s="224">
        <f t="shared" si="7"/>
        <v>0</v>
      </c>
      <c r="H47" s="223"/>
      <c r="I47" s="224">
        <f t="shared" si="8"/>
        <v>0</v>
      </c>
      <c r="J47" s="223"/>
      <c r="K47" s="224">
        <f t="shared" si="9"/>
        <v>0</v>
      </c>
      <c r="L47" s="224">
        <v>21</v>
      </c>
      <c r="M47" s="224">
        <f t="shared" si="10"/>
        <v>0</v>
      </c>
      <c r="N47" s="224">
        <v>0</v>
      </c>
      <c r="O47" s="224">
        <f t="shared" si="11"/>
        <v>0</v>
      </c>
      <c r="P47" s="201">
        <v>0</v>
      </c>
      <c r="Q47" s="201">
        <f t="shared" si="12"/>
        <v>0</v>
      </c>
      <c r="R47" s="201"/>
      <c r="S47" s="201"/>
      <c r="T47" s="202">
        <v>4.93</v>
      </c>
      <c r="U47" s="201">
        <f t="shared" si="13"/>
        <v>0.48</v>
      </c>
      <c r="V47" s="203"/>
      <c r="W47" s="203"/>
      <c r="X47" s="203"/>
      <c r="Y47" s="203"/>
      <c r="Z47" s="203"/>
      <c r="AA47" s="203"/>
      <c r="AB47" s="203"/>
      <c r="AC47" s="203"/>
      <c r="AD47" s="203"/>
      <c r="AE47" s="203" t="s">
        <v>878</v>
      </c>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row>
    <row r="48" spans="1:60" ht="15" outlineLevel="1">
      <c r="A48" s="218">
        <v>38</v>
      </c>
      <c r="B48" s="219" t="s">
        <v>1016</v>
      </c>
      <c r="C48" s="220" t="s">
        <v>1017</v>
      </c>
      <c r="D48" s="221" t="s">
        <v>107</v>
      </c>
      <c r="E48" s="222">
        <v>4</v>
      </c>
      <c r="F48" s="223">
        <v>0</v>
      </c>
      <c r="G48" s="224">
        <f t="shared" si="7"/>
        <v>0</v>
      </c>
      <c r="H48" s="223"/>
      <c r="I48" s="224">
        <f t="shared" si="8"/>
        <v>0</v>
      </c>
      <c r="J48" s="223"/>
      <c r="K48" s="224">
        <f t="shared" si="9"/>
        <v>0</v>
      </c>
      <c r="L48" s="224">
        <v>21</v>
      </c>
      <c r="M48" s="224">
        <f t="shared" si="10"/>
        <v>0</v>
      </c>
      <c r="N48" s="224">
        <v>0</v>
      </c>
      <c r="O48" s="224">
        <f t="shared" si="11"/>
        <v>0</v>
      </c>
      <c r="P48" s="201">
        <v>0</v>
      </c>
      <c r="Q48" s="201">
        <f t="shared" si="12"/>
        <v>0</v>
      </c>
      <c r="R48" s="201"/>
      <c r="S48" s="201"/>
      <c r="T48" s="202">
        <v>0.165</v>
      </c>
      <c r="U48" s="201">
        <f t="shared" si="13"/>
        <v>0.66</v>
      </c>
      <c r="V48" s="203"/>
      <c r="W48" s="203"/>
      <c r="X48" s="203"/>
      <c r="Y48" s="203"/>
      <c r="Z48" s="203"/>
      <c r="AA48" s="203"/>
      <c r="AB48" s="203"/>
      <c r="AC48" s="203"/>
      <c r="AD48" s="203"/>
      <c r="AE48" s="203" t="s">
        <v>878</v>
      </c>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row>
    <row r="49" spans="1:31" ht="15">
      <c r="A49" s="225" t="s">
        <v>874</v>
      </c>
      <c r="B49" s="226" t="s">
        <v>842</v>
      </c>
      <c r="C49" s="227" t="s">
        <v>843</v>
      </c>
      <c r="D49" s="228"/>
      <c r="E49" s="229"/>
      <c r="F49" s="230"/>
      <c r="G49" s="230">
        <f>SUMIF(AE50:AE66,"&lt;&gt;NOR",G50:G66)</f>
        <v>0</v>
      </c>
      <c r="H49" s="230"/>
      <c r="I49" s="230">
        <f>SUM(I50:I66)</f>
        <v>0</v>
      </c>
      <c r="J49" s="230"/>
      <c r="K49" s="230">
        <f>SUM(K50:K66)</f>
        <v>0</v>
      </c>
      <c r="L49" s="230"/>
      <c r="M49" s="230">
        <f>SUM(M50:M66)</f>
        <v>0</v>
      </c>
      <c r="N49" s="230"/>
      <c r="O49" s="230">
        <f>SUM(O50:O66)</f>
        <v>0.25</v>
      </c>
      <c r="P49" s="204"/>
      <c r="Q49" s="204">
        <f>SUM(Q50:Q66)</f>
        <v>0.19</v>
      </c>
      <c r="R49" s="204"/>
      <c r="S49" s="204"/>
      <c r="T49" s="205"/>
      <c r="U49" s="204">
        <f>SUM(U50:U66)</f>
        <v>38.05</v>
      </c>
      <c r="AE49" s="174" t="s">
        <v>875</v>
      </c>
    </row>
    <row r="50" spans="1:60" ht="15" outlineLevel="1">
      <c r="A50" s="218">
        <v>39</v>
      </c>
      <c r="B50" s="219" t="s">
        <v>1018</v>
      </c>
      <c r="C50" s="220" t="s">
        <v>1019</v>
      </c>
      <c r="D50" s="221" t="s">
        <v>286</v>
      </c>
      <c r="E50" s="222">
        <v>5</v>
      </c>
      <c r="F50" s="223">
        <v>0</v>
      </c>
      <c r="G50" s="224">
        <f aca="true" t="shared" si="14" ref="G50:G66">ROUND(E50*F50,2)</f>
        <v>0</v>
      </c>
      <c r="H50" s="223"/>
      <c r="I50" s="224">
        <f aca="true" t="shared" si="15" ref="I50:I66">ROUND(E50*H50,2)</f>
        <v>0</v>
      </c>
      <c r="J50" s="223"/>
      <c r="K50" s="224">
        <f aca="true" t="shared" si="16" ref="K50:K66">ROUND(E50*J50,2)</f>
        <v>0</v>
      </c>
      <c r="L50" s="224">
        <v>21</v>
      </c>
      <c r="M50" s="224">
        <f aca="true" t="shared" si="17" ref="M50:M66">G50*(1+L50/100)</f>
        <v>0</v>
      </c>
      <c r="N50" s="224">
        <v>0.01772</v>
      </c>
      <c r="O50" s="224">
        <f aca="true" t="shared" si="18" ref="O50:O66">ROUND(E50*N50,2)</f>
        <v>0.09</v>
      </c>
      <c r="P50" s="201">
        <v>0</v>
      </c>
      <c r="Q50" s="201">
        <f aca="true" t="shared" si="19" ref="Q50:Q66">ROUND(E50*P50,2)</f>
        <v>0</v>
      </c>
      <c r="R50" s="201"/>
      <c r="S50" s="201"/>
      <c r="T50" s="202">
        <v>0.973</v>
      </c>
      <c r="U50" s="201">
        <f aca="true" t="shared" si="20" ref="U50:U66">ROUND(E50*T50,2)</f>
        <v>4.87</v>
      </c>
      <c r="V50" s="203"/>
      <c r="W50" s="203"/>
      <c r="X50" s="203"/>
      <c r="Y50" s="203"/>
      <c r="Z50" s="203"/>
      <c r="AA50" s="203"/>
      <c r="AB50" s="203"/>
      <c r="AC50" s="203"/>
      <c r="AD50" s="203"/>
      <c r="AE50" s="203" t="s">
        <v>878</v>
      </c>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row>
    <row r="51" spans="1:60" ht="22.5" outlineLevel="1">
      <c r="A51" s="218">
        <v>40</v>
      </c>
      <c r="B51" s="219" t="s">
        <v>1020</v>
      </c>
      <c r="C51" s="220" t="s">
        <v>1021</v>
      </c>
      <c r="D51" s="221" t="s">
        <v>107</v>
      </c>
      <c r="E51" s="222">
        <v>5</v>
      </c>
      <c r="F51" s="223">
        <v>0</v>
      </c>
      <c r="G51" s="224">
        <f t="shared" si="14"/>
        <v>0</v>
      </c>
      <c r="H51" s="223"/>
      <c r="I51" s="224">
        <f t="shared" si="15"/>
        <v>0</v>
      </c>
      <c r="J51" s="223"/>
      <c r="K51" s="224">
        <f t="shared" si="16"/>
        <v>0</v>
      </c>
      <c r="L51" s="224">
        <v>21</v>
      </c>
      <c r="M51" s="224">
        <f t="shared" si="17"/>
        <v>0</v>
      </c>
      <c r="N51" s="224">
        <v>0.009</v>
      </c>
      <c r="O51" s="224">
        <f t="shared" si="18"/>
        <v>0.05</v>
      </c>
      <c r="P51" s="201">
        <v>0</v>
      </c>
      <c r="Q51" s="201">
        <f t="shared" si="19"/>
        <v>0</v>
      </c>
      <c r="R51" s="201"/>
      <c r="S51" s="201"/>
      <c r="T51" s="202">
        <v>0</v>
      </c>
      <c r="U51" s="201">
        <f t="shared" si="20"/>
        <v>0</v>
      </c>
      <c r="V51" s="203"/>
      <c r="W51" s="203"/>
      <c r="X51" s="203"/>
      <c r="Y51" s="203"/>
      <c r="Z51" s="203"/>
      <c r="AA51" s="203"/>
      <c r="AB51" s="203"/>
      <c r="AC51" s="203"/>
      <c r="AD51" s="203"/>
      <c r="AE51" s="203" t="s">
        <v>989</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row>
    <row r="52" spans="1:60" ht="15" outlineLevel="1">
      <c r="A52" s="218">
        <v>41</v>
      </c>
      <c r="B52" s="219" t="s">
        <v>1022</v>
      </c>
      <c r="C52" s="220" t="s">
        <v>1023</v>
      </c>
      <c r="D52" s="221" t="s">
        <v>286</v>
      </c>
      <c r="E52" s="222">
        <v>1</v>
      </c>
      <c r="F52" s="223">
        <v>0</v>
      </c>
      <c r="G52" s="224">
        <f t="shared" si="14"/>
        <v>0</v>
      </c>
      <c r="H52" s="223"/>
      <c r="I52" s="224">
        <f t="shared" si="15"/>
        <v>0</v>
      </c>
      <c r="J52" s="223"/>
      <c r="K52" s="224">
        <f t="shared" si="16"/>
        <v>0</v>
      </c>
      <c r="L52" s="224">
        <v>21</v>
      </c>
      <c r="M52" s="224">
        <f t="shared" si="17"/>
        <v>0</v>
      </c>
      <c r="N52" s="224">
        <v>0.02408</v>
      </c>
      <c r="O52" s="224">
        <f t="shared" si="18"/>
        <v>0.02</v>
      </c>
      <c r="P52" s="201">
        <v>0</v>
      </c>
      <c r="Q52" s="201">
        <f t="shared" si="19"/>
        <v>0</v>
      </c>
      <c r="R52" s="201"/>
      <c r="S52" s="201"/>
      <c r="T52" s="202">
        <v>0.955</v>
      </c>
      <c r="U52" s="201">
        <f t="shared" si="20"/>
        <v>0.96</v>
      </c>
      <c r="V52" s="203"/>
      <c r="W52" s="203"/>
      <c r="X52" s="203"/>
      <c r="Y52" s="203"/>
      <c r="Z52" s="203"/>
      <c r="AA52" s="203"/>
      <c r="AB52" s="203"/>
      <c r="AC52" s="203"/>
      <c r="AD52" s="203"/>
      <c r="AE52" s="203" t="s">
        <v>878</v>
      </c>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row>
    <row r="53" spans="1:60" ht="15" outlineLevel="1">
      <c r="A53" s="218">
        <v>42</v>
      </c>
      <c r="B53" s="219" t="s">
        <v>1024</v>
      </c>
      <c r="C53" s="220" t="s">
        <v>1025</v>
      </c>
      <c r="D53" s="221" t="s">
        <v>286</v>
      </c>
      <c r="E53" s="222">
        <v>4</v>
      </c>
      <c r="F53" s="223">
        <v>0</v>
      </c>
      <c r="G53" s="224">
        <f t="shared" si="14"/>
        <v>0</v>
      </c>
      <c r="H53" s="223"/>
      <c r="I53" s="224">
        <f t="shared" si="15"/>
        <v>0</v>
      </c>
      <c r="J53" s="223"/>
      <c r="K53" s="224">
        <f t="shared" si="16"/>
        <v>0</v>
      </c>
      <c r="L53" s="224">
        <v>21</v>
      </c>
      <c r="M53" s="224">
        <f t="shared" si="17"/>
        <v>0</v>
      </c>
      <c r="N53" s="224">
        <v>0.01001</v>
      </c>
      <c r="O53" s="224">
        <f t="shared" si="18"/>
        <v>0.04</v>
      </c>
      <c r="P53" s="201">
        <v>0</v>
      </c>
      <c r="Q53" s="201">
        <f t="shared" si="19"/>
        <v>0</v>
      </c>
      <c r="R53" s="201"/>
      <c r="S53" s="201"/>
      <c r="T53" s="202">
        <v>1.189</v>
      </c>
      <c r="U53" s="201">
        <f t="shared" si="20"/>
        <v>4.76</v>
      </c>
      <c r="V53" s="203"/>
      <c r="W53" s="203"/>
      <c r="X53" s="203"/>
      <c r="Y53" s="203"/>
      <c r="Z53" s="203"/>
      <c r="AA53" s="203"/>
      <c r="AB53" s="203"/>
      <c r="AC53" s="203"/>
      <c r="AD53" s="203"/>
      <c r="AE53" s="203" t="s">
        <v>878</v>
      </c>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row>
    <row r="54" spans="1:60" ht="15" outlineLevel="1">
      <c r="A54" s="218">
        <v>43</v>
      </c>
      <c r="B54" s="219" t="s">
        <v>1026</v>
      </c>
      <c r="C54" s="220" t="s">
        <v>1027</v>
      </c>
      <c r="D54" s="221" t="s">
        <v>286</v>
      </c>
      <c r="E54" s="222">
        <v>4</v>
      </c>
      <c r="F54" s="223">
        <v>0</v>
      </c>
      <c r="G54" s="224">
        <f t="shared" si="14"/>
        <v>0</v>
      </c>
      <c r="H54" s="223"/>
      <c r="I54" s="224">
        <f t="shared" si="15"/>
        <v>0</v>
      </c>
      <c r="J54" s="223"/>
      <c r="K54" s="224">
        <f t="shared" si="16"/>
        <v>0</v>
      </c>
      <c r="L54" s="224">
        <v>21</v>
      </c>
      <c r="M54" s="224">
        <f t="shared" si="17"/>
        <v>0</v>
      </c>
      <c r="N54" s="224">
        <v>0.00807</v>
      </c>
      <c r="O54" s="224">
        <f t="shared" si="18"/>
        <v>0.03</v>
      </c>
      <c r="P54" s="201">
        <v>0</v>
      </c>
      <c r="Q54" s="201">
        <f t="shared" si="19"/>
        <v>0</v>
      </c>
      <c r="R54" s="201"/>
      <c r="S54" s="201"/>
      <c r="T54" s="202">
        <v>0.325</v>
      </c>
      <c r="U54" s="201">
        <f t="shared" si="20"/>
        <v>1.3</v>
      </c>
      <c r="V54" s="203"/>
      <c r="W54" s="203"/>
      <c r="X54" s="203"/>
      <c r="Y54" s="203"/>
      <c r="Z54" s="203"/>
      <c r="AA54" s="203"/>
      <c r="AB54" s="203"/>
      <c r="AC54" s="203"/>
      <c r="AD54" s="203"/>
      <c r="AE54" s="203" t="s">
        <v>878</v>
      </c>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row>
    <row r="55" spans="1:60" ht="15" outlineLevel="1">
      <c r="A55" s="218">
        <v>44</v>
      </c>
      <c r="B55" s="219" t="s">
        <v>1030</v>
      </c>
      <c r="C55" s="220" t="s">
        <v>1133</v>
      </c>
      <c r="D55" s="221" t="s">
        <v>286</v>
      </c>
      <c r="E55" s="222">
        <v>1</v>
      </c>
      <c r="F55" s="223">
        <v>0</v>
      </c>
      <c r="G55" s="224">
        <f t="shared" si="14"/>
        <v>0</v>
      </c>
      <c r="H55" s="223"/>
      <c r="I55" s="224">
        <f t="shared" si="15"/>
        <v>0</v>
      </c>
      <c r="J55" s="223"/>
      <c r="K55" s="224">
        <f t="shared" si="16"/>
        <v>0</v>
      </c>
      <c r="L55" s="224">
        <v>21</v>
      </c>
      <c r="M55" s="224">
        <f t="shared" si="17"/>
        <v>0</v>
      </c>
      <c r="N55" s="224">
        <v>0.01444</v>
      </c>
      <c r="O55" s="224">
        <f t="shared" si="18"/>
        <v>0.01</v>
      </c>
      <c r="P55" s="201">
        <v>0</v>
      </c>
      <c r="Q55" s="201">
        <f t="shared" si="19"/>
        <v>0</v>
      </c>
      <c r="R55" s="201"/>
      <c r="S55" s="201"/>
      <c r="T55" s="202">
        <v>1.25</v>
      </c>
      <c r="U55" s="201">
        <f t="shared" si="20"/>
        <v>1.25</v>
      </c>
      <c r="V55" s="203"/>
      <c r="W55" s="203"/>
      <c r="X55" s="203"/>
      <c r="Y55" s="203"/>
      <c r="Z55" s="203"/>
      <c r="AA55" s="203"/>
      <c r="AB55" s="203"/>
      <c r="AC55" s="203"/>
      <c r="AD55" s="203"/>
      <c r="AE55" s="203" t="s">
        <v>878</v>
      </c>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row>
    <row r="56" spans="1:60" ht="15" outlineLevel="1">
      <c r="A56" s="218">
        <v>45</v>
      </c>
      <c r="B56" s="219" t="s">
        <v>1032</v>
      </c>
      <c r="C56" s="220" t="s">
        <v>1033</v>
      </c>
      <c r="D56" s="221" t="s">
        <v>107</v>
      </c>
      <c r="E56" s="222">
        <v>1</v>
      </c>
      <c r="F56" s="223">
        <v>0</v>
      </c>
      <c r="G56" s="224">
        <f t="shared" si="14"/>
        <v>0</v>
      </c>
      <c r="H56" s="223"/>
      <c r="I56" s="224">
        <f t="shared" si="15"/>
        <v>0</v>
      </c>
      <c r="J56" s="223"/>
      <c r="K56" s="224">
        <f t="shared" si="16"/>
        <v>0</v>
      </c>
      <c r="L56" s="224">
        <v>21</v>
      </c>
      <c r="M56" s="224">
        <f t="shared" si="17"/>
        <v>0</v>
      </c>
      <c r="N56" s="224">
        <v>0.00088</v>
      </c>
      <c r="O56" s="224">
        <f t="shared" si="18"/>
        <v>0</v>
      </c>
      <c r="P56" s="201">
        <v>0</v>
      </c>
      <c r="Q56" s="201">
        <f t="shared" si="19"/>
        <v>0</v>
      </c>
      <c r="R56" s="201"/>
      <c r="S56" s="201"/>
      <c r="T56" s="202">
        <v>1.091</v>
      </c>
      <c r="U56" s="201">
        <f t="shared" si="20"/>
        <v>1.09</v>
      </c>
      <c r="V56" s="203"/>
      <c r="W56" s="203"/>
      <c r="X56" s="203"/>
      <c r="Y56" s="203"/>
      <c r="Z56" s="203"/>
      <c r="AA56" s="203"/>
      <c r="AB56" s="203"/>
      <c r="AC56" s="203"/>
      <c r="AD56" s="203"/>
      <c r="AE56" s="203" t="s">
        <v>878</v>
      </c>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row>
    <row r="57" spans="1:60" ht="15" outlineLevel="1">
      <c r="A57" s="218">
        <v>46</v>
      </c>
      <c r="B57" s="219" t="s">
        <v>1034</v>
      </c>
      <c r="C57" s="220" t="s">
        <v>1035</v>
      </c>
      <c r="D57" s="221" t="s">
        <v>286</v>
      </c>
      <c r="E57" s="222">
        <v>5</v>
      </c>
      <c r="F57" s="223">
        <v>0</v>
      </c>
      <c r="G57" s="224">
        <f t="shared" si="14"/>
        <v>0</v>
      </c>
      <c r="H57" s="223"/>
      <c r="I57" s="224">
        <f t="shared" si="15"/>
        <v>0</v>
      </c>
      <c r="J57" s="223"/>
      <c r="K57" s="224">
        <f t="shared" si="16"/>
        <v>0</v>
      </c>
      <c r="L57" s="224">
        <v>21</v>
      </c>
      <c r="M57" s="224">
        <f t="shared" si="17"/>
        <v>0</v>
      </c>
      <c r="N57" s="224">
        <v>0.00089</v>
      </c>
      <c r="O57" s="224">
        <f t="shared" si="18"/>
        <v>0</v>
      </c>
      <c r="P57" s="201">
        <v>0</v>
      </c>
      <c r="Q57" s="201">
        <f t="shared" si="19"/>
        <v>0</v>
      </c>
      <c r="R57" s="201"/>
      <c r="S57" s="201"/>
      <c r="T57" s="202">
        <v>1.12</v>
      </c>
      <c r="U57" s="201">
        <f t="shared" si="20"/>
        <v>5.6</v>
      </c>
      <c r="V57" s="203"/>
      <c r="W57" s="203"/>
      <c r="X57" s="203"/>
      <c r="Y57" s="203"/>
      <c r="Z57" s="203"/>
      <c r="AA57" s="203"/>
      <c r="AB57" s="203"/>
      <c r="AC57" s="203"/>
      <c r="AD57" s="203"/>
      <c r="AE57" s="203" t="s">
        <v>878</v>
      </c>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row>
    <row r="58" spans="1:60" ht="15" outlineLevel="1">
      <c r="A58" s="218">
        <v>47</v>
      </c>
      <c r="B58" s="219" t="s">
        <v>1036</v>
      </c>
      <c r="C58" s="220" t="s">
        <v>1037</v>
      </c>
      <c r="D58" s="221" t="s">
        <v>286</v>
      </c>
      <c r="E58" s="222">
        <v>5</v>
      </c>
      <c r="F58" s="223">
        <v>0</v>
      </c>
      <c r="G58" s="224">
        <f t="shared" si="14"/>
        <v>0</v>
      </c>
      <c r="H58" s="223"/>
      <c r="I58" s="224">
        <f t="shared" si="15"/>
        <v>0</v>
      </c>
      <c r="J58" s="223"/>
      <c r="K58" s="224">
        <f t="shared" si="16"/>
        <v>0</v>
      </c>
      <c r="L58" s="224">
        <v>21</v>
      </c>
      <c r="M58" s="224">
        <f t="shared" si="17"/>
        <v>0</v>
      </c>
      <c r="N58" s="224">
        <v>0</v>
      </c>
      <c r="O58" s="224">
        <f t="shared" si="18"/>
        <v>0</v>
      </c>
      <c r="P58" s="201">
        <v>0</v>
      </c>
      <c r="Q58" s="201">
        <f t="shared" si="19"/>
        <v>0</v>
      </c>
      <c r="R58" s="201"/>
      <c r="S58" s="201"/>
      <c r="T58" s="202">
        <v>1.9</v>
      </c>
      <c r="U58" s="201">
        <f t="shared" si="20"/>
        <v>9.5</v>
      </c>
      <c r="V58" s="203"/>
      <c r="W58" s="203"/>
      <c r="X58" s="203"/>
      <c r="Y58" s="203"/>
      <c r="Z58" s="203"/>
      <c r="AA58" s="203"/>
      <c r="AB58" s="203"/>
      <c r="AC58" s="203"/>
      <c r="AD58" s="203"/>
      <c r="AE58" s="203" t="s">
        <v>878</v>
      </c>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row>
    <row r="59" spans="1:60" ht="15" outlineLevel="1">
      <c r="A59" s="218">
        <v>48</v>
      </c>
      <c r="B59" s="219" t="s">
        <v>1038</v>
      </c>
      <c r="C59" s="220" t="s">
        <v>1039</v>
      </c>
      <c r="D59" s="221" t="s">
        <v>107</v>
      </c>
      <c r="E59" s="222">
        <v>5</v>
      </c>
      <c r="F59" s="223">
        <v>0</v>
      </c>
      <c r="G59" s="224">
        <f t="shared" si="14"/>
        <v>0</v>
      </c>
      <c r="H59" s="223"/>
      <c r="I59" s="224">
        <f t="shared" si="15"/>
        <v>0</v>
      </c>
      <c r="J59" s="223"/>
      <c r="K59" s="224">
        <f t="shared" si="16"/>
        <v>0</v>
      </c>
      <c r="L59" s="224">
        <v>21</v>
      </c>
      <c r="M59" s="224">
        <f t="shared" si="17"/>
        <v>0</v>
      </c>
      <c r="N59" s="224">
        <v>0.00172</v>
      </c>
      <c r="O59" s="224">
        <f t="shared" si="18"/>
        <v>0.01</v>
      </c>
      <c r="P59" s="201">
        <v>0</v>
      </c>
      <c r="Q59" s="201">
        <f t="shared" si="19"/>
        <v>0</v>
      </c>
      <c r="R59" s="201"/>
      <c r="S59" s="201"/>
      <c r="T59" s="202">
        <v>0.476</v>
      </c>
      <c r="U59" s="201">
        <f t="shared" si="20"/>
        <v>2.38</v>
      </c>
      <c r="V59" s="203"/>
      <c r="W59" s="203"/>
      <c r="X59" s="203"/>
      <c r="Y59" s="203"/>
      <c r="Z59" s="203"/>
      <c r="AA59" s="203"/>
      <c r="AB59" s="203"/>
      <c r="AC59" s="203"/>
      <c r="AD59" s="203"/>
      <c r="AE59" s="203" t="s">
        <v>878</v>
      </c>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row>
    <row r="60" spans="1:60" ht="15" outlineLevel="1">
      <c r="A60" s="218">
        <v>49</v>
      </c>
      <c r="B60" s="219" t="s">
        <v>1044</v>
      </c>
      <c r="C60" s="220" t="s">
        <v>1045</v>
      </c>
      <c r="D60" s="221" t="s">
        <v>113</v>
      </c>
      <c r="E60" s="222">
        <v>0.258</v>
      </c>
      <c r="F60" s="223">
        <v>0</v>
      </c>
      <c r="G60" s="224">
        <f t="shared" si="14"/>
        <v>0</v>
      </c>
      <c r="H60" s="223"/>
      <c r="I60" s="224">
        <f t="shared" si="15"/>
        <v>0</v>
      </c>
      <c r="J60" s="223"/>
      <c r="K60" s="224">
        <f t="shared" si="16"/>
        <v>0</v>
      </c>
      <c r="L60" s="224">
        <v>21</v>
      </c>
      <c r="M60" s="224">
        <f t="shared" si="17"/>
        <v>0</v>
      </c>
      <c r="N60" s="224">
        <v>0</v>
      </c>
      <c r="O60" s="224">
        <f t="shared" si="18"/>
        <v>0</v>
      </c>
      <c r="P60" s="201">
        <v>0</v>
      </c>
      <c r="Q60" s="201">
        <f t="shared" si="19"/>
        <v>0</v>
      </c>
      <c r="R60" s="201"/>
      <c r="S60" s="201"/>
      <c r="T60" s="202">
        <v>1.629</v>
      </c>
      <c r="U60" s="201">
        <f t="shared" si="20"/>
        <v>0.42</v>
      </c>
      <c r="V60" s="203"/>
      <c r="W60" s="203"/>
      <c r="X60" s="203"/>
      <c r="Y60" s="203"/>
      <c r="Z60" s="203"/>
      <c r="AA60" s="203"/>
      <c r="AB60" s="203"/>
      <c r="AC60" s="203"/>
      <c r="AD60" s="203"/>
      <c r="AE60" s="203" t="s">
        <v>878</v>
      </c>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row>
    <row r="61" spans="1:60" ht="15" outlineLevel="1">
      <c r="A61" s="218">
        <v>50</v>
      </c>
      <c r="B61" s="219" t="s">
        <v>1046</v>
      </c>
      <c r="C61" s="220" t="s">
        <v>1047</v>
      </c>
      <c r="D61" s="221" t="s">
        <v>286</v>
      </c>
      <c r="E61" s="222">
        <v>5</v>
      </c>
      <c r="F61" s="223">
        <v>0</v>
      </c>
      <c r="G61" s="224">
        <f t="shared" si="14"/>
        <v>0</v>
      </c>
      <c r="H61" s="223"/>
      <c r="I61" s="224">
        <f t="shared" si="15"/>
        <v>0</v>
      </c>
      <c r="J61" s="223"/>
      <c r="K61" s="224">
        <f t="shared" si="16"/>
        <v>0</v>
      </c>
      <c r="L61" s="224">
        <v>21</v>
      </c>
      <c r="M61" s="224">
        <f t="shared" si="17"/>
        <v>0</v>
      </c>
      <c r="N61" s="224">
        <v>0</v>
      </c>
      <c r="O61" s="224">
        <f t="shared" si="18"/>
        <v>0</v>
      </c>
      <c r="P61" s="201">
        <v>0.01933</v>
      </c>
      <c r="Q61" s="201">
        <f t="shared" si="19"/>
        <v>0.1</v>
      </c>
      <c r="R61" s="201"/>
      <c r="S61" s="201"/>
      <c r="T61" s="202">
        <v>0.59</v>
      </c>
      <c r="U61" s="201">
        <f t="shared" si="20"/>
        <v>2.95</v>
      </c>
      <c r="V61" s="203"/>
      <c r="W61" s="203"/>
      <c r="X61" s="203"/>
      <c r="Y61" s="203"/>
      <c r="Z61" s="203"/>
      <c r="AA61" s="203"/>
      <c r="AB61" s="203"/>
      <c r="AC61" s="203"/>
      <c r="AD61" s="203"/>
      <c r="AE61" s="203" t="s">
        <v>878</v>
      </c>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row>
    <row r="62" spans="1:60" ht="15" outlineLevel="1">
      <c r="A62" s="218">
        <v>51</v>
      </c>
      <c r="B62" s="219" t="s">
        <v>1110</v>
      </c>
      <c r="C62" s="220" t="s">
        <v>1111</v>
      </c>
      <c r="D62" s="221" t="s">
        <v>286</v>
      </c>
      <c r="E62" s="222">
        <v>1</v>
      </c>
      <c r="F62" s="223">
        <v>0</v>
      </c>
      <c r="G62" s="224">
        <f t="shared" si="14"/>
        <v>0</v>
      </c>
      <c r="H62" s="223"/>
      <c r="I62" s="224">
        <f t="shared" si="15"/>
        <v>0</v>
      </c>
      <c r="J62" s="223"/>
      <c r="K62" s="224">
        <f t="shared" si="16"/>
        <v>0</v>
      </c>
      <c r="L62" s="224">
        <v>21</v>
      </c>
      <c r="M62" s="224">
        <f t="shared" si="17"/>
        <v>0</v>
      </c>
      <c r="N62" s="224">
        <v>0</v>
      </c>
      <c r="O62" s="224">
        <f t="shared" si="18"/>
        <v>0</v>
      </c>
      <c r="P62" s="201">
        <v>0.0172</v>
      </c>
      <c r="Q62" s="201">
        <f t="shared" si="19"/>
        <v>0.02</v>
      </c>
      <c r="R62" s="201"/>
      <c r="S62" s="201"/>
      <c r="T62" s="202">
        <v>0.403</v>
      </c>
      <c r="U62" s="201">
        <f t="shared" si="20"/>
        <v>0.4</v>
      </c>
      <c r="V62" s="203"/>
      <c r="W62" s="203"/>
      <c r="X62" s="203"/>
      <c r="Y62" s="203"/>
      <c r="Z62" s="203"/>
      <c r="AA62" s="203"/>
      <c r="AB62" s="203"/>
      <c r="AC62" s="203"/>
      <c r="AD62" s="203"/>
      <c r="AE62" s="203" t="s">
        <v>878</v>
      </c>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row>
    <row r="63" spans="1:60" ht="15" outlineLevel="1">
      <c r="A63" s="218">
        <v>52</v>
      </c>
      <c r="B63" s="219" t="s">
        <v>1048</v>
      </c>
      <c r="C63" s="220" t="s">
        <v>1049</v>
      </c>
      <c r="D63" s="221" t="s">
        <v>286</v>
      </c>
      <c r="E63" s="222">
        <v>2</v>
      </c>
      <c r="F63" s="223">
        <v>0</v>
      </c>
      <c r="G63" s="224">
        <f t="shared" si="14"/>
        <v>0</v>
      </c>
      <c r="H63" s="223"/>
      <c r="I63" s="224">
        <f t="shared" si="15"/>
        <v>0</v>
      </c>
      <c r="J63" s="223"/>
      <c r="K63" s="224">
        <f t="shared" si="16"/>
        <v>0</v>
      </c>
      <c r="L63" s="224">
        <v>21</v>
      </c>
      <c r="M63" s="224">
        <f t="shared" si="17"/>
        <v>0</v>
      </c>
      <c r="N63" s="224">
        <v>0</v>
      </c>
      <c r="O63" s="224">
        <f t="shared" si="18"/>
        <v>0</v>
      </c>
      <c r="P63" s="201">
        <v>0.01946</v>
      </c>
      <c r="Q63" s="201">
        <f t="shared" si="19"/>
        <v>0.04</v>
      </c>
      <c r="R63" s="201"/>
      <c r="S63" s="201"/>
      <c r="T63" s="202">
        <v>0.382</v>
      </c>
      <c r="U63" s="201">
        <f t="shared" si="20"/>
        <v>0.76</v>
      </c>
      <c r="V63" s="203"/>
      <c r="W63" s="203"/>
      <c r="X63" s="203"/>
      <c r="Y63" s="203"/>
      <c r="Z63" s="203"/>
      <c r="AA63" s="203"/>
      <c r="AB63" s="203"/>
      <c r="AC63" s="203"/>
      <c r="AD63" s="203"/>
      <c r="AE63" s="203" t="s">
        <v>878</v>
      </c>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row>
    <row r="64" spans="1:60" ht="15" outlineLevel="1">
      <c r="A64" s="218">
        <v>53</v>
      </c>
      <c r="B64" s="219" t="s">
        <v>1050</v>
      </c>
      <c r="C64" s="220" t="s">
        <v>1051</v>
      </c>
      <c r="D64" s="221" t="s">
        <v>286</v>
      </c>
      <c r="E64" s="222">
        <v>1</v>
      </c>
      <c r="F64" s="223">
        <v>0</v>
      </c>
      <c r="G64" s="224">
        <f t="shared" si="14"/>
        <v>0</v>
      </c>
      <c r="H64" s="223"/>
      <c r="I64" s="224">
        <f t="shared" si="15"/>
        <v>0</v>
      </c>
      <c r="J64" s="223"/>
      <c r="K64" s="224">
        <f t="shared" si="16"/>
        <v>0</v>
      </c>
      <c r="L64" s="224">
        <v>21</v>
      </c>
      <c r="M64" s="224">
        <f t="shared" si="17"/>
        <v>0</v>
      </c>
      <c r="N64" s="224">
        <v>0</v>
      </c>
      <c r="O64" s="224">
        <f t="shared" si="18"/>
        <v>0</v>
      </c>
      <c r="P64" s="201">
        <v>0.0347</v>
      </c>
      <c r="Q64" s="201">
        <f t="shared" si="19"/>
        <v>0.03</v>
      </c>
      <c r="R64" s="201"/>
      <c r="S64" s="201"/>
      <c r="T64" s="202">
        <v>0.569</v>
      </c>
      <c r="U64" s="201">
        <f t="shared" si="20"/>
        <v>0.57</v>
      </c>
      <c r="V64" s="203"/>
      <c r="W64" s="203"/>
      <c r="X64" s="203"/>
      <c r="Y64" s="203"/>
      <c r="Z64" s="203"/>
      <c r="AA64" s="203"/>
      <c r="AB64" s="203"/>
      <c r="AC64" s="203"/>
      <c r="AD64" s="203"/>
      <c r="AE64" s="203" t="s">
        <v>878</v>
      </c>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row>
    <row r="65" spans="1:60" ht="15" outlineLevel="1">
      <c r="A65" s="218">
        <v>54</v>
      </c>
      <c r="B65" s="219" t="s">
        <v>1052</v>
      </c>
      <c r="C65" s="220" t="s">
        <v>1053</v>
      </c>
      <c r="D65" s="221" t="s">
        <v>107</v>
      </c>
      <c r="E65" s="222">
        <v>3</v>
      </c>
      <c r="F65" s="223">
        <v>0</v>
      </c>
      <c r="G65" s="224">
        <f t="shared" si="14"/>
        <v>0</v>
      </c>
      <c r="H65" s="223"/>
      <c r="I65" s="224">
        <f t="shared" si="15"/>
        <v>0</v>
      </c>
      <c r="J65" s="223"/>
      <c r="K65" s="224">
        <f t="shared" si="16"/>
        <v>0</v>
      </c>
      <c r="L65" s="224">
        <v>21</v>
      </c>
      <c r="M65" s="224">
        <f t="shared" si="17"/>
        <v>0</v>
      </c>
      <c r="N65" s="224">
        <v>0</v>
      </c>
      <c r="O65" s="224">
        <f t="shared" si="18"/>
        <v>0</v>
      </c>
      <c r="P65" s="201">
        <v>0.00049</v>
      </c>
      <c r="Q65" s="201">
        <f t="shared" si="19"/>
        <v>0</v>
      </c>
      <c r="R65" s="201"/>
      <c r="S65" s="201"/>
      <c r="T65" s="202">
        <v>0.114</v>
      </c>
      <c r="U65" s="201">
        <f t="shared" si="20"/>
        <v>0.34</v>
      </c>
      <c r="V65" s="203"/>
      <c r="W65" s="203"/>
      <c r="X65" s="203"/>
      <c r="Y65" s="203"/>
      <c r="Z65" s="203"/>
      <c r="AA65" s="203"/>
      <c r="AB65" s="203"/>
      <c r="AC65" s="203"/>
      <c r="AD65" s="203"/>
      <c r="AE65" s="203" t="s">
        <v>878</v>
      </c>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row>
    <row r="66" spans="1:60" ht="15" outlineLevel="1">
      <c r="A66" s="218">
        <v>55</v>
      </c>
      <c r="B66" s="219" t="s">
        <v>1054</v>
      </c>
      <c r="C66" s="220" t="s">
        <v>1055</v>
      </c>
      <c r="D66" s="221" t="s">
        <v>113</v>
      </c>
      <c r="E66" s="222">
        <v>0.189</v>
      </c>
      <c r="F66" s="223">
        <v>0</v>
      </c>
      <c r="G66" s="224">
        <f t="shared" si="14"/>
        <v>0</v>
      </c>
      <c r="H66" s="223"/>
      <c r="I66" s="224">
        <f t="shared" si="15"/>
        <v>0</v>
      </c>
      <c r="J66" s="223"/>
      <c r="K66" s="224">
        <f t="shared" si="16"/>
        <v>0</v>
      </c>
      <c r="L66" s="224">
        <v>21</v>
      </c>
      <c r="M66" s="224">
        <f t="shared" si="17"/>
        <v>0</v>
      </c>
      <c r="N66" s="224">
        <v>0</v>
      </c>
      <c r="O66" s="224">
        <f t="shared" si="18"/>
        <v>0</v>
      </c>
      <c r="P66" s="201">
        <v>0</v>
      </c>
      <c r="Q66" s="201">
        <f t="shared" si="19"/>
        <v>0</v>
      </c>
      <c r="R66" s="201"/>
      <c r="S66" s="201"/>
      <c r="T66" s="202">
        <v>4.772</v>
      </c>
      <c r="U66" s="201">
        <f t="shared" si="20"/>
        <v>0.9</v>
      </c>
      <c r="V66" s="203"/>
      <c r="W66" s="203"/>
      <c r="X66" s="203"/>
      <c r="Y66" s="203"/>
      <c r="Z66" s="203"/>
      <c r="AA66" s="203"/>
      <c r="AB66" s="203"/>
      <c r="AC66" s="203"/>
      <c r="AD66" s="203"/>
      <c r="AE66" s="203" t="s">
        <v>878</v>
      </c>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row>
    <row r="67" spans="1:60" ht="15" outlineLevel="1">
      <c r="A67" s="238" t="s">
        <v>874</v>
      </c>
      <c r="B67" s="273" t="s">
        <v>844</v>
      </c>
      <c r="C67" s="240" t="s">
        <v>845</v>
      </c>
      <c r="D67" s="274"/>
      <c r="E67" s="275"/>
      <c r="F67" s="244"/>
      <c r="G67" s="258">
        <f>SUM(G68+G69+G70+G71)</f>
        <v>0</v>
      </c>
      <c r="H67" s="244"/>
      <c r="I67" s="245"/>
      <c r="J67" s="244"/>
      <c r="K67" s="245"/>
      <c r="L67" s="245"/>
      <c r="M67" s="245"/>
      <c r="N67" s="245"/>
      <c r="O67" s="245"/>
      <c r="P67" s="206"/>
      <c r="Q67" s="206"/>
      <c r="R67" s="206"/>
      <c r="S67" s="206"/>
      <c r="T67" s="206"/>
      <c r="U67" s="206"/>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row>
    <row r="68" spans="1:60" ht="15" outlineLevel="1">
      <c r="A68" s="218">
        <v>56</v>
      </c>
      <c r="B68" s="219"/>
      <c r="C68" s="220" t="s">
        <v>1056</v>
      </c>
      <c r="D68" s="221" t="s">
        <v>131</v>
      </c>
      <c r="E68" s="222">
        <v>4.6</v>
      </c>
      <c r="F68" s="276">
        <v>0</v>
      </c>
      <c r="G68" s="224">
        <f aca="true" t="shared" si="21" ref="G68:G71">ROUND(E68*F68,2)</f>
        <v>0</v>
      </c>
      <c r="H68" s="223"/>
      <c r="I68" s="224"/>
      <c r="J68" s="223"/>
      <c r="K68" s="224"/>
      <c r="L68" s="224"/>
      <c r="M68" s="224"/>
      <c r="N68" s="224">
        <v>0</v>
      </c>
      <c r="O68" s="224">
        <f aca="true" t="shared" si="22" ref="O68">ROUND(E68*N68,2)</f>
        <v>0</v>
      </c>
      <c r="P68" s="206"/>
      <c r="Q68" s="206"/>
      <c r="R68" s="206"/>
      <c r="S68" s="206"/>
      <c r="T68" s="206"/>
      <c r="U68" s="206"/>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row>
    <row r="69" spans="1:60" ht="15" outlineLevel="1">
      <c r="A69" s="218">
        <v>57</v>
      </c>
      <c r="B69" s="219"/>
      <c r="C69" s="220" t="s">
        <v>1057</v>
      </c>
      <c r="D69" s="221" t="s">
        <v>131</v>
      </c>
      <c r="E69" s="222">
        <v>18.1</v>
      </c>
      <c r="F69" s="276">
        <v>0</v>
      </c>
      <c r="G69" s="224">
        <f t="shared" si="21"/>
        <v>0</v>
      </c>
      <c r="H69" s="223"/>
      <c r="I69" s="224"/>
      <c r="J69" s="223"/>
      <c r="K69" s="224"/>
      <c r="L69" s="224"/>
      <c r="M69" s="224"/>
      <c r="N69" s="224">
        <v>0</v>
      </c>
      <c r="O69" s="224">
        <f aca="true" t="shared" si="23" ref="O69:O71">ROUND(E69*N69,2)</f>
        <v>0</v>
      </c>
      <c r="P69" s="206"/>
      <c r="Q69" s="206"/>
      <c r="R69" s="206"/>
      <c r="S69" s="206"/>
      <c r="T69" s="206"/>
      <c r="U69" s="206"/>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row>
    <row r="70" spans="1:60" ht="12" customHeight="1" outlineLevel="1">
      <c r="A70" s="218">
        <v>58</v>
      </c>
      <c r="B70" s="219"/>
      <c r="C70" s="220" t="s">
        <v>1058</v>
      </c>
      <c r="D70" s="221" t="s">
        <v>107</v>
      </c>
      <c r="E70" s="222">
        <v>6</v>
      </c>
      <c r="F70" s="276">
        <v>0</v>
      </c>
      <c r="G70" s="224">
        <f t="shared" si="21"/>
        <v>0</v>
      </c>
      <c r="H70" s="223"/>
      <c r="I70" s="224"/>
      <c r="J70" s="223"/>
      <c r="K70" s="224"/>
      <c r="L70" s="224"/>
      <c r="M70" s="224"/>
      <c r="N70" s="224">
        <v>0</v>
      </c>
      <c r="O70" s="224">
        <f t="shared" si="23"/>
        <v>0</v>
      </c>
      <c r="P70" s="206"/>
      <c r="Q70" s="206"/>
      <c r="R70" s="206"/>
      <c r="S70" s="206"/>
      <c r="T70" s="206"/>
      <c r="U70" s="206"/>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row>
    <row r="71" spans="1:30" ht="15" customHeight="1">
      <c r="A71" s="267">
        <v>59</v>
      </c>
      <c r="B71" s="263" t="s">
        <v>17</v>
      </c>
      <c r="C71" s="220" t="s">
        <v>1059</v>
      </c>
      <c r="D71" s="265" t="s">
        <v>107</v>
      </c>
      <c r="E71" s="222">
        <v>4</v>
      </c>
      <c r="F71" s="276">
        <v>0</v>
      </c>
      <c r="G71" s="224">
        <f t="shared" si="21"/>
        <v>0</v>
      </c>
      <c r="H71" s="267"/>
      <c r="I71" s="267"/>
      <c r="J71" s="267"/>
      <c r="K71" s="267"/>
      <c r="L71" s="267"/>
      <c r="M71" s="267"/>
      <c r="N71" s="224">
        <v>0</v>
      </c>
      <c r="O71" s="224">
        <f t="shared" si="23"/>
        <v>0</v>
      </c>
      <c r="P71" s="207"/>
      <c r="Q71" s="207"/>
      <c r="R71" s="207"/>
      <c r="S71" s="207"/>
      <c r="T71" s="207"/>
      <c r="U71" s="207"/>
      <c r="AC71" s="174">
        <v>15</v>
      </c>
      <c r="AD71" s="174">
        <v>21</v>
      </c>
    </row>
    <row r="72" spans="1:31" ht="15">
      <c r="A72" s="246"/>
      <c r="B72" s="247">
        <v>26</v>
      </c>
      <c r="C72" s="248" t="s">
        <v>17</v>
      </c>
      <c r="D72" s="249"/>
      <c r="E72" s="250"/>
      <c r="F72" s="250"/>
      <c r="G72" s="251">
        <f>G8+G13+G31+G49+G67</f>
        <v>0</v>
      </c>
      <c r="H72" s="207"/>
      <c r="I72" s="207"/>
      <c r="J72" s="207"/>
      <c r="K72" s="207"/>
      <c r="L72" s="207"/>
      <c r="M72" s="207"/>
      <c r="N72" s="207"/>
      <c r="O72" s="207"/>
      <c r="P72" s="207"/>
      <c r="Q72" s="207"/>
      <c r="R72" s="207"/>
      <c r="S72" s="207"/>
      <c r="T72" s="207"/>
      <c r="U72" s="207"/>
      <c r="AC72" s="174">
        <f>SUMIF(L7:L66,AC71,G7:G66)</f>
        <v>0</v>
      </c>
      <c r="AD72" s="174">
        <f>SUMIF(L7:L66,AD71,G7:G66)</f>
        <v>0</v>
      </c>
      <c r="AE72" s="174" t="s">
        <v>1060</v>
      </c>
    </row>
    <row r="73" spans="1:21" ht="15">
      <c r="A73" s="207"/>
      <c r="B73" s="208" t="s">
        <v>17</v>
      </c>
      <c r="C73" s="209" t="s">
        <v>17</v>
      </c>
      <c r="D73" s="210"/>
      <c r="E73" s="207"/>
      <c r="F73" s="207"/>
      <c r="G73" s="207"/>
      <c r="H73" s="207"/>
      <c r="I73" s="207"/>
      <c r="J73" s="207"/>
      <c r="K73" s="207"/>
      <c r="L73" s="207"/>
      <c r="M73" s="207"/>
      <c r="N73" s="207"/>
      <c r="O73" s="207"/>
      <c r="P73" s="207"/>
      <c r="Q73" s="207"/>
      <c r="R73" s="207"/>
      <c r="S73" s="207"/>
      <c r="T73" s="207"/>
      <c r="U73" s="207"/>
    </row>
    <row r="74" spans="3:31" ht="15">
      <c r="C74" s="217"/>
      <c r="D74" s="188"/>
      <c r="AE74" s="174" t="s">
        <v>1061</v>
      </c>
    </row>
    <row r="75" ht="15">
      <c r="D75" s="188"/>
    </row>
    <row r="76" ht="15">
      <c r="D76" s="188"/>
    </row>
    <row r="77" ht="15">
      <c r="D77" s="188"/>
    </row>
    <row r="78" ht="15">
      <c r="D78" s="188"/>
    </row>
    <row r="79" ht="15">
      <c r="D79" s="188"/>
    </row>
    <row r="80" ht="15">
      <c r="D80" s="188"/>
    </row>
    <row r="81" ht="15">
      <c r="D81" s="188"/>
    </row>
    <row r="82" ht="15">
      <c r="D82" s="188"/>
    </row>
    <row r="83" ht="15">
      <c r="D83" s="188"/>
    </row>
    <row r="84" ht="15">
      <c r="D84" s="188"/>
    </row>
    <row r="85" ht="15">
      <c r="D85" s="188"/>
    </row>
    <row r="86" ht="15">
      <c r="D86" s="188"/>
    </row>
    <row r="87" ht="15">
      <c r="D87" s="188"/>
    </row>
    <row r="88" ht="15">
      <c r="D88" s="188"/>
    </row>
    <row r="89" ht="15">
      <c r="D89" s="188"/>
    </row>
    <row r="90" ht="15">
      <c r="D90" s="188"/>
    </row>
    <row r="91" ht="15">
      <c r="D91" s="188"/>
    </row>
    <row r="92" ht="15">
      <c r="D92" s="188"/>
    </row>
    <row r="93" ht="15">
      <c r="D93" s="188"/>
    </row>
    <row r="94" ht="15">
      <c r="D94" s="188"/>
    </row>
    <row r="95" ht="15">
      <c r="D95" s="188"/>
    </row>
    <row r="96" ht="15">
      <c r="D96" s="188"/>
    </row>
    <row r="97" ht="15">
      <c r="D97" s="188"/>
    </row>
    <row r="98" ht="15">
      <c r="D98" s="188"/>
    </row>
    <row r="99" ht="15">
      <c r="D99" s="188"/>
    </row>
    <row r="100" ht="15">
      <c r="D100" s="188"/>
    </row>
    <row r="101" ht="15">
      <c r="D101" s="188"/>
    </row>
    <row r="102" ht="15">
      <c r="D102" s="188"/>
    </row>
    <row r="103" ht="15">
      <c r="D103" s="188"/>
    </row>
    <row r="104" ht="15">
      <c r="D104" s="188"/>
    </row>
    <row r="105" ht="15">
      <c r="D105" s="188"/>
    </row>
    <row r="106" ht="15">
      <c r="D106" s="188"/>
    </row>
    <row r="107" ht="15">
      <c r="D107" s="188"/>
    </row>
    <row r="108" ht="15">
      <c r="D108" s="188"/>
    </row>
    <row r="109" ht="15">
      <c r="D109" s="188"/>
    </row>
    <row r="110" ht="15">
      <c r="D110" s="188"/>
    </row>
    <row r="111" ht="15">
      <c r="D111" s="188"/>
    </row>
    <row r="112" ht="15">
      <c r="D112" s="188"/>
    </row>
    <row r="113" ht="15">
      <c r="D113" s="188"/>
    </row>
    <row r="114" ht="15">
      <c r="D114" s="188"/>
    </row>
    <row r="115" ht="15">
      <c r="D115" s="188"/>
    </row>
    <row r="116" ht="15">
      <c r="D116" s="188"/>
    </row>
    <row r="117" ht="15">
      <c r="D117" s="188"/>
    </row>
    <row r="118" ht="15">
      <c r="D118" s="188"/>
    </row>
    <row r="119" ht="15">
      <c r="D119" s="188"/>
    </row>
    <row r="120" ht="15">
      <c r="D120" s="188"/>
    </row>
    <row r="121" ht="15">
      <c r="D121" s="188"/>
    </row>
    <row r="122" ht="15">
      <c r="D122" s="188"/>
    </row>
    <row r="123" ht="15">
      <c r="D123" s="188"/>
    </row>
    <row r="124" ht="15">
      <c r="D124" s="188"/>
    </row>
    <row r="125" ht="15">
      <c r="D125" s="188"/>
    </row>
    <row r="126" ht="15">
      <c r="D126" s="188"/>
    </row>
    <row r="127" ht="15">
      <c r="D127" s="188"/>
    </row>
    <row r="128" ht="15">
      <c r="D128" s="188"/>
    </row>
    <row r="129" ht="15">
      <c r="D129" s="188"/>
    </row>
    <row r="130" ht="15">
      <c r="D130" s="188"/>
    </row>
    <row r="131" ht="15">
      <c r="D131" s="188"/>
    </row>
    <row r="132" ht="15">
      <c r="D132" s="188"/>
    </row>
    <row r="133" ht="15">
      <c r="D133" s="188"/>
    </row>
    <row r="134" ht="15">
      <c r="D134" s="188"/>
    </row>
    <row r="135" ht="15">
      <c r="D135" s="188"/>
    </row>
    <row r="136" ht="15">
      <c r="D136" s="188"/>
    </row>
    <row r="137" ht="15">
      <c r="D137" s="188"/>
    </row>
    <row r="138" ht="15">
      <c r="D138" s="188"/>
    </row>
    <row r="139" ht="15">
      <c r="D139" s="188"/>
    </row>
    <row r="140" ht="15">
      <c r="D140" s="188"/>
    </row>
    <row r="141" ht="15">
      <c r="D141" s="188"/>
    </row>
    <row r="142" ht="15">
      <c r="D142" s="188"/>
    </row>
    <row r="143" ht="15">
      <c r="D143" s="188"/>
    </row>
    <row r="144" ht="15">
      <c r="D144" s="188"/>
    </row>
    <row r="145" ht="15">
      <c r="D145" s="188"/>
    </row>
    <row r="146" ht="15">
      <c r="D146" s="188"/>
    </row>
    <row r="147" ht="15">
      <c r="D147" s="188"/>
    </row>
    <row r="148" ht="15">
      <c r="D148" s="188"/>
    </row>
    <row r="149" ht="15">
      <c r="D149" s="188"/>
    </row>
    <row r="150" ht="15">
      <c r="D150" s="188"/>
    </row>
    <row r="151" ht="15">
      <c r="D151" s="188"/>
    </row>
    <row r="152" ht="15">
      <c r="D152" s="188"/>
    </row>
    <row r="153" ht="15">
      <c r="D153" s="188"/>
    </row>
    <row r="154" ht="15">
      <c r="D154" s="188"/>
    </row>
    <row r="155" ht="15">
      <c r="D155" s="188"/>
    </row>
    <row r="156" ht="15">
      <c r="D156" s="188"/>
    </row>
    <row r="157" ht="15">
      <c r="D157" s="188"/>
    </row>
    <row r="158" ht="15">
      <c r="D158" s="188"/>
    </row>
    <row r="159" ht="15">
      <c r="D159" s="188"/>
    </row>
    <row r="160" ht="15">
      <c r="D160" s="188"/>
    </row>
    <row r="161" ht="15">
      <c r="D161" s="188"/>
    </row>
    <row r="162" ht="15">
      <c r="D162" s="188"/>
    </row>
    <row r="163" ht="15">
      <c r="D163" s="188"/>
    </row>
    <row r="164" ht="15">
      <c r="D164" s="188"/>
    </row>
    <row r="165" ht="15">
      <c r="D165" s="188"/>
    </row>
    <row r="166" ht="15">
      <c r="D166" s="188"/>
    </row>
    <row r="167" ht="15">
      <c r="D167" s="188"/>
    </row>
    <row r="168" ht="15">
      <c r="D168" s="188"/>
    </row>
    <row r="169" ht="15">
      <c r="D169" s="188"/>
    </row>
    <row r="170" ht="15">
      <c r="D170" s="188"/>
    </row>
    <row r="171" ht="15">
      <c r="D171" s="188"/>
    </row>
    <row r="172" ht="15">
      <c r="D172" s="188"/>
    </row>
    <row r="173" ht="15">
      <c r="D173" s="188"/>
    </row>
    <row r="174" ht="15">
      <c r="D174" s="188"/>
    </row>
    <row r="175" ht="15">
      <c r="D175" s="188"/>
    </row>
    <row r="176" ht="15">
      <c r="D176" s="188"/>
    </row>
    <row r="177" ht="15">
      <c r="D177" s="188"/>
    </row>
    <row r="178" ht="15">
      <c r="D178" s="188"/>
    </row>
    <row r="179" ht="15">
      <c r="D179" s="188"/>
    </row>
    <row r="180" ht="15">
      <c r="D180" s="188"/>
    </row>
    <row r="181" ht="15">
      <c r="D181" s="188"/>
    </row>
    <row r="182" ht="15">
      <c r="D182" s="188"/>
    </row>
    <row r="183" ht="15">
      <c r="D183" s="188"/>
    </row>
    <row r="184" ht="15">
      <c r="D184" s="188"/>
    </row>
    <row r="185" ht="15">
      <c r="D185" s="188"/>
    </row>
    <row r="186" ht="15">
      <c r="D186" s="188"/>
    </row>
    <row r="187" ht="15">
      <c r="D187" s="188"/>
    </row>
    <row r="188" ht="15">
      <c r="D188" s="188"/>
    </row>
    <row r="189" ht="15">
      <c r="D189" s="188"/>
    </row>
    <row r="190" ht="15">
      <c r="D190" s="188"/>
    </row>
    <row r="191" ht="15">
      <c r="D191" s="188"/>
    </row>
    <row r="192" ht="15">
      <c r="D192" s="188"/>
    </row>
    <row r="193" ht="15">
      <c r="D193" s="188"/>
    </row>
    <row r="194" ht="15">
      <c r="D194" s="188"/>
    </row>
    <row r="195" ht="15">
      <c r="D195" s="188"/>
    </row>
    <row r="196" ht="15">
      <c r="D196" s="188"/>
    </row>
    <row r="197" ht="15">
      <c r="D197" s="188"/>
    </row>
    <row r="198" ht="15">
      <c r="D198" s="188"/>
    </row>
    <row r="199" ht="15">
      <c r="D199" s="188"/>
    </row>
    <row r="200" ht="15">
      <c r="D200" s="188"/>
    </row>
    <row r="201" ht="15">
      <c r="D201" s="188"/>
    </row>
    <row r="202" ht="15">
      <c r="D202" s="188"/>
    </row>
    <row r="203" ht="15">
      <c r="D203" s="188"/>
    </row>
    <row r="204" ht="15">
      <c r="D204" s="188"/>
    </row>
    <row r="205" ht="15">
      <c r="D205" s="188"/>
    </row>
    <row r="206" ht="15">
      <c r="D206" s="188"/>
    </row>
    <row r="207" ht="15">
      <c r="D207" s="188"/>
    </row>
    <row r="208" ht="15">
      <c r="D208" s="188"/>
    </row>
    <row r="209" ht="15">
      <c r="D209" s="188"/>
    </row>
    <row r="210" ht="15">
      <c r="D210" s="188"/>
    </row>
    <row r="211" ht="15">
      <c r="D211" s="188"/>
    </row>
    <row r="212" ht="15">
      <c r="D212" s="188"/>
    </row>
    <row r="213" ht="15">
      <c r="D213" s="188"/>
    </row>
    <row r="214" ht="15">
      <c r="D214" s="188"/>
    </row>
    <row r="215" ht="15">
      <c r="D215" s="188"/>
    </row>
    <row r="216" ht="15">
      <c r="D216" s="188"/>
    </row>
    <row r="217" ht="15">
      <c r="D217" s="188"/>
    </row>
    <row r="218" ht="15">
      <c r="D218" s="188"/>
    </row>
    <row r="219" ht="15">
      <c r="D219" s="188"/>
    </row>
    <row r="220" ht="15">
      <c r="D220" s="188"/>
    </row>
    <row r="221" ht="15">
      <c r="D221" s="188"/>
    </row>
    <row r="222" ht="15">
      <c r="D222" s="188"/>
    </row>
    <row r="223" ht="15">
      <c r="D223" s="188"/>
    </row>
    <row r="224" ht="15">
      <c r="D224" s="188"/>
    </row>
    <row r="225" ht="15">
      <c r="D225" s="188"/>
    </row>
    <row r="226" ht="15">
      <c r="D226" s="188"/>
    </row>
    <row r="227" ht="15">
      <c r="D227" s="188"/>
    </row>
    <row r="228" ht="15">
      <c r="D228" s="188"/>
    </row>
    <row r="229" ht="15">
      <c r="D229" s="188"/>
    </row>
    <row r="230" ht="15">
      <c r="D230" s="188"/>
    </row>
    <row r="231" ht="15">
      <c r="D231" s="188"/>
    </row>
    <row r="232" ht="15">
      <c r="D232" s="188"/>
    </row>
    <row r="233" ht="15">
      <c r="D233" s="188"/>
    </row>
    <row r="234" ht="15">
      <c r="D234" s="188"/>
    </row>
    <row r="235" ht="15">
      <c r="D235" s="188"/>
    </row>
    <row r="236" ht="15">
      <c r="D236" s="188"/>
    </row>
    <row r="237" ht="15">
      <c r="D237" s="188"/>
    </row>
    <row r="238" ht="15">
      <c r="D238" s="188"/>
    </row>
    <row r="239" ht="15">
      <c r="D239" s="188"/>
    </row>
    <row r="240" ht="15">
      <c r="D240" s="188"/>
    </row>
    <row r="241" ht="15">
      <c r="D241" s="188"/>
    </row>
    <row r="242" ht="15">
      <c r="D242" s="188"/>
    </row>
    <row r="243" ht="15">
      <c r="D243" s="188"/>
    </row>
    <row r="244" ht="15">
      <c r="D244" s="188"/>
    </row>
    <row r="245" ht="15">
      <c r="D245" s="188"/>
    </row>
    <row r="246" ht="15">
      <c r="D246" s="188"/>
    </row>
    <row r="247" ht="15">
      <c r="D247" s="188"/>
    </row>
    <row r="248" ht="15">
      <c r="D248" s="188"/>
    </row>
    <row r="249" ht="15">
      <c r="D249" s="188"/>
    </row>
    <row r="250" ht="15">
      <c r="D250" s="188"/>
    </row>
    <row r="251" ht="15">
      <c r="D251" s="188"/>
    </row>
    <row r="252" ht="15">
      <c r="D252" s="188"/>
    </row>
    <row r="253" ht="15">
      <c r="D253" s="188"/>
    </row>
    <row r="254" ht="15">
      <c r="D254" s="188"/>
    </row>
    <row r="255" ht="15">
      <c r="D255" s="188"/>
    </row>
    <row r="256" ht="15">
      <c r="D256" s="188"/>
    </row>
    <row r="257" ht="15">
      <c r="D257" s="188"/>
    </row>
    <row r="258" ht="15">
      <c r="D258" s="188"/>
    </row>
    <row r="259" ht="15">
      <c r="D259" s="188"/>
    </row>
    <row r="260" ht="15">
      <c r="D260" s="188"/>
    </row>
    <row r="261" ht="15">
      <c r="D261" s="188"/>
    </row>
    <row r="262" ht="15">
      <c r="D262" s="188"/>
    </row>
    <row r="263" ht="15">
      <c r="D263" s="188"/>
    </row>
    <row r="264" ht="15">
      <c r="D264" s="188"/>
    </row>
    <row r="265" ht="15">
      <c r="D265" s="188"/>
    </row>
    <row r="266" ht="15">
      <c r="D266" s="188"/>
    </row>
    <row r="267" ht="15">
      <c r="D267" s="188"/>
    </row>
    <row r="268" ht="15">
      <c r="D268" s="188"/>
    </row>
    <row r="269" ht="15">
      <c r="D269" s="188"/>
    </row>
    <row r="270" ht="15">
      <c r="D270" s="188"/>
    </row>
    <row r="271" ht="15">
      <c r="D271" s="188"/>
    </row>
    <row r="272" ht="15">
      <c r="D272" s="188"/>
    </row>
    <row r="273" ht="15">
      <c r="D273" s="188"/>
    </row>
    <row r="274" ht="15">
      <c r="D274" s="188"/>
    </row>
    <row r="275" ht="15">
      <c r="D275" s="188"/>
    </row>
    <row r="276" ht="15">
      <c r="D276" s="188"/>
    </row>
    <row r="277" ht="15">
      <c r="D277" s="188"/>
    </row>
    <row r="278" ht="15">
      <c r="D278" s="188"/>
    </row>
    <row r="279" ht="15">
      <c r="D279" s="188"/>
    </row>
    <row r="280" ht="15">
      <c r="D280" s="188"/>
    </row>
    <row r="281" ht="15">
      <c r="D281" s="188"/>
    </row>
    <row r="282" ht="15">
      <c r="D282" s="188"/>
    </row>
    <row r="283" ht="15">
      <c r="D283" s="188"/>
    </row>
    <row r="284" ht="15">
      <c r="D284" s="188"/>
    </row>
    <row r="285" ht="15">
      <c r="D285" s="188"/>
    </row>
    <row r="286" ht="15">
      <c r="D286" s="188"/>
    </row>
    <row r="287" ht="15">
      <c r="D287" s="188"/>
    </row>
    <row r="288" ht="15">
      <c r="D288" s="188"/>
    </row>
    <row r="289" ht="15">
      <c r="D289" s="188"/>
    </row>
    <row r="290" ht="15">
      <c r="D290" s="188"/>
    </row>
    <row r="291" ht="15">
      <c r="D291" s="188"/>
    </row>
    <row r="292" ht="15">
      <c r="D292" s="188"/>
    </row>
    <row r="293" ht="15">
      <c r="D293" s="188"/>
    </row>
    <row r="294" ht="15">
      <c r="D294" s="188"/>
    </row>
    <row r="295" ht="15">
      <c r="D295" s="188"/>
    </row>
    <row r="296" ht="15">
      <c r="D296" s="188"/>
    </row>
    <row r="297" ht="15">
      <c r="D297" s="188"/>
    </row>
    <row r="298" ht="15">
      <c r="D298" s="188"/>
    </row>
    <row r="299" ht="15">
      <c r="D299" s="188"/>
    </row>
    <row r="300" ht="15">
      <c r="D300" s="188"/>
    </row>
    <row r="301" ht="15">
      <c r="D301" s="188"/>
    </row>
    <row r="302" ht="15">
      <c r="D302" s="188"/>
    </row>
    <row r="303" ht="15">
      <c r="D303" s="188"/>
    </row>
    <row r="304" ht="15">
      <c r="D304" s="188"/>
    </row>
    <row r="305" ht="15">
      <c r="D305" s="188"/>
    </row>
    <row r="306" ht="15">
      <c r="D306" s="188"/>
    </row>
    <row r="307" ht="15">
      <c r="D307" s="188"/>
    </row>
    <row r="308" ht="15">
      <c r="D308" s="188"/>
    </row>
    <row r="309" ht="15">
      <c r="D309" s="188"/>
    </row>
    <row r="310" ht="15">
      <c r="D310" s="188"/>
    </row>
    <row r="311" ht="15">
      <c r="D311" s="188"/>
    </row>
    <row r="312" ht="15">
      <c r="D312" s="188"/>
    </row>
    <row r="313" ht="15">
      <c r="D313" s="188"/>
    </row>
    <row r="314" ht="15">
      <c r="D314" s="188"/>
    </row>
    <row r="315" ht="15">
      <c r="D315" s="188"/>
    </row>
    <row r="316" ht="15">
      <c r="D316" s="188"/>
    </row>
    <row r="317" ht="15">
      <c r="D317" s="188"/>
    </row>
    <row r="318" ht="15">
      <c r="D318" s="188"/>
    </row>
    <row r="319" ht="15">
      <c r="D319" s="188"/>
    </row>
    <row r="320" ht="15">
      <c r="D320" s="188"/>
    </row>
    <row r="321" ht="15">
      <c r="D321" s="188"/>
    </row>
    <row r="322" ht="15">
      <c r="D322" s="188"/>
    </row>
    <row r="323" ht="15">
      <c r="D323" s="188"/>
    </row>
    <row r="324" ht="15">
      <c r="D324" s="188"/>
    </row>
    <row r="325" ht="15">
      <c r="D325" s="188"/>
    </row>
    <row r="326" ht="15">
      <c r="D326" s="188"/>
    </row>
    <row r="327" ht="15">
      <c r="D327" s="188"/>
    </row>
    <row r="328" ht="15">
      <c r="D328" s="188"/>
    </row>
    <row r="329" ht="15">
      <c r="D329" s="188"/>
    </row>
    <row r="330" ht="15">
      <c r="D330" s="188"/>
    </row>
    <row r="331" ht="15">
      <c r="D331" s="188"/>
    </row>
    <row r="332" ht="15">
      <c r="D332" s="188"/>
    </row>
    <row r="333" ht="15">
      <c r="D333" s="188"/>
    </row>
    <row r="334" ht="15">
      <c r="D334" s="188"/>
    </row>
    <row r="335" ht="15">
      <c r="D335" s="188"/>
    </row>
    <row r="336" ht="15">
      <c r="D336" s="188"/>
    </row>
    <row r="337" ht="15">
      <c r="D337" s="188"/>
    </row>
    <row r="338" ht="15">
      <c r="D338" s="188"/>
    </row>
    <row r="339" ht="15">
      <c r="D339" s="188"/>
    </row>
    <row r="340" ht="15">
      <c r="D340" s="188"/>
    </row>
    <row r="341" ht="15">
      <c r="D341" s="188"/>
    </row>
    <row r="342" ht="15">
      <c r="D342" s="188"/>
    </row>
    <row r="343" ht="15">
      <c r="D343" s="188"/>
    </row>
    <row r="344" ht="15">
      <c r="D344" s="188"/>
    </row>
    <row r="345" ht="15">
      <c r="D345" s="188"/>
    </row>
    <row r="346" ht="15">
      <c r="D346" s="188"/>
    </row>
    <row r="347" ht="15">
      <c r="D347" s="188"/>
    </row>
    <row r="348" ht="15">
      <c r="D348" s="188"/>
    </row>
    <row r="349" ht="15">
      <c r="D349" s="188"/>
    </row>
    <row r="350" ht="15">
      <c r="D350" s="188"/>
    </row>
    <row r="351" ht="15">
      <c r="D351" s="188"/>
    </row>
    <row r="352" ht="15">
      <c r="D352" s="188"/>
    </row>
    <row r="353" ht="15">
      <c r="D353" s="188"/>
    </row>
    <row r="354" ht="15">
      <c r="D354" s="188"/>
    </row>
    <row r="355" ht="15">
      <c r="D355" s="188"/>
    </row>
    <row r="356" ht="15">
      <c r="D356" s="188"/>
    </row>
    <row r="357" ht="15">
      <c r="D357" s="188"/>
    </row>
    <row r="358" ht="15">
      <c r="D358" s="188"/>
    </row>
    <row r="359" ht="15">
      <c r="D359" s="188"/>
    </row>
    <row r="360" ht="15">
      <c r="D360" s="188"/>
    </row>
    <row r="361" ht="15">
      <c r="D361" s="188"/>
    </row>
    <row r="362" ht="15">
      <c r="D362" s="188"/>
    </row>
    <row r="363" ht="15">
      <c r="D363" s="188"/>
    </row>
    <row r="364" ht="15">
      <c r="D364" s="188"/>
    </row>
    <row r="365" ht="15">
      <c r="D365" s="188"/>
    </row>
    <row r="366" ht="15">
      <c r="D366" s="188"/>
    </row>
    <row r="367" ht="15">
      <c r="D367" s="188"/>
    </row>
    <row r="368" ht="15">
      <c r="D368" s="188"/>
    </row>
    <row r="369" ht="15">
      <c r="D369" s="188"/>
    </row>
    <row r="370" ht="15">
      <c r="D370" s="188"/>
    </row>
    <row r="371" ht="15">
      <c r="D371" s="188"/>
    </row>
    <row r="372" ht="15">
      <c r="D372" s="188"/>
    </row>
    <row r="373" ht="15">
      <c r="D373" s="188"/>
    </row>
    <row r="374" ht="15">
      <c r="D374" s="188"/>
    </row>
    <row r="375" ht="15">
      <c r="D375" s="188"/>
    </row>
    <row r="376" ht="15">
      <c r="D376" s="188"/>
    </row>
    <row r="377" ht="15">
      <c r="D377" s="188"/>
    </row>
    <row r="378" ht="15">
      <c r="D378" s="188"/>
    </row>
    <row r="379" ht="15">
      <c r="D379" s="188"/>
    </row>
    <row r="380" ht="15">
      <c r="D380" s="188"/>
    </row>
    <row r="381" ht="15">
      <c r="D381" s="188"/>
    </row>
    <row r="382" ht="15">
      <c r="D382" s="188"/>
    </row>
    <row r="383" ht="15">
      <c r="D383" s="188"/>
    </row>
    <row r="384" ht="15">
      <c r="D384" s="188"/>
    </row>
    <row r="385" ht="15">
      <c r="D385" s="188"/>
    </row>
    <row r="386" ht="15">
      <c r="D386" s="188"/>
    </row>
    <row r="387" ht="15">
      <c r="D387" s="188"/>
    </row>
    <row r="388" ht="15">
      <c r="D388" s="188"/>
    </row>
    <row r="389" ht="15">
      <c r="D389" s="188"/>
    </row>
    <row r="390" ht="15">
      <c r="D390" s="188"/>
    </row>
    <row r="391" ht="15">
      <c r="D391" s="188"/>
    </row>
    <row r="392" ht="15">
      <c r="D392" s="188"/>
    </row>
    <row r="393" ht="15">
      <c r="D393" s="188"/>
    </row>
    <row r="394" ht="15">
      <c r="D394" s="188"/>
    </row>
    <row r="395" ht="15">
      <c r="D395" s="188"/>
    </row>
    <row r="396" ht="15">
      <c r="D396" s="188"/>
    </row>
    <row r="397" ht="15">
      <c r="D397" s="188"/>
    </row>
    <row r="398" ht="15">
      <c r="D398" s="188"/>
    </row>
    <row r="399" ht="15">
      <c r="D399" s="188"/>
    </row>
    <row r="400" ht="15">
      <c r="D400" s="188"/>
    </row>
    <row r="401" ht="15">
      <c r="D401" s="188"/>
    </row>
    <row r="402" ht="15">
      <c r="D402" s="188"/>
    </row>
    <row r="403" ht="15">
      <c r="D403" s="188"/>
    </row>
    <row r="404" ht="15">
      <c r="D404" s="188"/>
    </row>
    <row r="405" ht="15">
      <c r="D405" s="188"/>
    </row>
    <row r="406" ht="15">
      <c r="D406" s="188"/>
    </row>
    <row r="407" ht="15">
      <c r="D407" s="188"/>
    </row>
    <row r="408" ht="15">
      <c r="D408" s="188"/>
    </row>
    <row r="409" ht="15">
      <c r="D409" s="188"/>
    </row>
    <row r="410" ht="15">
      <c r="D410" s="188"/>
    </row>
    <row r="411" ht="15">
      <c r="D411" s="188"/>
    </row>
    <row r="412" ht="15">
      <c r="D412" s="188"/>
    </row>
    <row r="413" ht="15">
      <c r="D413" s="188"/>
    </row>
    <row r="414" ht="15">
      <c r="D414" s="188"/>
    </row>
    <row r="415" ht="15">
      <c r="D415" s="188"/>
    </row>
    <row r="416" ht="15">
      <c r="D416" s="188"/>
    </row>
    <row r="417" ht="15">
      <c r="D417" s="188"/>
    </row>
    <row r="418" ht="15">
      <c r="D418" s="188"/>
    </row>
    <row r="419" ht="15">
      <c r="D419" s="188"/>
    </row>
    <row r="420" ht="15">
      <c r="D420" s="188"/>
    </row>
    <row r="421" ht="15">
      <c r="D421" s="188"/>
    </row>
    <row r="422" ht="15">
      <c r="D422" s="188"/>
    </row>
    <row r="423" ht="15">
      <c r="D423" s="188"/>
    </row>
    <row r="424" ht="15">
      <c r="D424" s="188"/>
    </row>
    <row r="425" ht="15">
      <c r="D425" s="188"/>
    </row>
    <row r="426" ht="15">
      <c r="D426" s="188"/>
    </row>
    <row r="427" ht="15">
      <c r="D427" s="188"/>
    </row>
    <row r="428" ht="15">
      <c r="D428" s="188"/>
    </row>
    <row r="429" ht="15">
      <c r="D429" s="188"/>
    </row>
    <row r="430" ht="15">
      <c r="D430" s="188"/>
    </row>
    <row r="431" ht="15">
      <c r="D431" s="188"/>
    </row>
    <row r="432" ht="15">
      <c r="D432" s="188"/>
    </row>
    <row r="433" ht="15">
      <c r="D433" s="188"/>
    </row>
    <row r="434" ht="15">
      <c r="D434" s="188"/>
    </row>
    <row r="435" ht="15">
      <c r="D435" s="188"/>
    </row>
    <row r="436" ht="15">
      <c r="D436" s="188"/>
    </row>
    <row r="437" ht="15">
      <c r="D437" s="188"/>
    </row>
    <row r="438" ht="15">
      <c r="D438" s="188"/>
    </row>
    <row r="439" ht="15">
      <c r="D439" s="188"/>
    </row>
    <row r="440" ht="15">
      <c r="D440" s="188"/>
    </row>
    <row r="441" ht="15">
      <c r="D441" s="188"/>
    </row>
    <row r="442" ht="15">
      <c r="D442" s="188"/>
    </row>
    <row r="443" ht="15">
      <c r="D443" s="188"/>
    </row>
    <row r="444" ht="15">
      <c r="D444" s="188"/>
    </row>
    <row r="445" ht="15">
      <c r="D445" s="188"/>
    </row>
    <row r="446" ht="15">
      <c r="D446" s="188"/>
    </row>
    <row r="447" ht="15">
      <c r="D447" s="188"/>
    </row>
    <row r="448" ht="15">
      <c r="D448" s="188"/>
    </row>
    <row r="449" ht="15">
      <c r="D449" s="188"/>
    </row>
    <row r="450" ht="15">
      <c r="D450" s="188"/>
    </row>
    <row r="451" ht="15">
      <c r="D451" s="188"/>
    </row>
    <row r="452" ht="15">
      <c r="D452" s="188"/>
    </row>
    <row r="453" ht="15">
      <c r="D453" s="188"/>
    </row>
    <row r="454" ht="15">
      <c r="D454" s="188"/>
    </row>
    <row r="455" ht="15">
      <c r="D455" s="188"/>
    </row>
    <row r="456" ht="15">
      <c r="D456" s="188"/>
    </row>
    <row r="457" ht="15">
      <c r="D457" s="188"/>
    </row>
    <row r="458" ht="15">
      <c r="D458" s="188"/>
    </row>
    <row r="459" ht="15">
      <c r="D459" s="188"/>
    </row>
    <row r="460" ht="15">
      <c r="D460" s="188"/>
    </row>
    <row r="461" ht="15">
      <c r="D461" s="188"/>
    </row>
    <row r="462" ht="15">
      <c r="D462" s="188"/>
    </row>
    <row r="463" ht="15">
      <c r="D463" s="188"/>
    </row>
    <row r="464" ht="15">
      <c r="D464" s="188"/>
    </row>
    <row r="465" ht="15">
      <c r="D465" s="188"/>
    </row>
    <row r="466" ht="15">
      <c r="D466" s="188"/>
    </row>
    <row r="467" ht="15">
      <c r="D467" s="188"/>
    </row>
    <row r="468" ht="15">
      <c r="D468" s="188"/>
    </row>
    <row r="469" ht="15">
      <c r="D469" s="188"/>
    </row>
    <row r="470" ht="15">
      <c r="D470" s="188"/>
    </row>
    <row r="471" ht="15">
      <c r="D471" s="188"/>
    </row>
    <row r="472" ht="15">
      <c r="D472" s="188"/>
    </row>
    <row r="473" ht="15">
      <c r="D473" s="188"/>
    </row>
    <row r="474" ht="15">
      <c r="D474" s="188"/>
    </row>
    <row r="475" ht="15">
      <c r="D475" s="188"/>
    </row>
    <row r="476" ht="15">
      <c r="D476" s="188"/>
    </row>
    <row r="477" ht="15">
      <c r="D477" s="188"/>
    </row>
    <row r="478" ht="15">
      <c r="D478" s="188"/>
    </row>
    <row r="479" ht="15">
      <c r="D479" s="188"/>
    </row>
    <row r="480" ht="15">
      <c r="D480" s="188"/>
    </row>
    <row r="481" ht="15">
      <c r="D481" s="188"/>
    </row>
    <row r="482" ht="15">
      <c r="D482" s="188"/>
    </row>
    <row r="483" ht="15">
      <c r="D483" s="188"/>
    </row>
    <row r="484" ht="15">
      <c r="D484" s="188"/>
    </row>
    <row r="485" ht="15">
      <c r="D485" s="188"/>
    </row>
    <row r="486" ht="15">
      <c r="D486" s="188"/>
    </row>
    <row r="487" ht="15">
      <c r="D487" s="188"/>
    </row>
    <row r="488" ht="15">
      <c r="D488" s="188"/>
    </row>
    <row r="489" ht="15">
      <c r="D489" s="188"/>
    </row>
    <row r="490" ht="15">
      <c r="D490" s="188"/>
    </row>
    <row r="491" ht="15">
      <c r="D491" s="188"/>
    </row>
    <row r="492" ht="15">
      <c r="D492" s="188"/>
    </row>
    <row r="493" ht="15">
      <c r="D493" s="188"/>
    </row>
    <row r="494" ht="15">
      <c r="D494" s="188"/>
    </row>
    <row r="495" ht="15">
      <c r="D495" s="188"/>
    </row>
    <row r="496" ht="15">
      <c r="D496" s="188"/>
    </row>
    <row r="497" ht="15">
      <c r="D497" s="188"/>
    </row>
    <row r="498" ht="15">
      <c r="D498" s="188"/>
    </row>
    <row r="499" ht="15">
      <c r="D499" s="188"/>
    </row>
    <row r="500" ht="15">
      <c r="D500" s="188"/>
    </row>
    <row r="501" ht="15">
      <c r="D501" s="188"/>
    </row>
    <row r="502" ht="15">
      <c r="D502" s="188"/>
    </row>
    <row r="503" ht="15">
      <c r="D503" s="188"/>
    </row>
    <row r="504" ht="15">
      <c r="D504" s="188"/>
    </row>
    <row r="505" ht="15">
      <c r="D505" s="188"/>
    </row>
    <row r="506" ht="15">
      <c r="D506" s="188"/>
    </row>
    <row r="507" ht="15">
      <c r="D507" s="188"/>
    </row>
    <row r="508" ht="15">
      <c r="D508" s="188"/>
    </row>
    <row r="509" ht="15">
      <c r="D509" s="188"/>
    </row>
    <row r="510" ht="15">
      <c r="D510" s="188"/>
    </row>
    <row r="511" ht="15">
      <c r="D511" s="188"/>
    </row>
    <row r="512" ht="15">
      <c r="D512" s="188"/>
    </row>
    <row r="513" ht="15">
      <c r="D513" s="188"/>
    </row>
    <row r="514" ht="15">
      <c r="D514" s="188"/>
    </row>
    <row r="515" ht="15">
      <c r="D515" s="188"/>
    </row>
    <row r="516" ht="15">
      <c r="D516" s="188"/>
    </row>
    <row r="517" ht="15">
      <c r="D517" s="188"/>
    </row>
    <row r="518" ht="15">
      <c r="D518" s="188"/>
    </row>
    <row r="519" ht="15">
      <c r="D519" s="188"/>
    </row>
    <row r="520" ht="15">
      <c r="D520" s="188"/>
    </row>
    <row r="521" ht="15">
      <c r="D521" s="188"/>
    </row>
    <row r="522" ht="15">
      <c r="D522" s="188"/>
    </row>
    <row r="523" ht="15">
      <c r="D523" s="188"/>
    </row>
    <row r="524" ht="15">
      <c r="D524" s="188"/>
    </row>
    <row r="525" ht="15">
      <c r="D525" s="188"/>
    </row>
    <row r="526" ht="15">
      <c r="D526" s="188"/>
    </row>
    <row r="527" ht="15">
      <c r="D527" s="188"/>
    </row>
    <row r="528" ht="15">
      <c r="D528" s="188"/>
    </row>
    <row r="529" ht="15">
      <c r="D529" s="188"/>
    </row>
    <row r="530" ht="15">
      <c r="D530" s="188"/>
    </row>
    <row r="531" ht="15">
      <c r="D531" s="188"/>
    </row>
    <row r="532" ht="15">
      <c r="D532" s="188"/>
    </row>
    <row r="533" ht="15">
      <c r="D533" s="188"/>
    </row>
    <row r="534" ht="15">
      <c r="D534" s="188"/>
    </row>
    <row r="535" ht="15">
      <c r="D535" s="188"/>
    </row>
    <row r="536" ht="15">
      <c r="D536" s="188"/>
    </row>
    <row r="537" ht="15">
      <c r="D537" s="188"/>
    </row>
    <row r="538" ht="15">
      <c r="D538" s="188"/>
    </row>
    <row r="539" ht="15">
      <c r="D539" s="188"/>
    </row>
    <row r="540" ht="15">
      <c r="D540" s="188"/>
    </row>
    <row r="541" ht="15">
      <c r="D541" s="188"/>
    </row>
    <row r="542" ht="15">
      <c r="D542" s="188"/>
    </row>
    <row r="543" ht="15">
      <c r="D543" s="188"/>
    </row>
    <row r="544" ht="15">
      <c r="D544" s="188"/>
    </row>
    <row r="545" ht="15">
      <c r="D545" s="188"/>
    </row>
    <row r="546" ht="15">
      <c r="D546" s="188"/>
    </row>
    <row r="547" ht="15">
      <c r="D547" s="188"/>
    </row>
    <row r="548" ht="15">
      <c r="D548" s="188"/>
    </row>
    <row r="549" ht="15">
      <c r="D549" s="188"/>
    </row>
    <row r="550" ht="15">
      <c r="D550" s="188"/>
    </row>
    <row r="551" ht="15">
      <c r="D551" s="188"/>
    </row>
    <row r="552" ht="15">
      <c r="D552" s="188"/>
    </row>
    <row r="553" ht="15">
      <c r="D553" s="188"/>
    </row>
    <row r="554" ht="15">
      <c r="D554" s="188"/>
    </row>
    <row r="555" ht="15">
      <c r="D555" s="188"/>
    </row>
    <row r="556" ht="15">
      <c r="D556" s="188"/>
    </row>
    <row r="557" ht="15">
      <c r="D557" s="188"/>
    </row>
    <row r="558" ht="15">
      <c r="D558" s="188"/>
    </row>
    <row r="559" ht="15">
      <c r="D559" s="188"/>
    </row>
    <row r="560" ht="15">
      <c r="D560" s="188"/>
    </row>
    <row r="561" ht="15">
      <c r="D561" s="188"/>
    </row>
    <row r="562" ht="15">
      <c r="D562" s="188"/>
    </row>
    <row r="563" ht="15">
      <c r="D563" s="188"/>
    </row>
    <row r="564" ht="15">
      <c r="D564" s="188"/>
    </row>
    <row r="565" ht="15">
      <c r="D565" s="188"/>
    </row>
    <row r="566" ht="15">
      <c r="D566" s="188"/>
    </row>
    <row r="567" ht="15">
      <c r="D567" s="188"/>
    </row>
    <row r="568" ht="15">
      <c r="D568" s="188"/>
    </row>
    <row r="569" ht="15">
      <c r="D569" s="188"/>
    </row>
    <row r="570" ht="15">
      <c r="D570" s="188"/>
    </row>
    <row r="571" ht="15">
      <c r="D571" s="188"/>
    </row>
    <row r="572" ht="15">
      <c r="D572" s="188"/>
    </row>
    <row r="573" ht="15">
      <c r="D573" s="188"/>
    </row>
    <row r="574" ht="15">
      <c r="D574" s="188"/>
    </row>
    <row r="575" ht="15">
      <c r="D575" s="188"/>
    </row>
    <row r="576" ht="15">
      <c r="D576" s="188"/>
    </row>
    <row r="577" ht="15">
      <c r="D577" s="188"/>
    </row>
    <row r="578" ht="15">
      <c r="D578" s="188"/>
    </row>
    <row r="579" ht="15">
      <c r="D579" s="188"/>
    </row>
    <row r="580" ht="15">
      <c r="D580" s="188"/>
    </row>
    <row r="581" ht="15">
      <c r="D581" s="188"/>
    </row>
    <row r="582" ht="15">
      <c r="D582" s="188"/>
    </row>
    <row r="583" ht="15">
      <c r="D583" s="188"/>
    </row>
    <row r="584" ht="15">
      <c r="D584" s="188"/>
    </row>
    <row r="585" ht="15">
      <c r="D585" s="188"/>
    </row>
    <row r="586" ht="15">
      <c r="D586" s="188"/>
    </row>
    <row r="587" ht="15">
      <c r="D587" s="188"/>
    </row>
    <row r="588" ht="15">
      <c r="D588" s="188"/>
    </row>
    <row r="589" ht="15">
      <c r="D589" s="188"/>
    </row>
    <row r="590" ht="15">
      <c r="D590" s="188"/>
    </row>
    <row r="591" ht="15">
      <c r="D591" s="188"/>
    </row>
    <row r="592" ht="15">
      <c r="D592" s="188"/>
    </row>
    <row r="593" ht="15">
      <c r="D593" s="188"/>
    </row>
    <row r="594" ht="15">
      <c r="D594" s="188"/>
    </row>
    <row r="595" ht="15">
      <c r="D595" s="188"/>
    </row>
    <row r="596" ht="15">
      <c r="D596" s="188"/>
    </row>
    <row r="597" ht="15">
      <c r="D597" s="188"/>
    </row>
    <row r="598" ht="15">
      <c r="D598" s="188"/>
    </row>
    <row r="599" ht="15">
      <c r="D599" s="188"/>
    </row>
    <row r="600" ht="15">
      <c r="D600" s="188"/>
    </row>
    <row r="601" ht="15">
      <c r="D601" s="188"/>
    </row>
    <row r="602" ht="15">
      <c r="D602" s="188"/>
    </row>
    <row r="603" ht="15">
      <c r="D603" s="188"/>
    </row>
    <row r="604" ht="15">
      <c r="D604" s="188"/>
    </row>
    <row r="605" ht="15">
      <c r="D605" s="188"/>
    </row>
    <row r="606" ht="15">
      <c r="D606" s="188"/>
    </row>
    <row r="607" ht="15">
      <c r="D607" s="188"/>
    </row>
    <row r="608" ht="15">
      <c r="D608" s="188"/>
    </row>
    <row r="609" ht="15">
      <c r="D609" s="188"/>
    </row>
    <row r="610" ht="15">
      <c r="D610" s="188"/>
    </row>
    <row r="611" ht="15">
      <c r="D611" s="188"/>
    </row>
    <row r="612" ht="15">
      <c r="D612" s="188"/>
    </row>
    <row r="613" ht="15">
      <c r="D613" s="188"/>
    </row>
    <row r="614" ht="15">
      <c r="D614" s="188"/>
    </row>
    <row r="615" ht="15">
      <c r="D615" s="188"/>
    </row>
    <row r="616" ht="15">
      <c r="D616" s="188"/>
    </row>
    <row r="617" ht="15">
      <c r="D617" s="188"/>
    </row>
    <row r="618" ht="15">
      <c r="D618" s="188"/>
    </row>
    <row r="619" ht="15">
      <c r="D619" s="188"/>
    </row>
    <row r="620" ht="15">
      <c r="D620" s="188"/>
    </row>
    <row r="621" ht="15">
      <c r="D621" s="188"/>
    </row>
    <row r="622" ht="15">
      <c r="D622" s="188"/>
    </row>
    <row r="623" ht="15">
      <c r="D623" s="188"/>
    </row>
    <row r="624" ht="15">
      <c r="D624" s="188"/>
    </row>
    <row r="625" ht="15">
      <c r="D625" s="188"/>
    </row>
    <row r="626" ht="15">
      <c r="D626" s="188"/>
    </row>
    <row r="627" ht="15">
      <c r="D627" s="188"/>
    </row>
    <row r="628" ht="15">
      <c r="D628" s="188"/>
    </row>
    <row r="629" ht="15">
      <c r="D629" s="188"/>
    </row>
    <row r="630" ht="15">
      <c r="D630" s="188"/>
    </row>
    <row r="631" ht="15">
      <c r="D631" s="188"/>
    </row>
    <row r="632" ht="15">
      <c r="D632" s="188"/>
    </row>
    <row r="633" ht="15">
      <c r="D633" s="188"/>
    </row>
    <row r="634" ht="15">
      <c r="D634" s="188"/>
    </row>
    <row r="635" ht="15">
      <c r="D635" s="188"/>
    </row>
    <row r="636" ht="15">
      <c r="D636" s="188"/>
    </row>
    <row r="637" ht="15">
      <c r="D637" s="188"/>
    </row>
    <row r="638" ht="15">
      <c r="D638" s="188"/>
    </row>
    <row r="639" ht="15">
      <c r="D639" s="188"/>
    </row>
    <row r="640" ht="15">
      <c r="D640" s="188"/>
    </row>
    <row r="641" ht="15">
      <c r="D641" s="188"/>
    </row>
    <row r="642" ht="15">
      <c r="D642" s="188"/>
    </row>
    <row r="643" ht="15">
      <c r="D643" s="188"/>
    </row>
    <row r="644" ht="15">
      <c r="D644" s="188"/>
    </row>
    <row r="645" ht="15">
      <c r="D645" s="188"/>
    </row>
    <row r="646" ht="15">
      <c r="D646" s="188"/>
    </row>
    <row r="647" ht="15">
      <c r="D647" s="188"/>
    </row>
    <row r="648" ht="15">
      <c r="D648" s="188"/>
    </row>
    <row r="649" ht="15">
      <c r="D649" s="188"/>
    </row>
    <row r="650" ht="15">
      <c r="D650" s="188"/>
    </row>
    <row r="651" ht="15">
      <c r="D651" s="188"/>
    </row>
    <row r="652" ht="15">
      <c r="D652" s="188"/>
    </row>
    <row r="653" ht="15">
      <c r="D653" s="188"/>
    </row>
    <row r="654" ht="15">
      <c r="D654" s="188"/>
    </row>
    <row r="655" ht="15">
      <c r="D655" s="188"/>
    </row>
    <row r="656" ht="15">
      <c r="D656" s="188"/>
    </row>
    <row r="657" ht="15">
      <c r="D657" s="188"/>
    </row>
    <row r="658" ht="15">
      <c r="D658" s="188"/>
    </row>
    <row r="659" ht="15">
      <c r="D659" s="188"/>
    </row>
    <row r="660" ht="15">
      <c r="D660" s="188"/>
    </row>
    <row r="661" ht="15">
      <c r="D661" s="188"/>
    </row>
    <row r="662" ht="15">
      <c r="D662" s="188"/>
    </row>
    <row r="663" ht="15">
      <c r="D663" s="188"/>
    </row>
    <row r="664" ht="15">
      <c r="D664" s="188"/>
    </row>
    <row r="665" ht="15">
      <c r="D665" s="188"/>
    </row>
    <row r="666" ht="15">
      <c r="D666" s="188"/>
    </row>
    <row r="667" ht="15">
      <c r="D667" s="188"/>
    </row>
    <row r="668" ht="15">
      <c r="D668" s="188"/>
    </row>
    <row r="669" ht="15">
      <c r="D669" s="188"/>
    </row>
    <row r="670" ht="15">
      <c r="D670" s="188"/>
    </row>
    <row r="671" ht="15">
      <c r="D671" s="188"/>
    </row>
    <row r="672" ht="15">
      <c r="D672" s="188"/>
    </row>
    <row r="673" ht="15">
      <c r="D673" s="188"/>
    </row>
    <row r="674" ht="15">
      <c r="D674" s="188"/>
    </row>
    <row r="675" ht="15">
      <c r="D675" s="188"/>
    </row>
    <row r="676" ht="15">
      <c r="D676" s="188"/>
    </row>
    <row r="677" ht="15">
      <c r="D677" s="188"/>
    </row>
    <row r="678" ht="15">
      <c r="D678" s="188"/>
    </row>
    <row r="679" ht="15">
      <c r="D679" s="188"/>
    </row>
    <row r="680" ht="15">
      <c r="D680" s="188"/>
    </row>
    <row r="681" ht="15">
      <c r="D681" s="188"/>
    </row>
    <row r="682" ht="15">
      <c r="D682" s="188"/>
    </row>
    <row r="683" ht="15">
      <c r="D683" s="188"/>
    </row>
    <row r="684" ht="15">
      <c r="D684" s="188"/>
    </row>
    <row r="685" ht="15">
      <c r="D685" s="188"/>
    </row>
    <row r="686" ht="15">
      <c r="D686" s="188"/>
    </row>
    <row r="687" ht="15">
      <c r="D687" s="188"/>
    </row>
    <row r="688" ht="15">
      <c r="D688" s="188"/>
    </row>
    <row r="689" ht="15">
      <c r="D689" s="188"/>
    </row>
    <row r="690" ht="15">
      <c r="D690" s="188"/>
    </row>
    <row r="691" ht="15">
      <c r="D691" s="188"/>
    </row>
    <row r="692" ht="15">
      <c r="D692" s="188"/>
    </row>
    <row r="693" ht="15">
      <c r="D693" s="188"/>
    </row>
    <row r="694" ht="15">
      <c r="D694" s="188"/>
    </row>
    <row r="695" ht="15">
      <c r="D695" s="188"/>
    </row>
    <row r="696" ht="15">
      <c r="D696" s="188"/>
    </row>
    <row r="697" ht="15">
      <c r="D697" s="188"/>
    </row>
    <row r="698" ht="15">
      <c r="D698" s="188"/>
    </row>
    <row r="699" ht="15">
      <c r="D699" s="188"/>
    </row>
    <row r="700" ht="15">
      <c r="D700" s="188"/>
    </row>
    <row r="701" ht="15">
      <c r="D701" s="188"/>
    </row>
    <row r="702" ht="15">
      <c r="D702" s="188"/>
    </row>
    <row r="703" ht="15">
      <c r="D703" s="188"/>
    </row>
    <row r="704" ht="15">
      <c r="D704" s="188"/>
    </row>
    <row r="705" ht="15">
      <c r="D705" s="188"/>
    </row>
    <row r="706" ht="15">
      <c r="D706" s="188"/>
    </row>
    <row r="707" ht="15">
      <c r="D707" s="188"/>
    </row>
    <row r="708" ht="15">
      <c r="D708" s="188"/>
    </row>
    <row r="709" ht="15">
      <c r="D709" s="188"/>
    </row>
    <row r="710" ht="15">
      <c r="D710" s="188"/>
    </row>
    <row r="711" ht="15">
      <c r="D711" s="188"/>
    </row>
    <row r="712" ht="15">
      <c r="D712" s="188"/>
    </row>
    <row r="713" ht="15">
      <c r="D713" s="188"/>
    </row>
    <row r="714" ht="15">
      <c r="D714" s="188"/>
    </row>
    <row r="715" ht="15">
      <c r="D715" s="188"/>
    </row>
    <row r="716" ht="15">
      <c r="D716" s="188"/>
    </row>
    <row r="717" ht="15">
      <c r="D717" s="188"/>
    </row>
    <row r="718" ht="15">
      <c r="D718" s="188"/>
    </row>
    <row r="719" ht="15">
      <c r="D719" s="188"/>
    </row>
    <row r="720" ht="15">
      <c r="D720" s="188"/>
    </row>
    <row r="721" ht="15">
      <c r="D721" s="188"/>
    </row>
    <row r="722" ht="15">
      <c r="D722" s="188"/>
    </row>
    <row r="723" ht="15">
      <c r="D723" s="188"/>
    </row>
    <row r="724" ht="15">
      <c r="D724" s="188"/>
    </row>
    <row r="725" ht="15">
      <c r="D725" s="188"/>
    </row>
    <row r="726" ht="15">
      <c r="D726" s="188"/>
    </row>
    <row r="727" ht="15">
      <c r="D727" s="188"/>
    </row>
    <row r="728" ht="15">
      <c r="D728" s="188"/>
    </row>
    <row r="729" ht="15">
      <c r="D729" s="188"/>
    </row>
    <row r="730" ht="15">
      <c r="D730" s="188"/>
    </row>
    <row r="731" ht="15">
      <c r="D731" s="188"/>
    </row>
    <row r="732" ht="15">
      <c r="D732" s="188"/>
    </row>
    <row r="733" ht="15">
      <c r="D733" s="188"/>
    </row>
    <row r="734" ht="15">
      <c r="D734" s="188"/>
    </row>
    <row r="735" ht="15">
      <c r="D735" s="188"/>
    </row>
    <row r="736" ht="15">
      <c r="D736" s="188"/>
    </row>
    <row r="737" ht="15">
      <c r="D737" s="188"/>
    </row>
    <row r="738" ht="15">
      <c r="D738" s="188"/>
    </row>
    <row r="739" ht="15">
      <c r="D739" s="188"/>
    </row>
    <row r="740" ht="15">
      <c r="D740" s="188"/>
    </row>
    <row r="741" ht="15">
      <c r="D741" s="188"/>
    </row>
    <row r="742" ht="15">
      <c r="D742" s="188"/>
    </row>
    <row r="743" ht="15">
      <c r="D743" s="188"/>
    </row>
    <row r="744" ht="15">
      <c r="D744" s="188"/>
    </row>
    <row r="745" ht="15">
      <c r="D745" s="188"/>
    </row>
    <row r="746" ht="15">
      <c r="D746" s="188"/>
    </row>
    <row r="747" ht="15">
      <c r="D747" s="188"/>
    </row>
    <row r="748" ht="15">
      <c r="D748" s="188"/>
    </row>
    <row r="749" ht="15">
      <c r="D749" s="188"/>
    </row>
    <row r="750" ht="15">
      <c r="D750" s="188"/>
    </row>
    <row r="751" ht="15">
      <c r="D751" s="188"/>
    </row>
    <row r="752" ht="15">
      <c r="D752" s="188"/>
    </row>
    <row r="753" ht="15">
      <c r="D753" s="188"/>
    </row>
    <row r="754" ht="15">
      <c r="D754" s="188"/>
    </row>
    <row r="755" ht="15">
      <c r="D755" s="188"/>
    </row>
    <row r="756" ht="15">
      <c r="D756" s="188"/>
    </row>
    <row r="757" ht="15">
      <c r="D757" s="188"/>
    </row>
    <row r="758" ht="15">
      <c r="D758" s="188"/>
    </row>
    <row r="759" ht="15">
      <c r="D759" s="188"/>
    </row>
    <row r="760" ht="15">
      <c r="D760" s="188"/>
    </row>
    <row r="761" ht="15">
      <c r="D761" s="188"/>
    </row>
    <row r="762" ht="15">
      <c r="D762" s="188"/>
    </row>
    <row r="763" ht="15">
      <c r="D763" s="188"/>
    </row>
    <row r="764" ht="15">
      <c r="D764" s="188"/>
    </row>
    <row r="765" ht="15">
      <c r="D765" s="188"/>
    </row>
    <row r="766" ht="15">
      <c r="D766" s="188"/>
    </row>
    <row r="767" ht="15">
      <c r="D767" s="188"/>
    </row>
    <row r="768" ht="15">
      <c r="D768" s="188"/>
    </row>
    <row r="769" ht="15">
      <c r="D769" s="188"/>
    </row>
    <row r="770" ht="15">
      <c r="D770" s="188"/>
    </row>
    <row r="771" ht="15">
      <c r="D771" s="188"/>
    </row>
    <row r="772" ht="15">
      <c r="D772" s="188"/>
    </row>
    <row r="773" ht="15">
      <c r="D773" s="188"/>
    </row>
    <row r="774" ht="15">
      <c r="D774" s="188"/>
    </row>
    <row r="775" ht="15">
      <c r="D775" s="188"/>
    </row>
    <row r="776" ht="15">
      <c r="D776" s="188"/>
    </row>
    <row r="777" ht="15">
      <c r="D777" s="188"/>
    </row>
    <row r="778" ht="15">
      <c r="D778" s="188"/>
    </row>
    <row r="779" ht="15">
      <c r="D779" s="188"/>
    </row>
    <row r="780" ht="15">
      <c r="D780" s="188"/>
    </row>
    <row r="781" ht="15">
      <c r="D781" s="188"/>
    </row>
    <row r="782" ht="15">
      <c r="D782" s="188"/>
    </row>
    <row r="783" ht="15">
      <c r="D783" s="188"/>
    </row>
    <row r="784" ht="15">
      <c r="D784" s="188"/>
    </row>
    <row r="785" ht="15">
      <c r="D785" s="188"/>
    </row>
    <row r="786" ht="15">
      <c r="D786" s="188"/>
    </row>
    <row r="787" ht="15">
      <c r="D787" s="188"/>
    </row>
    <row r="788" ht="15">
      <c r="D788" s="188"/>
    </row>
    <row r="789" ht="15">
      <c r="D789" s="188"/>
    </row>
    <row r="790" ht="15">
      <c r="D790" s="188"/>
    </row>
    <row r="791" ht="15">
      <c r="D791" s="188"/>
    </row>
    <row r="792" ht="15">
      <c r="D792" s="188"/>
    </row>
    <row r="793" ht="15">
      <c r="D793" s="188"/>
    </row>
    <row r="794" ht="15">
      <c r="D794" s="188"/>
    </row>
    <row r="795" ht="15">
      <c r="D795" s="188"/>
    </row>
    <row r="796" ht="15">
      <c r="D796" s="188"/>
    </row>
    <row r="797" ht="15">
      <c r="D797" s="188"/>
    </row>
    <row r="798" ht="15">
      <c r="D798" s="188"/>
    </row>
    <row r="799" ht="15">
      <c r="D799" s="188"/>
    </row>
    <row r="800" ht="15">
      <c r="D800" s="188"/>
    </row>
    <row r="801" ht="15">
      <c r="D801" s="188"/>
    </row>
    <row r="802" ht="15">
      <c r="D802" s="188"/>
    </row>
    <row r="803" ht="15">
      <c r="D803" s="188"/>
    </row>
    <row r="804" ht="15">
      <c r="D804" s="188"/>
    </row>
    <row r="805" ht="15">
      <c r="D805" s="188"/>
    </row>
    <row r="806" ht="15">
      <c r="D806" s="188"/>
    </row>
    <row r="807" ht="15">
      <c r="D807" s="188"/>
    </row>
    <row r="808" ht="15">
      <c r="D808" s="188"/>
    </row>
    <row r="809" ht="15">
      <c r="D809" s="188"/>
    </row>
    <row r="810" ht="15">
      <c r="D810" s="188"/>
    </row>
    <row r="811" ht="15">
      <c r="D811" s="188"/>
    </row>
    <row r="812" ht="15">
      <c r="D812" s="188"/>
    </row>
    <row r="813" ht="15">
      <c r="D813" s="188"/>
    </row>
    <row r="814" ht="15">
      <c r="D814" s="188"/>
    </row>
    <row r="815" ht="15">
      <c r="D815" s="188"/>
    </row>
    <row r="816" ht="15">
      <c r="D816" s="188"/>
    </row>
    <row r="817" ht="15">
      <c r="D817" s="188"/>
    </row>
    <row r="818" ht="15">
      <c r="D818" s="188"/>
    </row>
    <row r="819" ht="15">
      <c r="D819" s="188"/>
    </row>
    <row r="820" ht="15">
      <c r="D820" s="188"/>
    </row>
    <row r="821" ht="15">
      <c r="D821" s="188"/>
    </row>
    <row r="822" ht="15">
      <c r="D822" s="188"/>
    </row>
    <row r="823" ht="15">
      <c r="D823" s="188"/>
    </row>
    <row r="824" ht="15">
      <c r="D824" s="188"/>
    </row>
    <row r="825" ht="15">
      <c r="D825" s="188"/>
    </row>
    <row r="826" ht="15">
      <c r="D826" s="188"/>
    </row>
    <row r="827" ht="15">
      <c r="D827" s="188"/>
    </row>
    <row r="828" ht="15">
      <c r="D828" s="188"/>
    </row>
    <row r="829" ht="15">
      <c r="D829" s="188"/>
    </row>
    <row r="830" ht="15">
      <c r="D830" s="188"/>
    </row>
    <row r="831" ht="15">
      <c r="D831" s="188"/>
    </row>
    <row r="832" ht="15">
      <c r="D832" s="188"/>
    </row>
    <row r="833" ht="15">
      <c r="D833" s="188"/>
    </row>
    <row r="834" ht="15">
      <c r="D834" s="188"/>
    </row>
    <row r="835" ht="15">
      <c r="D835" s="188"/>
    </row>
    <row r="836" ht="15">
      <c r="D836" s="188"/>
    </row>
    <row r="837" ht="15">
      <c r="D837" s="188"/>
    </row>
    <row r="838" ht="15">
      <c r="D838" s="188"/>
    </row>
    <row r="839" ht="15">
      <c r="D839" s="188"/>
    </row>
    <row r="840" ht="15">
      <c r="D840" s="188"/>
    </row>
    <row r="841" ht="15">
      <c r="D841" s="188"/>
    </row>
    <row r="842" ht="15">
      <c r="D842" s="188"/>
    </row>
    <row r="843" ht="15">
      <c r="D843" s="188"/>
    </row>
    <row r="844" ht="15">
      <c r="D844" s="188"/>
    </row>
    <row r="845" ht="15">
      <c r="D845" s="188"/>
    </row>
    <row r="846" ht="15">
      <c r="D846" s="188"/>
    </row>
    <row r="847" ht="15">
      <c r="D847" s="188"/>
    </row>
    <row r="848" ht="15">
      <c r="D848" s="188"/>
    </row>
    <row r="849" ht="15">
      <c r="D849" s="188"/>
    </row>
    <row r="850" ht="15">
      <c r="D850" s="188"/>
    </row>
    <row r="851" ht="15">
      <c r="D851" s="188"/>
    </row>
    <row r="852" ht="15">
      <c r="D852" s="188"/>
    </row>
    <row r="853" ht="15">
      <c r="D853" s="188"/>
    </row>
    <row r="854" ht="15">
      <c r="D854" s="188"/>
    </row>
    <row r="855" ht="15">
      <c r="D855" s="188"/>
    </row>
    <row r="856" ht="15">
      <c r="D856" s="188"/>
    </row>
    <row r="857" ht="15">
      <c r="D857" s="188"/>
    </row>
    <row r="858" ht="15">
      <c r="D858" s="188"/>
    </row>
    <row r="859" ht="15">
      <c r="D859" s="188"/>
    </row>
    <row r="860" ht="15">
      <c r="D860" s="188"/>
    </row>
    <row r="861" ht="15">
      <c r="D861" s="188"/>
    </row>
    <row r="862" ht="15">
      <c r="D862" s="188"/>
    </row>
    <row r="863" ht="15">
      <c r="D863" s="188"/>
    </row>
    <row r="864" ht="15">
      <c r="D864" s="188"/>
    </row>
    <row r="865" ht="15">
      <c r="D865" s="188"/>
    </row>
    <row r="866" ht="15">
      <c r="D866" s="188"/>
    </row>
    <row r="867" ht="15">
      <c r="D867" s="188"/>
    </row>
    <row r="868" ht="15">
      <c r="D868" s="188"/>
    </row>
    <row r="869" ht="15">
      <c r="D869" s="188"/>
    </row>
    <row r="870" ht="15">
      <c r="D870" s="188"/>
    </row>
    <row r="871" ht="15">
      <c r="D871" s="188"/>
    </row>
    <row r="872" ht="15">
      <c r="D872" s="188"/>
    </row>
    <row r="873" ht="15">
      <c r="D873" s="188"/>
    </row>
    <row r="874" ht="15">
      <c r="D874" s="188"/>
    </row>
    <row r="875" ht="15">
      <c r="D875" s="188"/>
    </row>
    <row r="876" ht="15">
      <c r="D876" s="188"/>
    </row>
    <row r="877" ht="15">
      <c r="D877" s="188"/>
    </row>
    <row r="878" ht="15">
      <c r="D878" s="188"/>
    </row>
    <row r="879" ht="15">
      <c r="D879" s="188"/>
    </row>
    <row r="880" ht="15">
      <c r="D880" s="188"/>
    </row>
    <row r="881" ht="15">
      <c r="D881" s="188"/>
    </row>
    <row r="882" ht="15">
      <c r="D882" s="188"/>
    </row>
    <row r="883" ht="15">
      <c r="D883" s="188"/>
    </row>
    <row r="884" ht="15">
      <c r="D884" s="188"/>
    </row>
    <row r="885" ht="15">
      <c r="D885" s="188"/>
    </row>
    <row r="886" ht="15">
      <c r="D886" s="188"/>
    </row>
    <row r="887" ht="15">
      <c r="D887" s="188"/>
    </row>
    <row r="888" ht="15">
      <c r="D888" s="188"/>
    </row>
    <row r="889" ht="15">
      <c r="D889" s="188"/>
    </row>
    <row r="890" ht="15">
      <c r="D890" s="188"/>
    </row>
    <row r="891" ht="15">
      <c r="D891" s="188"/>
    </row>
    <row r="892" ht="15">
      <c r="D892" s="188"/>
    </row>
    <row r="893" ht="15">
      <c r="D893" s="188"/>
    </row>
    <row r="894" ht="15">
      <c r="D894" s="188"/>
    </row>
    <row r="895" ht="15">
      <c r="D895" s="188"/>
    </row>
    <row r="896" ht="15">
      <c r="D896" s="188"/>
    </row>
    <row r="897" ht="15">
      <c r="D897" s="188"/>
    </row>
    <row r="898" ht="15">
      <c r="D898" s="188"/>
    </row>
    <row r="899" ht="15">
      <c r="D899" s="188"/>
    </row>
    <row r="900" ht="15">
      <c r="D900" s="188"/>
    </row>
    <row r="901" ht="15">
      <c r="D901" s="188"/>
    </row>
    <row r="902" ht="15">
      <c r="D902" s="188"/>
    </row>
    <row r="903" ht="15">
      <c r="D903" s="188"/>
    </row>
    <row r="904" ht="15">
      <c r="D904" s="188"/>
    </row>
    <row r="905" ht="15">
      <c r="D905" s="188"/>
    </row>
    <row r="906" ht="15">
      <c r="D906" s="188"/>
    </row>
    <row r="907" ht="15">
      <c r="D907" s="188"/>
    </row>
    <row r="908" ht="15">
      <c r="D908" s="188"/>
    </row>
    <row r="909" ht="15">
      <c r="D909" s="188"/>
    </row>
    <row r="910" ht="15">
      <c r="D910" s="188"/>
    </row>
    <row r="911" ht="15">
      <c r="D911" s="188"/>
    </row>
    <row r="912" ht="15">
      <c r="D912" s="188"/>
    </row>
    <row r="913" ht="15">
      <c r="D913" s="188"/>
    </row>
    <row r="914" ht="15">
      <c r="D914" s="188"/>
    </row>
    <row r="915" ht="15">
      <c r="D915" s="188"/>
    </row>
    <row r="916" ht="15">
      <c r="D916" s="188"/>
    </row>
    <row r="917" ht="15">
      <c r="D917" s="188"/>
    </row>
    <row r="918" ht="15">
      <c r="D918" s="188"/>
    </row>
    <row r="919" ht="15">
      <c r="D919" s="188"/>
    </row>
    <row r="920" ht="15">
      <c r="D920" s="188"/>
    </row>
    <row r="921" ht="15">
      <c r="D921" s="188"/>
    </row>
    <row r="922" ht="15">
      <c r="D922" s="188"/>
    </row>
    <row r="923" ht="15">
      <c r="D923" s="188"/>
    </row>
    <row r="924" ht="15">
      <c r="D924" s="188"/>
    </row>
    <row r="925" ht="15">
      <c r="D925" s="188"/>
    </row>
    <row r="926" ht="15">
      <c r="D926" s="188"/>
    </row>
    <row r="927" ht="15">
      <c r="D927" s="188"/>
    </row>
    <row r="928" ht="15">
      <c r="D928" s="188"/>
    </row>
    <row r="929" ht="15">
      <c r="D929" s="188"/>
    </row>
    <row r="930" ht="15">
      <c r="D930" s="188"/>
    </row>
    <row r="931" ht="15">
      <c r="D931" s="188"/>
    </row>
    <row r="932" ht="15">
      <c r="D932" s="188"/>
    </row>
    <row r="933" ht="15">
      <c r="D933" s="188"/>
    </row>
    <row r="934" ht="15">
      <c r="D934" s="188"/>
    </row>
    <row r="935" ht="15">
      <c r="D935" s="188"/>
    </row>
    <row r="936" ht="15">
      <c r="D936" s="188"/>
    </row>
    <row r="937" ht="15">
      <c r="D937" s="188"/>
    </row>
    <row r="938" ht="15">
      <c r="D938" s="188"/>
    </row>
    <row r="939" ht="15">
      <c r="D939" s="188"/>
    </row>
    <row r="940" ht="15">
      <c r="D940" s="188"/>
    </row>
    <row r="941" ht="15">
      <c r="D941" s="188"/>
    </row>
    <row r="942" ht="15">
      <c r="D942" s="188"/>
    </row>
    <row r="943" ht="15">
      <c r="D943" s="188"/>
    </row>
    <row r="944" ht="15">
      <c r="D944" s="188"/>
    </row>
    <row r="945" ht="15">
      <c r="D945" s="188"/>
    </row>
    <row r="946" ht="15">
      <c r="D946" s="188"/>
    </row>
    <row r="947" ht="15">
      <c r="D947" s="188"/>
    </row>
    <row r="948" ht="15">
      <c r="D948" s="188"/>
    </row>
    <row r="949" ht="15">
      <c r="D949" s="188"/>
    </row>
    <row r="950" ht="15">
      <c r="D950" s="188"/>
    </row>
    <row r="951" ht="15">
      <c r="D951" s="188"/>
    </row>
    <row r="952" ht="15">
      <c r="D952" s="188"/>
    </row>
    <row r="953" ht="15">
      <c r="D953" s="188"/>
    </row>
    <row r="954" ht="15">
      <c r="D954" s="188"/>
    </row>
    <row r="955" ht="15">
      <c r="D955" s="188"/>
    </row>
    <row r="956" ht="15">
      <c r="D956" s="188"/>
    </row>
    <row r="957" ht="15">
      <c r="D957" s="188"/>
    </row>
    <row r="958" ht="15">
      <c r="D958" s="188"/>
    </row>
    <row r="959" ht="15">
      <c r="D959" s="188"/>
    </row>
    <row r="960" ht="15">
      <c r="D960" s="188"/>
    </row>
    <row r="961" ht="15">
      <c r="D961" s="188"/>
    </row>
    <row r="962" ht="15">
      <c r="D962" s="188"/>
    </row>
    <row r="963" ht="15">
      <c r="D963" s="188"/>
    </row>
    <row r="964" ht="15">
      <c r="D964" s="188"/>
    </row>
    <row r="965" ht="15">
      <c r="D965" s="188"/>
    </row>
    <row r="966" ht="15">
      <c r="D966" s="188"/>
    </row>
    <row r="967" ht="15">
      <c r="D967" s="188"/>
    </row>
    <row r="968" ht="15">
      <c r="D968" s="188"/>
    </row>
    <row r="969" ht="15">
      <c r="D969" s="188"/>
    </row>
    <row r="970" ht="15">
      <c r="D970" s="188"/>
    </row>
    <row r="971" ht="15">
      <c r="D971" s="188"/>
    </row>
    <row r="972" ht="15">
      <c r="D972" s="188"/>
    </row>
    <row r="973" ht="15">
      <c r="D973" s="188"/>
    </row>
    <row r="974" ht="15">
      <c r="D974" s="188"/>
    </row>
    <row r="975" ht="15">
      <c r="D975" s="188"/>
    </row>
    <row r="976" ht="15">
      <c r="D976" s="188"/>
    </row>
    <row r="977" ht="15">
      <c r="D977" s="188"/>
    </row>
    <row r="978" ht="15">
      <c r="D978" s="188"/>
    </row>
    <row r="979" ht="15">
      <c r="D979" s="188"/>
    </row>
    <row r="980" ht="15">
      <c r="D980" s="188"/>
    </row>
    <row r="981" ht="15">
      <c r="D981" s="188"/>
    </row>
    <row r="982" ht="15">
      <c r="D982" s="188"/>
    </row>
    <row r="983" ht="15">
      <c r="D983" s="188"/>
    </row>
    <row r="984" ht="15">
      <c r="D984" s="188"/>
    </row>
    <row r="985" ht="15">
      <c r="D985" s="188"/>
    </row>
    <row r="986" ht="15">
      <c r="D986" s="188"/>
    </row>
    <row r="987" ht="15">
      <c r="D987" s="188"/>
    </row>
    <row r="988" ht="15">
      <c r="D988" s="188"/>
    </row>
    <row r="989" ht="15">
      <c r="D989" s="188"/>
    </row>
    <row r="990" ht="15">
      <c r="D990" s="188"/>
    </row>
    <row r="991" ht="15">
      <c r="D991" s="188"/>
    </row>
    <row r="992" ht="15">
      <c r="D992" s="188"/>
    </row>
    <row r="993" ht="15">
      <c r="D993" s="188"/>
    </row>
    <row r="994" ht="15">
      <c r="D994" s="188"/>
    </row>
    <row r="995" ht="15">
      <c r="D995" s="188"/>
    </row>
    <row r="996" ht="15">
      <c r="D996" s="188"/>
    </row>
    <row r="997" ht="15">
      <c r="D997" s="188"/>
    </row>
    <row r="998" ht="15">
      <c r="D998" s="188"/>
    </row>
    <row r="999" ht="15">
      <c r="D999" s="188"/>
    </row>
    <row r="1000" ht="15">
      <c r="D1000" s="188"/>
    </row>
    <row r="1001" ht="15">
      <c r="D1001" s="188"/>
    </row>
    <row r="1002" ht="15">
      <c r="D1002" s="188"/>
    </row>
    <row r="1003" ht="15">
      <c r="D1003" s="188"/>
    </row>
    <row r="1004" ht="15">
      <c r="D1004" s="188"/>
    </row>
    <row r="1005" ht="15">
      <c r="D1005" s="188"/>
    </row>
    <row r="1006" ht="15">
      <c r="D1006" s="188"/>
    </row>
    <row r="1007" ht="15">
      <c r="D1007" s="188"/>
    </row>
    <row r="1008" ht="15">
      <c r="D1008" s="188"/>
    </row>
    <row r="1009" ht="15">
      <c r="D1009" s="188"/>
    </row>
    <row r="1010" ht="15">
      <c r="D1010" s="188"/>
    </row>
    <row r="1011" ht="15">
      <c r="D1011" s="188"/>
    </row>
    <row r="1012" ht="15">
      <c r="D1012" s="188"/>
    </row>
    <row r="1013" ht="15">
      <c r="D1013" s="188"/>
    </row>
    <row r="1014" ht="15">
      <c r="D1014" s="188"/>
    </row>
    <row r="1015" ht="15">
      <c r="D1015" s="188"/>
    </row>
    <row r="1016" ht="15">
      <c r="D1016" s="188"/>
    </row>
    <row r="1017" ht="15">
      <c r="D1017" s="188"/>
    </row>
    <row r="1018" ht="15">
      <c r="D1018" s="188"/>
    </row>
    <row r="1019" ht="15">
      <c r="D1019" s="188"/>
    </row>
    <row r="1020" ht="15">
      <c r="D1020" s="188"/>
    </row>
    <row r="1021" ht="15">
      <c r="D1021" s="188"/>
    </row>
    <row r="1022" ht="15">
      <c r="D1022" s="188"/>
    </row>
    <row r="1023" ht="15">
      <c r="D1023" s="188"/>
    </row>
    <row r="1024" ht="15">
      <c r="D1024" s="188"/>
    </row>
    <row r="1025" ht="15">
      <c r="D1025" s="188"/>
    </row>
    <row r="1026" ht="15">
      <c r="D1026" s="188"/>
    </row>
    <row r="1027" ht="15">
      <c r="D1027" s="188"/>
    </row>
    <row r="1028" ht="15">
      <c r="D1028" s="188"/>
    </row>
    <row r="1029" ht="15">
      <c r="D1029" s="188"/>
    </row>
    <row r="1030" ht="15">
      <c r="D1030" s="188"/>
    </row>
    <row r="1031" ht="15">
      <c r="D1031" s="188"/>
    </row>
    <row r="1032" ht="15">
      <c r="D1032" s="188"/>
    </row>
    <row r="1033" ht="15">
      <c r="D1033" s="188"/>
    </row>
    <row r="1034" ht="15">
      <c r="D1034" s="188"/>
    </row>
    <row r="1035" ht="15">
      <c r="D1035" s="188"/>
    </row>
    <row r="1036" ht="15">
      <c r="D1036" s="188"/>
    </row>
    <row r="1037" ht="15">
      <c r="D1037" s="188"/>
    </row>
    <row r="1038" ht="15">
      <c r="D1038" s="188"/>
    </row>
    <row r="1039" ht="15">
      <c r="D1039" s="188"/>
    </row>
    <row r="1040" ht="15">
      <c r="D1040" s="188"/>
    </row>
    <row r="1041" ht="15">
      <c r="D1041" s="188"/>
    </row>
    <row r="1042" ht="15">
      <c r="D1042" s="188"/>
    </row>
    <row r="1043" ht="15">
      <c r="D1043" s="188"/>
    </row>
    <row r="1044" ht="15">
      <c r="D1044" s="188"/>
    </row>
    <row r="1045" ht="15">
      <c r="D1045" s="188"/>
    </row>
    <row r="1046" ht="15">
      <c r="D1046" s="188"/>
    </row>
    <row r="1047" ht="15">
      <c r="D1047" s="188"/>
    </row>
    <row r="1048" ht="15">
      <c r="D1048" s="188"/>
    </row>
    <row r="1049" ht="15">
      <c r="D1049" s="188"/>
    </row>
    <row r="1050" ht="15">
      <c r="D1050" s="188"/>
    </row>
    <row r="1051" ht="15">
      <c r="D1051" s="188"/>
    </row>
    <row r="1052" ht="15">
      <c r="D1052" s="188"/>
    </row>
    <row r="1053" ht="15">
      <c r="D1053" s="188"/>
    </row>
    <row r="1054" ht="15">
      <c r="D1054" s="188"/>
    </row>
    <row r="1055" ht="15">
      <c r="D1055" s="188"/>
    </row>
    <row r="1056" ht="15">
      <c r="D1056" s="188"/>
    </row>
    <row r="1057" ht="15">
      <c r="D1057" s="188"/>
    </row>
    <row r="1058" ht="15">
      <c r="D1058" s="188"/>
    </row>
    <row r="1059" ht="15">
      <c r="D1059" s="188"/>
    </row>
    <row r="1060" ht="15">
      <c r="D1060" s="188"/>
    </row>
    <row r="1061" ht="15">
      <c r="D1061" s="188"/>
    </row>
    <row r="1062" ht="15">
      <c r="D1062" s="188"/>
    </row>
    <row r="1063" ht="15">
      <c r="D1063" s="188"/>
    </row>
    <row r="1064" ht="15">
      <c r="D1064" s="188"/>
    </row>
    <row r="1065" ht="15">
      <c r="D1065" s="188"/>
    </row>
    <row r="1066" ht="15">
      <c r="D1066" s="188"/>
    </row>
    <row r="1067" ht="15">
      <c r="D1067" s="188"/>
    </row>
    <row r="1068" ht="15">
      <c r="D1068" s="188"/>
    </row>
    <row r="1069" ht="15">
      <c r="D1069" s="188"/>
    </row>
    <row r="1070" ht="15">
      <c r="D1070" s="188"/>
    </row>
    <row r="1071" ht="15">
      <c r="D1071" s="188"/>
    </row>
    <row r="1072" ht="15">
      <c r="D1072" s="188"/>
    </row>
    <row r="1073" ht="15">
      <c r="D1073" s="188"/>
    </row>
    <row r="1074" ht="15">
      <c r="D1074" s="188"/>
    </row>
    <row r="1075" ht="15">
      <c r="D1075" s="188"/>
    </row>
    <row r="1076" ht="15">
      <c r="D1076" s="188"/>
    </row>
    <row r="1077" ht="15">
      <c r="D1077" s="188"/>
    </row>
    <row r="1078" ht="15">
      <c r="D1078" s="188"/>
    </row>
    <row r="1079" ht="15">
      <c r="D1079" s="188"/>
    </row>
    <row r="1080" ht="15">
      <c r="D1080" s="188"/>
    </row>
    <row r="1081" ht="15">
      <c r="D1081" s="188"/>
    </row>
    <row r="1082" ht="15">
      <c r="D1082" s="188"/>
    </row>
    <row r="1083" ht="15">
      <c r="D1083" s="188"/>
    </row>
    <row r="1084" ht="15">
      <c r="D1084" s="188"/>
    </row>
    <row r="1085" ht="15">
      <c r="D1085" s="188"/>
    </row>
    <row r="1086" ht="15">
      <c r="D1086" s="188"/>
    </row>
    <row r="1087" ht="15">
      <c r="D1087" s="188"/>
    </row>
    <row r="1088" ht="15">
      <c r="D1088" s="188"/>
    </row>
    <row r="1089" ht="15">
      <c r="D1089" s="188"/>
    </row>
    <row r="1090" ht="15">
      <c r="D1090" s="188"/>
    </row>
    <row r="1091" ht="15">
      <c r="D1091" s="188"/>
    </row>
    <row r="1092" ht="15">
      <c r="D1092" s="188"/>
    </row>
    <row r="1093" ht="15">
      <c r="D1093" s="188"/>
    </row>
    <row r="1094" ht="15">
      <c r="D1094" s="188"/>
    </row>
    <row r="1095" ht="15">
      <c r="D1095" s="188"/>
    </row>
    <row r="1096" ht="15">
      <c r="D1096" s="188"/>
    </row>
    <row r="1097" ht="15">
      <c r="D1097" s="188"/>
    </row>
    <row r="1098" ht="15">
      <c r="D1098" s="188"/>
    </row>
    <row r="1099" ht="15">
      <c r="D1099" s="188"/>
    </row>
    <row r="1100" ht="15">
      <c r="D1100" s="188"/>
    </row>
    <row r="1101" ht="15">
      <c r="D1101" s="188"/>
    </row>
    <row r="1102" ht="15">
      <c r="D1102" s="188"/>
    </row>
    <row r="1103" ht="15">
      <c r="D1103" s="188"/>
    </row>
    <row r="1104" ht="15">
      <c r="D1104" s="188"/>
    </row>
    <row r="1105" ht="15">
      <c r="D1105" s="188"/>
    </row>
    <row r="1106" ht="15">
      <c r="D1106" s="188"/>
    </row>
    <row r="1107" ht="15">
      <c r="D1107" s="188"/>
    </row>
    <row r="1108" ht="15">
      <c r="D1108" s="188"/>
    </row>
    <row r="1109" ht="15">
      <c r="D1109" s="188"/>
    </row>
    <row r="1110" ht="15">
      <c r="D1110" s="188"/>
    </row>
    <row r="1111" ht="15">
      <c r="D1111" s="188"/>
    </row>
    <row r="1112" ht="15">
      <c r="D1112" s="188"/>
    </row>
    <row r="1113" ht="15">
      <c r="D1113" s="188"/>
    </row>
    <row r="1114" ht="15">
      <c r="D1114" s="188"/>
    </row>
    <row r="1115" ht="15">
      <c r="D1115" s="188"/>
    </row>
    <row r="1116" ht="15">
      <c r="D1116" s="188"/>
    </row>
    <row r="1117" ht="15">
      <c r="D1117" s="188"/>
    </row>
    <row r="1118" ht="15">
      <c r="D1118" s="188"/>
    </row>
    <row r="1119" ht="15">
      <c r="D1119" s="188"/>
    </row>
    <row r="1120" ht="15">
      <c r="D1120" s="188"/>
    </row>
    <row r="1121" ht="15">
      <c r="D1121" s="188"/>
    </row>
    <row r="1122" ht="15">
      <c r="D1122" s="188"/>
    </row>
    <row r="1123" ht="15">
      <c r="D1123" s="188"/>
    </row>
    <row r="1124" ht="15">
      <c r="D1124" s="188"/>
    </row>
    <row r="1125" ht="15">
      <c r="D1125" s="188"/>
    </row>
    <row r="1126" ht="15">
      <c r="D1126" s="188"/>
    </row>
    <row r="1127" ht="15">
      <c r="D1127" s="188"/>
    </row>
    <row r="1128" ht="15">
      <c r="D1128" s="188"/>
    </row>
    <row r="1129" ht="15">
      <c r="D1129" s="188"/>
    </row>
    <row r="1130" ht="15">
      <c r="D1130" s="188"/>
    </row>
    <row r="1131" ht="15">
      <c r="D1131" s="188"/>
    </row>
    <row r="1132" ht="15">
      <c r="D1132" s="188"/>
    </row>
    <row r="1133" ht="15">
      <c r="D1133" s="188"/>
    </row>
    <row r="1134" ht="15">
      <c r="D1134" s="188"/>
    </row>
    <row r="1135" ht="15">
      <c r="D1135" s="188"/>
    </row>
    <row r="1136" ht="15">
      <c r="D1136" s="188"/>
    </row>
    <row r="1137" ht="15">
      <c r="D1137" s="188"/>
    </row>
    <row r="1138" ht="15">
      <c r="D1138" s="188"/>
    </row>
    <row r="1139" ht="15">
      <c r="D1139" s="188"/>
    </row>
    <row r="1140" ht="15">
      <c r="D1140" s="188"/>
    </row>
    <row r="1141" ht="15">
      <c r="D1141" s="188"/>
    </row>
    <row r="1142" ht="15">
      <c r="D1142" s="188"/>
    </row>
    <row r="1143" ht="15">
      <c r="D1143" s="188"/>
    </row>
    <row r="1144" ht="15">
      <c r="D1144" s="188"/>
    </row>
    <row r="1145" ht="15">
      <c r="D1145" s="188"/>
    </row>
    <row r="1146" ht="15">
      <c r="D1146" s="188"/>
    </row>
    <row r="1147" ht="15">
      <c r="D1147" s="188"/>
    </row>
    <row r="1148" ht="15">
      <c r="D1148" s="188"/>
    </row>
    <row r="1149" ht="15">
      <c r="D1149" s="188"/>
    </row>
    <row r="1150" ht="15">
      <c r="D1150" s="188"/>
    </row>
    <row r="1151" ht="15">
      <c r="D1151" s="188"/>
    </row>
    <row r="1152" ht="15">
      <c r="D1152" s="188"/>
    </row>
    <row r="1153" ht="15">
      <c r="D1153" s="188"/>
    </row>
    <row r="1154" ht="15">
      <c r="D1154" s="188"/>
    </row>
    <row r="1155" ht="15">
      <c r="D1155" s="188"/>
    </row>
    <row r="1156" ht="15">
      <c r="D1156" s="188"/>
    </row>
    <row r="1157" ht="15">
      <c r="D1157" s="188"/>
    </row>
    <row r="1158" ht="15">
      <c r="D1158" s="188"/>
    </row>
    <row r="1159" ht="15">
      <c r="D1159" s="188"/>
    </row>
    <row r="1160" ht="15">
      <c r="D1160" s="188"/>
    </row>
    <row r="1161" ht="15">
      <c r="D1161" s="188"/>
    </row>
    <row r="1162" ht="15">
      <c r="D1162" s="188"/>
    </row>
    <row r="1163" ht="15">
      <c r="D1163" s="188"/>
    </row>
    <row r="1164" ht="15">
      <c r="D1164" s="188"/>
    </row>
    <row r="1165" ht="15">
      <c r="D1165" s="188"/>
    </row>
    <row r="1166" ht="15">
      <c r="D1166" s="188"/>
    </row>
    <row r="1167" ht="15">
      <c r="D1167" s="188"/>
    </row>
    <row r="1168" ht="15">
      <c r="D1168" s="188"/>
    </row>
    <row r="1169" ht="15">
      <c r="D1169" s="188"/>
    </row>
    <row r="1170" ht="15">
      <c r="D1170" s="188"/>
    </row>
    <row r="1171" ht="15">
      <c r="D1171" s="188"/>
    </row>
    <row r="1172" ht="15">
      <c r="D1172" s="188"/>
    </row>
    <row r="1173" ht="15">
      <c r="D1173" s="188"/>
    </row>
    <row r="1174" ht="15">
      <c r="D1174" s="188"/>
    </row>
    <row r="1175" ht="15">
      <c r="D1175" s="188"/>
    </row>
    <row r="1176" ht="15">
      <c r="D1176" s="188"/>
    </row>
    <row r="1177" ht="15">
      <c r="D1177" s="188"/>
    </row>
    <row r="1178" ht="15">
      <c r="D1178" s="188"/>
    </row>
    <row r="1179" ht="15">
      <c r="D1179" s="188"/>
    </row>
    <row r="1180" ht="15">
      <c r="D1180" s="188"/>
    </row>
    <row r="1181" ht="15">
      <c r="D1181" s="188"/>
    </row>
    <row r="1182" ht="15">
      <c r="D1182" s="188"/>
    </row>
    <row r="1183" ht="15">
      <c r="D1183" s="188"/>
    </row>
    <row r="1184" ht="15">
      <c r="D1184" s="188"/>
    </row>
    <row r="1185" ht="15">
      <c r="D1185" s="188"/>
    </row>
    <row r="1186" ht="15">
      <c r="D1186" s="188"/>
    </row>
    <row r="1187" ht="15">
      <c r="D1187" s="188"/>
    </row>
    <row r="1188" ht="15">
      <c r="D1188" s="188"/>
    </row>
    <row r="1189" ht="15">
      <c r="D1189" s="188"/>
    </row>
    <row r="1190" ht="15">
      <c r="D1190" s="188"/>
    </row>
    <row r="1191" ht="15">
      <c r="D1191" s="188"/>
    </row>
    <row r="1192" ht="15">
      <c r="D1192" s="188"/>
    </row>
    <row r="1193" ht="15">
      <c r="D1193" s="188"/>
    </row>
    <row r="1194" ht="15">
      <c r="D1194" s="188"/>
    </row>
    <row r="1195" ht="15">
      <c r="D1195" s="188"/>
    </row>
    <row r="1196" ht="15">
      <c r="D1196" s="188"/>
    </row>
    <row r="1197" ht="15">
      <c r="D1197" s="188"/>
    </row>
    <row r="1198" ht="15">
      <c r="D1198" s="188"/>
    </row>
    <row r="1199" ht="15">
      <c r="D1199" s="188"/>
    </row>
    <row r="1200" ht="15">
      <c r="D1200" s="188"/>
    </row>
    <row r="1201" ht="15">
      <c r="D1201" s="188"/>
    </row>
    <row r="1202" ht="15">
      <c r="D1202" s="188"/>
    </row>
    <row r="1203" ht="15">
      <c r="D1203" s="188"/>
    </row>
    <row r="1204" ht="15">
      <c r="D1204" s="188"/>
    </row>
    <row r="1205" ht="15">
      <c r="D1205" s="188"/>
    </row>
    <row r="1206" ht="15">
      <c r="D1206" s="188"/>
    </row>
    <row r="1207" ht="15">
      <c r="D1207" s="188"/>
    </row>
    <row r="1208" ht="15">
      <c r="D1208" s="188"/>
    </row>
    <row r="1209" ht="15">
      <c r="D1209" s="188"/>
    </row>
    <row r="1210" ht="15">
      <c r="D1210" s="188"/>
    </row>
    <row r="1211" ht="15">
      <c r="D1211" s="188"/>
    </row>
    <row r="1212" ht="15">
      <c r="D1212" s="188"/>
    </row>
    <row r="1213" ht="15">
      <c r="D1213" s="188"/>
    </row>
    <row r="1214" ht="15">
      <c r="D1214" s="188"/>
    </row>
    <row r="1215" ht="15">
      <c r="D1215" s="188"/>
    </row>
    <row r="1216" ht="15">
      <c r="D1216" s="188"/>
    </row>
    <row r="1217" ht="15">
      <c r="D1217" s="188"/>
    </row>
    <row r="1218" ht="15">
      <c r="D1218" s="188"/>
    </row>
    <row r="1219" ht="15">
      <c r="D1219" s="188"/>
    </row>
    <row r="1220" ht="15">
      <c r="D1220" s="188"/>
    </row>
    <row r="1221" ht="15">
      <c r="D1221" s="188"/>
    </row>
    <row r="1222" ht="15">
      <c r="D1222" s="188"/>
    </row>
    <row r="1223" ht="15">
      <c r="D1223" s="188"/>
    </row>
    <row r="1224" ht="15">
      <c r="D1224" s="188"/>
    </row>
    <row r="1225" ht="15">
      <c r="D1225" s="188"/>
    </row>
    <row r="1226" ht="15">
      <c r="D1226" s="188"/>
    </row>
    <row r="1227" ht="15">
      <c r="D1227" s="188"/>
    </row>
    <row r="1228" ht="15">
      <c r="D1228" s="188"/>
    </row>
    <row r="1229" ht="15">
      <c r="D1229" s="188"/>
    </row>
    <row r="1230" ht="15">
      <c r="D1230" s="188"/>
    </row>
    <row r="1231" ht="15">
      <c r="D1231" s="188"/>
    </row>
    <row r="1232" ht="15">
      <c r="D1232" s="188"/>
    </row>
    <row r="1233" ht="15">
      <c r="D1233" s="188"/>
    </row>
    <row r="1234" ht="15">
      <c r="D1234" s="188"/>
    </row>
    <row r="1235" ht="15">
      <c r="D1235" s="188"/>
    </row>
    <row r="1236" ht="15">
      <c r="D1236" s="188"/>
    </row>
    <row r="1237" ht="15">
      <c r="D1237" s="188"/>
    </row>
    <row r="1238" ht="15">
      <c r="D1238" s="188"/>
    </row>
    <row r="1239" ht="15">
      <c r="D1239" s="188"/>
    </row>
    <row r="1240" ht="15">
      <c r="D1240" s="188"/>
    </row>
    <row r="1241" ht="15">
      <c r="D1241" s="188"/>
    </row>
    <row r="1242" ht="15">
      <c r="D1242" s="188"/>
    </row>
    <row r="1243" ht="15">
      <c r="D1243" s="188"/>
    </row>
    <row r="1244" ht="15">
      <c r="D1244" s="188"/>
    </row>
    <row r="1245" ht="15">
      <c r="D1245" s="188"/>
    </row>
    <row r="1246" ht="15">
      <c r="D1246" s="188"/>
    </row>
    <row r="1247" ht="15">
      <c r="D1247" s="188"/>
    </row>
    <row r="1248" ht="15">
      <c r="D1248" s="188"/>
    </row>
    <row r="1249" ht="15">
      <c r="D1249" s="188"/>
    </row>
    <row r="1250" ht="15">
      <c r="D1250" s="188"/>
    </row>
    <row r="1251" ht="15">
      <c r="D1251" s="188"/>
    </row>
    <row r="1252" ht="15">
      <c r="D1252" s="188"/>
    </row>
    <row r="1253" ht="15">
      <c r="D1253" s="188"/>
    </row>
    <row r="1254" ht="15">
      <c r="D1254" s="188"/>
    </row>
    <row r="1255" ht="15">
      <c r="D1255" s="188"/>
    </row>
    <row r="1256" ht="15">
      <c r="D1256" s="188"/>
    </row>
    <row r="1257" ht="15">
      <c r="D1257" s="188"/>
    </row>
    <row r="1258" ht="15">
      <c r="D1258" s="188"/>
    </row>
    <row r="1259" ht="15">
      <c r="D1259" s="188"/>
    </row>
    <row r="1260" ht="15">
      <c r="D1260" s="188"/>
    </row>
    <row r="1261" ht="15">
      <c r="D1261" s="188"/>
    </row>
    <row r="1262" ht="15">
      <c r="D1262" s="188"/>
    </row>
    <row r="1263" ht="15">
      <c r="D1263" s="188"/>
    </row>
    <row r="1264" ht="15">
      <c r="D1264" s="188"/>
    </row>
    <row r="1265" ht="15">
      <c r="D1265" s="188"/>
    </row>
    <row r="1266" ht="15">
      <c r="D1266" s="188"/>
    </row>
    <row r="1267" ht="15">
      <c r="D1267" s="188"/>
    </row>
    <row r="1268" ht="15">
      <c r="D1268" s="188"/>
    </row>
    <row r="1269" ht="15">
      <c r="D1269" s="188"/>
    </row>
    <row r="1270" ht="15">
      <c r="D1270" s="188"/>
    </row>
    <row r="1271" ht="15">
      <c r="D1271" s="188"/>
    </row>
    <row r="1272" ht="15">
      <c r="D1272" s="188"/>
    </row>
    <row r="1273" ht="15">
      <c r="D1273" s="188"/>
    </row>
    <row r="1274" ht="15">
      <c r="D1274" s="188"/>
    </row>
    <row r="1275" ht="15">
      <c r="D1275" s="188"/>
    </row>
    <row r="1276" ht="15">
      <c r="D1276" s="188"/>
    </row>
    <row r="1277" ht="15">
      <c r="D1277" s="188"/>
    </row>
    <row r="1278" ht="15">
      <c r="D1278" s="188"/>
    </row>
    <row r="1279" ht="15">
      <c r="D1279" s="188"/>
    </row>
    <row r="1280" ht="15">
      <c r="D1280" s="188"/>
    </row>
    <row r="1281" ht="15">
      <c r="D1281" s="188"/>
    </row>
    <row r="1282" ht="15">
      <c r="D1282" s="188"/>
    </row>
    <row r="1283" ht="15">
      <c r="D1283" s="188"/>
    </row>
    <row r="1284" ht="15">
      <c r="D1284" s="188"/>
    </row>
    <row r="1285" ht="15">
      <c r="D1285" s="188"/>
    </row>
    <row r="1286" ht="15">
      <c r="D1286" s="188"/>
    </row>
    <row r="1287" ht="15">
      <c r="D1287" s="188"/>
    </row>
    <row r="1288" ht="15">
      <c r="D1288" s="188"/>
    </row>
    <row r="1289" ht="15">
      <c r="D1289" s="188"/>
    </row>
    <row r="1290" ht="15">
      <c r="D1290" s="188"/>
    </row>
    <row r="1291" ht="15">
      <c r="D1291" s="188"/>
    </row>
    <row r="1292" ht="15">
      <c r="D1292" s="188"/>
    </row>
    <row r="1293" ht="15">
      <c r="D1293" s="188"/>
    </row>
    <row r="1294" ht="15">
      <c r="D1294" s="188"/>
    </row>
    <row r="1295" ht="15">
      <c r="D1295" s="188"/>
    </row>
    <row r="1296" ht="15">
      <c r="D1296" s="188"/>
    </row>
    <row r="1297" ht="15">
      <c r="D1297" s="188"/>
    </row>
    <row r="1298" ht="15">
      <c r="D1298" s="188"/>
    </row>
    <row r="1299" ht="15">
      <c r="D1299" s="188"/>
    </row>
    <row r="1300" ht="15">
      <c r="D1300" s="188"/>
    </row>
    <row r="1301" ht="15">
      <c r="D1301" s="188"/>
    </row>
    <row r="1302" ht="15">
      <c r="D1302" s="188"/>
    </row>
    <row r="1303" ht="15">
      <c r="D1303" s="188"/>
    </row>
    <row r="1304" ht="15">
      <c r="D1304" s="188"/>
    </row>
    <row r="1305" ht="15">
      <c r="D1305" s="188"/>
    </row>
    <row r="1306" ht="15">
      <c r="D1306" s="188"/>
    </row>
    <row r="1307" ht="15">
      <c r="D1307" s="188"/>
    </row>
    <row r="1308" ht="15">
      <c r="D1308" s="188"/>
    </row>
    <row r="1309" ht="15">
      <c r="D1309" s="188"/>
    </row>
    <row r="1310" ht="15">
      <c r="D1310" s="188"/>
    </row>
    <row r="1311" ht="15">
      <c r="D1311" s="188"/>
    </row>
    <row r="1312" ht="15">
      <c r="D1312" s="188"/>
    </row>
    <row r="1313" ht="15">
      <c r="D1313" s="188"/>
    </row>
    <row r="1314" ht="15">
      <c r="D1314" s="188"/>
    </row>
    <row r="1315" ht="15">
      <c r="D1315" s="188"/>
    </row>
    <row r="1316" ht="15">
      <c r="D1316" s="188"/>
    </row>
    <row r="1317" ht="15">
      <c r="D1317" s="188"/>
    </row>
    <row r="1318" ht="15">
      <c r="D1318" s="188"/>
    </row>
    <row r="1319" ht="15">
      <c r="D1319" s="188"/>
    </row>
    <row r="1320" ht="15">
      <c r="D1320" s="188"/>
    </row>
    <row r="1321" ht="15">
      <c r="D1321" s="188"/>
    </row>
    <row r="1322" ht="15">
      <c r="D1322" s="188"/>
    </row>
    <row r="1323" ht="15">
      <c r="D1323" s="188"/>
    </row>
    <row r="1324" ht="15">
      <c r="D1324" s="188"/>
    </row>
    <row r="1325" ht="15">
      <c r="D1325" s="188"/>
    </row>
    <row r="1326" ht="15">
      <c r="D1326" s="188"/>
    </row>
    <row r="1327" ht="15">
      <c r="D1327" s="188"/>
    </row>
    <row r="1328" ht="15">
      <c r="D1328" s="188"/>
    </row>
    <row r="1329" ht="15">
      <c r="D1329" s="188"/>
    </row>
    <row r="1330" ht="15">
      <c r="D1330" s="188"/>
    </row>
    <row r="1331" ht="15">
      <c r="D1331" s="188"/>
    </row>
    <row r="1332" ht="15">
      <c r="D1332" s="188"/>
    </row>
    <row r="1333" ht="15">
      <c r="D1333" s="188"/>
    </row>
    <row r="1334" ht="15">
      <c r="D1334" s="188"/>
    </row>
    <row r="1335" ht="15">
      <c r="D1335" s="188"/>
    </row>
    <row r="1336" ht="15">
      <c r="D1336" s="188"/>
    </row>
    <row r="1337" ht="15">
      <c r="D1337" s="188"/>
    </row>
    <row r="1338" ht="15">
      <c r="D1338" s="188"/>
    </row>
    <row r="1339" ht="15">
      <c r="D1339" s="188"/>
    </row>
    <row r="1340" ht="15">
      <c r="D1340" s="188"/>
    </row>
    <row r="1341" ht="15">
      <c r="D1341" s="188"/>
    </row>
    <row r="1342" ht="15">
      <c r="D1342" s="188"/>
    </row>
    <row r="1343" ht="15">
      <c r="D1343" s="188"/>
    </row>
    <row r="1344" ht="15">
      <c r="D1344" s="188"/>
    </row>
    <row r="1345" ht="15">
      <c r="D1345" s="188"/>
    </row>
    <row r="1346" ht="15">
      <c r="D1346" s="188"/>
    </row>
    <row r="1347" ht="15">
      <c r="D1347" s="188"/>
    </row>
    <row r="1348" ht="15">
      <c r="D1348" s="188"/>
    </row>
    <row r="1349" ht="15">
      <c r="D1349" s="188"/>
    </row>
    <row r="1350" ht="15">
      <c r="D1350" s="188"/>
    </row>
    <row r="1351" ht="15">
      <c r="D1351" s="188"/>
    </row>
    <row r="1352" ht="15">
      <c r="D1352" s="188"/>
    </row>
    <row r="1353" ht="15">
      <c r="D1353" s="188"/>
    </row>
    <row r="1354" ht="15">
      <c r="D1354" s="188"/>
    </row>
    <row r="1355" ht="15">
      <c r="D1355" s="188"/>
    </row>
    <row r="1356" ht="15">
      <c r="D1356" s="188"/>
    </row>
    <row r="1357" ht="15">
      <c r="D1357" s="188"/>
    </row>
    <row r="1358" ht="15">
      <c r="D1358" s="188"/>
    </row>
    <row r="1359" ht="15">
      <c r="D1359" s="188"/>
    </row>
    <row r="1360" ht="15">
      <c r="D1360" s="188"/>
    </row>
    <row r="1361" ht="15">
      <c r="D1361" s="188"/>
    </row>
    <row r="1362" ht="15">
      <c r="D1362" s="188"/>
    </row>
    <row r="1363" ht="15">
      <c r="D1363" s="188"/>
    </row>
    <row r="1364" ht="15">
      <c r="D1364" s="188"/>
    </row>
    <row r="1365" ht="15">
      <c r="D1365" s="188"/>
    </row>
    <row r="1366" ht="15">
      <c r="D1366" s="188"/>
    </row>
    <row r="1367" ht="15">
      <c r="D1367" s="188"/>
    </row>
    <row r="1368" ht="15">
      <c r="D1368" s="188"/>
    </row>
    <row r="1369" ht="15">
      <c r="D1369" s="188"/>
    </row>
    <row r="1370" ht="15">
      <c r="D1370" s="188"/>
    </row>
    <row r="1371" ht="15">
      <c r="D1371" s="188"/>
    </row>
    <row r="1372" ht="15">
      <c r="D1372" s="188"/>
    </row>
    <row r="1373" ht="15">
      <c r="D1373" s="188"/>
    </row>
    <row r="1374" ht="15">
      <c r="D1374" s="188"/>
    </row>
    <row r="1375" ht="15">
      <c r="D1375" s="188"/>
    </row>
    <row r="1376" ht="15">
      <c r="D1376" s="188"/>
    </row>
    <row r="1377" ht="15">
      <c r="D1377" s="188"/>
    </row>
    <row r="1378" ht="15">
      <c r="D1378" s="188"/>
    </row>
    <row r="1379" ht="15">
      <c r="D1379" s="188"/>
    </row>
    <row r="1380" ht="15">
      <c r="D1380" s="188"/>
    </row>
    <row r="1381" ht="15">
      <c r="D1381" s="188"/>
    </row>
    <row r="1382" ht="15">
      <c r="D1382" s="188"/>
    </row>
    <row r="1383" ht="15">
      <c r="D1383" s="188"/>
    </row>
    <row r="1384" ht="15">
      <c r="D1384" s="188"/>
    </row>
    <row r="1385" ht="15">
      <c r="D1385" s="188"/>
    </row>
    <row r="1386" ht="15">
      <c r="D1386" s="188"/>
    </row>
    <row r="1387" ht="15">
      <c r="D1387" s="188"/>
    </row>
    <row r="1388" ht="15">
      <c r="D1388" s="188"/>
    </row>
    <row r="1389" ht="15">
      <c r="D1389" s="188"/>
    </row>
    <row r="1390" ht="15">
      <c r="D1390" s="188"/>
    </row>
    <row r="1391" ht="15">
      <c r="D1391" s="188"/>
    </row>
    <row r="1392" ht="15">
      <c r="D1392" s="188"/>
    </row>
    <row r="1393" ht="15">
      <c r="D1393" s="188"/>
    </row>
    <row r="1394" ht="15">
      <c r="D1394" s="188"/>
    </row>
    <row r="1395" ht="15">
      <c r="D1395" s="188"/>
    </row>
    <row r="1396" ht="15">
      <c r="D1396" s="188"/>
    </row>
    <row r="1397" ht="15">
      <c r="D1397" s="188"/>
    </row>
    <row r="1398" ht="15">
      <c r="D1398" s="188"/>
    </row>
    <row r="1399" ht="15">
      <c r="D1399" s="188"/>
    </row>
    <row r="1400" ht="15">
      <c r="D1400" s="188"/>
    </row>
    <row r="1401" ht="15">
      <c r="D1401" s="188"/>
    </row>
    <row r="1402" ht="15">
      <c r="D1402" s="188"/>
    </row>
    <row r="1403" ht="15">
      <c r="D1403" s="188"/>
    </row>
    <row r="1404" ht="15">
      <c r="D1404" s="188"/>
    </row>
    <row r="1405" ht="15">
      <c r="D1405" s="188"/>
    </row>
    <row r="1406" ht="15">
      <c r="D1406" s="188"/>
    </row>
    <row r="1407" ht="15">
      <c r="D1407" s="188"/>
    </row>
    <row r="1408" ht="15">
      <c r="D1408" s="188"/>
    </row>
    <row r="1409" ht="15">
      <c r="D1409" s="188"/>
    </row>
    <row r="1410" ht="15">
      <c r="D1410" s="188"/>
    </row>
    <row r="1411" ht="15">
      <c r="D1411" s="188"/>
    </row>
    <row r="1412" ht="15">
      <c r="D1412" s="188"/>
    </row>
    <row r="1413" ht="15">
      <c r="D1413" s="188"/>
    </row>
    <row r="1414" ht="15">
      <c r="D1414" s="188"/>
    </row>
    <row r="1415" ht="15">
      <c r="D1415" s="188"/>
    </row>
    <row r="1416" ht="15">
      <c r="D1416" s="188"/>
    </row>
    <row r="1417" ht="15">
      <c r="D1417" s="188"/>
    </row>
    <row r="1418" ht="15">
      <c r="D1418" s="188"/>
    </row>
    <row r="1419" ht="15">
      <c r="D1419" s="188"/>
    </row>
    <row r="1420" ht="15">
      <c r="D1420" s="188"/>
    </row>
    <row r="1421" ht="15">
      <c r="D1421" s="188"/>
    </row>
    <row r="1422" ht="15">
      <c r="D1422" s="188"/>
    </row>
    <row r="1423" ht="15">
      <c r="D1423" s="188"/>
    </row>
    <row r="1424" ht="15">
      <c r="D1424" s="188"/>
    </row>
    <row r="1425" ht="15">
      <c r="D1425" s="188"/>
    </row>
    <row r="1426" ht="15">
      <c r="D1426" s="188"/>
    </row>
    <row r="1427" ht="15">
      <c r="D1427" s="188"/>
    </row>
    <row r="1428" ht="15">
      <c r="D1428" s="188"/>
    </row>
    <row r="1429" ht="15">
      <c r="D1429" s="188"/>
    </row>
    <row r="1430" ht="15">
      <c r="D1430" s="188"/>
    </row>
    <row r="1431" ht="15">
      <c r="D1431" s="188"/>
    </row>
    <row r="1432" ht="15">
      <c r="D1432" s="188"/>
    </row>
    <row r="1433" ht="15">
      <c r="D1433" s="188"/>
    </row>
    <row r="1434" ht="15">
      <c r="D1434" s="188"/>
    </row>
    <row r="1435" ht="15">
      <c r="D1435" s="188"/>
    </row>
    <row r="1436" ht="15">
      <c r="D1436" s="188"/>
    </row>
    <row r="1437" ht="15">
      <c r="D1437" s="188"/>
    </row>
    <row r="1438" ht="15">
      <c r="D1438" s="188"/>
    </row>
    <row r="1439" ht="15">
      <c r="D1439" s="188"/>
    </row>
    <row r="1440" ht="15">
      <c r="D1440" s="188"/>
    </row>
    <row r="1441" ht="15">
      <c r="D1441" s="188"/>
    </row>
    <row r="1442" ht="15">
      <c r="D1442" s="188"/>
    </row>
    <row r="1443" ht="15">
      <c r="D1443" s="188"/>
    </row>
    <row r="1444" ht="15">
      <c r="D1444" s="188"/>
    </row>
    <row r="1445" ht="15">
      <c r="D1445" s="188"/>
    </row>
    <row r="1446" ht="15">
      <c r="D1446" s="188"/>
    </row>
    <row r="1447" ht="15">
      <c r="D1447" s="188"/>
    </row>
    <row r="1448" ht="15">
      <c r="D1448" s="188"/>
    </row>
    <row r="1449" ht="15">
      <c r="D1449" s="188"/>
    </row>
    <row r="1450" ht="15">
      <c r="D1450" s="188"/>
    </row>
    <row r="1451" ht="15">
      <c r="D1451" s="188"/>
    </row>
    <row r="1452" ht="15">
      <c r="D1452" s="188"/>
    </row>
    <row r="1453" ht="15">
      <c r="D1453" s="188"/>
    </row>
    <row r="1454" ht="15">
      <c r="D1454" s="188"/>
    </row>
    <row r="1455" ht="15">
      <c r="D1455" s="188"/>
    </row>
    <row r="1456" ht="15">
      <c r="D1456" s="188"/>
    </row>
    <row r="1457" ht="15">
      <c r="D1457" s="188"/>
    </row>
    <row r="1458" ht="15">
      <c r="D1458" s="188"/>
    </row>
    <row r="1459" ht="15">
      <c r="D1459" s="188"/>
    </row>
    <row r="1460" ht="15">
      <c r="D1460" s="188"/>
    </row>
    <row r="1461" ht="15">
      <c r="D1461" s="188"/>
    </row>
    <row r="1462" ht="15">
      <c r="D1462" s="188"/>
    </row>
    <row r="1463" ht="15">
      <c r="D1463" s="188"/>
    </row>
    <row r="1464" ht="15">
      <c r="D1464" s="188"/>
    </row>
    <row r="1465" ht="15">
      <c r="D1465" s="188"/>
    </row>
    <row r="1466" ht="15">
      <c r="D1466" s="188"/>
    </row>
    <row r="1467" ht="15">
      <c r="D1467" s="188"/>
    </row>
    <row r="1468" ht="15">
      <c r="D1468" s="188"/>
    </row>
    <row r="1469" ht="15">
      <c r="D1469" s="188"/>
    </row>
    <row r="1470" ht="15">
      <c r="D1470" s="188"/>
    </row>
    <row r="1471" ht="15">
      <c r="D1471" s="188"/>
    </row>
    <row r="1472" ht="15">
      <c r="D1472" s="188"/>
    </row>
    <row r="1473" ht="15">
      <c r="D1473" s="188"/>
    </row>
    <row r="1474" ht="15">
      <c r="D1474" s="188"/>
    </row>
    <row r="1475" ht="15">
      <c r="D1475" s="188"/>
    </row>
    <row r="1476" ht="15">
      <c r="D1476" s="188"/>
    </row>
    <row r="1477" ht="15">
      <c r="D1477" s="188"/>
    </row>
    <row r="1478" ht="15">
      <c r="D1478" s="188"/>
    </row>
    <row r="1479" ht="15">
      <c r="D1479" s="188"/>
    </row>
    <row r="1480" ht="15">
      <c r="D1480" s="188"/>
    </row>
    <row r="1481" ht="15">
      <c r="D1481" s="188"/>
    </row>
    <row r="1482" ht="15">
      <c r="D1482" s="188"/>
    </row>
    <row r="1483" ht="15">
      <c r="D1483" s="188"/>
    </row>
    <row r="1484" ht="15">
      <c r="D1484" s="188"/>
    </row>
    <row r="1485" ht="15">
      <c r="D1485" s="188"/>
    </row>
    <row r="1486" ht="15">
      <c r="D1486" s="188"/>
    </row>
    <row r="1487" ht="15">
      <c r="D1487" s="188"/>
    </row>
    <row r="1488" ht="15">
      <c r="D1488" s="188"/>
    </row>
    <row r="1489" ht="15">
      <c r="D1489" s="188"/>
    </row>
    <row r="1490" ht="15">
      <c r="D1490" s="188"/>
    </row>
    <row r="1491" ht="15">
      <c r="D1491" s="188"/>
    </row>
    <row r="1492" ht="15">
      <c r="D1492" s="188"/>
    </row>
    <row r="1493" ht="15">
      <c r="D1493" s="188"/>
    </row>
    <row r="1494" ht="15">
      <c r="D1494" s="188"/>
    </row>
    <row r="1495" ht="15">
      <c r="D1495" s="188"/>
    </row>
    <row r="1496" ht="15">
      <c r="D1496" s="188"/>
    </row>
    <row r="1497" ht="15">
      <c r="D1497" s="188"/>
    </row>
    <row r="1498" ht="15">
      <c r="D1498" s="188"/>
    </row>
    <row r="1499" ht="15">
      <c r="D1499" s="188"/>
    </row>
    <row r="1500" ht="15">
      <c r="D1500" s="188"/>
    </row>
    <row r="1501" ht="15">
      <c r="D1501" s="188"/>
    </row>
    <row r="1502" ht="15">
      <c r="D1502" s="188"/>
    </row>
    <row r="1503" ht="15">
      <c r="D1503" s="188"/>
    </row>
    <row r="1504" ht="15">
      <c r="D1504" s="188"/>
    </row>
    <row r="1505" ht="15">
      <c r="D1505" s="188"/>
    </row>
    <row r="1506" ht="15">
      <c r="D1506" s="188"/>
    </row>
    <row r="1507" ht="15">
      <c r="D1507" s="188"/>
    </row>
    <row r="1508" ht="15">
      <c r="D1508" s="188"/>
    </row>
    <row r="1509" ht="15">
      <c r="D1509" s="188"/>
    </row>
    <row r="1510" ht="15">
      <c r="D1510" s="188"/>
    </row>
    <row r="1511" ht="15">
      <c r="D1511" s="188"/>
    </row>
    <row r="1512" ht="15">
      <c r="D1512" s="188"/>
    </row>
    <row r="1513" ht="15">
      <c r="D1513" s="188"/>
    </row>
    <row r="1514" ht="15">
      <c r="D1514" s="188"/>
    </row>
    <row r="1515" ht="15">
      <c r="D1515" s="188"/>
    </row>
    <row r="1516" ht="15">
      <c r="D1516" s="188"/>
    </row>
    <row r="1517" ht="15">
      <c r="D1517" s="188"/>
    </row>
    <row r="1518" ht="15">
      <c r="D1518" s="188"/>
    </row>
    <row r="1519" ht="15">
      <c r="D1519" s="188"/>
    </row>
    <row r="1520" ht="15">
      <c r="D1520" s="188"/>
    </row>
    <row r="1521" ht="15">
      <c r="D1521" s="188"/>
    </row>
    <row r="1522" ht="15">
      <c r="D1522" s="188"/>
    </row>
    <row r="1523" ht="15">
      <c r="D1523" s="188"/>
    </row>
    <row r="1524" ht="15">
      <c r="D1524" s="188"/>
    </row>
    <row r="1525" ht="15">
      <c r="D1525" s="188"/>
    </row>
    <row r="1526" ht="15">
      <c r="D1526" s="188"/>
    </row>
    <row r="1527" ht="15">
      <c r="D1527" s="188"/>
    </row>
    <row r="1528" ht="15">
      <c r="D1528" s="188"/>
    </row>
    <row r="1529" ht="15">
      <c r="D1529" s="188"/>
    </row>
    <row r="1530" ht="15">
      <c r="D1530" s="188"/>
    </row>
    <row r="1531" ht="15">
      <c r="D1531" s="188"/>
    </row>
    <row r="1532" ht="15">
      <c r="D1532" s="188"/>
    </row>
    <row r="1533" ht="15">
      <c r="D1533" s="188"/>
    </row>
    <row r="1534" ht="15">
      <c r="D1534" s="188"/>
    </row>
    <row r="1535" ht="15">
      <c r="D1535" s="188"/>
    </row>
    <row r="1536" ht="15">
      <c r="D1536" s="188"/>
    </row>
    <row r="1537" ht="15">
      <c r="D1537" s="188"/>
    </row>
    <row r="1538" ht="15">
      <c r="D1538" s="188"/>
    </row>
    <row r="1539" ht="15">
      <c r="D1539" s="188"/>
    </row>
    <row r="1540" ht="15">
      <c r="D1540" s="188"/>
    </row>
    <row r="1541" ht="15">
      <c r="D1541" s="188"/>
    </row>
    <row r="1542" ht="15">
      <c r="D1542" s="188"/>
    </row>
    <row r="1543" ht="15">
      <c r="D1543" s="188"/>
    </row>
    <row r="1544" ht="15">
      <c r="D1544" s="188"/>
    </row>
    <row r="1545" ht="15">
      <c r="D1545" s="188"/>
    </row>
    <row r="1546" ht="15">
      <c r="D1546" s="188"/>
    </row>
    <row r="1547" ht="15">
      <c r="D1547" s="188"/>
    </row>
    <row r="1548" ht="15">
      <c r="D1548" s="188"/>
    </row>
    <row r="1549" ht="15">
      <c r="D1549" s="188"/>
    </row>
    <row r="1550" ht="15">
      <c r="D1550" s="188"/>
    </row>
    <row r="1551" ht="15">
      <c r="D1551" s="188"/>
    </row>
    <row r="1552" ht="15">
      <c r="D1552" s="188"/>
    </row>
    <row r="1553" ht="15">
      <c r="D1553" s="188"/>
    </row>
    <row r="1554" ht="15">
      <c r="D1554" s="188"/>
    </row>
    <row r="1555" ht="15">
      <c r="D1555" s="188"/>
    </row>
    <row r="1556" ht="15">
      <c r="D1556" s="188"/>
    </row>
    <row r="1557" ht="15">
      <c r="D1557" s="188"/>
    </row>
    <row r="1558" ht="15">
      <c r="D1558" s="188"/>
    </row>
    <row r="1559" ht="15">
      <c r="D1559" s="188"/>
    </row>
    <row r="1560" ht="15">
      <c r="D1560" s="188"/>
    </row>
    <row r="1561" ht="15">
      <c r="D1561" s="188"/>
    </row>
    <row r="1562" ht="15">
      <c r="D1562" s="188"/>
    </row>
    <row r="1563" ht="15">
      <c r="D1563" s="188"/>
    </row>
    <row r="1564" ht="15">
      <c r="D1564" s="188"/>
    </row>
    <row r="1565" ht="15">
      <c r="D1565" s="188"/>
    </row>
    <row r="1566" ht="15">
      <c r="D1566" s="188"/>
    </row>
    <row r="1567" ht="15">
      <c r="D1567" s="188"/>
    </row>
    <row r="1568" ht="15">
      <c r="D1568" s="188"/>
    </row>
    <row r="1569" ht="15">
      <c r="D1569" s="188"/>
    </row>
    <row r="1570" ht="15">
      <c r="D1570" s="188"/>
    </row>
    <row r="1571" ht="15">
      <c r="D1571" s="188"/>
    </row>
    <row r="1572" ht="15">
      <c r="D1572" s="188"/>
    </row>
    <row r="1573" ht="15">
      <c r="D1573" s="188"/>
    </row>
    <row r="1574" ht="15">
      <c r="D1574" s="188"/>
    </row>
    <row r="1575" ht="15">
      <c r="D1575" s="188"/>
    </row>
    <row r="1576" ht="15">
      <c r="D1576" s="188"/>
    </row>
    <row r="1577" ht="15">
      <c r="D1577" s="188"/>
    </row>
    <row r="1578" ht="15">
      <c r="D1578" s="188"/>
    </row>
    <row r="1579" ht="15">
      <c r="D1579" s="188"/>
    </row>
    <row r="1580" ht="15">
      <c r="D1580" s="188"/>
    </row>
    <row r="1581" ht="15">
      <c r="D1581" s="188"/>
    </row>
    <row r="1582" ht="15">
      <c r="D1582" s="188"/>
    </row>
    <row r="1583" ht="15">
      <c r="D1583" s="188"/>
    </row>
    <row r="1584" ht="15">
      <c r="D1584" s="188"/>
    </row>
    <row r="1585" ht="15">
      <c r="D1585" s="188"/>
    </row>
    <row r="1586" ht="15">
      <c r="D1586" s="188"/>
    </row>
    <row r="1587" ht="15">
      <c r="D1587" s="188"/>
    </row>
    <row r="1588" ht="15">
      <c r="D1588" s="188"/>
    </row>
    <row r="1589" ht="15">
      <c r="D1589" s="188"/>
    </row>
    <row r="1590" ht="15">
      <c r="D1590" s="188"/>
    </row>
    <row r="1591" ht="15">
      <c r="D1591" s="188"/>
    </row>
    <row r="1592" ht="15">
      <c r="D1592" s="188"/>
    </row>
    <row r="1593" ht="15">
      <c r="D1593" s="188"/>
    </row>
    <row r="1594" ht="15">
      <c r="D1594" s="188"/>
    </row>
    <row r="1595" ht="15">
      <c r="D1595" s="188"/>
    </row>
    <row r="1596" ht="15">
      <c r="D1596" s="188"/>
    </row>
    <row r="1597" ht="15">
      <c r="D1597" s="188"/>
    </row>
    <row r="1598" ht="15">
      <c r="D1598" s="188"/>
    </row>
    <row r="1599" ht="15">
      <c r="D1599" s="188"/>
    </row>
    <row r="1600" ht="15">
      <c r="D1600" s="188"/>
    </row>
    <row r="1601" ht="15">
      <c r="D1601" s="188"/>
    </row>
    <row r="1602" ht="15">
      <c r="D1602" s="188"/>
    </row>
    <row r="1603" ht="15">
      <c r="D1603" s="188"/>
    </row>
    <row r="1604" ht="15">
      <c r="D1604" s="188"/>
    </row>
    <row r="1605" ht="15">
      <c r="D1605" s="188"/>
    </row>
    <row r="1606" ht="15">
      <c r="D1606" s="188"/>
    </row>
    <row r="1607" ht="15">
      <c r="D1607" s="188"/>
    </row>
    <row r="1608" ht="15">
      <c r="D1608" s="188"/>
    </row>
    <row r="1609" ht="15">
      <c r="D1609" s="188"/>
    </row>
    <row r="1610" ht="15">
      <c r="D1610" s="188"/>
    </row>
    <row r="1611" ht="15">
      <c r="D1611" s="188"/>
    </row>
    <row r="1612" ht="15">
      <c r="D1612" s="188"/>
    </row>
    <row r="1613" ht="15">
      <c r="D1613" s="188"/>
    </row>
    <row r="1614" ht="15">
      <c r="D1614" s="188"/>
    </row>
    <row r="1615" ht="15">
      <c r="D1615" s="188"/>
    </row>
    <row r="1616" ht="15">
      <c r="D1616" s="188"/>
    </row>
    <row r="1617" ht="15">
      <c r="D1617" s="188"/>
    </row>
    <row r="1618" ht="15">
      <c r="D1618" s="188"/>
    </row>
    <row r="1619" ht="15">
      <c r="D1619" s="188"/>
    </row>
    <row r="1620" ht="15">
      <c r="D1620" s="188"/>
    </row>
    <row r="1621" ht="15">
      <c r="D1621" s="188"/>
    </row>
    <row r="1622" ht="15">
      <c r="D1622" s="188"/>
    </row>
    <row r="1623" ht="15">
      <c r="D1623" s="188"/>
    </row>
    <row r="1624" ht="15">
      <c r="D1624" s="188"/>
    </row>
    <row r="1625" ht="15">
      <c r="D1625" s="188"/>
    </row>
    <row r="1626" ht="15">
      <c r="D1626" s="188"/>
    </row>
    <row r="1627" ht="15">
      <c r="D1627" s="188"/>
    </row>
    <row r="1628" ht="15">
      <c r="D1628" s="188"/>
    </row>
    <row r="1629" ht="15">
      <c r="D1629" s="188"/>
    </row>
    <row r="1630" ht="15">
      <c r="D1630" s="188"/>
    </row>
    <row r="1631" ht="15">
      <c r="D1631" s="188"/>
    </row>
    <row r="1632" ht="15">
      <c r="D1632" s="188"/>
    </row>
    <row r="1633" ht="15">
      <c r="D1633" s="188"/>
    </row>
    <row r="1634" ht="15">
      <c r="D1634" s="188"/>
    </row>
    <row r="1635" ht="15">
      <c r="D1635" s="188"/>
    </row>
    <row r="1636" ht="15">
      <c r="D1636" s="188"/>
    </row>
    <row r="1637" ht="15">
      <c r="D1637" s="188"/>
    </row>
    <row r="1638" ht="15">
      <c r="D1638" s="188"/>
    </row>
    <row r="1639" ht="15">
      <c r="D1639" s="188"/>
    </row>
    <row r="1640" ht="15">
      <c r="D1640" s="188"/>
    </row>
    <row r="1641" ht="15">
      <c r="D1641" s="188"/>
    </row>
    <row r="1642" ht="15">
      <c r="D1642" s="188"/>
    </row>
    <row r="1643" ht="15">
      <c r="D1643" s="188"/>
    </row>
    <row r="1644" ht="15">
      <c r="D1644" s="188"/>
    </row>
    <row r="1645" ht="15">
      <c r="D1645" s="188"/>
    </row>
    <row r="1646" ht="15">
      <c r="D1646" s="188"/>
    </row>
    <row r="1647" ht="15">
      <c r="D1647" s="188"/>
    </row>
    <row r="1648" ht="15">
      <c r="D1648" s="188"/>
    </row>
    <row r="1649" ht="15">
      <c r="D1649" s="188"/>
    </row>
    <row r="1650" ht="15">
      <c r="D1650" s="188"/>
    </row>
    <row r="1651" ht="15">
      <c r="D1651" s="188"/>
    </row>
    <row r="1652" ht="15">
      <c r="D1652" s="188"/>
    </row>
    <row r="1653" ht="15">
      <c r="D1653" s="188"/>
    </row>
    <row r="1654" ht="15">
      <c r="D1654" s="188"/>
    </row>
    <row r="1655" ht="15">
      <c r="D1655" s="188"/>
    </row>
    <row r="1656" ht="15">
      <c r="D1656" s="188"/>
    </row>
    <row r="1657" ht="15">
      <c r="D1657" s="188"/>
    </row>
    <row r="1658" ht="15">
      <c r="D1658" s="188"/>
    </row>
    <row r="1659" ht="15">
      <c r="D1659" s="188"/>
    </row>
    <row r="1660" ht="15">
      <c r="D1660" s="188"/>
    </row>
    <row r="1661" ht="15">
      <c r="D1661" s="188"/>
    </row>
    <row r="1662" ht="15">
      <c r="D1662" s="188"/>
    </row>
    <row r="1663" ht="15">
      <c r="D1663" s="188"/>
    </row>
    <row r="1664" ht="15">
      <c r="D1664" s="188"/>
    </row>
    <row r="1665" ht="15">
      <c r="D1665" s="188"/>
    </row>
    <row r="1666" ht="15">
      <c r="D1666" s="188"/>
    </row>
    <row r="1667" ht="15">
      <c r="D1667" s="188"/>
    </row>
    <row r="1668" ht="15">
      <c r="D1668" s="188"/>
    </row>
    <row r="1669" ht="15">
      <c r="D1669" s="188"/>
    </row>
    <row r="1670" ht="15">
      <c r="D1670" s="188"/>
    </row>
    <row r="1671" ht="15">
      <c r="D1671" s="188"/>
    </row>
    <row r="1672" ht="15">
      <c r="D1672" s="188"/>
    </row>
    <row r="1673" ht="15">
      <c r="D1673" s="188"/>
    </row>
    <row r="1674" ht="15">
      <c r="D1674" s="188"/>
    </row>
    <row r="1675" ht="15">
      <c r="D1675" s="188"/>
    </row>
    <row r="1676" ht="15">
      <c r="D1676" s="188"/>
    </row>
    <row r="1677" ht="15">
      <c r="D1677" s="188"/>
    </row>
    <row r="1678" ht="15">
      <c r="D1678" s="188"/>
    </row>
    <row r="1679" ht="15">
      <c r="D1679" s="188"/>
    </row>
    <row r="1680" ht="15">
      <c r="D1680" s="188"/>
    </row>
    <row r="1681" ht="15">
      <c r="D1681" s="188"/>
    </row>
    <row r="1682" ht="15">
      <c r="D1682" s="188"/>
    </row>
    <row r="1683" ht="15">
      <c r="D1683" s="188"/>
    </row>
    <row r="1684" ht="15">
      <c r="D1684" s="188"/>
    </row>
    <row r="1685" ht="15">
      <c r="D1685" s="188"/>
    </row>
    <row r="1686" ht="15">
      <c r="D1686" s="188"/>
    </row>
    <row r="1687" ht="15">
      <c r="D1687" s="188"/>
    </row>
    <row r="1688" ht="15">
      <c r="D1688" s="188"/>
    </row>
    <row r="1689" ht="15">
      <c r="D1689" s="188"/>
    </row>
    <row r="1690" ht="15">
      <c r="D1690" s="188"/>
    </row>
    <row r="1691" ht="15">
      <c r="D1691" s="188"/>
    </row>
    <row r="1692" ht="15">
      <c r="D1692" s="188"/>
    </row>
    <row r="1693" ht="15">
      <c r="D1693" s="188"/>
    </row>
    <row r="1694" ht="15">
      <c r="D1694" s="188"/>
    </row>
    <row r="1695" ht="15">
      <c r="D1695" s="188"/>
    </row>
    <row r="1696" ht="15">
      <c r="D1696" s="188"/>
    </row>
    <row r="1697" ht="15">
      <c r="D1697" s="188"/>
    </row>
    <row r="1698" ht="15">
      <c r="D1698" s="188"/>
    </row>
    <row r="1699" ht="15">
      <c r="D1699" s="188"/>
    </row>
    <row r="1700" ht="15">
      <c r="D1700" s="188"/>
    </row>
    <row r="1701" ht="15">
      <c r="D1701" s="188"/>
    </row>
    <row r="1702" ht="15">
      <c r="D1702" s="188"/>
    </row>
    <row r="1703" ht="15">
      <c r="D1703" s="188"/>
    </row>
    <row r="1704" ht="15">
      <c r="D1704" s="188"/>
    </row>
    <row r="1705" ht="15">
      <c r="D1705" s="188"/>
    </row>
    <row r="1706" ht="15">
      <c r="D1706" s="188"/>
    </row>
    <row r="1707" ht="15">
      <c r="D1707" s="188"/>
    </row>
    <row r="1708" ht="15">
      <c r="D1708" s="188"/>
    </row>
    <row r="1709" ht="15">
      <c r="D1709" s="188"/>
    </row>
    <row r="1710" ht="15">
      <c r="D1710" s="188"/>
    </row>
    <row r="1711" ht="15">
      <c r="D1711" s="188"/>
    </row>
    <row r="1712" ht="15">
      <c r="D1712" s="188"/>
    </row>
    <row r="1713" ht="15">
      <c r="D1713" s="188"/>
    </row>
    <row r="1714" ht="15">
      <c r="D1714" s="188"/>
    </row>
    <row r="1715" ht="15">
      <c r="D1715" s="188"/>
    </row>
    <row r="1716" ht="15">
      <c r="D1716" s="188"/>
    </row>
    <row r="1717" ht="15">
      <c r="D1717" s="188"/>
    </row>
    <row r="1718" ht="15">
      <c r="D1718" s="188"/>
    </row>
    <row r="1719" ht="15">
      <c r="D1719" s="188"/>
    </row>
    <row r="1720" ht="15">
      <c r="D1720" s="188"/>
    </row>
    <row r="1721" ht="15">
      <c r="D1721" s="188"/>
    </row>
    <row r="1722" ht="15">
      <c r="D1722" s="188"/>
    </row>
    <row r="1723" ht="15">
      <c r="D1723" s="188"/>
    </row>
    <row r="1724" ht="15">
      <c r="D1724" s="188"/>
    </row>
    <row r="1725" ht="15">
      <c r="D1725" s="188"/>
    </row>
    <row r="1726" ht="15">
      <c r="D1726" s="188"/>
    </row>
    <row r="1727" ht="15">
      <c r="D1727" s="188"/>
    </row>
    <row r="1728" ht="15">
      <c r="D1728" s="188"/>
    </row>
    <row r="1729" ht="15">
      <c r="D1729" s="188"/>
    </row>
    <row r="1730" ht="15">
      <c r="D1730" s="188"/>
    </row>
    <row r="1731" ht="15">
      <c r="D1731" s="188"/>
    </row>
    <row r="1732" ht="15">
      <c r="D1732" s="188"/>
    </row>
    <row r="1733" ht="15">
      <c r="D1733" s="188"/>
    </row>
    <row r="1734" ht="15">
      <c r="D1734" s="188"/>
    </row>
    <row r="1735" ht="15">
      <c r="D1735" s="188"/>
    </row>
    <row r="1736" ht="15">
      <c r="D1736" s="188"/>
    </row>
    <row r="1737" ht="15">
      <c r="D1737" s="188"/>
    </row>
    <row r="1738" ht="15">
      <c r="D1738" s="188"/>
    </row>
    <row r="1739" ht="15">
      <c r="D1739" s="188"/>
    </row>
    <row r="1740" ht="15">
      <c r="D1740" s="188"/>
    </row>
    <row r="1741" ht="15">
      <c r="D1741" s="188"/>
    </row>
    <row r="1742" ht="15">
      <c r="D1742" s="188"/>
    </row>
    <row r="1743" ht="15">
      <c r="D1743" s="188"/>
    </row>
    <row r="1744" ht="15">
      <c r="D1744" s="188"/>
    </row>
    <row r="1745" ht="15">
      <c r="D1745" s="188"/>
    </row>
    <row r="1746" ht="15">
      <c r="D1746" s="188"/>
    </row>
    <row r="1747" ht="15">
      <c r="D1747" s="188"/>
    </row>
    <row r="1748" ht="15">
      <c r="D1748" s="188"/>
    </row>
    <row r="1749" ht="15">
      <c r="D1749" s="188"/>
    </row>
    <row r="1750" ht="15">
      <c r="D1750" s="188"/>
    </row>
    <row r="1751" ht="15">
      <c r="D1751" s="188"/>
    </row>
    <row r="1752" ht="15">
      <c r="D1752" s="188"/>
    </row>
    <row r="1753" ht="15">
      <c r="D1753" s="188"/>
    </row>
    <row r="1754" ht="15">
      <c r="D1754" s="188"/>
    </row>
    <row r="1755" ht="15">
      <c r="D1755" s="188"/>
    </row>
    <row r="1756" ht="15">
      <c r="D1756" s="188"/>
    </row>
    <row r="1757" ht="15">
      <c r="D1757" s="188"/>
    </row>
    <row r="1758" ht="15">
      <c r="D1758" s="188"/>
    </row>
    <row r="1759" ht="15">
      <c r="D1759" s="188"/>
    </row>
    <row r="1760" ht="15">
      <c r="D1760" s="188"/>
    </row>
    <row r="1761" ht="15">
      <c r="D1761" s="188"/>
    </row>
    <row r="1762" ht="15">
      <c r="D1762" s="188"/>
    </row>
    <row r="1763" ht="15">
      <c r="D1763" s="188"/>
    </row>
    <row r="1764" ht="15">
      <c r="D1764" s="188"/>
    </row>
    <row r="1765" ht="15">
      <c r="D1765" s="188"/>
    </row>
    <row r="1766" ht="15">
      <c r="D1766" s="188"/>
    </row>
    <row r="1767" ht="15">
      <c r="D1767" s="188"/>
    </row>
    <row r="1768" ht="15">
      <c r="D1768" s="188"/>
    </row>
    <row r="1769" ht="15">
      <c r="D1769" s="188"/>
    </row>
    <row r="1770" ht="15">
      <c r="D1770" s="188"/>
    </row>
    <row r="1771" ht="15">
      <c r="D1771" s="188"/>
    </row>
    <row r="1772" ht="15">
      <c r="D1772" s="188"/>
    </row>
    <row r="1773" ht="15">
      <c r="D1773" s="188"/>
    </row>
    <row r="1774" ht="15">
      <c r="D1774" s="188"/>
    </row>
    <row r="1775" ht="15">
      <c r="D1775" s="188"/>
    </row>
    <row r="1776" ht="15">
      <c r="D1776" s="188"/>
    </row>
    <row r="1777" ht="15">
      <c r="D1777" s="188"/>
    </row>
    <row r="1778" ht="15">
      <c r="D1778" s="188"/>
    </row>
    <row r="1779" ht="15">
      <c r="D1779" s="188"/>
    </row>
    <row r="1780" ht="15">
      <c r="D1780" s="188"/>
    </row>
    <row r="1781" ht="15">
      <c r="D1781" s="188"/>
    </row>
    <row r="1782" ht="15">
      <c r="D1782" s="188"/>
    </row>
    <row r="1783" ht="15">
      <c r="D1783" s="188"/>
    </row>
    <row r="1784" ht="15">
      <c r="D1784" s="188"/>
    </row>
    <row r="1785" ht="15">
      <c r="D1785" s="188"/>
    </row>
    <row r="1786" ht="15">
      <c r="D1786" s="188"/>
    </row>
    <row r="1787" ht="15">
      <c r="D1787" s="188"/>
    </row>
    <row r="1788" ht="15">
      <c r="D1788" s="188"/>
    </row>
    <row r="1789" ht="15">
      <c r="D1789" s="188"/>
    </row>
    <row r="1790" ht="15">
      <c r="D1790" s="188"/>
    </row>
    <row r="1791" ht="15">
      <c r="D1791" s="188"/>
    </row>
    <row r="1792" ht="15">
      <c r="D1792" s="188"/>
    </row>
    <row r="1793" ht="15">
      <c r="D1793" s="188"/>
    </row>
    <row r="1794" ht="15">
      <c r="D1794" s="188"/>
    </row>
    <row r="1795" ht="15">
      <c r="D1795" s="188"/>
    </row>
    <row r="1796" ht="15">
      <c r="D1796" s="188"/>
    </row>
    <row r="1797" ht="15">
      <c r="D1797" s="188"/>
    </row>
    <row r="1798" ht="15">
      <c r="D1798" s="188"/>
    </row>
    <row r="1799" ht="15">
      <c r="D1799" s="188"/>
    </row>
    <row r="1800" ht="15">
      <c r="D1800" s="188"/>
    </row>
    <row r="1801" ht="15">
      <c r="D1801" s="188"/>
    </row>
    <row r="1802" ht="15">
      <c r="D1802" s="188"/>
    </row>
    <row r="1803" ht="15">
      <c r="D1803" s="188"/>
    </row>
    <row r="1804" ht="15">
      <c r="D1804" s="188"/>
    </row>
    <row r="1805" ht="15">
      <c r="D1805" s="188"/>
    </row>
    <row r="1806" ht="15">
      <c r="D1806" s="188"/>
    </row>
    <row r="1807" ht="15">
      <c r="D1807" s="188"/>
    </row>
    <row r="1808" ht="15">
      <c r="D1808" s="188"/>
    </row>
    <row r="1809" ht="15">
      <c r="D1809" s="188"/>
    </row>
    <row r="1810" ht="15">
      <c r="D1810" s="188"/>
    </row>
    <row r="1811" ht="15">
      <c r="D1811" s="188"/>
    </row>
    <row r="1812" ht="15">
      <c r="D1812" s="188"/>
    </row>
    <row r="1813" ht="15">
      <c r="D1813" s="188"/>
    </row>
    <row r="1814" ht="15">
      <c r="D1814" s="188"/>
    </row>
    <row r="1815" ht="15">
      <c r="D1815" s="188"/>
    </row>
    <row r="1816" ht="15">
      <c r="D1816" s="188"/>
    </row>
    <row r="1817" ht="15">
      <c r="D1817" s="188"/>
    </row>
    <row r="1818" ht="15">
      <c r="D1818" s="188"/>
    </row>
    <row r="1819" ht="15">
      <c r="D1819" s="188"/>
    </row>
    <row r="1820" ht="15">
      <c r="D1820" s="188"/>
    </row>
    <row r="1821" ht="15">
      <c r="D1821" s="188"/>
    </row>
    <row r="1822" ht="15">
      <c r="D1822" s="188"/>
    </row>
    <row r="1823" ht="15">
      <c r="D1823" s="188"/>
    </row>
    <row r="1824" ht="15">
      <c r="D1824" s="188"/>
    </row>
    <row r="1825" ht="15">
      <c r="D1825" s="188"/>
    </row>
    <row r="1826" ht="15">
      <c r="D1826" s="188"/>
    </row>
    <row r="1827" ht="15">
      <c r="D1827" s="188"/>
    </row>
    <row r="1828" ht="15">
      <c r="D1828" s="188"/>
    </row>
    <row r="1829" ht="15">
      <c r="D1829" s="188"/>
    </row>
    <row r="1830" ht="15">
      <c r="D1830" s="188"/>
    </row>
    <row r="1831" ht="15">
      <c r="D1831" s="188"/>
    </row>
    <row r="1832" ht="15">
      <c r="D1832" s="188"/>
    </row>
    <row r="1833" ht="15">
      <c r="D1833" s="188"/>
    </row>
    <row r="1834" ht="15">
      <c r="D1834" s="188"/>
    </row>
    <row r="1835" ht="15">
      <c r="D1835" s="188"/>
    </row>
    <row r="1836" ht="15">
      <c r="D1836" s="188"/>
    </row>
    <row r="1837" ht="15">
      <c r="D1837" s="188"/>
    </row>
    <row r="1838" ht="15">
      <c r="D1838" s="188"/>
    </row>
    <row r="1839" ht="15">
      <c r="D1839" s="188"/>
    </row>
    <row r="1840" ht="15">
      <c r="D1840" s="188"/>
    </row>
    <row r="1841" ht="15">
      <c r="D1841" s="188"/>
    </row>
    <row r="1842" ht="15">
      <c r="D1842" s="188"/>
    </row>
    <row r="1843" ht="15">
      <c r="D1843" s="188"/>
    </row>
    <row r="1844" ht="15">
      <c r="D1844" s="188"/>
    </row>
    <row r="1845" ht="15">
      <c r="D1845" s="188"/>
    </row>
    <row r="1846" ht="15">
      <c r="D1846" s="188"/>
    </row>
    <row r="1847" ht="15">
      <c r="D1847" s="188"/>
    </row>
    <row r="1848" ht="15">
      <c r="D1848" s="188"/>
    </row>
    <row r="1849" ht="15">
      <c r="D1849" s="188"/>
    </row>
    <row r="1850" ht="15">
      <c r="D1850" s="188"/>
    </row>
    <row r="1851" ht="15">
      <c r="D1851" s="188"/>
    </row>
    <row r="1852" ht="15">
      <c r="D1852" s="188"/>
    </row>
    <row r="1853" ht="15">
      <c r="D1853" s="188"/>
    </row>
    <row r="1854" ht="15">
      <c r="D1854" s="188"/>
    </row>
    <row r="1855" ht="15">
      <c r="D1855" s="188"/>
    </row>
    <row r="1856" ht="15">
      <c r="D1856" s="188"/>
    </row>
    <row r="1857" ht="15">
      <c r="D1857" s="188"/>
    </row>
    <row r="1858" ht="15">
      <c r="D1858" s="188"/>
    </row>
    <row r="1859" ht="15">
      <c r="D1859" s="188"/>
    </row>
    <row r="1860" ht="15">
      <c r="D1860" s="188"/>
    </row>
    <row r="1861" ht="15">
      <c r="D1861" s="188"/>
    </row>
    <row r="1862" ht="15">
      <c r="D1862" s="188"/>
    </row>
    <row r="1863" ht="15">
      <c r="D1863" s="188"/>
    </row>
    <row r="1864" ht="15">
      <c r="D1864" s="188"/>
    </row>
    <row r="1865" ht="15">
      <c r="D1865" s="188"/>
    </row>
    <row r="1866" ht="15">
      <c r="D1866" s="188"/>
    </row>
    <row r="1867" ht="15">
      <c r="D1867" s="188"/>
    </row>
    <row r="1868" ht="15">
      <c r="D1868" s="188"/>
    </row>
    <row r="1869" ht="15">
      <c r="D1869" s="188"/>
    </row>
    <row r="1870" ht="15">
      <c r="D1870" s="188"/>
    </row>
    <row r="1871" ht="15">
      <c r="D1871" s="188"/>
    </row>
    <row r="1872" ht="15">
      <c r="D1872" s="188"/>
    </row>
    <row r="1873" ht="15">
      <c r="D1873" s="188"/>
    </row>
    <row r="1874" ht="15">
      <c r="D1874" s="188"/>
    </row>
    <row r="1875" ht="15">
      <c r="D1875" s="188"/>
    </row>
    <row r="1876" ht="15">
      <c r="D1876" s="188"/>
    </row>
    <row r="1877" ht="15">
      <c r="D1877" s="188"/>
    </row>
    <row r="1878" ht="15">
      <c r="D1878" s="188"/>
    </row>
    <row r="1879" ht="15">
      <c r="D1879" s="188"/>
    </row>
    <row r="1880" ht="15">
      <c r="D1880" s="188"/>
    </row>
    <row r="1881" ht="15">
      <c r="D1881" s="188"/>
    </row>
    <row r="1882" ht="15">
      <c r="D1882" s="188"/>
    </row>
    <row r="1883" ht="15">
      <c r="D1883" s="188"/>
    </row>
    <row r="1884" ht="15">
      <c r="D1884" s="188"/>
    </row>
    <row r="1885" ht="15">
      <c r="D1885" s="188"/>
    </row>
    <row r="1886" ht="15">
      <c r="D1886" s="188"/>
    </row>
    <row r="1887" ht="15">
      <c r="D1887" s="188"/>
    </row>
    <row r="1888" ht="15">
      <c r="D1888" s="188"/>
    </row>
    <row r="1889" ht="15">
      <c r="D1889" s="188"/>
    </row>
    <row r="1890" ht="15">
      <c r="D1890" s="188"/>
    </row>
    <row r="1891" ht="15">
      <c r="D1891" s="188"/>
    </row>
    <row r="1892" ht="15">
      <c r="D1892" s="188"/>
    </row>
    <row r="1893" ht="15">
      <c r="D1893" s="188"/>
    </row>
    <row r="1894" ht="15">
      <c r="D1894" s="188"/>
    </row>
    <row r="1895" ht="15">
      <c r="D1895" s="188"/>
    </row>
    <row r="1896" ht="15">
      <c r="D1896" s="188"/>
    </row>
    <row r="1897" ht="15">
      <c r="D1897" s="188"/>
    </row>
    <row r="1898" ht="15">
      <c r="D1898" s="188"/>
    </row>
    <row r="1899" ht="15">
      <c r="D1899" s="188"/>
    </row>
    <row r="1900" ht="15">
      <c r="D1900" s="188"/>
    </row>
    <row r="1901" ht="15">
      <c r="D1901" s="188"/>
    </row>
    <row r="1902" ht="15">
      <c r="D1902" s="188"/>
    </row>
    <row r="1903" ht="15">
      <c r="D1903" s="188"/>
    </row>
    <row r="1904" ht="15">
      <c r="D1904" s="188"/>
    </row>
    <row r="1905" ht="15">
      <c r="D1905" s="188"/>
    </row>
    <row r="1906" ht="15">
      <c r="D1906" s="188"/>
    </row>
    <row r="1907" ht="15">
      <c r="D1907" s="188"/>
    </row>
    <row r="1908" ht="15">
      <c r="D1908" s="188"/>
    </row>
    <row r="1909" ht="15">
      <c r="D1909" s="188"/>
    </row>
    <row r="1910" ht="15">
      <c r="D1910" s="188"/>
    </row>
    <row r="1911" ht="15">
      <c r="D1911" s="188"/>
    </row>
    <row r="1912" ht="15">
      <c r="D1912" s="188"/>
    </row>
    <row r="1913" ht="15">
      <c r="D1913" s="188"/>
    </row>
    <row r="1914" ht="15">
      <c r="D1914" s="188"/>
    </row>
    <row r="1915" ht="15">
      <c r="D1915" s="188"/>
    </row>
    <row r="1916" ht="15">
      <c r="D1916" s="188"/>
    </row>
    <row r="1917" ht="15">
      <c r="D1917" s="188"/>
    </row>
    <row r="1918" ht="15">
      <c r="D1918" s="188"/>
    </row>
    <row r="1919" ht="15">
      <c r="D1919" s="188"/>
    </row>
    <row r="1920" ht="15">
      <c r="D1920" s="188"/>
    </row>
    <row r="1921" ht="15">
      <c r="D1921" s="188"/>
    </row>
    <row r="1922" ht="15">
      <c r="D1922" s="188"/>
    </row>
    <row r="1923" ht="15">
      <c r="D1923" s="188"/>
    </row>
    <row r="1924" ht="15">
      <c r="D1924" s="188"/>
    </row>
    <row r="1925" ht="15">
      <c r="D1925" s="188"/>
    </row>
    <row r="1926" ht="15">
      <c r="D1926" s="188"/>
    </row>
    <row r="1927" ht="15">
      <c r="D1927" s="188"/>
    </row>
    <row r="1928" ht="15">
      <c r="D1928" s="188"/>
    </row>
    <row r="1929" ht="15">
      <c r="D1929" s="188"/>
    </row>
    <row r="1930" ht="15">
      <c r="D1930" s="188"/>
    </row>
    <row r="1931" ht="15">
      <c r="D1931" s="188"/>
    </row>
    <row r="1932" ht="15">
      <c r="D1932" s="188"/>
    </row>
    <row r="1933" ht="15">
      <c r="D1933" s="188"/>
    </row>
    <row r="1934" ht="15">
      <c r="D1934" s="188"/>
    </row>
    <row r="1935" ht="15">
      <c r="D1935" s="188"/>
    </row>
    <row r="1936" ht="15">
      <c r="D1936" s="188"/>
    </row>
    <row r="1937" ht="15">
      <c r="D1937" s="188"/>
    </row>
    <row r="1938" ht="15">
      <c r="D1938" s="188"/>
    </row>
    <row r="1939" ht="15">
      <c r="D1939" s="188"/>
    </row>
    <row r="1940" ht="15">
      <c r="D1940" s="188"/>
    </row>
    <row r="1941" ht="15">
      <c r="D1941" s="188"/>
    </row>
    <row r="1942" ht="15">
      <c r="D1942" s="188"/>
    </row>
    <row r="1943" ht="15">
      <c r="D1943" s="188"/>
    </row>
    <row r="1944" ht="15">
      <c r="D1944" s="188"/>
    </row>
    <row r="1945" ht="15">
      <c r="D1945" s="188"/>
    </row>
    <row r="1946" ht="15">
      <c r="D1946" s="188"/>
    </row>
    <row r="1947" ht="15">
      <c r="D1947" s="188"/>
    </row>
    <row r="1948" ht="15">
      <c r="D1948" s="188"/>
    </row>
    <row r="1949" ht="15">
      <c r="D1949" s="188"/>
    </row>
    <row r="1950" ht="15">
      <c r="D1950" s="188"/>
    </row>
    <row r="1951" ht="15">
      <c r="D1951" s="188"/>
    </row>
    <row r="1952" ht="15">
      <c r="D1952" s="188"/>
    </row>
    <row r="1953" ht="15">
      <c r="D1953" s="188"/>
    </row>
    <row r="1954" ht="15">
      <c r="D1954" s="188"/>
    </row>
    <row r="1955" ht="15">
      <c r="D1955" s="188"/>
    </row>
    <row r="1956" ht="15">
      <c r="D1956" s="188"/>
    </row>
    <row r="1957" ht="15">
      <c r="D1957" s="188"/>
    </row>
    <row r="1958" ht="15">
      <c r="D1958" s="188"/>
    </row>
    <row r="1959" ht="15">
      <c r="D1959" s="188"/>
    </row>
    <row r="1960" ht="15">
      <c r="D1960" s="188"/>
    </row>
    <row r="1961" ht="15">
      <c r="D1961" s="188"/>
    </row>
    <row r="1962" ht="15">
      <c r="D1962" s="188"/>
    </row>
    <row r="1963" ht="15">
      <c r="D1963" s="188"/>
    </row>
    <row r="1964" ht="15">
      <c r="D1964" s="188"/>
    </row>
    <row r="1965" ht="15">
      <c r="D1965" s="188"/>
    </row>
    <row r="1966" ht="15">
      <c r="D1966" s="188"/>
    </row>
    <row r="1967" ht="15">
      <c r="D1967" s="188"/>
    </row>
    <row r="1968" ht="15">
      <c r="D1968" s="188"/>
    </row>
    <row r="1969" ht="15">
      <c r="D1969" s="188"/>
    </row>
    <row r="1970" ht="15">
      <c r="D1970" s="188"/>
    </row>
    <row r="1971" ht="15">
      <c r="D1971" s="188"/>
    </row>
    <row r="1972" ht="15">
      <c r="D1972" s="188"/>
    </row>
    <row r="1973" ht="15">
      <c r="D1973" s="188"/>
    </row>
    <row r="1974" ht="15">
      <c r="D1974" s="188"/>
    </row>
    <row r="1975" ht="15">
      <c r="D1975" s="188"/>
    </row>
    <row r="1976" ht="15">
      <c r="D1976" s="188"/>
    </row>
    <row r="1977" ht="15">
      <c r="D1977" s="188"/>
    </row>
    <row r="1978" ht="15">
      <c r="D1978" s="188"/>
    </row>
    <row r="1979" ht="15">
      <c r="D1979" s="188"/>
    </row>
    <row r="1980" ht="15">
      <c r="D1980" s="188"/>
    </row>
    <row r="1981" ht="15">
      <c r="D1981" s="188"/>
    </row>
    <row r="1982" ht="15">
      <c r="D1982" s="188"/>
    </row>
    <row r="1983" ht="15">
      <c r="D1983" s="188"/>
    </row>
    <row r="1984" ht="15">
      <c r="D1984" s="188"/>
    </row>
    <row r="1985" ht="15">
      <c r="D1985" s="188"/>
    </row>
    <row r="1986" ht="15">
      <c r="D1986" s="188"/>
    </row>
    <row r="1987" ht="15">
      <c r="D1987" s="188"/>
    </row>
    <row r="1988" ht="15">
      <c r="D1988" s="188"/>
    </row>
    <row r="1989" ht="15">
      <c r="D1989" s="188"/>
    </row>
    <row r="1990" ht="15">
      <c r="D1990" s="188"/>
    </row>
    <row r="1991" ht="15">
      <c r="D1991" s="188"/>
    </row>
    <row r="1992" ht="15">
      <c r="D1992" s="188"/>
    </row>
    <row r="1993" ht="15">
      <c r="D1993" s="188"/>
    </row>
    <row r="1994" ht="15">
      <c r="D1994" s="188"/>
    </row>
    <row r="1995" ht="15">
      <c r="D1995" s="188"/>
    </row>
    <row r="1996" ht="15">
      <c r="D1996" s="188"/>
    </row>
    <row r="1997" ht="15">
      <c r="D1997" s="188"/>
    </row>
    <row r="1998" ht="15">
      <c r="D1998" s="188"/>
    </row>
    <row r="1999" ht="15">
      <c r="D1999" s="188"/>
    </row>
    <row r="2000" ht="15">
      <c r="D2000" s="188"/>
    </row>
    <row r="2001" ht="15">
      <c r="D2001" s="188"/>
    </row>
    <row r="2002" ht="15">
      <c r="D2002" s="188"/>
    </row>
    <row r="2003" ht="15">
      <c r="D2003" s="188"/>
    </row>
    <row r="2004" ht="15">
      <c r="D2004" s="188"/>
    </row>
    <row r="2005" ht="15">
      <c r="D2005" s="188"/>
    </row>
    <row r="2006" ht="15">
      <c r="D2006" s="188"/>
    </row>
    <row r="2007" ht="15">
      <c r="D2007" s="188"/>
    </row>
    <row r="2008" ht="15">
      <c r="D2008" s="188"/>
    </row>
    <row r="2009" ht="15">
      <c r="D2009" s="188"/>
    </row>
    <row r="2010" ht="15">
      <c r="D2010" s="188"/>
    </row>
    <row r="2011" ht="15">
      <c r="D2011" s="188"/>
    </row>
    <row r="2012" ht="15">
      <c r="D2012" s="188"/>
    </row>
    <row r="2013" ht="15">
      <c r="D2013" s="188"/>
    </row>
    <row r="2014" ht="15">
      <c r="D2014" s="188"/>
    </row>
    <row r="2015" ht="15">
      <c r="D2015" s="188"/>
    </row>
    <row r="2016" ht="15">
      <c r="D2016" s="188"/>
    </row>
    <row r="2017" ht="15">
      <c r="D2017" s="188"/>
    </row>
    <row r="2018" ht="15">
      <c r="D2018" s="188"/>
    </row>
    <row r="2019" ht="15">
      <c r="D2019" s="188"/>
    </row>
    <row r="2020" ht="15">
      <c r="D2020" s="188"/>
    </row>
    <row r="2021" ht="15">
      <c r="D2021" s="188"/>
    </row>
    <row r="2022" ht="15">
      <c r="D2022" s="188"/>
    </row>
    <row r="2023" ht="15">
      <c r="D2023" s="188"/>
    </row>
    <row r="2024" ht="15">
      <c r="D2024" s="188"/>
    </row>
    <row r="2025" ht="15">
      <c r="D2025" s="188"/>
    </row>
    <row r="2026" ht="15">
      <c r="D2026" s="188"/>
    </row>
    <row r="2027" ht="15">
      <c r="D2027" s="188"/>
    </row>
    <row r="2028" ht="15">
      <c r="D2028" s="188"/>
    </row>
    <row r="2029" ht="15">
      <c r="D2029" s="188"/>
    </row>
    <row r="2030" ht="15">
      <c r="D2030" s="188"/>
    </row>
    <row r="2031" ht="15">
      <c r="D2031" s="188"/>
    </row>
    <row r="2032" ht="15">
      <c r="D2032" s="188"/>
    </row>
    <row r="2033" ht="15">
      <c r="D2033" s="188"/>
    </row>
    <row r="2034" ht="15">
      <c r="D2034" s="188"/>
    </row>
    <row r="2035" ht="15">
      <c r="D2035" s="188"/>
    </row>
    <row r="2036" ht="15">
      <c r="D2036" s="188"/>
    </row>
    <row r="2037" ht="15">
      <c r="D2037" s="188"/>
    </row>
    <row r="2038" ht="15">
      <c r="D2038" s="188"/>
    </row>
    <row r="2039" ht="15">
      <c r="D2039" s="188"/>
    </row>
    <row r="2040" ht="15">
      <c r="D2040" s="188"/>
    </row>
    <row r="2041" ht="15">
      <c r="D2041" s="188"/>
    </row>
    <row r="2042" ht="15">
      <c r="D2042" s="188"/>
    </row>
    <row r="2043" ht="15">
      <c r="D2043" s="188"/>
    </row>
    <row r="2044" ht="15">
      <c r="D2044" s="188"/>
    </row>
    <row r="2045" ht="15">
      <c r="D2045" s="188"/>
    </row>
    <row r="2046" ht="15">
      <c r="D2046" s="188"/>
    </row>
    <row r="2047" ht="15">
      <c r="D2047" s="188"/>
    </row>
    <row r="2048" ht="15">
      <c r="D2048" s="188"/>
    </row>
    <row r="2049" ht="15">
      <c r="D2049" s="188"/>
    </row>
    <row r="2050" ht="15">
      <c r="D2050" s="188"/>
    </row>
    <row r="2051" ht="15">
      <c r="D2051" s="188"/>
    </row>
    <row r="2052" ht="15">
      <c r="D2052" s="188"/>
    </row>
    <row r="2053" ht="15">
      <c r="D2053" s="188"/>
    </row>
    <row r="2054" ht="15">
      <c r="D2054" s="188"/>
    </row>
    <row r="2055" ht="15">
      <c r="D2055" s="188"/>
    </row>
    <row r="2056" ht="15">
      <c r="D2056" s="188"/>
    </row>
    <row r="2057" ht="15">
      <c r="D2057" s="188"/>
    </row>
    <row r="2058" ht="15">
      <c r="D2058" s="188"/>
    </row>
    <row r="2059" ht="15">
      <c r="D2059" s="188"/>
    </row>
    <row r="2060" ht="15">
      <c r="D2060" s="188"/>
    </row>
    <row r="2061" ht="15">
      <c r="D2061" s="188"/>
    </row>
    <row r="2062" ht="15">
      <c r="D2062" s="188"/>
    </row>
    <row r="2063" ht="15">
      <c r="D2063" s="188"/>
    </row>
    <row r="2064" ht="15">
      <c r="D2064" s="188"/>
    </row>
    <row r="2065" ht="15">
      <c r="D2065" s="188"/>
    </row>
    <row r="2066" ht="15">
      <c r="D2066" s="188"/>
    </row>
    <row r="2067" ht="15">
      <c r="D2067" s="188"/>
    </row>
    <row r="2068" ht="15">
      <c r="D2068" s="188"/>
    </row>
    <row r="2069" ht="15">
      <c r="D2069" s="188"/>
    </row>
    <row r="2070" ht="15">
      <c r="D2070" s="188"/>
    </row>
    <row r="2071" ht="15">
      <c r="D2071" s="188"/>
    </row>
    <row r="2072" ht="15">
      <c r="D2072" s="188"/>
    </row>
    <row r="2073" ht="15">
      <c r="D2073" s="188"/>
    </row>
    <row r="2074" ht="15">
      <c r="D2074" s="188"/>
    </row>
    <row r="2075" ht="15">
      <c r="D2075" s="188"/>
    </row>
    <row r="2076" ht="15">
      <c r="D2076" s="188"/>
    </row>
    <row r="2077" ht="15">
      <c r="D2077" s="188"/>
    </row>
    <row r="2078" ht="15">
      <c r="D2078" s="188"/>
    </row>
    <row r="2079" ht="15">
      <c r="D2079" s="188"/>
    </row>
    <row r="2080" ht="15">
      <c r="D2080" s="188"/>
    </row>
    <row r="2081" ht="15">
      <c r="D2081" s="188"/>
    </row>
    <row r="2082" ht="15">
      <c r="D2082" s="188"/>
    </row>
    <row r="2083" ht="15">
      <c r="D2083" s="188"/>
    </row>
    <row r="2084" ht="15">
      <c r="D2084" s="188"/>
    </row>
    <row r="2085" ht="15">
      <c r="D2085" s="188"/>
    </row>
    <row r="2086" ht="15">
      <c r="D2086" s="188"/>
    </row>
    <row r="2087" ht="15">
      <c r="D2087" s="188"/>
    </row>
    <row r="2088" ht="15">
      <c r="D2088" s="188"/>
    </row>
    <row r="2089" ht="15">
      <c r="D2089" s="188"/>
    </row>
    <row r="2090" ht="15">
      <c r="D2090" s="188"/>
    </row>
    <row r="2091" ht="15">
      <c r="D2091" s="188"/>
    </row>
    <row r="2092" ht="15">
      <c r="D2092" s="188"/>
    </row>
    <row r="2093" ht="15">
      <c r="D2093" s="188"/>
    </row>
    <row r="2094" ht="15">
      <c r="D2094" s="188"/>
    </row>
    <row r="2095" ht="15">
      <c r="D2095" s="188"/>
    </row>
    <row r="2096" ht="15">
      <c r="D2096" s="188"/>
    </row>
    <row r="2097" ht="15">
      <c r="D2097" s="188"/>
    </row>
    <row r="2098" ht="15">
      <c r="D2098" s="188"/>
    </row>
    <row r="2099" ht="15">
      <c r="D2099" s="188"/>
    </row>
    <row r="2100" ht="15">
      <c r="D2100" s="188"/>
    </row>
    <row r="2101" ht="15">
      <c r="D2101" s="188"/>
    </row>
    <row r="2102" ht="15">
      <c r="D2102" s="188"/>
    </row>
    <row r="2103" ht="15">
      <c r="D2103" s="188"/>
    </row>
    <row r="2104" ht="15">
      <c r="D2104" s="188"/>
    </row>
    <row r="2105" ht="15">
      <c r="D2105" s="188"/>
    </row>
    <row r="2106" ht="15">
      <c r="D2106" s="188"/>
    </row>
    <row r="2107" ht="15">
      <c r="D2107" s="188"/>
    </row>
    <row r="2108" ht="15">
      <c r="D2108" s="188"/>
    </row>
    <row r="2109" ht="15">
      <c r="D2109" s="188"/>
    </row>
    <row r="2110" ht="15">
      <c r="D2110" s="188"/>
    </row>
    <row r="2111" ht="15">
      <c r="D2111" s="188"/>
    </row>
    <row r="2112" ht="15">
      <c r="D2112" s="188"/>
    </row>
    <row r="2113" ht="15">
      <c r="D2113" s="188"/>
    </row>
    <row r="2114" ht="15">
      <c r="D2114" s="188"/>
    </row>
    <row r="2115" ht="15">
      <c r="D2115" s="188"/>
    </row>
    <row r="2116" ht="15">
      <c r="D2116" s="188"/>
    </row>
    <row r="2117" ht="15">
      <c r="D2117" s="188"/>
    </row>
    <row r="2118" ht="15">
      <c r="D2118" s="188"/>
    </row>
    <row r="2119" ht="15">
      <c r="D2119" s="188"/>
    </row>
    <row r="2120" ht="15">
      <c r="D2120" s="188"/>
    </row>
    <row r="2121" ht="15">
      <c r="D2121" s="188"/>
    </row>
    <row r="2122" ht="15">
      <c r="D2122" s="188"/>
    </row>
    <row r="2123" ht="15">
      <c r="D2123" s="188"/>
    </row>
    <row r="2124" ht="15">
      <c r="D2124" s="188"/>
    </row>
    <row r="2125" ht="15">
      <c r="D2125" s="188"/>
    </row>
    <row r="2126" ht="15">
      <c r="D2126" s="188"/>
    </row>
    <row r="2127" ht="15">
      <c r="D2127" s="188"/>
    </row>
    <row r="2128" ht="15">
      <c r="D2128" s="188"/>
    </row>
    <row r="2129" ht="15">
      <c r="D2129" s="188"/>
    </row>
    <row r="2130" ht="15">
      <c r="D2130" s="188"/>
    </row>
    <row r="2131" ht="15">
      <c r="D2131" s="188"/>
    </row>
    <row r="2132" ht="15">
      <c r="D2132" s="188"/>
    </row>
    <row r="2133" ht="15">
      <c r="D2133" s="188"/>
    </row>
    <row r="2134" ht="15">
      <c r="D2134" s="188"/>
    </row>
    <row r="2135" ht="15">
      <c r="D2135" s="188"/>
    </row>
    <row r="2136" ht="15">
      <c r="D2136" s="188"/>
    </row>
    <row r="2137" ht="15">
      <c r="D2137" s="188"/>
    </row>
    <row r="2138" ht="15">
      <c r="D2138" s="188"/>
    </row>
    <row r="2139" ht="15">
      <c r="D2139" s="188"/>
    </row>
    <row r="2140" ht="15">
      <c r="D2140" s="188"/>
    </row>
    <row r="2141" ht="15">
      <c r="D2141" s="188"/>
    </row>
    <row r="2142" ht="15">
      <c r="D2142" s="188"/>
    </row>
    <row r="2143" ht="15">
      <c r="D2143" s="188"/>
    </row>
    <row r="2144" ht="15">
      <c r="D2144" s="188"/>
    </row>
    <row r="2145" ht="15">
      <c r="D2145" s="188"/>
    </row>
    <row r="2146" ht="15">
      <c r="D2146" s="188"/>
    </row>
    <row r="2147" ht="15">
      <c r="D2147" s="188"/>
    </row>
    <row r="2148" ht="15">
      <c r="D2148" s="188"/>
    </row>
    <row r="2149" ht="15">
      <c r="D2149" s="188"/>
    </row>
    <row r="2150" ht="15">
      <c r="D2150" s="188"/>
    </row>
    <row r="2151" ht="15">
      <c r="D2151" s="188"/>
    </row>
    <row r="2152" ht="15">
      <c r="D2152" s="188"/>
    </row>
    <row r="2153" ht="15">
      <c r="D2153" s="188"/>
    </row>
    <row r="2154" ht="15">
      <c r="D2154" s="188"/>
    </row>
    <row r="2155" ht="15">
      <c r="D2155" s="188"/>
    </row>
    <row r="2156" ht="15">
      <c r="D2156" s="188"/>
    </row>
    <row r="2157" ht="15">
      <c r="D2157" s="188"/>
    </row>
    <row r="2158" ht="15">
      <c r="D2158" s="188"/>
    </row>
    <row r="2159" ht="15">
      <c r="D2159" s="188"/>
    </row>
    <row r="2160" ht="15">
      <c r="D2160" s="188"/>
    </row>
    <row r="2161" ht="15">
      <c r="D2161" s="188"/>
    </row>
    <row r="2162" ht="15">
      <c r="D2162" s="188"/>
    </row>
    <row r="2163" ht="15">
      <c r="D2163" s="188"/>
    </row>
    <row r="2164" ht="15">
      <c r="D2164" s="188"/>
    </row>
    <row r="2165" ht="15">
      <c r="D2165" s="188"/>
    </row>
    <row r="2166" ht="15">
      <c r="D2166" s="188"/>
    </row>
    <row r="2167" ht="15">
      <c r="D2167" s="188"/>
    </row>
    <row r="2168" ht="15">
      <c r="D2168" s="188"/>
    </row>
    <row r="2169" ht="15">
      <c r="D2169" s="188"/>
    </row>
    <row r="2170" ht="15">
      <c r="D2170" s="188"/>
    </row>
    <row r="2171" ht="15">
      <c r="D2171" s="188"/>
    </row>
    <row r="2172" ht="15">
      <c r="D2172" s="188"/>
    </row>
    <row r="2173" ht="15">
      <c r="D2173" s="188"/>
    </row>
    <row r="2174" ht="15">
      <c r="D2174" s="188"/>
    </row>
    <row r="2175" ht="15">
      <c r="D2175" s="188"/>
    </row>
    <row r="2176" ht="15">
      <c r="D2176" s="188"/>
    </row>
    <row r="2177" ht="15">
      <c r="D2177" s="188"/>
    </row>
    <row r="2178" ht="15">
      <c r="D2178" s="188"/>
    </row>
    <row r="2179" ht="15">
      <c r="D2179" s="188"/>
    </row>
    <row r="2180" ht="15">
      <c r="D2180" s="188"/>
    </row>
    <row r="2181" ht="15">
      <c r="D2181" s="188"/>
    </row>
    <row r="2182" ht="15">
      <c r="D2182" s="188"/>
    </row>
    <row r="2183" ht="15">
      <c r="D2183" s="188"/>
    </row>
    <row r="2184" ht="15">
      <c r="D2184" s="188"/>
    </row>
    <row r="2185" ht="15">
      <c r="D2185" s="188"/>
    </row>
    <row r="2186" ht="15">
      <c r="D2186" s="188"/>
    </row>
    <row r="2187" ht="15">
      <c r="D2187" s="188"/>
    </row>
    <row r="2188" ht="15">
      <c r="D2188" s="188"/>
    </row>
    <row r="2189" ht="15">
      <c r="D2189" s="188"/>
    </row>
    <row r="2190" ht="15">
      <c r="D2190" s="188"/>
    </row>
    <row r="2191" ht="15">
      <c r="D2191" s="188"/>
    </row>
    <row r="2192" ht="15">
      <c r="D2192" s="188"/>
    </row>
    <row r="2193" ht="15">
      <c r="D2193" s="188"/>
    </row>
    <row r="2194" ht="15">
      <c r="D2194" s="188"/>
    </row>
    <row r="2195" ht="15">
      <c r="D2195" s="188"/>
    </row>
    <row r="2196" ht="15">
      <c r="D2196" s="188"/>
    </row>
    <row r="2197" ht="15">
      <c r="D2197" s="188"/>
    </row>
    <row r="2198" ht="15">
      <c r="D2198" s="188"/>
    </row>
    <row r="2199" ht="15">
      <c r="D2199" s="188"/>
    </row>
    <row r="2200" ht="15">
      <c r="D2200" s="188"/>
    </row>
    <row r="2201" ht="15">
      <c r="D2201" s="188"/>
    </row>
    <row r="2202" ht="15">
      <c r="D2202" s="188"/>
    </row>
    <row r="2203" ht="15">
      <c r="D2203" s="188"/>
    </row>
    <row r="2204" ht="15">
      <c r="D2204" s="188"/>
    </row>
    <row r="2205" ht="15">
      <c r="D2205" s="188"/>
    </row>
    <row r="2206" ht="15">
      <c r="D2206" s="188"/>
    </row>
    <row r="2207" ht="15">
      <c r="D2207" s="188"/>
    </row>
    <row r="2208" ht="15">
      <c r="D2208" s="188"/>
    </row>
    <row r="2209" ht="15">
      <c r="D2209" s="188"/>
    </row>
    <row r="2210" ht="15">
      <c r="D2210" s="188"/>
    </row>
    <row r="2211" ht="15">
      <c r="D2211" s="188"/>
    </row>
    <row r="2212" ht="15">
      <c r="D2212" s="188"/>
    </row>
    <row r="2213" ht="15">
      <c r="D2213" s="188"/>
    </row>
    <row r="2214" ht="15">
      <c r="D2214" s="188"/>
    </row>
    <row r="2215" ht="15">
      <c r="D2215" s="188"/>
    </row>
    <row r="2216" ht="15">
      <c r="D2216" s="188"/>
    </row>
    <row r="2217" ht="15">
      <c r="D2217" s="188"/>
    </row>
    <row r="2218" ht="15">
      <c r="D2218" s="188"/>
    </row>
    <row r="2219" ht="15">
      <c r="D2219" s="188"/>
    </row>
    <row r="2220" ht="15">
      <c r="D2220" s="188"/>
    </row>
    <row r="2221" ht="15">
      <c r="D2221" s="188"/>
    </row>
    <row r="2222" ht="15">
      <c r="D2222" s="188"/>
    </row>
    <row r="2223" ht="15">
      <c r="D2223" s="188"/>
    </row>
    <row r="2224" ht="15">
      <c r="D2224" s="188"/>
    </row>
    <row r="2225" ht="15">
      <c r="D2225" s="188"/>
    </row>
    <row r="2226" ht="15">
      <c r="D2226" s="188"/>
    </row>
    <row r="2227" ht="15">
      <c r="D2227" s="188"/>
    </row>
    <row r="2228" ht="15">
      <c r="D2228" s="188"/>
    </row>
    <row r="2229" ht="15">
      <c r="D2229" s="188"/>
    </row>
    <row r="2230" ht="15">
      <c r="D2230" s="188"/>
    </row>
    <row r="2231" ht="15">
      <c r="D2231" s="188"/>
    </row>
    <row r="2232" ht="15">
      <c r="D2232" s="188"/>
    </row>
    <row r="2233" ht="15">
      <c r="D2233" s="188"/>
    </row>
    <row r="2234" ht="15">
      <c r="D2234" s="188"/>
    </row>
    <row r="2235" ht="15">
      <c r="D2235" s="188"/>
    </row>
    <row r="2236" ht="15">
      <c r="D2236" s="188"/>
    </row>
    <row r="2237" ht="15">
      <c r="D2237" s="188"/>
    </row>
    <row r="2238" ht="15">
      <c r="D2238" s="188"/>
    </row>
    <row r="2239" ht="15">
      <c r="D2239" s="188"/>
    </row>
    <row r="2240" ht="15">
      <c r="D2240" s="188"/>
    </row>
    <row r="2241" ht="15">
      <c r="D2241" s="188"/>
    </row>
    <row r="2242" ht="15">
      <c r="D2242" s="188"/>
    </row>
    <row r="2243" ht="15">
      <c r="D2243" s="188"/>
    </row>
    <row r="2244" ht="15">
      <c r="D2244" s="188"/>
    </row>
    <row r="2245" ht="15">
      <c r="D2245" s="188"/>
    </row>
    <row r="2246" ht="15">
      <c r="D2246" s="188"/>
    </row>
    <row r="2247" ht="15">
      <c r="D2247" s="188"/>
    </row>
    <row r="2248" ht="15">
      <c r="D2248" s="188"/>
    </row>
    <row r="2249" ht="15">
      <c r="D2249" s="188"/>
    </row>
    <row r="2250" ht="15">
      <c r="D2250" s="188"/>
    </row>
    <row r="2251" ht="15">
      <c r="D2251" s="188"/>
    </row>
    <row r="2252" ht="15">
      <c r="D2252" s="188"/>
    </row>
    <row r="2253" ht="15">
      <c r="D2253" s="188"/>
    </row>
    <row r="2254" ht="15">
      <c r="D2254" s="188"/>
    </row>
    <row r="2255" ht="15">
      <c r="D2255" s="188"/>
    </row>
    <row r="2256" ht="15">
      <c r="D2256" s="188"/>
    </row>
    <row r="2257" ht="15">
      <c r="D2257" s="188"/>
    </row>
    <row r="2258" ht="15">
      <c r="D2258" s="188"/>
    </row>
    <row r="2259" ht="15">
      <c r="D2259" s="188"/>
    </row>
    <row r="2260" ht="15">
      <c r="D2260" s="188"/>
    </row>
    <row r="2261" ht="15">
      <c r="D2261" s="188"/>
    </row>
    <row r="2262" ht="15">
      <c r="D2262" s="188"/>
    </row>
    <row r="2263" ht="15">
      <c r="D2263" s="188"/>
    </row>
    <row r="2264" ht="15">
      <c r="D2264" s="188"/>
    </row>
    <row r="2265" ht="15">
      <c r="D2265" s="188"/>
    </row>
    <row r="2266" ht="15">
      <c r="D2266" s="188"/>
    </row>
    <row r="2267" ht="15">
      <c r="D2267" s="188"/>
    </row>
    <row r="2268" ht="15">
      <c r="D2268" s="188"/>
    </row>
    <row r="2269" ht="15">
      <c r="D2269" s="188"/>
    </row>
    <row r="2270" ht="15">
      <c r="D2270" s="188"/>
    </row>
    <row r="2271" ht="15">
      <c r="D2271" s="188"/>
    </row>
    <row r="2272" ht="15">
      <c r="D2272" s="188"/>
    </row>
    <row r="2273" ht="15">
      <c r="D2273" s="188"/>
    </row>
    <row r="2274" ht="15">
      <c r="D2274" s="188"/>
    </row>
    <row r="2275" ht="15">
      <c r="D2275" s="188"/>
    </row>
    <row r="2276" ht="15">
      <c r="D2276" s="188"/>
    </row>
    <row r="2277" ht="15">
      <c r="D2277" s="188"/>
    </row>
    <row r="2278" ht="15">
      <c r="D2278" s="188"/>
    </row>
    <row r="2279" ht="15">
      <c r="D2279" s="188"/>
    </row>
    <row r="2280" ht="15">
      <c r="D2280" s="188"/>
    </row>
    <row r="2281" ht="15">
      <c r="D2281" s="188"/>
    </row>
    <row r="2282" ht="15">
      <c r="D2282" s="188"/>
    </row>
    <row r="2283" ht="15">
      <c r="D2283" s="188"/>
    </row>
    <row r="2284" ht="15">
      <c r="D2284" s="188"/>
    </row>
    <row r="2285" ht="15">
      <c r="D2285" s="188"/>
    </row>
    <row r="2286" ht="15">
      <c r="D2286" s="188"/>
    </row>
    <row r="2287" ht="15">
      <c r="D2287" s="188"/>
    </row>
    <row r="2288" ht="15">
      <c r="D2288" s="188"/>
    </row>
    <row r="2289" ht="15">
      <c r="D2289" s="188"/>
    </row>
    <row r="2290" ht="15">
      <c r="D2290" s="188"/>
    </row>
    <row r="2291" ht="15">
      <c r="D2291" s="188"/>
    </row>
    <row r="2292" ht="15">
      <c r="D2292" s="188"/>
    </row>
    <row r="2293" ht="15">
      <c r="D2293" s="188"/>
    </row>
    <row r="2294" ht="15">
      <c r="D2294" s="188"/>
    </row>
    <row r="2295" ht="15">
      <c r="D2295" s="188"/>
    </row>
    <row r="2296" ht="15">
      <c r="D2296" s="188"/>
    </row>
    <row r="2297" ht="15">
      <c r="D2297" s="188"/>
    </row>
    <row r="2298" ht="15">
      <c r="D2298" s="188"/>
    </row>
    <row r="2299" ht="15">
      <c r="D2299" s="188"/>
    </row>
    <row r="2300" ht="15">
      <c r="D2300" s="188"/>
    </row>
    <row r="2301" ht="15">
      <c r="D2301" s="188"/>
    </row>
    <row r="2302" ht="15">
      <c r="D2302" s="188"/>
    </row>
    <row r="2303" ht="15">
      <c r="D2303" s="188"/>
    </row>
    <row r="2304" ht="15">
      <c r="D2304" s="188"/>
    </row>
    <row r="2305" ht="15">
      <c r="D2305" s="188"/>
    </row>
    <row r="2306" ht="15">
      <c r="D2306" s="188"/>
    </row>
    <row r="2307" ht="15">
      <c r="D2307" s="188"/>
    </row>
    <row r="2308" ht="15">
      <c r="D2308" s="188"/>
    </row>
    <row r="2309" ht="15">
      <c r="D2309" s="188"/>
    </row>
    <row r="2310" ht="15">
      <c r="D2310" s="188"/>
    </row>
    <row r="2311" ht="15">
      <c r="D2311" s="188"/>
    </row>
    <row r="2312" ht="15">
      <c r="D2312" s="188"/>
    </row>
    <row r="2313" ht="15">
      <c r="D2313" s="188"/>
    </row>
    <row r="2314" ht="15">
      <c r="D2314" s="188"/>
    </row>
    <row r="2315" ht="15">
      <c r="D2315" s="188"/>
    </row>
    <row r="2316" ht="15">
      <c r="D2316" s="188"/>
    </row>
    <row r="2317" ht="15">
      <c r="D2317" s="188"/>
    </row>
    <row r="2318" ht="15">
      <c r="D2318" s="188"/>
    </row>
    <row r="2319" ht="15">
      <c r="D2319" s="188"/>
    </row>
    <row r="2320" ht="15">
      <c r="D2320" s="188"/>
    </row>
    <row r="2321" ht="15">
      <c r="D2321" s="188"/>
    </row>
    <row r="2322" ht="15">
      <c r="D2322" s="188"/>
    </row>
    <row r="2323" ht="15">
      <c r="D2323" s="188"/>
    </row>
    <row r="2324" ht="15">
      <c r="D2324" s="188"/>
    </row>
    <row r="2325" ht="15">
      <c r="D2325" s="188"/>
    </row>
    <row r="2326" ht="15">
      <c r="D2326" s="188"/>
    </row>
    <row r="2327" ht="15">
      <c r="D2327" s="188"/>
    </row>
    <row r="2328" ht="15">
      <c r="D2328" s="188"/>
    </row>
    <row r="2329" ht="15">
      <c r="D2329" s="188"/>
    </row>
    <row r="2330" ht="15">
      <c r="D2330" s="188"/>
    </row>
    <row r="2331" ht="15">
      <c r="D2331" s="188"/>
    </row>
    <row r="2332" ht="15">
      <c r="D2332" s="188"/>
    </row>
    <row r="2333" ht="15">
      <c r="D2333" s="188"/>
    </row>
    <row r="2334" ht="15">
      <c r="D2334" s="188"/>
    </row>
    <row r="2335" ht="15">
      <c r="D2335" s="188"/>
    </row>
    <row r="2336" ht="15">
      <c r="D2336" s="188"/>
    </row>
    <row r="2337" ht="15">
      <c r="D2337" s="188"/>
    </row>
    <row r="2338" ht="15">
      <c r="D2338" s="188"/>
    </row>
    <row r="2339" ht="15">
      <c r="D2339" s="188"/>
    </row>
    <row r="2340" ht="15">
      <c r="D2340" s="188"/>
    </row>
    <row r="2341" ht="15">
      <c r="D2341" s="188"/>
    </row>
    <row r="2342" ht="15">
      <c r="D2342" s="188"/>
    </row>
    <row r="2343" ht="15">
      <c r="D2343" s="188"/>
    </row>
    <row r="2344" ht="15">
      <c r="D2344" s="188"/>
    </row>
    <row r="2345" ht="15">
      <c r="D2345" s="188"/>
    </row>
    <row r="2346" ht="15">
      <c r="D2346" s="188"/>
    </row>
    <row r="2347" ht="15">
      <c r="D2347" s="188"/>
    </row>
    <row r="2348" ht="15">
      <c r="D2348" s="188"/>
    </row>
    <row r="2349" ht="15">
      <c r="D2349" s="188"/>
    </row>
    <row r="2350" ht="15">
      <c r="D2350" s="188"/>
    </row>
    <row r="2351" ht="15">
      <c r="D2351" s="188"/>
    </row>
    <row r="2352" ht="15">
      <c r="D2352" s="188"/>
    </row>
    <row r="2353" ht="15">
      <c r="D2353" s="188"/>
    </row>
    <row r="2354" ht="15">
      <c r="D2354" s="188"/>
    </row>
    <row r="2355" ht="15">
      <c r="D2355" s="188"/>
    </row>
    <row r="2356" ht="15">
      <c r="D2356" s="188"/>
    </row>
    <row r="2357" ht="15">
      <c r="D2357" s="188"/>
    </row>
    <row r="2358" ht="15">
      <c r="D2358" s="188"/>
    </row>
    <row r="2359" ht="15">
      <c r="D2359" s="188"/>
    </row>
    <row r="2360" ht="15">
      <c r="D2360" s="188"/>
    </row>
    <row r="2361" ht="15">
      <c r="D2361" s="188"/>
    </row>
    <row r="2362" ht="15">
      <c r="D2362" s="188"/>
    </row>
    <row r="2363" ht="15">
      <c r="D2363" s="188"/>
    </row>
    <row r="2364" ht="15">
      <c r="D2364" s="188"/>
    </row>
    <row r="2365" ht="15">
      <c r="D2365" s="188"/>
    </row>
    <row r="2366" ht="15">
      <c r="D2366" s="188"/>
    </row>
    <row r="2367" ht="15">
      <c r="D2367" s="188"/>
    </row>
    <row r="2368" ht="15">
      <c r="D2368" s="188"/>
    </row>
    <row r="2369" ht="15">
      <c r="D2369" s="188"/>
    </row>
    <row r="2370" ht="15">
      <c r="D2370" s="188"/>
    </row>
    <row r="2371" ht="15">
      <c r="D2371" s="188"/>
    </row>
    <row r="2372" ht="15">
      <c r="D2372" s="188"/>
    </row>
    <row r="2373" ht="15">
      <c r="D2373" s="188"/>
    </row>
    <row r="2374" ht="15">
      <c r="D2374" s="188"/>
    </row>
    <row r="2375" ht="15">
      <c r="D2375" s="188"/>
    </row>
    <row r="2376" ht="15">
      <c r="D2376" s="188"/>
    </row>
    <row r="2377" ht="15">
      <c r="D2377" s="188"/>
    </row>
    <row r="2378" ht="15">
      <c r="D2378" s="188"/>
    </row>
    <row r="2379" ht="15">
      <c r="D2379" s="188"/>
    </row>
    <row r="2380" ht="15">
      <c r="D2380" s="188"/>
    </row>
    <row r="2381" ht="15">
      <c r="D2381" s="188"/>
    </row>
    <row r="2382" ht="15">
      <c r="D2382" s="188"/>
    </row>
    <row r="2383" ht="15">
      <c r="D2383" s="188"/>
    </row>
    <row r="2384" ht="15">
      <c r="D2384" s="188"/>
    </row>
    <row r="2385" ht="15">
      <c r="D2385" s="188"/>
    </row>
    <row r="2386" ht="15">
      <c r="D2386" s="188"/>
    </row>
    <row r="2387" ht="15">
      <c r="D2387" s="188"/>
    </row>
    <row r="2388" ht="15">
      <c r="D2388" s="188"/>
    </row>
    <row r="2389" ht="15">
      <c r="D2389" s="188"/>
    </row>
    <row r="2390" ht="15">
      <c r="D2390" s="188"/>
    </row>
    <row r="2391" ht="15">
      <c r="D2391" s="188"/>
    </row>
    <row r="2392" ht="15">
      <c r="D2392" s="188"/>
    </row>
    <row r="2393" ht="15">
      <c r="D2393" s="188"/>
    </row>
    <row r="2394" ht="15">
      <c r="D2394" s="188"/>
    </row>
    <row r="2395" ht="15">
      <c r="D2395" s="188"/>
    </row>
    <row r="2396" ht="15">
      <c r="D2396" s="188"/>
    </row>
    <row r="2397" ht="15">
      <c r="D2397" s="188"/>
    </row>
    <row r="2398" ht="15">
      <c r="D2398" s="188"/>
    </row>
    <row r="2399" ht="15">
      <c r="D2399" s="188"/>
    </row>
    <row r="2400" ht="15">
      <c r="D2400" s="188"/>
    </row>
    <row r="2401" ht="15">
      <c r="D2401" s="188"/>
    </row>
    <row r="2402" ht="15">
      <c r="D2402" s="188"/>
    </row>
    <row r="2403" ht="15">
      <c r="D2403" s="188"/>
    </row>
    <row r="2404" ht="15">
      <c r="D2404" s="188"/>
    </row>
    <row r="2405" ht="15">
      <c r="D2405" s="188"/>
    </row>
    <row r="2406" ht="15">
      <c r="D2406" s="188"/>
    </row>
    <row r="2407" ht="15">
      <c r="D2407" s="188"/>
    </row>
    <row r="2408" ht="15">
      <c r="D2408" s="188"/>
    </row>
    <row r="2409" ht="15">
      <c r="D2409" s="188"/>
    </row>
    <row r="2410" ht="15">
      <c r="D2410" s="188"/>
    </row>
    <row r="2411" ht="15">
      <c r="D2411" s="188"/>
    </row>
    <row r="2412" ht="15">
      <c r="D2412" s="188"/>
    </row>
    <row r="2413" ht="15">
      <c r="D2413" s="188"/>
    </row>
    <row r="2414" ht="15">
      <c r="D2414" s="188"/>
    </row>
    <row r="2415" ht="15">
      <c r="D2415" s="188"/>
    </row>
    <row r="2416" ht="15">
      <c r="D2416" s="188"/>
    </row>
    <row r="2417" ht="15">
      <c r="D2417" s="188"/>
    </row>
    <row r="2418" ht="15">
      <c r="D2418" s="188"/>
    </row>
    <row r="2419" ht="15">
      <c r="D2419" s="188"/>
    </row>
    <row r="2420" ht="15">
      <c r="D2420" s="188"/>
    </row>
    <row r="2421" ht="15">
      <c r="D2421" s="188"/>
    </row>
    <row r="2422" ht="15">
      <c r="D2422" s="188"/>
    </row>
    <row r="2423" ht="15">
      <c r="D2423" s="188"/>
    </row>
    <row r="2424" ht="15">
      <c r="D2424" s="188"/>
    </row>
    <row r="2425" ht="15">
      <c r="D2425" s="188"/>
    </row>
    <row r="2426" ht="15">
      <c r="D2426" s="188"/>
    </row>
    <row r="2427" ht="15">
      <c r="D2427" s="188"/>
    </row>
    <row r="2428" ht="15">
      <c r="D2428" s="188"/>
    </row>
    <row r="2429" ht="15">
      <c r="D2429" s="188"/>
    </row>
    <row r="2430" ht="15">
      <c r="D2430" s="188"/>
    </row>
    <row r="2431" ht="15">
      <c r="D2431" s="188"/>
    </row>
    <row r="2432" ht="15">
      <c r="D2432" s="188"/>
    </row>
    <row r="2433" ht="15">
      <c r="D2433" s="188"/>
    </row>
    <row r="2434" ht="15">
      <c r="D2434" s="188"/>
    </row>
    <row r="2435" ht="15">
      <c r="D2435" s="188"/>
    </row>
    <row r="2436" ht="15">
      <c r="D2436" s="188"/>
    </row>
    <row r="2437" ht="15">
      <c r="D2437" s="188"/>
    </row>
    <row r="2438" ht="15">
      <c r="D2438" s="188"/>
    </row>
    <row r="2439" ht="15">
      <c r="D2439" s="188"/>
    </row>
    <row r="2440" ht="15">
      <c r="D2440" s="188"/>
    </row>
    <row r="2441" ht="15">
      <c r="D2441" s="188"/>
    </row>
    <row r="2442" ht="15">
      <c r="D2442" s="188"/>
    </row>
    <row r="2443" ht="15">
      <c r="D2443" s="188"/>
    </row>
    <row r="2444" ht="15">
      <c r="D2444" s="188"/>
    </row>
    <row r="2445" ht="15">
      <c r="D2445" s="188"/>
    </row>
    <row r="2446" ht="15">
      <c r="D2446" s="188"/>
    </row>
    <row r="2447" ht="15">
      <c r="D2447" s="188"/>
    </row>
    <row r="2448" ht="15">
      <c r="D2448" s="188"/>
    </row>
    <row r="2449" ht="15">
      <c r="D2449" s="188"/>
    </row>
    <row r="2450" ht="15">
      <c r="D2450" s="188"/>
    </row>
    <row r="2451" ht="15">
      <c r="D2451" s="188"/>
    </row>
    <row r="2452" ht="15">
      <c r="D2452" s="188"/>
    </row>
    <row r="2453" ht="15">
      <c r="D2453" s="188"/>
    </row>
    <row r="2454" ht="15">
      <c r="D2454" s="188"/>
    </row>
    <row r="2455" ht="15">
      <c r="D2455" s="188"/>
    </row>
    <row r="2456" ht="15">
      <c r="D2456" s="188"/>
    </row>
    <row r="2457" ht="15">
      <c r="D2457" s="188"/>
    </row>
    <row r="2458" ht="15">
      <c r="D2458" s="188"/>
    </row>
    <row r="2459" ht="15">
      <c r="D2459" s="188"/>
    </row>
    <row r="2460" ht="15">
      <c r="D2460" s="188"/>
    </row>
    <row r="2461" ht="15">
      <c r="D2461" s="188"/>
    </row>
    <row r="2462" ht="15">
      <c r="D2462" s="188"/>
    </row>
    <row r="2463" ht="15">
      <c r="D2463" s="188"/>
    </row>
    <row r="2464" ht="15">
      <c r="D2464" s="188"/>
    </row>
    <row r="2465" ht="15">
      <c r="D2465" s="188"/>
    </row>
    <row r="2466" ht="15">
      <c r="D2466" s="188"/>
    </row>
    <row r="2467" ht="15">
      <c r="D2467" s="188"/>
    </row>
    <row r="2468" ht="15">
      <c r="D2468" s="188"/>
    </row>
    <row r="2469" ht="15">
      <c r="D2469" s="188"/>
    </row>
    <row r="2470" ht="15">
      <c r="D2470" s="188"/>
    </row>
    <row r="2471" ht="15">
      <c r="D2471" s="188"/>
    </row>
    <row r="2472" ht="15">
      <c r="D2472" s="188"/>
    </row>
    <row r="2473" ht="15">
      <c r="D2473" s="188"/>
    </row>
    <row r="2474" ht="15">
      <c r="D2474" s="188"/>
    </row>
    <row r="2475" ht="15">
      <c r="D2475" s="188"/>
    </row>
    <row r="2476" ht="15">
      <c r="D2476" s="188"/>
    </row>
    <row r="2477" ht="15">
      <c r="D2477" s="188"/>
    </row>
    <row r="2478" ht="15">
      <c r="D2478" s="188"/>
    </row>
    <row r="2479" ht="15">
      <c r="D2479" s="188"/>
    </row>
    <row r="2480" ht="15">
      <c r="D2480" s="188"/>
    </row>
    <row r="2481" ht="15">
      <c r="D2481" s="188"/>
    </row>
    <row r="2482" ht="15">
      <c r="D2482" s="188"/>
    </row>
    <row r="2483" ht="15">
      <c r="D2483" s="188"/>
    </row>
    <row r="2484" ht="15">
      <c r="D2484" s="188"/>
    </row>
    <row r="2485" ht="15">
      <c r="D2485" s="188"/>
    </row>
    <row r="2486" ht="15">
      <c r="D2486" s="188"/>
    </row>
    <row r="2487" ht="15">
      <c r="D2487" s="188"/>
    </row>
    <row r="2488" ht="15">
      <c r="D2488" s="188"/>
    </row>
    <row r="2489" ht="15">
      <c r="D2489" s="188"/>
    </row>
    <row r="2490" ht="15">
      <c r="D2490" s="188"/>
    </row>
    <row r="2491" ht="15">
      <c r="D2491" s="188"/>
    </row>
    <row r="2492" ht="15">
      <c r="D2492" s="188"/>
    </row>
    <row r="2493" ht="15">
      <c r="D2493" s="188"/>
    </row>
    <row r="2494" ht="15">
      <c r="D2494" s="188"/>
    </row>
    <row r="2495" ht="15">
      <c r="D2495" s="188"/>
    </row>
    <row r="2496" ht="15">
      <c r="D2496" s="188"/>
    </row>
    <row r="2497" ht="15">
      <c r="D2497" s="188"/>
    </row>
    <row r="2498" ht="15">
      <c r="D2498" s="188"/>
    </row>
    <row r="2499" ht="15">
      <c r="D2499" s="188"/>
    </row>
    <row r="2500" ht="15">
      <c r="D2500" s="188"/>
    </row>
    <row r="2501" ht="15">
      <c r="D2501" s="188"/>
    </row>
    <row r="2502" ht="15">
      <c r="D2502" s="188"/>
    </row>
    <row r="2503" ht="15">
      <c r="D2503" s="188"/>
    </row>
    <row r="2504" ht="15">
      <c r="D2504" s="188"/>
    </row>
    <row r="2505" ht="15">
      <c r="D2505" s="188"/>
    </row>
    <row r="2506" ht="15">
      <c r="D2506" s="188"/>
    </row>
    <row r="2507" ht="15">
      <c r="D2507" s="188"/>
    </row>
    <row r="2508" ht="15">
      <c r="D2508" s="188"/>
    </row>
    <row r="2509" ht="15">
      <c r="D2509" s="188"/>
    </row>
    <row r="2510" ht="15">
      <c r="D2510" s="188"/>
    </row>
    <row r="2511" ht="15">
      <c r="D2511" s="188"/>
    </row>
    <row r="2512" ht="15">
      <c r="D2512" s="188"/>
    </row>
    <row r="2513" ht="15">
      <c r="D2513" s="188"/>
    </row>
    <row r="2514" ht="15">
      <c r="D2514" s="188"/>
    </row>
    <row r="2515" ht="15">
      <c r="D2515" s="188"/>
    </row>
    <row r="2516" ht="15">
      <c r="D2516" s="188"/>
    </row>
    <row r="2517" ht="15">
      <c r="D2517" s="188"/>
    </row>
    <row r="2518" ht="15">
      <c r="D2518" s="188"/>
    </row>
    <row r="2519" ht="15">
      <c r="D2519" s="188"/>
    </row>
    <row r="2520" ht="15">
      <c r="D2520" s="188"/>
    </row>
    <row r="2521" ht="15">
      <c r="D2521" s="188"/>
    </row>
    <row r="2522" ht="15">
      <c r="D2522" s="188"/>
    </row>
    <row r="2523" ht="15">
      <c r="D2523" s="188"/>
    </row>
    <row r="2524" ht="15">
      <c r="D2524" s="188"/>
    </row>
    <row r="2525" ht="15">
      <c r="D2525" s="188"/>
    </row>
    <row r="2526" ht="15">
      <c r="D2526" s="188"/>
    </row>
    <row r="2527" ht="15">
      <c r="D2527" s="188"/>
    </row>
    <row r="2528" ht="15">
      <c r="D2528" s="188"/>
    </row>
    <row r="2529" ht="15">
      <c r="D2529" s="188"/>
    </row>
    <row r="2530" ht="15">
      <c r="D2530" s="188"/>
    </row>
    <row r="2531" ht="15">
      <c r="D2531" s="188"/>
    </row>
    <row r="2532" ht="15">
      <c r="D2532" s="188"/>
    </row>
    <row r="2533" ht="15">
      <c r="D2533" s="188"/>
    </row>
    <row r="2534" ht="15">
      <c r="D2534" s="188"/>
    </row>
    <row r="2535" ht="15">
      <c r="D2535" s="188"/>
    </row>
    <row r="2536" ht="15">
      <c r="D2536" s="188"/>
    </row>
    <row r="2537" ht="15">
      <c r="D2537" s="188"/>
    </row>
    <row r="2538" ht="15">
      <c r="D2538" s="188"/>
    </row>
    <row r="2539" ht="15">
      <c r="D2539" s="188"/>
    </row>
    <row r="2540" ht="15">
      <c r="D2540" s="188"/>
    </row>
    <row r="2541" ht="15">
      <c r="D2541" s="188"/>
    </row>
    <row r="2542" ht="15">
      <c r="D2542" s="188"/>
    </row>
    <row r="2543" ht="15">
      <c r="D2543" s="188"/>
    </row>
    <row r="2544" ht="15">
      <c r="D2544" s="188"/>
    </row>
    <row r="2545" ht="15">
      <c r="D2545" s="188"/>
    </row>
    <row r="2546" ht="15">
      <c r="D2546" s="188"/>
    </row>
    <row r="2547" ht="15">
      <c r="D2547" s="188"/>
    </row>
    <row r="2548" ht="15">
      <c r="D2548" s="188"/>
    </row>
    <row r="2549" ht="15">
      <c r="D2549" s="188"/>
    </row>
    <row r="2550" ht="15">
      <c r="D2550" s="188"/>
    </row>
    <row r="2551" ht="15">
      <c r="D2551" s="188"/>
    </row>
    <row r="2552" ht="15">
      <c r="D2552" s="188"/>
    </row>
    <row r="2553" ht="15">
      <c r="D2553" s="188"/>
    </row>
    <row r="2554" ht="15">
      <c r="D2554" s="188"/>
    </row>
    <row r="2555" ht="15">
      <c r="D2555" s="188"/>
    </row>
    <row r="2556" ht="15">
      <c r="D2556" s="188"/>
    </row>
    <row r="2557" ht="15">
      <c r="D2557" s="188"/>
    </row>
    <row r="2558" ht="15">
      <c r="D2558" s="188"/>
    </row>
    <row r="2559" ht="15">
      <c r="D2559" s="188"/>
    </row>
    <row r="2560" ht="15">
      <c r="D2560" s="188"/>
    </row>
    <row r="2561" ht="15">
      <c r="D2561" s="188"/>
    </row>
    <row r="2562" ht="15">
      <c r="D2562" s="188"/>
    </row>
    <row r="2563" ht="15">
      <c r="D2563" s="188"/>
    </row>
    <row r="2564" ht="15">
      <c r="D2564" s="188"/>
    </row>
    <row r="2565" ht="15">
      <c r="D2565" s="188"/>
    </row>
    <row r="2566" ht="15">
      <c r="D2566" s="188"/>
    </row>
    <row r="2567" ht="15">
      <c r="D2567" s="188"/>
    </row>
    <row r="2568" ht="15">
      <c r="D2568" s="188"/>
    </row>
    <row r="2569" ht="15">
      <c r="D2569" s="188"/>
    </row>
    <row r="2570" ht="15">
      <c r="D2570" s="188"/>
    </row>
    <row r="2571" ht="15">
      <c r="D2571" s="188"/>
    </row>
    <row r="2572" ht="15">
      <c r="D2572" s="188"/>
    </row>
    <row r="2573" ht="15">
      <c r="D2573" s="188"/>
    </row>
    <row r="2574" ht="15">
      <c r="D2574" s="188"/>
    </row>
    <row r="2575" ht="15">
      <c r="D2575" s="188"/>
    </row>
    <row r="2576" ht="15">
      <c r="D2576" s="188"/>
    </row>
    <row r="2577" ht="15">
      <c r="D2577" s="188"/>
    </row>
    <row r="2578" ht="15">
      <c r="D2578" s="188"/>
    </row>
    <row r="2579" ht="15">
      <c r="D2579" s="188"/>
    </row>
    <row r="2580" ht="15">
      <c r="D2580" s="188"/>
    </row>
    <row r="2581" ht="15">
      <c r="D2581" s="188"/>
    </row>
    <row r="2582" ht="15">
      <c r="D2582" s="188"/>
    </row>
    <row r="2583" ht="15">
      <c r="D2583" s="188"/>
    </row>
    <row r="2584" ht="15">
      <c r="D2584" s="188"/>
    </row>
    <row r="2585" ht="15">
      <c r="D2585" s="188"/>
    </row>
    <row r="2586" ht="15">
      <c r="D2586" s="188"/>
    </row>
    <row r="2587" ht="15">
      <c r="D2587" s="188"/>
    </row>
    <row r="2588" ht="15">
      <c r="D2588" s="188"/>
    </row>
    <row r="2589" ht="15">
      <c r="D2589" s="188"/>
    </row>
    <row r="2590" ht="15">
      <c r="D2590" s="188"/>
    </row>
    <row r="2591" ht="15">
      <c r="D2591" s="188"/>
    </row>
    <row r="2592" ht="15">
      <c r="D2592" s="188"/>
    </row>
    <row r="2593" ht="15">
      <c r="D2593" s="188"/>
    </row>
    <row r="2594" ht="15">
      <c r="D2594" s="188"/>
    </row>
    <row r="2595" ht="15">
      <c r="D2595" s="188"/>
    </row>
    <row r="2596" ht="15">
      <c r="D2596" s="188"/>
    </row>
    <row r="2597" ht="15">
      <c r="D2597" s="188"/>
    </row>
    <row r="2598" ht="15">
      <c r="D2598" s="188"/>
    </row>
    <row r="2599" ht="15">
      <c r="D2599" s="188"/>
    </row>
    <row r="2600" ht="15">
      <c r="D2600" s="188"/>
    </row>
    <row r="2601" ht="15">
      <c r="D2601" s="188"/>
    </row>
    <row r="2602" ht="15">
      <c r="D2602" s="188"/>
    </row>
    <row r="2603" ht="15">
      <c r="D2603" s="188"/>
    </row>
    <row r="2604" ht="15">
      <c r="D2604" s="188"/>
    </row>
    <row r="2605" ht="15">
      <c r="D2605" s="188"/>
    </row>
    <row r="2606" ht="15">
      <c r="D2606" s="188"/>
    </row>
    <row r="2607" ht="15">
      <c r="D2607" s="188"/>
    </row>
    <row r="2608" ht="15">
      <c r="D2608" s="188"/>
    </row>
    <row r="2609" ht="15">
      <c r="D2609" s="188"/>
    </row>
    <row r="2610" ht="15">
      <c r="D2610" s="188"/>
    </row>
    <row r="2611" ht="15">
      <c r="D2611" s="188"/>
    </row>
    <row r="2612" ht="15">
      <c r="D2612" s="188"/>
    </row>
    <row r="2613" ht="15">
      <c r="D2613" s="188"/>
    </row>
    <row r="2614" ht="15">
      <c r="D2614" s="188"/>
    </row>
    <row r="2615" ht="15">
      <c r="D2615" s="188"/>
    </row>
    <row r="2616" ht="15">
      <c r="D2616" s="188"/>
    </row>
    <row r="2617" ht="15">
      <c r="D2617" s="188"/>
    </row>
    <row r="2618" ht="15">
      <c r="D2618" s="188"/>
    </row>
    <row r="2619" ht="15">
      <c r="D2619" s="188"/>
    </row>
    <row r="2620" ht="15">
      <c r="D2620" s="188"/>
    </row>
    <row r="2621" ht="15">
      <c r="D2621" s="188"/>
    </row>
    <row r="2622" ht="15">
      <c r="D2622" s="188"/>
    </row>
    <row r="2623" ht="15">
      <c r="D2623" s="188"/>
    </row>
    <row r="2624" ht="15">
      <c r="D2624" s="188"/>
    </row>
    <row r="2625" ht="15">
      <c r="D2625" s="188"/>
    </row>
    <row r="2626" ht="15">
      <c r="D2626" s="188"/>
    </row>
    <row r="2627" ht="15">
      <c r="D2627" s="188"/>
    </row>
    <row r="2628" ht="15">
      <c r="D2628" s="188"/>
    </row>
    <row r="2629" ht="15">
      <c r="D2629" s="188"/>
    </row>
    <row r="2630" ht="15">
      <c r="D2630" s="188"/>
    </row>
    <row r="2631" ht="15">
      <c r="D2631" s="188"/>
    </row>
    <row r="2632" ht="15">
      <c r="D2632" s="188"/>
    </row>
    <row r="2633" ht="15">
      <c r="D2633" s="188"/>
    </row>
    <row r="2634" ht="15">
      <c r="D2634" s="188"/>
    </row>
    <row r="2635" ht="15">
      <c r="D2635" s="188"/>
    </row>
    <row r="2636" ht="15">
      <c r="D2636" s="188"/>
    </row>
    <row r="2637" ht="15">
      <c r="D2637" s="188"/>
    </row>
    <row r="2638" ht="15">
      <c r="D2638" s="188"/>
    </row>
    <row r="2639" ht="15">
      <c r="D2639" s="188"/>
    </row>
    <row r="2640" ht="15">
      <c r="D2640" s="188"/>
    </row>
    <row r="2641" ht="15">
      <c r="D2641" s="188"/>
    </row>
    <row r="2642" ht="15">
      <c r="D2642" s="188"/>
    </row>
    <row r="2643" ht="15">
      <c r="D2643" s="188"/>
    </row>
    <row r="2644" ht="15">
      <c r="D2644" s="188"/>
    </row>
    <row r="2645" ht="15">
      <c r="D2645" s="188"/>
    </row>
    <row r="2646" ht="15">
      <c r="D2646" s="188"/>
    </row>
    <row r="2647" ht="15">
      <c r="D2647" s="188"/>
    </row>
    <row r="2648" ht="15">
      <c r="D2648" s="188"/>
    </row>
    <row r="2649" ht="15">
      <c r="D2649" s="188"/>
    </row>
    <row r="2650" ht="15">
      <c r="D2650" s="188"/>
    </row>
    <row r="2651" ht="15">
      <c r="D2651" s="188"/>
    </row>
    <row r="2652" ht="15">
      <c r="D2652" s="188"/>
    </row>
    <row r="2653" ht="15">
      <c r="D2653" s="188"/>
    </row>
    <row r="2654" ht="15">
      <c r="D2654" s="188"/>
    </row>
    <row r="2655" ht="15">
      <c r="D2655" s="188"/>
    </row>
    <row r="2656" ht="15">
      <c r="D2656" s="188"/>
    </row>
    <row r="2657" ht="15">
      <c r="D2657" s="188"/>
    </row>
    <row r="2658" ht="15">
      <c r="D2658" s="188"/>
    </row>
    <row r="2659" ht="15">
      <c r="D2659" s="188"/>
    </row>
    <row r="2660" ht="15">
      <c r="D2660" s="188"/>
    </row>
    <row r="2661" ht="15">
      <c r="D2661" s="188"/>
    </row>
    <row r="2662" ht="15">
      <c r="D2662" s="188"/>
    </row>
    <row r="2663" ht="15">
      <c r="D2663" s="188"/>
    </row>
    <row r="2664" ht="15">
      <c r="D2664" s="188"/>
    </row>
    <row r="2665" ht="15">
      <c r="D2665" s="188"/>
    </row>
    <row r="2666" ht="15">
      <c r="D2666" s="188"/>
    </row>
    <row r="2667" ht="15">
      <c r="D2667" s="188"/>
    </row>
    <row r="2668" ht="15">
      <c r="D2668" s="188"/>
    </row>
    <row r="2669" ht="15">
      <c r="D2669" s="188"/>
    </row>
    <row r="2670" ht="15">
      <c r="D2670" s="188"/>
    </row>
    <row r="2671" ht="15">
      <c r="D2671" s="188"/>
    </row>
    <row r="2672" ht="15">
      <c r="D2672" s="188"/>
    </row>
    <row r="2673" ht="15">
      <c r="D2673" s="188"/>
    </row>
    <row r="2674" ht="15">
      <c r="D2674" s="188"/>
    </row>
    <row r="2675" ht="15">
      <c r="D2675" s="188"/>
    </row>
    <row r="2676" ht="15">
      <c r="D2676" s="188"/>
    </row>
    <row r="2677" ht="15">
      <c r="D2677" s="188"/>
    </row>
    <row r="2678" ht="15">
      <c r="D2678" s="188"/>
    </row>
    <row r="2679" ht="15">
      <c r="D2679" s="188"/>
    </row>
    <row r="2680" ht="15">
      <c r="D2680" s="188"/>
    </row>
    <row r="2681" ht="15">
      <c r="D2681" s="188"/>
    </row>
    <row r="2682" ht="15">
      <c r="D2682" s="188"/>
    </row>
    <row r="2683" ht="15">
      <c r="D2683" s="188"/>
    </row>
    <row r="2684" ht="15">
      <c r="D2684" s="188"/>
    </row>
    <row r="2685" ht="15">
      <c r="D2685" s="188"/>
    </row>
    <row r="2686" ht="15">
      <c r="D2686" s="188"/>
    </row>
    <row r="2687" ht="15">
      <c r="D2687" s="188"/>
    </row>
    <row r="2688" ht="15">
      <c r="D2688" s="188"/>
    </row>
    <row r="2689" ht="15">
      <c r="D2689" s="188"/>
    </row>
    <row r="2690" ht="15">
      <c r="D2690" s="188"/>
    </row>
    <row r="2691" ht="15">
      <c r="D2691" s="188"/>
    </row>
    <row r="2692" ht="15">
      <c r="D2692" s="188"/>
    </row>
    <row r="2693" ht="15">
      <c r="D2693" s="188"/>
    </row>
    <row r="2694" ht="15">
      <c r="D2694" s="188"/>
    </row>
    <row r="2695" ht="15">
      <c r="D2695" s="188"/>
    </row>
    <row r="2696" ht="15">
      <c r="D2696" s="188"/>
    </row>
    <row r="2697" ht="15">
      <c r="D2697" s="188"/>
    </row>
    <row r="2698" ht="15">
      <c r="D2698" s="188"/>
    </row>
    <row r="2699" ht="15">
      <c r="D2699" s="188"/>
    </row>
    <row r="2700" ht="15">
      <c r="D2700" s="188"/>
    </row>
    <row r="2701" ht="15">
      <c r="D2701" s="188"/>
    </row>
    <row r="2702" ht="15">
      <c r="D2702" s="188"/>
    </row>
    <row r="2703" ht="15">
      <c r="D2703" s="188"/>
    </row>
    <row r="2704" ht="15">
      <c r="D2704" s="188"/>
    </row>
    <row r="2705" ht="15">
      <c r="D2705" s="188"/>
    </row>
    <row r="2706" ht="15">
      <c r="D2706" s="188"/>
    </row>
    <row r="2707" ht="15">
      <c r="D2707" s="188"/>
    </row>
    <row r="2708" ht="15">
      <c r="D2708" s="188"/>
    </row>
    <row r="2709" ht="15">
      <c r="D2709" s="188"/>
    </row>
    <row r="2710" ht="15">
      <c r="D2710" s="188"/>
    </row>
    <row r="2711" ht="15">
      <c r="D2711" s="188"/>
    </row>
    <row r="2712" ht="15">
      <c r="D2712" s="188"/>
    </row>
    <row r="2713" ht="15">
      <c r="D2713" s="188"/>
    </row>
    <row r="2714" ht="15">
      <c r="D2714" s="188"/>
    </row>
    <row r="2715" ht="15">
      <c r="D2715" s="188"/>
    </row>
    <row r="2716" ht="15">
      <c r="D2716" s="188"/>
    </row>
    <row r="2717" ht="15">
      <c r="D2717" s="188"/>
    </row>
    <row r="2718" ht="15">
      <c r="D2718" s="188"/>
    </row>
    <row r="2719" ht="15">
      <c r="D2719" s="188"/>
    </row>
    <row r="2720" ht="15">
      <c r="D2720" s="188"/>
    </row>
    <row r="2721" ht="15">
      <c r="D2721" s="188"/>
    </row>
    <row r="2722" ht="15">
      <c r="D2722" s="188"/>
    </row>
    <row r="2723" ht="15">
      <c r="D2723" s="188"/>
    </row>
    <row r="2724" ht="15">
      <c r="D2724" s="188"/>
    </row>
    <row r="2725" ht="15">
      <c r="D2725" s="188"/>
    </row>
    <row r="2726" ht="15">
      <c r="D2726" s="188"/>
    </row>
    <row r="2727" ht="15">
      <c r="D2727" s="188"/>
    </row>
    <row r="2728" ht="15">
      <c r="D2728" s="188"/>
    </row>
    <row r="2729" ht="15">
      <c r="D2729" s="188"/>
    </row>
    <row r="2730" ht="15">
      <c r="D2730" s="188"/>
    </row>
    <row r="2731" ht="15">
      <c r="D2731" s="188"/>
    </row>
    <row r="2732" ht="15">
      <c r="D2732" s="188"/>
    </row>
    <row r="2733" ht="15">
      <c r="D2733" s="188"/>
    </row>
    <row r="2734" ht="15">
      <c r="D2734" s="188"/>
    </row>
    <row r="2735" ht="15">
      <c r="D2735" s="188"/>
    </row>
    <row r="2736" ht="15">
      <c r="D2736" s="188"/>
    </row>
    <row r="2737" ht="15">
      <c r="D2737" s="188"/>
    </row>
    <row r="2738" ht="15">
      <c r="D2738" s="188"/>
    </row>
    <row r="2739" ht="15">
      <c r="D2739" s="188"/>
    </row>
    <row r="2740" ht="15">
      <c r="D2740" s="188"/>
    </row>
    <row r="2741" ht="15">
      <c r="D2741" s="188"/>
    </row>
    <row r="2742" ht="15">
      <c r="D2742" s="188"/>
    </row>
    <row r="2743" ht="15">
      <c r="D2743" s="188"/>
    </row>
    <row r="2744" ht="15">
      <c r="D2744" s="188"/>
    </row>
    <row r="2745" ht="15">
      <c r="D2745" s="188"/>
    </row>
    <row r="2746" ht="15">
      <c r="D2746" s="188"/>
    </row>
    <row r="2747" ht="15">
      <c r="D2747" s="188"/>
    </row>
    <row r="2748" ht="15">
      <c r="D2748" s="188"/>
    </row>
    <row r="2749" ht="15">
      <c r="D2749" s="188"/>
    </row>
    <row r="2750" ht="15">
      <c r="D2750" s="188"/>
    </row>
    <row r="2751" ht="15">
      <c r="D2751" s="188"/>
    </row>
    <row r="2752" ht="15">
      <c r="D2752" s="188"/>
    </row>
    <row r="2753" ht="15">
      <c r="D2753" s="188"/>
    </row>
    <row r="2754" ht="15">
      <c r="D2754" s="188"/>
    </row>
    <row r="2755" ht="15">
      <c r="D2755" s="188"/>
    </row>
    <row r="2756" ht="15">
      <c r="D2756" s="188"/>
    </row>
    <row r="2757" ht="15">
      <c r="D2757" s="188"/>
    </row>
    <row r="2758" ht="15">
      <c r="D2758" s="188"/>
    </row>
    <row r="2759" ht="15">
      <c r="D2759" s="188"/>
    </row>
    <row r="2760" ht="15">
      <c r="D2760" s="188"/>
    </row>
    <row r="2761" ht="15">
      <c r="D2761" s="188"/>
    </row>
    <row r="2762" ht="15">
      <c r="D2762" s="188"/>
    </row>
    <row r="2763" ht="15">
      <c r="D2763" s="188"/>
    </row>
    <row r="2764" ht="15">
      <c r="D2764" s="188"/>
    </row>
    <row r="2765" ht="15">
      <c r="D2765" s="188"/>
    </row>
    <row r="2766" ht="15">
      <c r="D2766" s="188"/>
    </row>
    <row r="2767" ht="15">
      <c r="D2767" s="188"/>
    </row>
    <row r="2768" ht="15">
      <c r="D2768" s="188"/>
    </row>
    <row r="2769" ht="15">
      <c r="D2769" s="188"/>
    </row>
    <row r="2770" ht="15">
      <c r="D2770" s="188"/>
    </row>
    <row r="2771" ht="15">
      <c r="D2771" s="188"/>
    </row>
    <row r="2772" ht="15">
      <c r="D2772" s="188"/>
    </row>
    <row r="2773" ht="15">
      <c r="D2773" s="188"/>
    </row>
    <row r="2774" ht="15">
      <c r="D2774" s="188"/>
    </row>
    <row r="2775" ht="15">
      <c r="D2775" s="188"/>
    </row>
    <row r="2776" ht="15">
      <c r="D2776" s="188"/>
    </row>
    <row r="2777" ht="15">
      <c r="D2777" s="188"/>
    </row>
    <row r="2778" ht="15">
      <c r="D2778" s="188"/>
    </row>
    <row r="2779" ht="15">
      <c r="D2779" s="188"/>
    </row>
    <row r="2780" ht="15">
      <c r="D2780" s="188"/>
    </row>
    <row r="2781" ht="15">
      <c r="D2781" s="188"/>
    </row>
    <row r="2782" ht="15">
      <c r="D2782" s="188"/>
    </row>
    <row r="2783" ht="15">
      <c r="D2783" s="188"/>
    </row>
    <row r="2784" ht="15">
      <c r="D2784" s="188"/>
    </row>
    <row r="2785" ht="15">
      <c r="D2785" s="188"/>
    </row>
    <row r="2786" ht="15">
      <c r="D2786" s="188"/>
    </row>
    <row r="2787" ht="15">
      <c r="D2787" s="188"/>
    </row>
    <row r="2788" ht="15">
      <c r="D2788" s="188"/>
    </row>
    <row r="2789" ht="15">
      <c r="D2789" s="188"/>
    </row>
    <row r="2790" ht="15">
      <c r="D2790" s="188"/>
    </row>
    <row r="2791" ht="15">
      <c r="D2791" s="188"/>
    </row>
    <row r="2792" ht="15">
      <c r="D2792" s="188"/>
    </row>
    <row r="2793" ht="15">
      <c r="D2793" s="188"/>
    </row>
    <row r="2794" ht="15">
      <c r="D2794" s="188"/>
    </row>
    <row r="2795" ht="15">
      <c r="D2795" s="188"/>
    </row>
    <row r="2796" ht="15">
      <c r="D2796" s="188"/>
    </row>
    <row r="2797" ht="15">
      <c r="D2797" s="188"/>
    </row>
    <row r="2798" ht="15">
      <c r="D2798" s="188"/>
    </row>
    <row r="2799" ht="15">
      <c r="D2799" s="188"/>
    </row>
    <row r="2800" ht="15">
      <c r="D2800" s="188"/>
    </row>
    <row r="2801" ht="15">
      <c r="D2801" s="188"/>
    </row>
    <row r="2802" ht="15">
      <c r="D2802" s="188"/>
    </row>
    <row r="2803" ht="15">
      <c r="D2803" s="188"/>
    </row>
    <row r="2804" ht="15">
      <c r="D2804" s="188"/>
    </row>
    <row r="2805" ht="15">
      <c r="D2805" s="188"/>
    </row>
    <row r="2806" ht="15">
      <c r="D2806" s="188"/>
    </row>
    <row r="2807" ht="15">
      <c r="D2807" s="188"/>
    </row>
    <row r="2808" ht="15">
      <c r="D2808" s="188"/>
    </row>
    <row r="2809" ht="15">
      <c r="D2809" s="188"/>
    </row>
    <row r="2810" ht="15">
      <c r="D2810" s="188"/>
    </row>
    <row r="2811" ht="15">
      <c r="D2811" s="188"/>
    </row>
    <row r="2812" ht="15">
      <c r="D2812" s="188"/>
    </row>
    <row r="2813" ht="15">
      <c r="D2813" s="188"/>
    </row>
    <row r="2814" ht="15">
      <c r="D2814" s="188"/>
    </row>
    <row r="2815" ht="15">
      <c r="D2815" s="188"/>
    </row>
    <row r="2816" ht="15">
      <c r="D2816" s="188"/>
    </row>
    <row r="2817" ht="15">
      <c r="D2817" s="188"/>
    </row>
    <row r="2818" ht="15">
      <c r="D2818" s="188"/>
    </row>
    <row r="2819" ht="15">
      <c r="D2819" s="188"/>
    </row>
    <row r="2820" ht="15">
      <c r="D2820" s="188"/>
    </row>
    <row r="2821" ht="15">
      <c r="D2821" s="188"/>
    </row>
    <row r="2822" ht="15">
      <c r="D2822" s="188"/>
    </row>
    <row r="2823" ht="15">
      <c r="D2823" s="188"/>
    </row>
    <row r="2824" ht="15">
      <c r="D2824" s="188"/>
    </row>
    <row r="2825" ht="15">
      <c r="D2825" s="188"/>
    </row>
    <row r="2826" ht="15">
      <c r="D2826" s="188"/>
    </row>
    <row r="2827" ht="15">
      <c r="D2827" s="188"/>
    </row>
    <row r="2828" ht="15">
      <c r="D2828" s="188"/>
    </row>
    <row r="2829" ht="15">
      <c r="D2829" s="188"/>
    </row>
    <row r="2830" ht="15">
      <c r="D2830" s="188"/>
    </row>
    <row r="2831" ht="15">
      <c r="D2831" s="188"/>
    </row>
    <row r="2832" ht="15">
      <c r="D2832" s="188"/>
    </row>
    <row r="2833" ht="15">
      <c r="D2833" s="188"/>
    </row>
    <row r="2834" ht="15">
      <c r="D2834" s="188"/>
    </row>
    <row r="2835" ht="15">
      <c r="D2835" s="188"/>
    </row>
    <row r="2836" ht="15">
      <c r="D2836" s="188"/>
    </row>
    <row r="2837" ht="15">
      <c r="D2837" s="188"/>
    </row>
    <row r="2838" ht="15">
      <c r="D2838" s="188"/>
    </row>
    <row r="2839" ht="15">
      <c r="D2839" s="188"/>
    </row>
    <row r="2840" ht="15">
      <c r="D2840" s="188"/>
    </row>
    <row r="2841" ht="15">
      <c r="D2841" s="188"/>
    </row>
    <row r="2842" ht="15">
      <c r="D2842" s="188"/>
    </row>
    <row r="2843" ht="15">
      <c r="D2843" s="188"/>
    </row>
    <row r="2844" ht="15">
      <c r="D2844" s="188"/>
    </row>
    <row r="2845" ht="15">
      <c r="D2845" s="188"/>
    </row>
    <row r="2846" ht="15">
      <c r="D2846" s="188"/>
    </row>
    <row r="2847" ht="15">
      <c r="D2847" s="188"/>
    </row>
    <row r="2848" ht="15">
      <c r="D2848" s="188"/>
    </row>
    <row r="2849" ht="15">
      <c r="D2849" s="188"/>
    </row>
    <row r="2850" ht="15">
      <c r="D2850" s="188"/>
    </row>
    <row r="2851" ht="15">
      <c r="D2851" s="188"/>
    </row>
    <row r="2852" ht="15">
      <c r="D2852" s="188"/>
    </row>
    <row r="2853" ht="15">
      <c r="D2853" s="188"/>
    </row>
    <row r="2854" ht="15">
      <c r="D2854" s="188"/>
    </row>
    <row r="2855" ht="15">
      <c r="D2855" s="188"/>
    </row>
    <row r="2856" ht="15">
      <c r="D2856" s="188"/>
    </row>
    <row r="2857" ht="15">
      <c r="D2857" s="188"/>
    </row>
    <row r="2858" ht="15">
      <c r="D2858" s="188"/>
    </row>
    <row r="2859" ht="15">
      <c r="D2859" s="188"/>
    </row>
    <row r="2860" ht="15">
      <c r="D2860" s="188"/>
    </row>
    <row r="2861" ht="15">
      <c r="D2861" s="188"/>
    </row>
    <row r="2862" ht="15">
      <c r="D2862" s="188"/>
    </row>
    <row r="2863" ht="15">
      <c r="D2863" s="188"/>
    </row>
    <row r="2864" ht="15">
      <c r="D2864" s="188"/>
    </row>
    <row r="2865" ht="15">
      <c r="D2865" s="188"/>
    </row>
    <row r="2866" ht="15">
      <c r="D2866" s="188"/>
    </row>
    <row r="2867" ht="15">
      <c r="D2867" s="188"/>
    </row>
    <row r="2868" ht="15">
      <c r="D2868" s="188"/>
    </row>
    <row r="2869" ht="15">
      <c r="D2869" s="188"/>
    </row>
    <row r="2870" ht="15">
      <c r="D2870" s="188"/>
    </row>
    <row r="2871" ht="15">
      <c r="D2871" s="188"/>
    </row>
    <row r="2872" ht="15">
      <c r="D2872" s="188"/>
    </row>
    <row r="2873" ht="15">
      <c r="D2873" s="188"/>
    </row>
    <row r="2874" ht="15">
      <c r="D2874" s="188"/>
    </row>
    <row r="2875" ht="15">
      <c r="D2875" s="188"/>
    </row>
    <row r="2876" ht="15">
      <c r="D2876" s="188"/>
    </row>
    <row r="2877" ht="15">
      <c r="D2877" s="188"/>
    </row>
    <row r="2878" ht="15">
      <c r="D2878" s="188"/>
    </row>
    <row r="2879" ht="15">
      <c r="D2879" s="188"/>
    </row>
    <row r="2880" ht="15">
      <c r="D2880" s="188"/>
    </row>
    <row r="2881" ht="15">
      <c r="D2881" s="188"/>
    </row>
    <row r="2882" ht="15">
      <c r="D2882" s="188"/>
    </row>
    <row r="2883" ht="15">
      <c r="D2883" s="188"/>
    </row>
    <row r="2884" ht="15">
      <c r="D2884" s="188"/>
    </row>
    <row r="2885" ht="15">
      <c r="D2885" s="188"/>
    </row>
    <row r="2886" ht="15">
      <c r="D2886" s="188"/>
    </row>
    <row r="2887" ht="15">
      <c r="D2887" s="188"/>
    </row>
    <row r="2888" ht="15">
      <c r="D2888" s="188"/>
    </row>
    <row r="2889" ht="15">
      <c r="D2889" s="188"/>
    </row>
    <row r="2890" ht="15">
      <c r="D2890" s="188"/>
    </row>
    <row r="2891" ht="15">
      <c r="D2891" s="188"/>
    </row>
    <row r="2892" ht="15">
      <c r="D2892" s="188"/>
    </row>
    <row r="2893" ht="15">
      <c r="D2893" s="188"/>
    </row>
    <row r="2894" ht="15">
      <c r="D2894" s="188"/>
    </row>
    <row r="2895" ht="15">
      <c r="D2895" s="188"/>
    </row>
    <row r="2896" ht="15">
      <c r="D2896" s="188"/>
    </row>
    <row r="2897" ht="15">
      <c r="D2897" s="188"/>
    </row>
    <row r="2898" ht="15">
      <c r="D2898" s="188"/>
    </row>
    <row r="2899" ht="15">
      <c r="D2899" s="188"/>
    </row>
    <row r="2900" ht="15">
      <c r="D2900" s="188"/>
    </row>
    <row r="2901" ht="15">
      <c r="D2901" s="188"/>
    </row>
    <row r="2902" ht="15">
      <c r="D2902" s="188"/>
    </row>
    <row r="2903" ht="15">
      <c r="D2903" s="188"/>
    </row>
    <row r="2904" ht="15">
      <c r="D2904" s="188"/>
    </row>
    <row r="2905" ht="15">
      <c r="D2905" s="188"/>
    </row>
    <row r="2906" ht="15">
      <c r="D2906" s="188"/>
    </row>
    <row r="2907" ht="15">
      <c r="D2907" s="188"/>
    </row>
    <row r="2908" ht="15">
      <c r="D2908" s="188"/>
    </row>
    <row r="2909" ht="15">
      <c r="D2909" s="188"/>
    </row>
    <row r="2910" ht="15">
      <c r="D2910" s="188"/>
    </row>
    <row r="2911" ht="15">
      <c r="D2911" s="188"/>
    </row>
    <row r="2912" ht="15">
      <c r="D2912" s="188"/>
    </row>
    <row r="2913" ht="15">
      <c r="D2913" s="188"/>
    </row>
    <row r="2914" ht="15">
      <c r="D2914" s="188"/>
    </row>
    <row r="2915" ht="15">
      <c r="D2915" s="188"/>
    </row>
    <row r="2916" ht="15">
      <c r="D2916" s="188"/>
    </row>
    <row r="2917" ht="15">
      <c r="D2917" s="188"/>
    </row>
    <row r="2918" ht="15">
      <c r="D2918" s="188"/>
    </row>
    <row r="2919" ht="15">
      <c r="D2919" s="188"/>
    </row>
    <row r="2920" ht="15">
      <c r="D2920" s="188"/>
    </row>
    <row r="2921" ht="15">
      <c r="D2921" s="188"/>
    </row>
    <row r="2922" ht="15">
      <c r="D2922" s="188"/>
    </row>
    <row r="2923" ht="15">
      <c r="D2923" s="188"/>
    </row>
    <row r="2924" ht="15">
      <c r="D2924" s="188"/>
    </row>
    <row r="2925" ht="15">
      <c r="D2925" s="188"/>
    </row>
    <row r="2926" ht="15">
      <c r="D2926" s="188"/>
    </row>
    <row r="2927" ht="15">
      <c r="D2927" s="188"/>
    </row>
    <row r="2928" ht="15">
      <c r="D2928" s="188"/>
    </row>
    <row r="2929" ht="15">
      <c r="D2929" s="188"/>
    </row>
    <row r="2930" ht="15">
      <c r="D2930" s="188"/>
    </row>
    <row r="2931" ht="15">
      <c r="D2931" s="188"/>
    </row>
    <row r="2932" ht="15">
      <c r="D2932" s="188"/>
    </row>
    <row r="2933" ht="15">
      <c r="D2933" s="188"/>
    </row>
    <row r="2934" ht="15">
      <c r="D2934" s="188"/>
    </row>
    <row r="2935" ht="15">
      <c r="D2935" s="188"/>
    </row>
    <row r="2936" ht="15">
      <c r="D2936" s="188"/>
    </row>
    <row r="2937" ht="15">
      <c r="D2937" s="188"/>
    </row>
    <row r="2938" ht="15">
      <c r="D2938" s="188"/>
    </row>
    <row r="2939" ht="15">
      <c r="D2939" s="188"/>
    </row>
    <row r="2940" ht="15">
      <c r="D2940" s="188"/>
    </row>
    <row r="2941" ht="15">
      <c r="D2941" s="188"/>
    </row>
    <row r="2942" ht="15">
      <c r="D2942" s="188"/>
    </row>
    <row r="2943" ht="15">
      <c r="D2943" s="188"/>
    </row>
    <row r="2944" ht="15">
      <c r="D2944" s="188"/>
    </row>
    <row r="2945" ht="15">
      <c r="D2945" s="188"/>
    </row>
    <row r="2946" ht="15">
      <c r="D2946" s="188"/>
    </row>
    <row r="2947" ht="15">
      <c r="D2947" s="188"/>
    </row>
    <row r="2948" ht="15">
      <c r="D2948" s="188"/>
    </row>
    <row r="2949" ht="15">
      <c r="D2949" s="188"/>
    </row>
    <row r="2950" ht="15">
      <c r="D2950" s="188"/>
    </row>
    <row r="2951" ht="15">
      <c r="D2951" s="188"/>
    </row>
    <row r="2952" ht="15">
      <c r="D2952" s="188"/>
    </row>
    <row r="2953" ht="15">
      <c r="D2953" s="188"/>
    </row>
    <row r="2954" ht="15">
      <c r="D2954" s="188"/>
    </row>
    <row r="2955" ht="15">
      <c r="D2955" s="188"/>
    </row>
    <row r="2956" ht="15">
      <c r="D2956" s="188"/>
    </row>
    <row r="2957" ht="15">
      <c r="D2957" s="188"/>
    </row>
    <row r="2958" ht="15">
      <c r="D2958" s="188"/>
    </row>
    <row r="2959" ht="15">
      <c r="D2959" s="188"/>
    </row>
    <row r="2960" ht="15">
      <c r="D2960" s="188"/>
    </row>
    <row r="2961" ht="15">
      <c r="D2961" s="188"/>
    </row>
    <row r="2962" ht="15">
      <c r="D2962" s="188"/>
    </row>
    <row r="2963" ht="15">
      <c r="D2963" s="188"/>
    </row>
    <row r="2964" ht="15">
      <c r="D2964" s="188"/>
    </row>
    <row r="2965" ht="15">
      <c r="D2965" s="188"/>
    </row>
    <row r="2966" ht="15">
      <c r="D2966" s="188"/>
    </row>
    <row r="2967" ht="15">
      <c r="D2967" s="188"/>
    </row>
    <row r="2968" ht="15">
      <c r="D2968" s="188"/>
    </row>
    <row r="2969" ht="15">
      <c r="D2969" s="188"/>
    </row>
    <row r="2970" ht="15">
      <c r="D2970" s="188"/>
    </row>
    <row r="2971" ht="15">
      <c r="D2971" s="188"/>
    </row>
    <row r="2972" ht="15">
      <c r="D2972" s="188"/>
    </row>
    <row r="2973" ht="15">
      <c r="D2973" s="188"/>
    </row>
    <row r="2974" ht="15">
      <c r="D2974" s="188"/>
    </row>
    <row r="2975" ht="15">
      <c r="D2975" s="188"/>
    </row>
    <row r="2976" ht="15">
      <c r="D2976" s="188"/>
    </row>
    <row r="2977" ht="15">
      <c r="D2977" s="188"/>
    </row>
    <row r="2978" ht="15">
      <c r="D2978" s="188"/>
    </row>
    <row r="2979" ht="15">
      <c r="D2979" s="188"/>
    </row>
    <row r="2980" ht="15">
      <c r="D2980" s="188"/>
    </row>
    <row r="2981" ht="15">
      <c r="D2981" s="188"/>
    </row>
    <row r="2982" ht="15">
      <c r="D2982" s="188"/>
    </row>
    <row r="2983" ht="15">
      <c r="D2983" s="188"/>
    </row>
    <row r="2984" ht="15">
      <c r="D2984" s="188"/>
    </row>
    <row r="2985" ht="15">
      <c r="D2985" s="188"/>
    </row>
    <row r="2986" ht="15">
      <c r="D2986" s="188"/>
    </row>
    <row r="2987" ht="15">
      <c r="D2987" s="188"/>
    </row>
    <row r="2988" ht="15">
      <c r="D2988" s="188"/>
    </row>
    <row r="2989" ht="15">
      <c r="D2989" s="188"/>
    </row>
    <row r="2990" ht="15">
      <c r="D2990" s="188"/>
    </row>
    <row r="2991" ht="15">
      <c r="D2991" s="188"/>
    </row>
    <row r="2992" ht="15">
      <c r="D2992" s="188"/>
    </row>
    <row r="2993" ht="15">
      <c r="D2993" s="188"/>
    </row>
    <row r="2994" ht="15">
      <c r="D2994" s="188"/>
    </row>
    <row r="2995" ht="15">
      <c r="D2995" s="188"/>
    </row>
    <row r="2996" ht="15">
      <c r="D2996" s="188"/>
    </row>
    <row r="2997" ht="15">
      <c r="D2997" s="188"/>
    </row>
    <row r="2998" ht="15">
      <c r="D2998" s="188"/>
    </row>
    <row r="2999" ht="15">
      <c r="D2999" s="188"/>
    </row>
    <row r="3000" ht="15">
      <c r="D3000" s="188"/>
    </row>
    <row r="3001" ht="15">
      <c r="D3001" s="188"/>
    </row>
    <row r="3002" ht="15">
      <c r="D3002" s="188"/>
    </row>
    <row r="3003" ht="15">
      <c r="D3003" s="188"/>
    </row>
    <row r="3004" ht="15">
      <c r="D3004" s="188"/>
    </row>
    <row r="3005" ht="15">
      <c r="D3005" s="188"/>
    </row>
    <row r="3006" ht="15">
      <c r="D3006" s="188"/>
    </row>
    <row r="3007" ht="15">
      <c r="D3007" s="188"/>
    </row>
    <row r="3008" ht="15">
      <c r="D3008" s="188"/>
    </row>
    <row r="3009" ht="15">
      <c r="D3009" s="188"/>
    </row>
    <row r="3010" ht="15">
      <c r="D3010" s="188"/>
    </row>
    <row r="3011" ht="15">
      <c r="D3011" s="188"/>
    </row>
    <row r="3012" ht="15">
      <c r="D3012" s="188"/>
    </row>
    <row r="3013" ht="15">
      <c r="D3013" s="188"/>
    </row>
    <row r="3014" ht="15">
      <c r="D3014" s="188"/>
    </row>
    <row r="3015" ht="15">
      <c r="D3015" s="188"/>
    </row>
    <row r="3016" ht="15">
      <c r="D3016" s="188"/>
    </row>
    <row r="3017" ht="15">
      <c r="D3017" s="188"/>
    </row>
    <row r="3018" ht="15">
      <c r="D3018" s="188"/>
    </row>
    <row r="3019" ht="15">
      <c r="D3019" s="188"/>
    </row>
    <row r="3020" ht="15">
      <c r="D3020" s="188"/>
    </row>
    <row r="3021" ht="15">
      <c r="D3021" s="188"/>
    </row>
    <row r="3022" ht="15">
      <c r="D3022" s="188"/>
    </row>
    <row r="3023" ht="15">
      <c r="D3023" s="188"/>
    </row>
    <row r="3024" ht="15">
      <c r="D3024" s="188"/>
    </row>
    <row r="3025" ht="15">
      <c r="D3025" s="188"/>
    </row>
    <row r="3026" ht="15">
      <c r="D3026" s="188"/>
    </row>
    <row r="3027" ht="15">
      <c r="D3027" s="188"/>
    </row>
    <row r="3028" ht="15">
      <c r="D3028" s="188"/>
    </row>
    <row r="3029" ht="15">
      <c r="D3029" s="188"/>
    </row>
    <row r="3030" ht="15">
      <c r="D3030" s="188"/>
    </row>
    <row r="3031" ht="15">
      <c r="D3031" s="188"/>
    </row>
    <row r="3032" ht="15">
      <c r="D3032" s="188"/>
    </row>
    <row r="3033" ht="15">
      <c r="D3033" s="188"/>
    </row>
    <row r="3034" ht="15">
      <c r="D3034" s="188"/>
    </row>
    <row r="3035" ht="15">
      <c r="D3035" s="188"/>
    </row>
    <row r="3036" ht="15">
      <c r="D3036" s="188"/>
    </row>
    <row r="3037" ht="15">
      <c r="D3037" s="188"/>
    </row>
    <row r="3038" ht="15">
      <c r="D3038" s="188"/>
    </row>
    <row r="3039" ht="15">
      <c r="D3039" s="188"/>
    </row>
    <row r="3040" ht="15">
      <c r="D3040" s="188"/>
    </row>
    <row r="3041" ht="15">
      <c r="D3041" s="188"/>
    </row>
    <row r="3042" ht="15">
      <c r="D3042" s="188"/>
    </row>
    <row r="3043" ht="15">
      <c r="D3043" s="188"/>
    </row>
    <row r="3044" ht="15">
      <c r="D3044" s="188"/>
    </row>
    <row r="3045" ht="15">
      <c r="D3045" s="188"/>
    </row>
    <row r="3046" ht="15">
      <c r="D3046" s="188"/>
    </row>
    <row r="3047" ht="15">
      <c r="D3047" s="188"/>
    </row>
    <row r="3048" ht="15">
      <c r="D3048" s="188"/>
    </row>
    <row r="3049" ht="15">
      <c r="D3049" s="188"/>
    </row>
    <row r="3050" ht="15">
      <c r="D3050" s="188"/>
    </row>
    <row r="3051" ht="15">
      <c r="D3051" s="188"/>
    </row>
    <row r="3052" ht="15">
      <c r="D3052" s="188"/>
    </row>
    <row r="3053" ht="15">
      <c r="D3053" s="188"/>
    </row>
    <row r="3054" ht="15">
      <c r="D3054" s="188"/>
    </row>
    <row r="3055" ht="15">
      <c r="D3055" s="188"/>
    </row>
    <row r="3056" ht="15">
      <c r="D3056" s="188"/>
    </row>
    <row r="3057" ht="15">
      <c r="D3057" s="188"/>
    </row>
    <row r="3058" ht="15">
      <c r="D3058" s="188"/>
    </row>
    <row r="3059" ht="15">
      <c r="D3059" s="188"/>
    </row>
    <row r="3060" ht="15">
      <c r="D3060" s="188"/>
    </row>
    <row r="3061" ht="15">
      <c r="D3061" s="188"/>
    </row>
    <row r="3062" ht="15">
      <c r="D3062" s="188"/>
    </row>
    <row r="3063" ht="15">
      <c r="D3063" s="188"/>
    </row>
    <row r="3064" ht="15">
      <c r="D3064" s="188"/>
    </row>
    <row r="3065" ht="15">
      <c r="D3065" s="188"/>
    </row>
    <row r="3066" ht="15">
      <c r="D3066" s="188"/>
    </row>
    <row r="3067" ht="15">
      <c r="D3067" s="188"/>
    </row>
    <row r="3068" ht="15">
      <c r="D3068" s="188"/>
    </row>
    <row r="3069" ht="15">
      <c r="D3069" s="188"/>
    </row>
    <row r="3070" ht="15">
      <c r="D3070" s="188"/>
    </row>
    <row r="3071" ht="15">
      <c r="D3071" s="188"/>
    </row>
    <row r="3072" ht="15">
      <c r="D3072" s="188"/>
    </row>
    <row r="3073" ht="15">
      <c r="D3073" s="188"/>
    </row>
    <row r="3074" ht="15">
      <c r="D3074" s="188"/>
    </row>
    <row r="3075" ht="15">
      <c r="D3075" s="188"/>
    </row>
    <row r="3076" ht="15">
      <c r="D3076" s="188"/>
    </row>
    <row r="3077" ht="15">
      <c r="D3077" s="188"/>
    </row>
    <row r="3078" ht="15">
      <c r="D3078" s="188"/>
    </row>
    <row r="3079" ht="15">
      <c r="D3079" s="188"/>
    </row>
    <row r="3080" ht="15">
      <c r="D3080" s="188"/>
    </row>
    <row r="3081" ht="15">
      <c r="D3081" s="188"/>
    </row>
    <row r="3082" ht="15">
      <c r="D3082" s="188"/>
    </row>
    <row r="3083" ht="15">
      <c r="D3083" s="188"/>
    </row>
    <row r="3084" ht="15">
      <c r="D3084" s="188"/>
    </row>
    <row r="3085" ht="15">
      <c r="D3085" s="188"/>
    </row>
    <row r="3086" ht="15">
      <c r="D3086" s="188"/>
    </row>
    <row r="3087" ht="15">
      <c r="D3087" s="188"/>
    </row>
    <row r="3088" ht="15">
      <c r="D3088" s="188"/>
    </row>
    <row r="3089" ht="15">
      <c r="D3089" s="188"/>
    </row>
    <row r="3090" ht="15">
      <c r="D3090" s="188"/>
    </row>
    <row r="3091" ht="15">
      <c r="D3091" s="188"/>
    </row>
    <row r="3092" ht="15">
      <c r="D3092" s="188"/>
    </row>
    <row r="3093" ht="15">
      <c r="D3093" s="188"/>
    </row>
    <row r="3094" ht="15">
      <c r="D3094" s="188"/>
    </row>
    <row r="3095" ht="15">
      <c r="D3095" s="188"/>
    </row>
    <row r="3096" ht="15">
      <c r="D3096" s="188"/>
    </row>
    <row r="3097" ht="15">
      <c r="D3097" s="188"/>
    </row>
    <row r="3098" ht="15">
      <c r="D3098" s="188"/>
    </row>
    <row r="3099" ht="15">
      <c r="D3099" s="188"/>
    </row>
    <row r="3100" ht="15">
      <c r="D3100" s="188"/>
    </row>
    <row r="3101" ht="15">
      <c r="D3101" s="188"/>
    </row>
    <row r="3102" ht="15">
      <c r="D3102" s="188"/>
    </row>
    <row r="3103" ht="15">
      <c r="D3103" s="188"/>
    </row>
    <row r="3104" ht="15">
      <c r="D3104" s="188"/>
    </row>
    <row r="3105" ht="15">
      <c r="D3105" s="188"/>
    </row>
    <row r="3106" ht="15">
      <c r="D3106" s="188"/>
    </row>
    <row r="3107" ht="15">
      <c r="D3107" s="188"/>
    </row>
    <row r="3108" ht="15">
      <c r="D3108" s="188"/>
    </row>
    <row r="3109" ht="15">
      <c r="D3109" s="188"/>
    </row>
    <row r="3110" ht="15">
      <c r="D3110" s="188"/>
    </row>
    <row r="3111" ht="15">
      <c r="D3111" s="188"/>
    </row>
    <row r="3112" ht="15">
      <c r="D3112" s="188"/>
    </row>
    <row r="3113" ht="15">
      <c r="D3113" s="188"/>
    </row>
    <row r="3114" ht="15">
      <c r="D3114" s="188"/>
    </row>
    <row r="3115" ht="15">
      <c r="D3115" s="188"/>
    </row>
    <row r="3116" ht="15">
      <c r="D3116" s="188"/>
    </row>
    <row r="3117" ht="15">
      <c r="D3117" s="188"/>
    </row>
    <row r="3118" ht="15">
      <c r="D3118" s="188"/>
    </row>
    <row r="3119" ht="15">
      <c r="D3119" s="188"/>
    </row>
    <row r="3120" ht="15">
      <c r="D3120" s="188"/>
    </row>
    <row r="3121" ht="15">
      <c r="D3121" s="188"/>
    </row>
    <row r="3122" ht="15">
      <c r="D3122" s="188"/>
    </row>
    <row r="3123" ht="15">
      <c r="D3123" s="188"/>
    </row>
    <row r="3124" ht="15">
      <c r="D3124" s="188"/>
    </row>
    <row r="3125" ht="15">
      <c r="D3125" s="188"/>
    </row>
    <row r="3126" ht="15">
      <c r="D3126" s="188"/>
    </row>
    <row r="3127" ht="15">
      <c r="D3127" s="188"/>
    </row>
    <row r="3128" ht="15">
      <c r="D3128" s="188"/>
    </row>
    <row r="3129" ht="15">
      <c r="D3129" s="188"/>
    </row>
    <row r="3130" ht="15">
      <c r="D3130" s="188"/>
    </row>
    <row r="3131" ht="15">
      <c r="D3131" s="188"/>
    </row>
    <row r="3132" ht="15">
      <c r="D3132" s="188"/>
    </row>
    <row r="3133" ht="15">
      <c r="D3133" s="188"/>
    </row>
    <row r="3134" ht="15">
      <c r="D3134" s="188"/>
    </row>
    <row r="3135" ht="15">
      <c r="D3135" s="188"/>
    </row>
    <row r="3136" ht="15">
      <c r="D3136" s="188"/>
    </row>
    <row r="3137" ht="15">
      <c r="D3137" s="188"/>
    </row>
    <row r="3138" ht="15">
      <c r="D3138" s="188"/>
    </row>
    <row r="3139" ht="15">
      <c r="D3139" s="188"/>
    </row>
    <row r="3140" ht="15">
      <c r="D3140" s="188"/>
    </row>
    <row r="3141" ht="15">
      <c r="D3141" s="188"/>
    </row>
    <row r="3142" ht="15">
      <c r="D3142" s="188"/>
    </row>
    <row r="3143" ht="15">
      <c r="D3143" s="188"/>
    </row>
    <row r="3144" ht="15">
      <c r="D3144" s="188"/>
    </row>
    <row r="3145" ht="15">
      <c r="D3145" s="188"/>
    </row>
    <row r="3146" ht="15">
      <c r="D3146" s="188"/>
    </row>
    <row r="3147" ht="15">
      <c r="D3147" s="188"/>
    </row>
    <row r="3148" ht="15">
      <c r="D3148" s="188"/>
    </row>
    <row r="3149" ht="15">
      <c r="D3149" s="188"/>
    </row>
    <row r="3150" ht="15">
      <c r="D3150" s="188"/>
    </row>
    <row r="3151" ht="15">
      <c r="D3151" s="188"/>
    </row>
    <row r="3152" ht="15">
      <c r="D3152" s="188"/>
    </row>
    <row r="3153" ht="15">
      <c r="D3153" s="188"/>
    </row>
    <row r="3154" ht="15">
      <c r="D3154" s="188"/>
    </row>
    <row r="3155" ht="15">
      <c r="D3155" s="188"/>
    </row>
    <row r="3156" ht="15">
      <c r="D3156" s="188"/>
    </row>
    <row r="3157" ht="15">
      <c r="D3157" s="188"/>
    </row>
    <row r="3158" ht="15">
      <c r="D3158" s="188"/>
    </row>
    <row r="3159" ht="15">
      <c r="D3159" s="188"/>
    </row>
    <row r="3160" ht="15">
      <c r="D3160" s="188"/>
    </row>
    <row r="3161" ht="15">
      <c r="D3161" s="188"/>
    </row>
    <row r="3162" ht="15">
      <c r="D3162" s="188"/>
    </row>
    <row r="3163" ht="15">
      <c r="D3163" s="188"/>
    </row>
    <row r="3164" ht="15">
      <c r="D3164" s="188"/>
    </row>
    <row r="3165" ht="15">
      <c r="D3165" s="188"/>
    </row>
    <row r="3166" ht="15">
      <c r="D3166" s="188"/>
    </row>
    <row r="3167" ht="15">
      <c r="D3167" s="188"/>
    </row>
    <row r="3168" ht="15">
      <c r="D3168" s="188"/>
    </row>
    <row r="3169" ht="15">
      <c r="D3169" s="188"/>
    </row>
    <row r="3170" ht="15">
      <c r="D3170" s="188"/>
    </row>
    <row r="3171" ht="15">
      <c r="D3171" s="188"/>
    </row>
    <row r="3172" ht="15">
      <c r="D3172" s="188"/>
    </row>
    <row r="3173" ht="15">
      <c r="D3173" s="188"/>
    </row>
    <row r="3174" ht="15">
      <c r="D3174" s="188"/>
    </row>
    <row r="3175" ht="15">
      <c r="D3175" s="188"/>
    </row>
    <row r="3176" ht="15">
      <c r="D3176" s="188"/>
    </row>
    <row r="3177" ht="15">
      <c r="D3177" s="188"/>
    </row>
    <row r="3178" ht="15">
      <c r="D3178" s="188"/>
    </row>
    <row r="3179" ht="15">
      <c r="D3179" s="188"/>
    </row>
    <row r="3180" ht="15">
      <c r="D3180" s="188"/>
    </row>
    <row r="3181" ht="15">
      <c r="D3181" s="188"/>
    </row>
    <row r="3182" ht="15">
      <c r="D3182" s="188"/>
    </row>
    <row r="3183" ht="15">
      <c r="D3183" s="188"/>
    </row>
    <row r="3184" ht="15">
      <c r="D3184" s="188"/>
    </row>
    <row r="3185" ht="15">
      <c r="D3185" s="188"/>
    </row>
    <row r="3186" ht="15">
      <c r="D3186" s="188"/>
    </row>
    <row r="3187" ht="15">
      <c r="D3187" s="188"/>
    </row>
    <row r="3188" ht="15">
      <c r="D3188" s="188"/>
    </row>
    <row r="3189" ht="15">
      <c r="D3189" s="188"/>
    </row>
    <row r="3190" ht="15">
      <c r="D3190" s="188"/>
    </row>
    <row r="3191" ht="15">
      <c r="D3191" s="188"/>
    </row>
    <row r="3192" ht="15">
      <c r="D3192" s="188"/>
    </row>
    <row r="3193" ht="15">
      <c r="D3193" s="188"/>
    </row>
    <row r="3194" ht="15">
      <c r="D3194" s="188"/>
    </row>
    <row r="3195" ht="15">
      <c r="D3195" s="188"/>
    </row>
    <row r="3196" ht="15">
      <c r="D3196" s="188"/>
    </row>
    <row r="3197" ht="15">
      <c r="D3197" s="188"/>
    </row>
    <row r="3198" ht="15">
      <c r="D3198" s="188"/>
    </row>
    <row r="3199" ht="15">
      <c r="D3199" s="188"/>
    </row>
    <row r="3200" ht="15">
      <c r="D3200" s="188"/>
    </row>
    <row r="3201" ht="15">
      <c r="D3201" s="188"/>
    </row>
    <row r="3202" ht="15">
      <c r="D3202" s="188"/>
    </row>
    <row r="3203" ht="15">
      <c r="D3203" s="188"/>
    </row>
    <row r="3204" ht="15">
      <c r="D3204" s="188"/>
    </row>
    <row r="3205" ht="15">
      <c r="D3205" s="188"/>
    </row>
    <row r="3206" ht="15">
      <c r="D3206" s="188"/>
    </row>
    <row r="3207" ht="15">
      <c r="D3207" s="188"/>
    </row>
    <row r="3208" ht="15">
      <c r="D3208" s="188"/>
    </row>
    <row r="3209" ht="15">
      <c r="D3209" s="188"/>
    </row>
    <row r="3210" ht="15">
      <c r="D3210" s="188"/>
    </row>
    <row r="3211" ht="15">
      <c r="D3211" s="188"/>
    </row>
    <row r="3212" ht="15">
      <c r="D3212" s="188"/>
    </row>
    <row r="3213" ht="15">
      <c r="D3213" s="188"/>
    </row>
    <row r="3214" ht="15">
      <c r="D3214" s="188"/>
    </row>
    <row r="3215" ht="15">
      <c r="D3215" s="188"/>
    </row>
    <row r="3216" ht="15">
      <c r="D3216" s="188"/>
    </row>
    <row r="3217" ht="15">
      <c r="D3217" s="188"/>
    </row>
    <row r="3218" ht="15">
      <c r="D3218" s="188"/>
    </row>
    <row r="3219" ht="15">
      <c r="D3219" s="188"/>
    </row>
    <row r="3220" ht="15">
      <c r="D3220" s="188"/>
    </row>
    <row r="3221" ht="15">
      <c r="D3221" s="188"/>
    </row>
    <row r="3222" ht="15">
      <c r="D3222" s="188"/>
    </row>
    <row r="3223" ht="15">
      <c r="D3223" s="188"/>
    </row>
    <row r="3224" ht="15">
      <c r="D3224" s="188"/>
    </row>
    <row r="3225" ht="15">
      <c r="D3225" s="188"/>
    </row>
    <row r="3226" ht="15">
      <c r="D3226" s="188"/>
    </row>
    <row r="3227" ht="15">
      <c r="D3227" s="188"/>
    </row>
    <row r="3228" ht="15">
      <c r="D3228" s="188"/>
    </row>
    <row r="3229" ht="15">
      <c r="D3229" s="188"/>
    </row>
    <row r="3230" ht="15">
      <c r="D3230" s="188"/>
    </row>
    <row r="3231" ht="15">
      <c r="D3231" s="188"/>
    </row>
    <row r="3232" ht="15">
      <c r="D3232" s="188"/>
    </row>
    <row r="3233" ht="15">
      <c r="D3233" s="188"/>
    </row>
    <row r="3234" ht="15">
      <c r="D3234" s="188"/>
    </row>
    <row r="3235" ht="15">
      <c r="D3235" s="188"/>
    </row>
    <row r="3236" ht="15">
      <c r="D3236" s="188"/>
    </row>
    <row r="3237" ht="15">
      <c r="D3237" s="188"/>
    </row>
    <row r="3238" ht="15">
      <c r="D3238" s="188"/>
    </row>
    <row r="3239" ht="15">
      <c r="D3239" s="188"/>
    </row>
    <row r="3240" ht="15">
      <c r="D3240" s="188"/>
    </row>
    <row r="3241" ht="15">
      <c r="D3241" s="188"/>
    </row>
    <row r="3242" ht="15">
      <c r="D3242" s="188"/>
    </row>
    <row r="3243" ht="15">
      <c r="D3243" s="188"/>
    </row>
    <row r="3244" ht="15">
      <c r="D3244" s="188"/>
    </row>
    <row r="3245" ht="15">
      <c r="D3245" s="188"/>
    </row>
    <row r="3246" ht="15">
      <c r="D3246" s="188"/>
    </row>
    <row r="3247" ht="15">
      <c r="D3247" s="188"/>
    </row>
    <row r="3248" ht="15">
      <c r="D3248" s="188"/>
    </row>
    <row r="3249" ht="15">
      <c r="D3249" s="188"/>
    </row>
    <row r="3250" ht="15">
      <c r="D3250" s="188"/>
    </row>
    <row r="3251" ht="15">
      <c r="D3251" s="188"/>
    </row>
    <row r="3252" ht="15">
      <c r="D3252" s="188"/>
    </row>
    <row r="3253" ht="15">
      <c r="D3253" s="188"/>
    </row>
    <row r="3254" ht="15">
      <c r="D3254" s="188"/>
    </row>
    <row r="3255" ht="15">
      <c r="D3255" s="188"/>
    </row>
    <row r="3256" ht="15">
      <c r="D3256" s="188"/>
    </row>
    <row r="3257" ht="15">
      <c r="D3257" s="188"/>
    </row>
    <row r="3258" ht="15">
      <c r="D3258" s="188"/>
    </row>
    <row r="3259" ht="15">
      <c r="D3259" s="188"/>
    </row>
    <row r="3260" ht="15">
      <c r="D3260" s="188"/>
    </row>
    <row r="3261" ht="15">
      <c r="D3261" s="188"/>
    </row>
    <row r="3262" ht="15">
      <c r="D3262" s="188"/>
    </row>
    <row r="3263" ht="15">
      <c r="D3263" s="188"/>
    </row>
    <row r="3264" ht="15">
      <c r="D3264" s="188"/>
    </row>
    <row r="3265" ht="15">
      <c r="D3265" s="188"/>
    </row>
    <row r="3266" ht="15">
      <c r="D3266" s="188"/>
    </row>
    <row r="3267" ht="15">
      <c r="D3267" s="188"/>
    </row>
    <row r="3268" ht="15">
      <c r="D3268" s="188"/>
    </row>
    <row r="3269" ht="15">
      <c r="D3269" s="188"/>
    </row>
    <row r="3270" ht="15">
      <c r="D3270" s="188"/>
    </row>
    <row r="3271" ht="15">
      <c r="D3271" s="188"/>
    </row>
    <row r="3272" ht="15">
      <c r="D3272" s="188"/>
    </row>
    <row r="3273" ht="15">
      <c r="D3273" s="188"/>
    </row>
    <row r="3274" ht="15">
      <c r="D3274" s="188"/>
    </row>
    <row r="3275" ht="15">
      <c r="D3275" s="188"/>
    </row>
    <row r="3276" ht="15">
      <c r="D3276" s="188"/>
    </row>
    <row r="3277" ht="15">
      <c r="D3277" s="188"/>
    </row>
    <row r="3278" ht="15">
      <c r="D3278" s="188"/>
    </row>
    <row r="3279" ht="15">
      <c r="D3279" s="188"/>
    </row>
    <row r="3280" ht="15">
      <c r="D3280" s="188"/>
    </row>
    <row r="3281" ht="15">
      <c r="D3281" s="188"/>
    </row>
    <row r="3282" ht="15">
      <c r="D3282" s="188"/>
    </row>
    <row r="3283" ht="15">
      <c r="D3283" s="188"/>
    </row>
    <row r="3284" ht="15">
      <c r="D3284" s="188"/>
    </row>
    <row r="3285" ht="15">
      <c r="D3285" s="188"/>
    </row>
    <row r="3286" ht="15">
      <c r="D3286" s="188"/>
    </row>
    <row r="3287" ht="15">
      <c r="D3287" s="188"/>
    </row>
    <row r="3288" ht="15">
      <c r="D3288" s="188"/>
    </row>
    <row r="3289" ht="15">
      <c r="D3289" s="188"/>
    </row>
    <row r="3290" ht="15">
      <c r="D3290" s="188"/>
    </row>
    <row r="3291" ht="15">
      <c r="D3291" s="188"/>
    </row>
    <row r="3292" ht="15">
      <c r="D3292" s="188"/>
    </row>
    <row r="3293" ht="15">
      <c r="D3293" s="188"/>
    </row>
    <row r="3294" ht="15">
      <c r="D3294" s="188"/>
    </row>
    <row r="3295" ht="15">
      <c r="D3295" s="188"/>
    </row>
    <row r="3296" ht="15">
      <c r="D3296" s="188"/>
    </row>
    <row r="3297" ht="15">
      <c r="D3297" s="188"/>
    </row>
    <row r="3298" ht="15">
      <c r="D3298" s="188"/>
    </row>
    <row r="3299" ht="15">
      <c r="D3299" s="188"/>
    </row>
    <row r="3300" ht="15">
      <c r="D3300" s="188"/>
    </row>
    <row r="3301" ht="15">
      <c r="D3301" s="188"/>
    </row>
    <row r="3302" ht="15">
      <c r="D3302" s="188"/>
    </row>
    <row r="3303" ht="15">
      <c r="D3303" s="188"/>
    </row>
    <row r="3304" ht="15">
      <c r="D3304" s="188"/>
    </row>
    <row r="3305" ht="15">
      <c r="D3305" s="188"/>
    </row>
    <row r="3306" ht="15">
      <c r="D3306" s="188"/>
    </row>
    <row r="3307" ht="15">
      <c r="D3307" s="188"/>
    </row>
    <row r="3308" ht="15">
      <c r="D3308" s="188"/>
    </row>
    <row r="3309" ht="15">
      <c r="D3309" s="188"/>
    </row>
    <row r="3310" ht="15">
      <c r="D3310" s="188"/>
    </row>
    <row r="3311" ht="15">
      <c r="D3311" s="188"/>
    </row>
    <row r="3312" ht="15">
      <c r="D3312" s="188"/>
    </row>
    <row r="3313" ht="15">
      <c r="D3313" s="188"/>
    </row>
    <row r="3314" ht="15">
      <c r="D3314" s="188"/>
    </row>
    <row r="3315" ht="15">
      <c r="D3315" s="188"/>
    </row>
    <row r="3316" ht="15">
      <c r="D3316" s="188"/>
    </row>
    <row r="3317" ht="15">
      <c r="D3317" s="188"/>
    </row>
    <row r="3318" ht="15">
      <c r="D3318" s="188"/>
    </row>
    <row r="3319" ht="15">
      <c r="D3319" s="188"/>
    </row>
    <row r="3320" ht="15">
      <c r="D3320" s="188"/>
    </row>
    <row r="3321" ht="15">
      <c r="D3321" s="188"/>
    </row>
    <row r="3322" ht="15">
      <c r="D3322" s="188"/>
    </row>
    <row r="3323" ht="15">
      <c r="D3323" s="188"/>
    </row>
    <row r="3324" ht="15">
      <c r="D3324" s="188"/>
    </row>
    <row r="3325" ht="15">
      <c r="D3325" s="188"/>
    </row>
    <row r="3326" ht="15">
      <c r="D3326" s="188"/>
    </row>
    <row r="3327" ht="15">
      <c r="D3327" s="188"/>
    </row>
    <row r="3328" ht="15">
      <c r="D3328" s="188"/>
    </row>
    <row r="3329" ht="15">
      <c r="D3329" s="188"/>
    </row>
    <row r="3330" ht="15">
      <c r="D3330" s="188"/>
    </row>
    <row r="3331" ht="15">
      <c r="D3331" s="188"/>
    </row>
    <row r="3332" ht="15">
      <c r="D3332" s="188"/>
    </row>
    <row r="3333" ht="15">
      <c r="D3333" s="188"/>
    </row>
    <row r="3334" ht="15">
      <c r="D3334" s="188"/>
    </row>
    <row r="3335" ht="15">
      <c r="D3335" s="188"/>
    </row>
    <row r="3336" ht="15">
      <c r="D3336" s="188"/>
    </row>
    <row r="3337" ht="15">
      <c r="D3337" s="188"/>
    </row>
    <row r="3338" ht="15">
      <c r="D3338" s="188"/>
    </row>
    <row r="3339" ht="15">
      <c r="D3339" s="188"/>
    </row>
    <row r="3340" ht="15">
      <c r="D3340" s="188"/>
    </row>
    <row r="3341" ht="15">
      <c r="D3341" s="188"/>
    </row>
    <row r="3342" ht="15">
      <c r="D3342" s="188"/>
    </row>
    <row r="3343" ht="15">
      <c r="D3343" s="188"/>
    </row>
    <row r="3344" ht="15">
      <c r="D3344" s="188"/>
    </row>
    <row r="3345" ht="15">
      <c r="D3345" s="188"/>
    </row>
    <row r="3346" ht="15">
      <c r="D3346" s="188"/>
    </row>
    <row r="3347" ht="15">
      <c r="D3347" s="188"/>
    </row>
    <row r="3348" ht="15">
      <c r="D3348" s="188"/>
    </row>
    <row r="3349" ht="15">
      <c r="D3349" s="188"/>
    </row>
    <row r="3350" ht="15">
      <c r="D3350" s="188"/>
    </row>
    <row r="3351" ht="15">
      <c r="D3351" s="188"/>
    </row>
    <row r="3352" ht="15">
      <c r="D3352" s="188"/>
    </row>
    <row r="3353" ht="15">
      <c r="D3353" s="188"/>
    </row>
    <row r="3354" ht="15">
      <c r="D3354" s="188"/>
    </row>
    <row r="3355" ht="15">
      <c r="D3355" s="188"/>
    </row>
    <row r="3356" ht="15">
      <c r="D3356" s="188"/>
    </row>
    <row r="3357" ht="15">
      <c r="D3357" s="188"/>
    </row>
    <row r="3358" ht="15">
      <c r="D3358" s="188"/>
    </row>
    <row r="3359" ht="15">
      <c r="D3359" s="188"/>
    </row>
    <row r="3360" ht="15">
      <c r="D3360" s="188"/>
    </row>
    <row r="3361" ht="15">
      <c r="D3361" s="188"/>
    </row>
    <row r="3362" ht="15">
      <c r="D3362" s="188"/>
    </row>
    <row r="3363" ht="15">
      <c r="D3363" s="188"/>
    </row>
    <row r="3364" ht="15">
      <c r="D3364" s="188"/>
    </row>
    <row r="3365" ht="15">
      <c r="D3365" s="188"/>
    </row>
    <row r="3366" ht="15">
      <c r="D3366" s="188"/>
    </row>
    <row r="3367" ht="15">
      <c r="D3367" s="188"/>
    </row>
    <row r="3368" ht="15">
      <c r="D3368" s="188"/>
    </row>
    <row r="3369" ht="15">
      <c r="D3369" s="188"/>
    </row>
    <row r="3370" ht="15">
      <c r="D3370" s="188"/>
    </row>
    <row r="3371" ht="15">
      <c r="D3371" s="188"/>
    </row>
    <row r="3372" ht="15">
      <c r="D3372" s="188"/>
    </row>
    <row r="3373" ht="15">
      <c r="D3373" s="188"/>
    </row>
    <row r="3374" ht="15">
      <c r="D3374" s="188"/>
    </row>
    <row r="3375" ht="15">
      <c r="D3375" s="188"/>
    </row>
    <row r="3376" ht="15">
      <c r="D3376" s="188"/>
    </row>
    <row r="3377" ht="15">
      <c r="D3377" s="188"/>
    </row>
    <row r="3378" ht="15">
      <c r="D3378" s="188"/>
    </row>
    <row r="3379" ht="15">
      <c r="D3379" s="188"/>
    </row>
    <row r="3380" ht="15">
      <c r="D3380" s="188"/>
    </row>
    <row r="3381" ht="15">
      <c r="D3381" s="188"/>
    </row>
    <row r="3382" ht="15">
      <c r="D3382" s="188"/>
    </row>
    <row r="3383" ht="15">
      <c r="D3383" s="188"/>
    </row>
    <row r="3384" ht="15">
      <c r="D3384" s="188"/>
    </row>
    <row r="3385" ht="15">
      <c r="D3385" s="188"/>
    </row>
    <row r="3386" ht="15">
      <c r="D3386" s="188"/>
    </row>
    <row r="3387" ht="15">
      <c r="D3387" s="188"/>
    </row>
    <row r="3388" ht="15">
      <c r="D3388" s="188"/>
    </row>
    <row r="3389" ht="15">
      <c r="D3389" s="188"/>
    </row>
    <row r="3390" ht="15">
      <c r="D3390" s="188"/>
    </row>
    <row r="3391" ht="15">
      <c r="D3391" s="188"/>
    </row>
    <row r="3392" ht="15">
      <c r="D3392" s="188"/>
    </row>
    <row r="3393" ht="15">
      <c r="D3393" s="188"/>
    </row>
    <row r="3394" ht="15">
      <c r="D3394" s="188"/>
    </row>
    <row r="3395" ht="15">
      <c r="D3395" s="188"/>
    </row>
    <row r="3396" ht="15">
      <c r="D3396" s="188"/>
    </row>
    <row r="3397" ht="15">
      <c r="D3397" s="188"/>
    </row>
    <row r="3398" ht="15">
      <c r="D3398" s="188"/>
    </row>
    <row r="3399" ht="15">
      <c r="D3399" s="188"/>
    </row>
    <row r="3400" ht="15">
      <c r="D3400" s="188"/>
    </row>
    <row r="3401" ht="15">
      <c r="D3401" s="188"/>
    </row>
    <row r="3402" ht="15">
      <c r="D3402" s="188"/>
    </row>
    <row r="3403" ht="15">
      <c r="D3403" s="188"/>
    </row>
    <row r="3404" ht="15">
      <c r="D3404" s="188"/>
    </row>
    <row r="3405" ht="15">
      <c r="D3405" s="188"/>
    </row>
    <row r="3406" ht="15">
      <c r="D3406" s="188"/>
    </row>
    <row r="3407" ht="15">
      <c r="D3407" s="188"/>
    </row>
    <row r="3408" ht="15">
      <c r="D3408" s="188"/>
    </row>
    <row r="3409" ht="15">
      <c r="D3409" s="188"/>
    </row>
    <row r="3410" ht="15">
      <c r="D3410" s="188"/>
    </row>
    <row r="3411" ht="15">
      <c r="D3411" s="188"/>
    </row>
    <row r="3412" ht="15">
      <c r="D3412" s="188"/>
    </row>
    <row r="3413" ht="15">
      <c r="D3413" s="188"/>
    </row>
    <row r="3414" ht="15">
      <c r="D3414" s="188"/>
    </row>
    <row r="3415" ht="15">
      <c r="D3415" s="188"/>
    </row>
    <row r="3416" ht="15">
      <c r="D3416" s="188"/>
    </row>
    <row r="3417" ht="15">
      <c r="D3417" s="188"/>
    </row>
    <row r="3418" ht="15">
      <c r="D3418" s="188"/>
    </row>
    <row r="3419" ht="15">
      <c r="D3419" s="188"/>
    </row>
    <row r="3420" ht="15">
      <c r="D3420" s="188"/>
    </row>
    <row r="3421" ht="15">
      <c r="D3421" s="188"/>
    </row>
    <row r="3422" ht="15">
      <c r="D3422" s="188"/>
    </row>
    <row r="3423" ht="15">
      <c r="D3423" s="188"/>
    </row>
    <row r="3424" ht="15">
      <c r="D3424" s="188"/>
    </row>
    <row r="3425" ht="15">
      <c r="D3425" s="188"/>
    </row>
    <row r="3426" ht="15">
      <c r="D3426" s="188"/>
    </row>
    <row r="3427" ht="15">
      <c r="D3427" s="188"/>
    </row>
    <row r="3428" ht="15">
      <c r="D3428" s="188"/>
    </row>
    <row r="3429" ht="15">
      <c r="D3429" s="188"/>
    </row>
    <row r="3430" ht="15">
      <c r="D3430" s="188"/>
    </row>
    <row r="3431" ht="15">
      <c r="D3431" s="188"/>
    </row>
    <row r="3432" ht="15">
      <c r="D3432" s="188"/>
    </row>
    <row r="3433" ht="15">
      <c r="D3433" s="188"/>
    </row>
    <row r="3434" ht="15">
      <c r="D3434" s="188"/>
    </row>
    <row r="3435" ht="15">
      <c r="D3435" s="188"/>
    </row>
    <row r="3436" ht="15">
      <c r="D3436" s="188"/>
    </row>
    <row r="3437" ht="15">
      <c r="D3437" s="188"/>
    </row>
    <row r="3438" ht="15">
      <c r="D3438" s="188"/>
    </row>
    <row r="3439" ht="15">
      <c r="D3439" s="188"/>
    </row>
    <row r="3440" ht="15">
      <c r="D3440" s="188"/>
    </row>
    <row r="3441" ht="15">
      <c r="D3441" s="188"/>
    </row>
    <row r="3442" ht="15">
      <c r="D3442" s="188"/>
    </row>
    <row r="3443" ht="15">
      <c r="D3443" s="188"/>
    </row>
    <row r="3444" ht="15">
      <c r="D3444" s="188"/>
    </row>
    <row r="3445" ht="15">
      <c r="D3445" s="188"/>
    </row>
    <row r="3446" ht="15">
      <c r="D3446" s="188"/>
    </row>
    <row r="3447" ht="15">
      <c r="D3447" s="188"/>
    </row>
    <row r="3448" ht="15">
      <c r="D3448" s="188"/>
    </row>
    <row r="3449" ht="15">
      <c r="D3449" s="188"/>
    </row>
    <row r="3450" ht="15">
      <c r="D3450" s="188"/>
    </row>
    <row r="3451" ht="15">
      <c r="D3451" s="188"/>
    </row>
    <row r="3452" ht="15">
      <c r="D3452" s="188"/>
    </row>
    <row r="3453" ht="15">
      <c r="D3453" s="188"/>
    </row>
    <row r="3454" ht="15">
      <c r="D3454" s="188"/>
    </row>
    <row r="3455" ht="15">
      <c r="D3455" s="188"/>
    </row>
    <row r="3456" ht="15">
      <c r="D3456" s="188"/>
    </row>
    <row r="3457" ht="15">
      <c r="D3457" s="188"/>
    </row>
    <row r="3458" ht="15">
      <c r="D3458" s="188"/>
    </row>
    <row r="3459" ht="15">
      <c r="D3459" s="188"/>
    </row>
    <row r="3460" ht="15">
      <c r="D3460" s="188"/>
    </row>
    <row r="3461" ht="15">
      <c r="D3461" s="188"/>
    </row>
    <row r="3462" ht="15">
      <c r="D3462" s="188"/>
    </row>
    <row r="3463" ht="15">
      <c r="D3463" s="188"/>
    </row>
    <row r="3464" ht="15">
      <c r="D3464" s="188"/>
    </row>
    <row r="3465" ht="15">
      <c r="D3465" s="188"/>
    </row>
    <row r="3466" ht="15">
      <c r="D3466" s="188"/>
    </row>
    <row r="3467" ht="15">
      <c r="D3467" s="188"/>
    </row>
    <row r="3468" ht="15">
      <c r="D3468" s="188"/>
    </row>
    <row r="3469" ht="15">
      <c r="D3469" s="188"/>
    </row>
    <row r="3470" ht="15">
      <c r="D3470" s="188"/>
    </row>
    <row r="3471" ht="15">
      <c r="D3471" s="188"/>
    </row>
    <row r="3472" ht="15">
      <c r="D3472" s="188"/>
    </row>
    <row r="3473" ht="15">
      <c r="D3473" s="188"/>
    </row>
    <row r="3474" ht="15">
      <c r="D3474" s="188"/>
    </row>
    <row r="3475" ht="15">
      <c r="D3475" s="188"/>
    </row>
    <row r="3476" ht="15">
      <c r="D3476" s="188"/>
    </row>
    <row r="3477" ht="15">
      <c r="D3477" s="188"/>
    </row>
    <row r="3478" ht="15">
      <c r="D3478" s="188"/>
    </row>
    <row r="3479" ht="15">
      <c r="D3479" s="188"/>
    </row>
    <row r="3480" ht="15">
      <c r="D3480" s="188"/>
    </row>
    <row r="3481" ht="15">
      <c r="D3481" s="188"/>
    </row>
    <row r="3482" ht="15">
      <c r="D3482" s="188"/>
    </row>
    <row r="3483" ht="15">
      <c r="D3483" s="188"/>
    </row>
    <row r="3484" ht="15">
      <c r="D3484" s="188"/>
    </row>
    <row r="3485" ht="15">
      <c r="D3485" s="188"/>
    </row>
    <row r="3486" ht="15">
      <c r="D3486" s="188"/>
    </row>
    <row r="3487" ht="15">
      <c r="D3487" s="188"/>
    </row>
    <row r="3488" ht="15">
      <c r="D3488" s="188"/>
    </row>
    <row r="3489" ht="15">
      <c r="D3489" s="188"/>
    </row>
    <row r="3490" ht="15">
      <c r="D3490" s="188"/>
    </row>
    <row r="3491" ht="15">
      <c r="D3491" s="188"/>
    </row>
    <row r="3492" ht="15">
      <c r="D3492" s="188"/>
    </row>
    <row r="3493" ht="15">
      <c r="D3493" s="188"/>
    </row>
    <row r="3494" ht="15">
      <c r="D3494" s="188"/>
    </row>
    <row r="3495" ht="15">
      <c r="D3495" s="188"/>
    </row>
    <row r="3496" ht="15">
      <c r="D3496" s="188"/>
    </row>
    <row r="3497" ht="15">
      <c r="D3497" s="188"/>
    </row>
    <row r="3498" ht="15">
      <c r="D3498" s="188"/>
    </row>
    <row r="3499" ht="15">
      <c r="D3499" s="188"/>
    </row>
    <row r="3500" ht="15">
      <c r="D3500" s="188"/>
    </row>
    <row r="3501" ht="15">
      <c r="D3501" s="188"/>
    </row>
    <row r="3502" ht="15">
      <c r="D3502" s="188"/>
    </row>
    <row r="3503" ht="15">
      <c r="D3503" s="188"/>
    </row>
    <row r="3504" ht="15">
      <c r="D3504" s="188"/>
    </row>
    <row r="3505" ht="15">
      <c r="D3505" s="188"/>
    </row>
    <row r="3506" ht="15">
      <c r="D3506" s="188"/>
    </row>
    <row r="3507" ht="15">
      <c r="D3507" s="188"/>
    </row>
    <row r="3508" ht="15">
      <c r="D3508" s="188"/>
    </row>
    <row r="3509" ht="15">
      <c r="D3509" s="188"/>
    </row>
    <row r="3510" ht="15">
      <c r="D3510" s="188"/>
    </row>
    <row r="3511" ht="15">
      <c r="D3511" s="188"/>
    </row>
    <row r="3512" ht="15">
      <c r="D3512" s="188"/>
    </row>
    <row r="3513" ht="15">
      <c r="D3513" s="188"/>
    </row>
    <row r="3514" ht="15">
      <c r="D3514" s="188"/>
    </row>
    <row r="3515" ht="15">
      <c r="D3515" s="188"/>
    </row>
    <row r="3516" ht="15">
      <c r="D3516" s="188"/>
    </row>
    <row r="3517" ht="15">
      <c r="D3517" s="188"/>
    </row>
    <row r="3518" ht="15">
      <c r="D3518" s="188"/>
    </row>
    <row r="3519" ht="15">
      <c r="D3519" s="188"/>
    </row>
    <row r="3520" ht="15">
      <c r="D3520" s="188"/>
    </row>
    <row r="3521" ht="15">
      <c r="D3521" s="188"/>
    </row>
    <row r="3522" ht="15">
      <c r="D3522" s="188"/>
    </row>
    <row r="3523" ht="15">
      <c r="D3523" s="188"/>
    </row>
    <row r="3524" ht="15">
      <c r="D3524" s="188"/>
    </row>
    <row r="3525" ht="15">
      <c r="D3525" s="188"/>
    </row>
    <row r="3526" ht="15">
      <c r="D3526" s="188"/>
    </row>
    <row r="3527" ht="15">
      <c r="D3527" s="188"/>
    </row>
    <row r="3528" ht="15">
      <c r="D3528" s="188"/>
    </row>
    <row r="3529" ht="15">
      <c r="D3529" s="188"/>
    </row>
    <row r="3530" ht="15">
      <c r="D3530" s="188"/>
    </row>
    <row r="3531" ht="15">
      <c r="D3531" s="188"/>
    </row>
    <row r="3532" ht="15">
      <c r="D3532" s="188"/>
    </row>
    <row r="3533" ht="15">
      <c r="D3533" s="188"/>
    </row>
    <row r="3534" ht="15">
      <c r="D3534" s="188"/>
    </row>
    <row r="3535" ht="15">
      <c r="D3535" s="188"/>
    </row>
    <row r="3536" ht="15">
      <c r="D3536" s="188"/>
    </row>
    <row r="3537" ht="15">
      <c r="D3537" s="188"/>
    </row>
    <row r="3538" ht="15">
      <c r="D3538" s="188"/>
    </row>
    <row r="3539" ht="15">
      <c r="D3539" s="188"/>
    </row>
    <row r="3540" ht="15">
      <c r="D3540" s="188"/>
    </row>
    <row r="3541" ht="15">
      <c r="D3541" s="188"/>
    </row>
    <row r="3542" ht="15">
      <c r="D3542" s="188"/>
    </row>
    <row r="3543" ht="15">
      <c r="D3543" s="188"/>
    </row>
    <row r="3544" ht="15">
      <c r="D3544" s="188"/>
    </row>
    <row r="3545" ht="15">
      <c r="D3545" s="188"/>
    </row>
    <row r="3546" ht="15">
      <c r="D3546" s="188"/>
    </row>
    <row r="3547" ht="15">
      <c r="D3547" s="188"/>
    </row>
    <row r="3548" ht="15">
      <c r="D3548" s="188"/>
    </row>
    <row r="3549" ht="15">
      <c r="D3549" s="188"/>
    </row>
    <row r="3550" ht="15">
      <c r="D3550" s="188"/>
    </row>
    <row r="3551" ht="15">
      <c r="D3551" s="188"/>
    </row>
    <row r="3552" ht="15">
      <c r="D3552" s="188"/>
    </row>
    <row r="3553" ht="15">
      <c r="D3553" s="188"/>
    </row>
    <row r="3554" ht="15">
      <c r="D3554" s="188"/>
    </row>
    <row r="3555" ht="15">
      <c r="D3555" s="188"/>
    </row>
    <row r="3556" ht="15">
      <c r="D3556" s="188"/>
    </row>
    <row r="3557" ht="15">
      <c r="D3557" s="188"/>
    </row>
    <row r="3558" ht="15">
      <c r="D3558" s="188"/>
    </row>
    <row r="3559" ht="15">
      <c r="D3559" s="188"/>
    </row>
    <row r="3560" ht="15">
      <c r="D3560" s="188"/>
    </row>
    <row r="3561" ht="15">
      <c r="D3561" s="188"/>
    </row>
    <row r="3562" ht="15">
      <c r="D3562" s="188"/>
    </row>
    <row r="3563" ht="15">
      <c r="D3563" s="188"/>
    </row>
    <row r="3564" ht="15">
      <c r="D3564" s="188"/>
    </row>
    <row r="3565" ht="15">
      <c r="D3565" s="188"/>
    </row>
    <row r="3566" ht="15">
      <c r="D3566" s="188"/>
    </row>
    <row r="3567" ht="15">
      <c r="D3567" s="188"/>
    </row>
    <row r="3568" ht="15">
      <c r="D3568" s="188"/>
    </row>
    <row r="3569" ht="15">
      <c r="D3569" s="188"/>
    </row>
    <row r="3570" ht="15">
      <c r="D3570" s="188"/>
    </row>
    <row r="3571" ht="15">
      <c r="D3571" s="188"/>
    </row>
    <row r="3572" ht="15">
      <c r="D3572" s="188"/>
    </row>
    <row r="3573" ht="15">
      <c r="D3573" s="188"/>
    </row>
    <row r="3574" ht="15">
      <c r="D3574" s="188"/>
    </row>
    <row r="3575" ht="15">
      <c r="D3575" s="188"/>
    </row>
    <row r="3576" ht="15">
      <c r="D3576" s="188"/>
    </row>
    <row r="3577" ht="15">
      <c r="D3577" s="188"/>
    </row>
    <row r="3578" ht="15">
      <c r="D3578" s="188"/>
    </row>
    <row r="3579" ht="15">
      <c r="D3579" s="188"/>
    </row>
    <row r="3580" ht="15">
      <c r="D3580" s="188"/>
    </row>
    <row r="3581" ht="15">
      <c r="D3581" s="188"/>
    </row>
    <row r="3582" ht="15">
      <c r="D3582" s="188"/>
    </row>
    <row r="3583" ht="15">
      <c r="D3583" s="188"/>
    </row>
    <row r="3584" ht="15">
      <c r="D3584" s="188"/>
    </row>
    <row r="3585" ht="15">
      <c r="D3585" s="188"/>
    </row>
    <row r="3586" ht="15">
      <c r="D3586" s="188"/>
    </row>
    <row r="3587" ht="15">
      <c r="D3587" s="188"/>
    </row>
    <row r="3588" ht="15">
      <c r="D3588" s="188"/>
    </row>
    <row r="3589" ht="15">
      <c r="D3589" s="188"/>
    </row>
    <row r="3590" ht="15">
      <c r="D3590" s="188"/>
    </row>
    <row r="3591" ht="15">
      <c r="D3591" s="188"/>
    </row>
    <row r="3592" ht="15">
      <c r="D3592" s="188"/>
    </row>
    <row r="3593" ht="15">
      <c r="D3593" s="188"/>
    </row>
    <row r="3594" ht="15">
      <c r="D3594" s="188"/>
    </row>
    <row r="3595" ht="15">
      <c r="D3595" s="188"/>
    </row>
    <row r="3596" ht="15">
      <c r="D3596" s="188"/>
    </row>
    <row r="3597" ht="15">
      <c r="D3597" s="188"/>
    </row>
    <row r="3598" ht="15">
      <c r="D3598" s="188"/>
    </row>
    <row r="3599" ht="15">
      <c r="D3599" s="188"/>
    </row>
    <row r="3600" ht="15">
      <c r="D3600" s="188"/>
    </row>
    <row r="3601" ht="15">
      <c r="D3601" s="188"/>
    </row>
    <row r="3602" ht="15">
      <c r="D3602" s="188"/>
    </row>
    <row r="3603" ht="15">
      <c r="D3603" s="188"/>
    </row>
    <row r="3604" ht="15">
      <c r="D3604" s="188"/>
    </row>
    <row r="3605" ht="15">
      <c r="D3605" s="188"/>
    </row>
    <row r="3606" ht="15">
      <c r="D3606" s="188"/>
    </row>
    <row r="3607" ht="15">
      <c r="D3607" s="188"/>
    </row>
    <row r="3608" ht="15">
      <c r="D3608" s="188"/>
    </row>
    <row r="3609" ht="15">
      <c r="D3609" s="188"/>
    </row>
    <row r="3610" ht="15">
      <c r="D3610" s="188"/>
    </row>
    <row r="3611" ht="15">
      <c r="D3611" s="188"/>
    </row>
    <row r="3612" ht="15">
      <c r="D3612" s="188"/>
    </row>
    <row r="3613" ht="15">
      <c r="D3613" s="188"/>
    </row>
    <row r="3614" ht="15">
      <c r="D3614" s="188"/>
    </row>
    <row r="3615" ht="15">
      <c r="D3615" s="188"/>
    </row>
    <row r="3616" ht="15">
      <c r="D3616" s="188"/>
    </row>
    <row r="3617" ht="15">
      <c r="D3617" s="188"/>
    </row>
    <row r="3618" ht="15">
      <c r="D3618" s="188"/>
    </row>
    <row r="3619" ht="15">
      <c r="D3619" s="188"/>
    </row>
    <row r="3620" ht="15">
      <c r="D3620" s="188"/>
    </row>
    <row r="3621" ht="15">
      <c r="D3621" s="188"/>
    </row>
    <row r="3622" ht="15">
      <c r="D3622" s="188"/>
    </row>
    <row r="3623" ht="15">
      <c r="D3623" s="188"/>
    </row>
    <row r="3624" ht="15">
      <c r="D3624" s="188"/>
    </row>
    <row r="3625" ht="15">
      <c r="D3625" s="188"/>
    </row>
    <row r="3626" ht="15">
      <c r="D3626" s="188"/>
    </row>
    <row r="3627" ht="15">
      <c r="D3627" s="188"/>
    </row>
    <row r="3628" ht="15">
      <c r="D3628" s="188"/>
    </row>
    <row r="3629" ht="15">
      <c r="D3629" s="188"/>
    </row>
    <row r="3630" ht="15">
      <c r="D3630" s="188"/>
    </row>
    <row r="3631" ht="15">
      <c r="D3631" s="188"/>
    </row>
    <row r="3632" ht="15">
      <c r="D3632" s="188"/>
    </row>
    <row r="3633" ht="15">
      <c r="D3633" s="188"/>
    </row>
    <row r="3634" ht="15">
      <c r="D3634" s="188"/>
    </row>
    <row r="3635" ht="15">
      <c r="D3635" s="188"/>
    </row>
    <row r="3636" ht="15">
      <c r="D3636" s="188"/>
    </row>
    <row r="3637" ht="15">
      <c r="D3637" s="188"/>
    </row>
    <row r="3638" ht="15">
      <c r="D3638" s="188"/>
    </row>
    <row r="3639" ht="15">
      <c r="D3639" s="188"/>
    </row>
    <row r="3640" ht="15">
      <c r="D3640" s="188"/>
    </row>
    <row r="3641" ht="15">
      <c r="D3641" s="188"/>
    </row>
    <row r="3642" ht="15">
      <c r="D3642" s="188"/>
    </row>
    <row r="3643" ht="15">
      <c r="D3643" s="188"/>
    </row>
    <row r="3644" ht="15">
      <c r="D3644" s="188"/>
    </row>
    <row r="3645" ht="15">
      <c r="D3645" s="188"/>
    </row>
    <row r="3646" ht="15">
      <c r="D3646" s="188"/>
    </row>
    <row r="3647" ht="15">
      <c r="D3647" s="188"/>
    </row>
    <row r="3648" ht="15">
      <c r="D3648" s="188"/>
    </row>
    <row r="3649" ht="15">
      <c r="D3649" s="188"/>
    </row>
    <row r="3650" ht="15">
      <c r="D3650" s="188"/>
    </row>
    <row r="3651" ht="15">
      <c r="D3651" s="188"/>
    </row>
    <row r="3652" ht="15">
      <c r="D3652" s="188"/>
    </row>
    <row r="3653" ht="15">
      <c r="D3653" s="188"/>
    </row>
    <row r="3654" ht="15">
      <c r="D3654" s="188"/>
    </row>
    <row r="3655" ht="15">
      <c r="D3655" s="188"/>
    </row>
    <row r="3656" ht="15">
      <c r="D3656" s="188"/>
    </row>
    <row r="3657" ht="15">
      <c r="D3657" s="188"/>
    </row>
    <row r="3658" ht="15">
      <c r="D3658" s="188"/>
    </row>
    <row r="3659" ht="15">
      <c r="D3659" s="188"/>
    </row>
    <row r="3660" ht="15">
      <c r="D3660" s="188"/>
    </row>
    <row r="3661" ht="15">
      <c r="D3661" s="188"/>
    </row>
    <row r="3662" ht="15">
      <c r="D3662" s="188"/>
    </row>
    <row r="3663" ht="15">
      <c r="D3663" s="188"/>
    </row>
    <row r="3664" ht="15">
      <c r="D3664" s="188"/>
    </row>
    <row r="3665" ht="15">
      <c r="D3665" s="188"/>
    </row>
    <row r="3666" ht="15">
      <c r="D3666" s="188"/>
    </row>
    <row r="3667" ht="15">
      <c r="D3667" s="188"/>
    </row>
    <row r="3668" ht="15">
      <c r="D3668" s="188"/>
    </row>
    <row r="3669" ht="15">
      <c r="D3669" s="188"/>
    </row>
    <row r="3670" ht="15">
      <c r="D3670" s="188"/>
    </row>
    <row r="3671" ht="15">
      <c r="D3671" s="188"/>
    </row>
    <row r="3672" ht="15">
      <c r="D3672" s="188"/>
    </row>
    <row r="3673" ht="15">
      <c r="D3673" s="188"/>
    </row>
    <row r="3674" ht="15">
      <c r="D3674" s="188"/>
    </row>
    <row r="3675" ht="15">
      <c r="D3675" s="188"/>
    </row>
    <row r="3676" ht="15">
      <c r="D3676" s="188"/>
    </row>
    <row r="3677" ht="15">
      <c r="D3677" s="188"/>
    </row>
    <row r="3678" ht="15">
      <c r="D3678" s="188"/>
    </row>
    <row r="3679" ht="15">
      <c r="D3679" s="188"/>
    </row>
    <row r="3680" ht="15">
      <c r="D3680" s="188"/>
    </row>
    <row r="3681" ht="15">
      <c r="D3681" s="188"/>
    </row>
    <row r="3682" ht="15">
      <c r="D3682" s="188"/>
    </row>
    <row r="3683" ht="15">
      <c r="D3683" s="188"/>
    </row>
    <row r="3684" ht="15">
      <c r="D3684" s="188"/>
    </row>
    <row r="3685" ht="15">
      <c r="D3685" s="188"/>
    </row>
    <row r="3686" ht="15">
      <c r="D3686" s="188"/>
    </row>
    <row r="3687" ht="15">
      <c r="D3687" s="188"/>
    </row>
    <row r="3688" ht="15">
      <c r="D3688" s="188"/>
    </row>
    <row r="3689" ht="15">
      <c r="D3689" s="188"/>
    </row>
    <row r="3690" ht="15">
      <c r="D3690" s="188"/>
    </row>
    <row r="3691" ht="15">
      <c r="D3691" s="188"/>
    </row>
    <row r="3692" ht="15">
      <c r="D3692" s="188"/>
    </row>
    <row r="3693" ht="15">
      <c r="D3693" s="188"/>
    </row>
    <row r="3694" ht="15">
      <c r="D3694" s="188"/>
    </row>
    <row r="3695" ht="15">
      <c r="D3695" s="188"/>
    </row>
    <row r="3696" ht="15">
      <c r="D3696" s="188"/>
    </row>
    <row r="3697" ht="15">
      <c r="D3697" s="188"/>
    </row>
    <row r="3698" ht="15">
      <c r="D3698" s="188"/>
    </row>
    <row r="3699" ht="15">
      <c r="D3699" s="188"/>
    </row>
    <row r="3700" ht="15">
      <c r="D3700" s="188"/>
    </row>
    <row r="3701" ht="15">
      <c r="D3701" s="188"/>
    </row>
    <row r="3702" ht="15">
      <c r="D3702" s="188"/>
    </row>
    <row r="3703" ht="15">
      <c r="D3703" s="188"/>
    </row>
    <row r="3704" ht="15">
      <c r="D3704" s="188"/>
    </row>
    <row r="3705" ht="15">
      <c r="D3705" s="188"/>
    </row>
    <row r="3706" ht="15">
      <c r="D3706" s="188"/>
    </row>
    <row r="3707" ht="15">
      <c r="D3707" s="188"/>
    </row>
    <row r="3708" ht="15">
      <c r="D3708" s="188"/>
    </row>
    <row r="3709" ht="15">
      <c r="D3709" s="188"/>
    </row>
    <row r="3710" ht="15">
      <c r="D3710" s="188"/>
    </row>
    <row r="3711" ht="15">
      <c r="D3711" s="188"/>
    </row>
    <row r="3712" ht="15">
      <c r="D3712" s="188"/>
    </row>
    <row r="3713" ht="15">
      <c r="D3713" s="188"/>
    </row>
    <row r="3714" ht="15">
      <c r="D3714" s="188"/>
    </row>
    <row r="3715" ht="15">
      <c r="D3715" s="188"/>
    </row>
    <row r="3716" ht="15">
      <c r="D3716" s="188"/>
    </row>
    <row r="3717" ht="15">
      <c r="D3717" s="188"/>
    </row>
    <row r="3718" ht="15">
      <c r="D3718" s="188"/>
    </row>
    <row r="3719" ht="15">
      <c r="D3719" s="188"/>
    </row>
    <row r="3720" ht="15">
      <c r="D3720" s="188"/>
    </row>
    <row r="3721" ht="15">
      <c r="D3721" s="188"/>
    </row>
    <row r="3722" ht="15">
      <c r="D3722" s="188"/>
    </row>
    <row r="3723" ht="15">
      <c r="D3723" s="188"/>
    </row>
    <row r="3724" ht="15">
      <c r="D3724" s="188"/>
    </row>
    <row r="3725" ht="15">
      <c r="D3725" s="188"/>
    </row>
    <row r="3726" ht="15">
      <c r="D3726" s="188"/>
    </row>
    <row r="3727" ht="15">
      <c r="D3727" s="188"/>
    </row>
    <row r="3728" ht="15">
      <c r="D3728" s="188"/>
    </row>
    <row r="3729" ht="15">
      <c r="D3729" s="188"/>
    </row>
    <row r="3730" ht="15">
      <c r="D3730" s="188"/>
    </row>
    <row r="3731" ht="15">
      <c r="D3731" s="188"/>
    </row>
    <row r="3732" ht="15">
      <c r="D3732" s="188"/>
    </row>
    <row r="3733" ht="15">
      <c r="D3733" s="188"/>
    </row>
    <row r="3734" ht="15">
      <c r="D3734" s="188"/>
    </row>
    <row r="3735" ht="15">
      <c r="D3735" s="188"/>
    </row>
    <row r="3736" ht="15">
      <c r="D3736" s="188"/>
    </row>
    <row r="3737" ht="15">
      <c r="D3737" s="188"/>
    </row>
    <row r="3738" ht="15">
      <c r="D3738" s="188"/>
    </row>
    <row r="3739" ht="15">
      <c r="D3739" s="188"/>
    </row>
    <row r="3740" ht="15">
      <c r="D3740" s="188"/>
    </row>
    <row r="3741" ht="15">
      <c r="D3741" s="188"/>
    </row>
    <row r="3742" ht="15">
      <c r="D3742" s="188"/>
    </row>
    <row r="3743" ht="15">
      <c r="D3743" s="188"/>
    </row>
    <row r="3744" ht="15">
      <c r="D3744" s="188"/>
    </row>
    <row r="3745" ht="15">
      <c r="D3745" s="188"/>
    </row>
    <row r="3746" ht="15">
      <c r="D3746" s="188"/>
    </row>
    <row r="3747" ht="15">
      <c r="D3747" s="188"/>
    </row>
    <row r="3748" ht="15">
      <c r="D3748" s="188"/>
    </row>
    <row r="3749" ht="15">
      <c r="D3749" s="188"/>
    </row>
    <row r="3750" ht="15">
      <c r="D3750" s="188"/>
    </row>
    <row r="3751" ht="15">
      <c r="D3751" s="188"/>
    </row>
    <row r="3752" ht="15">
      <c r="D3752" s="188"/>
    </row>
    <row r="3753" ht="15">
      <c r="D3753" s="188"/>
    </row>
    <row r="3754" ht="15">
      <c r="D3754" s="188"/>
    </row>
    <row r="3755" ht="15">
      <c r="D3755" s="188"/>
    </row>
    <row r="3756" ht="15">
      <c r="D3756" s="188"/>
    </row>
    <row r="3757" ht="15">
      <c r="D3757" s="188"/>
    </row>
    <row r="3758" ht="15">
      <c r="D3758" s="188"/>
    </row>
    <row r="3759" ht="15">
      <c r="D3759" s="188"/>
    </row>
    <row r="3760" ht="15">
      <c r="D3760" s="188"/>
    </row>
    <row r="3761" ht="15">
      <c r="D3761" s="188"/>
    </row>
    <row r="3762" ht="15">
      <c r="D3762" s="188"/>
    </row>
    <row r="3763" ht="15">
      <c r="D3763" s="188"/>
    </row>
    <row r="3764" ht="15">
      <c r="D3764" s="188"/>
    </row>
    <row r="3765" ht="15">
      <c r="D3765" s="188"/>
    </row>
    <row r="3766" ht="15">
      <c r="D3766" s="188"/>
    </row>
    <row r="3767" ht="15">
      <c r="D3767" s="188"/>
    </row>
    <row r="3768" ht="15">
      <c r="D3768" s="188"/>
    </row>
    <row r="3769" ht="15">
      <c r="D3769" s="188"/>
    </row>
    <row r="3770" ht="15">
      <c r="D3770" s="188"/>
    </row>
    <row r="3771" ht="15">
      <c r="D3771" s="188"/>
    </row>
    <row r="3772" ht="15">
      <c r="D3772" s="188"/>
    </row>
    <row r="3773" ht="15">
      <c r="D3773" s="188"/>
    </row>
    <row r="3774" ht="15">
      <c r="D3774" s="188"/>
    </row>
    <row r="3775" ht="15">
      <c r="D3775" s="188"/>
    </row>
    <row r="3776" ht="15">
      <c r="D3776" s="188"/>
    </row>
    <row r="3777" ht="15">
      <c r="D3777" s="188"/>
    </row>
    <row r="3778" ht="15">
      <c r="D3778" s="188"/>
    </row>
    <row r="3779" ht="15">
      <c r="D3779" s="188"/>
    </row>
    <row r="3780" ht="15">
      <c r="D3780" s="188"/>
    </row>
    <row r="3781" ht="15">
      <c r="D3781" s="188"/>
    </row>
    <row r="3782" ht="15">
      <c r="D3782" s="188"/>
    </row>
    <row r="3783" ht="15">
      <c r="D3783" s="188"/>
    </row>
    <row r="3784" ht="15">
      <c r="D3784" s="188"/>
    </row>
    <row r="3785" ht="15">
      <c r="D3785" s="188"/>
    </row>
    <row r="3786" ht="15">
      <c r="D3786" s="188"/>
    </row>
    <row r="3787" ht="15">
      <c r="D3787" s="188"/>
    </row>
    <row r="3788" ht="15">
      <c r="D3788" s="188"/>
    </row>
    <row r="3789" ht="15">
      <c r="D3789" s="188"/>
    </row>
    <row r="3790" ht="15">
      <c r="D3790" s="188"/>
    </row>
    <row r="3791" ht="15">
      <c r="D3791" s="188"/>
    </row>
    <row r="3792" ht="15">
      <c r="D3792" s="188"/>
    </row>
    <row r="3793" ht="15">
      <c r="D3793" s="188"/>
    </row>
    <row r="3794" ht="15">
      <c r="D3794" s="188"/>
    </row>
    <row r="3795" ht="15">
      <c r="D3795" s="188"/>
    </row>
    <row r="3796" ht="15">
      <c r="D3796" s="188"/>
    </row>
    <row r="3797" ht="15">
      <c r="D3797" s="188"/>
    </row>
    <row r="3798" ht="15">
      <c r="D3798" s="188"/>
    </row>
    <row r="3799" ht="15">
      <c r="D3799" s="188"/>
    </row>
    <row r="3800" ht="15">
      <c r="D3800" s="188"/>
    </row>
    <row r="3801" ht="15">
      <c r="D3801" s="188"/>
    </row>
    <row r="3802" ht="15">
      <c r="D3802" s="188"/>
    </row>
    <row r="3803" ht="15">
      <c r="D3803" s="188"/>
    </row>
    <row r="3804" ht="15">
      <c r="D3804" s="188"/>
    </row>
    <row r="3805" ht="15">
      <c r="D3805" s="188"/>
    </row>
    <row r="3806" ht="15">
      <c r="D3806" s="188"/>
    </row>
    <row r="3807" ht="15">
      <c r="D3807" s="188"/>
    </row>
    <row r="3808" ht="15">
      <c r="D3808" s="188"/>
    </row>
    <row r="3809" ht="15">
      <c r="D3809" s="188"/>
    </row>
    <row r="3810" ht="15">
      <c r="D3810" s="188"/>
    </row>
    <row r="3811" ht="15">
      <c r="D3811" s="188"/>
    </row>
    <row r="3812" ht="15">
      <c r="D3812" s="188"/>
    </row>
    <row r="3813" ht="15">
      <c r="D3813" s="188"/>
    </row>
    <row r="3814" ht="15">
      <c r="D3814" s="188"/>
    </row>
    <row r="3815" ht="15">
      <c r="D3815" s="188"/>
    </row>
    <row r="3816" ht="15">
      <c r="D3816" s="188"/>
    </row>
    <row r="3817" ht="15">
      <c r="D3817" s="188"/>
    </row>
    <row r="3818" ht="15">
      <c r="D3818" s="188"/>
    </row>
    <row r="3819" ht="15">
      <c r="D3819" s="188"/>
    </row>
    <row r="3820" ht="15">
      <c r="D3820" s="188"/>
    </row>
    <row r="3821" ht="15">
      <c r="D3821" s="188"/>
    </row>
    <row r="3822" ht="15">
      <c r="D3822" s="188"/>
    </row>
    <row r="3823" ht="15">
      <c r="D3823" s="188"/>
    </row>
    <row r="3824" ht="15">
      <c r="D3824" s="188"/>
    </row>
    <row r="3825" ht="15">
      <c r="D3825" s="188"/>
    </row>
    <row r="3826" ht="15">
      <c r="D3826" s="188"/>
    </row>
    <row r="3827" ht="15">
      <c r="D3827" s="188"/>
    </row>
    <row r="3828" ht="15">
      <c r="D3828" s="188"/>
    </row>
    <row r="3829" ht="15">
      <c r="D3829" s="188"/>
    </row>
    <row r="3830" ht="15">
      <c r="D3830" s="188"/>
    </row>
    <row r="3831" ht="15">
      <c r="D3831" s="188"/>
    </row>
    <row r="3832" ht="15">
      <c r="D3832" s="188"/>
    </row>
    <row r="3833" ht="15">
      <c r="D3833" s="188"/>
    </row>
    <row r="3834" ht="15">
      <c r="D3834" s="188"/>
    </row>
    <row r="3835" ht="15">
      <c r="D3835" s="188"/>
    </row>
    <row r="3836" ht="15">
      <c r="D3836" s="188"/>
    </row>
    <row r="3837" ht="15">
      <c r="D3837" s="188"/>
    </row>
    <row r="3838" ht="15">
      <c r="D3838" s="188"/>
    </row>
    <row r="3839" ht="15">
      <c r="D3839" s="188"/>
    </row>
    <row r="3840" ht="15">
      <c r="D3840" s="188"/>
    </row>
    <row r="3841" ht="15">
      <c r="D3841" s="188"/>
    </row>
    <row r="3842" ht="15">
      <c r="D3842" s="188"/>
    </row>
    <row r="3843" ht="15">
      <c r="D3843" s="188"/>
    </row>
    <row r="3844" ht="15">
      <c r="D3844" s="188"/>
    </row>
    <row r="3845" ht="15">
      <c r="D3845" s="188"/>
    </row>
    <row r="3846" ht="15">
      <c r="D3846" s="188"/>
    </row>
    <row r="3847" ht="15">
      <c r="D3847" s="188"/>
    </row>
    <row r="3848" ht="15">
      <c r="D3848" s="188"/>
    </row>
    <row r="3849" ht="15">
      <c r="D3849" s="188"/>
    </row>
    <row r="3850" ht="15">
      <c r="D3850" s="188"/>
    </row>
    <row r="3851" ht="15">
      <c r="D3851" s="188"/>
    </row>
    <row r="3852" ht="15">
      <c r="D3852" s="188"/>
    </row>
    <row r="3853" ht="15">
      <c r="D3853" s="188"/>
    </row>
    <row r="3854" ht="15">
      <c r="D3854" s="188"/>
    </row>
    <row r="3855" ht="15">
      <c r="D3855" s="188"/>
    </row>
    <row r="3856" ht="15">
      <c r="D3856" s="188"/>
    </row>
    <row r="3857" ht="15">
      <c r="D3857" s="188"/>
    </row>
    <row r="3858" ht="15">
      <c r="D3858" s="188"/>
    </row>
    <row r="3859" ht="15">
      <c r="D3859" s="188"/>
    </row>
    <row r="3860" ht="15">
      <c r="D3860" s="188"/>
    </row>
    <row r="3861" ht="15">
      <c r="D3861" s="188"/>
    </row>
    <row r="3862" ht="15">
      <c r="D3862" s="188"/>
    </row>
    <row r="3863" ht="15">
      <c r="D3863" s="188"/>
    </row>
    <row r="3864" ht="15">
      <c r="D3864" s="188"/>
    </row>
    <row r="3865" ht="15">
      <c r="D3865" s="188"/>
    </row>
    <row r="3866" ht="15">
      <c r="D3866" s="188"/>
    </row>
    <row r="3867" ht="15">
      <c r="D3867" s="188"/>
    </row>
    <row r="3868" ht="15">
      <c r="D3868" s="188"/>
    </row>
    <row r="3869" ht="15">
      <c r="D3869" s="188"/>
    </row>
    <row r="3870" ht="15">
      <c r="D3870" s="188"/>
    </row>
    <row r="3871" ht="15">
      <c r="D3871" s="188"/>
    </row>
    <row r="3872" ht="15">
      <c r="D3872" s="188"/>
    </row>
    <row r="3873" ht="15">
      <c r="D3873" s="188"/>
    </row>
    <row r="3874" ht="15">
      <c r="D3874" s="188"/>
    </row>
    <row r="3875" ht="15">
      <c r="D3875" s="188"/>
    </row>
    <row r="3876" ht="15">
      <c r="D3876" s="188"/>
    </row>
    <row r="3877" ht="15">
      <c r="D3877" s="188"/>
    </row>
    <row r="3878" ht="15">
      <c r="D3878" s="188"/>
    </row>
    <row r="3879" ht="15">
      <c r="D3879" s="188"/>
    </row>
    <row r="3880" ht="15">
      <c r="D3880" s="188"/>
    </row>
    <row r="3881" ht="15">
      <c r="D3881" s="188"/>
    </row>
    <row r="3882" ht="15">
      <c r="D3882" s="188"/>
    </row>
    <row r="3883" ht="15">
      <c r="D3883" s="188"/>
    </row>
    <row r="3884" ht="15">
      <c r="D3884" s="188"/>
    </row>
    <row r="3885" ht="15">
      <c r="D3885" s="188"/>
    </row>
    <row r="3886" ht="15">
      <c r="D3886" s="188"/>
    </row>
    <row r="3887" ht="15">
      <c r="D3887" s="188"/>
    </row>
    <row r="3888" ht="15">
      <c r="D3888" s="188"/>
    </row>
    <row r="3889" ht="15">
      <c r="D3889" s="188"/>
    </row>
    <row r="3890" ht="15">
      <c r="D3890" s="188"/>
    </row>
    <row r="3891" ht="15">
      <c r="D3891" s="188"/>
    </row>
    <row r="3892" ht="15">
      <c r="D3892" s="188"/>
    </row>
    <row r="3893" ht="15">
      <c r="D3893" s="188"/>
    </row>
    <row r="3894" ht="15">
      <c r="D3894" s="188"/>
    </row>
    <row r="3895" ht="15">
      <c r="D3895" s="188"/>
    </row>
    <row r="3896" ht="15">
      <c r="D3896" s="188"/>
    </row>
    <row r="3897" ht="15">
      <c r="D3897" s="188"/>
    </row>
    <row r="3898" ht="15">
      <c r="D3898" s="188"/>
    </row>
    <row r="3899" ht="15">
      <c r="D3899" s="188"/>
    </row>
    <row r="3900" ht="15">
      <c r="D3900" s="188"/>
    </row>
    <row r="3901" ht="15">
      <c r="D3901" s="188"/>
    </row>
    <row r="3902" ht="15">
      <c r="D3902" s="188"/>
    </row>
    <row r="3903" ht="15">
      <c r="D3903" s="188"/>
    </row>
    <row r="3904" ht="15">
      <c r="D3904" s="188"/>
    </row>
    <row r="3905" ht="15">
      <c r="D3905" s="188"/>
    </row>
    <row r="3906" ht="15">
      <c r="D3906" s="188"/>
    </row>
    <row r="3907" ht="15">
      <c r="D3907" s="188"/>
    </row>
    <row r="3908" ht="15">
      <c r="D3908" s="188"/>
    </row>
    <row r="3909" ht="15">
      <c r="D3909" s="188"/>
    </row>
    <row r="3910" ht="15">
      <c r="D3910" s="188"/>
    </row>
    <row r="3911" ht="15">
      <c r="D3911" s="188"/>
    </row>
    <row r="3912" ht="15">
      <c r="D3912" s="188"/>
    </row>
    <row r="3913" ht="15">
      <c r="D3913" s="188"/>
    </row>
    <row r="3914" ht="15">
      <c r="D3914" s="188"/>
    </row>
    <row r="3915" ht="15">
      <c r="D3915" s="188"/>
    </row>
    <row r="3916" ht="15">
      <c r="D3916" s="188"/>
    </row>
    <row r="3917" ht="15">
      <c r="D3917" s="188"/>
    </row>
    <row r="3918" ht="15">
      <c r="D3918" s="188"/>
    </row>
    <row r="3919" ht="15">
      <c r="D3919" s="188"/>
    </row>
    <row r="3920" ht="15">
      <c r="D3920" s="188"/>
    </row>
    <row r="3921" ht="15">
      <c r="D3921" s="188"/>
    </row>
    <row r="3922" ht="15">
      <c r="D3922" s="188"/>
    </row>
    <row r="3923" ht="15">
      <c r="D3923" s="188"/>
    </row>
    <row r="3924" ht="15">
      <c r="D3924" s="188"/>
    </row>
    <row r="3925" ht="15">
      <c r="D3925" s="188"/>
    </row>
    <row r="3926" ht="15">
      <c r="D3926" s="188"/>
    </row>
    <row r="3927" ht="15">
      <c r="D3927" s="188"/>
    </row>
    <row r="3928" ht="15">
      <c r="D3928" s="188"/>
    </row>
    <row r="3929" ht="15">
      <c r="D3929" s="188"/>
    </row>
    <row r="3930" ht="15">
      <c r="D3930" s="188"/>
    </row>
    <row r="3931" ht="15">
      <c r="D3931" s="188"/>
    </row>
    <row r="3932" ht="15">
      <c r="D3932" s="188"/>
    </row>
    <row r="3933" ht="15">
      <c r="D3933" s="188"/>
    </row>
    <row r="3934" ht="15">
      <c r="D3934" s="188"/>
    </row>
    <row r="3935" ht="15">
      <c r="D3935" s="188"/>
    </row>
    <row r="3936" ht="15">
      <c r="D3936" s="188"/>
    </row>
    <row r="3937" ht="15">
      <c r="D3937" s="188"/>
    </row>
    <row r="3938" ht="15">
      <c r="D3938" s="188"/>
    </row>
    <row r="3939" ht="15">
      <c r="D3939" s="188"/>
    </row>
    <row r="3940" ht="15">
      <c r="D3940" s="188"/>
    </row>
    <row r="3941" ht="15">
      <c r="D3941" s="188"/>
    </row>
    <row r="3942" ht="15">
      <c r="D3942" s="188"/>
    </row>
    <row r="3943" ht="15">
      <c r="D3943" s="188"/>
    </row>
    <row r="3944" ht="15">
      <c r="D3944" s="188"/>
    </row>
    <row r="3945" ht="15">
      <c r="D3945" s="188"/>
    </row>
    <row r="3946" ht="15">
      <c r="D3946" s="188"/>
    </row>
    <row r="3947" ht="15">
      <c r="D3947" s="188"/>
    </row>
    <row r="3948" ht="15">
      <c r="D3948" s="188"/>
    </row>
    <row r="3949" ht="15">
      <c r="D3949" s="188"/>
    </row>
    <row r="3950" ht="15">
      <c r="D3950" s="188"/>
    </row>
    <row r="3951" ht="15">
      <c r="D3951" s="188"/>
    </row>
    <row r="3952" ht="15">
      <c r="D3952" s="188"/>
    </row>
    <row r="3953" ht="15">
      <c r="D3953" s="188"/>
    </row>
    <row r="3954" ht="15">
      <c r="D3954" s="188"/>
    </row>
    <row r="3955" ht="15">
      <c r="D3955" s="188"/>
    </row>
    <row r="3956" ht="15">
      <c r="D3956" s="188"/>
    </row>
    <row r="3957" ht="15">
      <c r="D3957" s="188"/>
    </row>
    <row r="3958" ht="15">
      <c r="D3958" s="188"/>
    </row>
    <row r="3959" ht="15">
      <c r="D3959" s="188"/>
    </row>
    <row r="3960" ht="15">
      <c r="D3960" s="188"/>
    </row>
    <row r="3961" ht="15">
      <c r="D3961" s="188"/>
    </row>
    <row r="3962" ht="15">
      <c r="D3962" s="188"/>
    </row>
    <row r="3963" ht="15">
      <c r="D3963" s="188"/>
    </row>
    <row r="3964" ht="15">
      <c r="D3964" s="188"/>
    </row>
    <row r="3965" ht="15">
      <c r="D3965" s="188"/>
    </row>
    <row r="3966" ht="15">
      <c r="D3966" s="188"/>
    </row>
    <row r="3967" ht="15">
      <c r="D3967" s="188"/>
    </row>
    <row r="3968" ht="15">
      <c r="D3968" s="188"/>
    </row>
    <row r="3969" ht="15">
      <c r="D3969" s="188"/>
    </row>
    <row r="3970" ht="15">
      <c r="D3970" s="188"/>
    </row>
    <row r="3971" ht="15">
      <c r="D3971" s="188"/>
    </row>
    <row r="3972" ht="15">
      <c r="D3972" s="188"/>
    </row>
    <row r="3973" ht="15">
      <c r="D3973" s="188"/>
    </row>
    <row r="3974" ht="15">
      <c r="D3974" s="188"/>
    </row>
    <row r="3975" ht="15">
      <c r="D3975" s="188"/>
    </row>
    <row r="3976" ht="15">
      <c r="D3976" s="188"/>
    </row>
    <row r="3977" ht="15">
      <c r="D3977" s="188"/>
    </row>
    <row r="3978" ht="15">
      <c r="D3978" s="188"/>
    </row>
    <row r="3979" ht="15">
      <c r="D3979" s="188"/>
    </row>
    <row r="3980" ht="15">
      <c r="D3980" s="188"/>
    </row>
    <row r="3981" ht="15">
      <c r="D3981" s="188"/>
    </row>
    <row r="3982" ht="15">
      <c r="D3982" s="188"/>
    </row>
    <row r="3983" ht="15">
      <c r="D3983" s="188"/>
    </row>
    <row r="3984" ht="15">
      <c r="D3984" s="188"/>
    </row>
    <row r="3985" ht="15">
      <c r="D3985" s="188"/>
    </row>
    <row r="3986" ht="15">
      <c r="D3986" s="188"/>
    </row>
    <row r="3987" ht="15">
      <c r="D3987" s="188"/>
    </row>
    <row r="3988" ht="15">
      <c r="D3988" s="188"/>
    </row>
    <row r="3989" ht="15">
      <c r="D3989" s="188"/>
    </row>
    <row r="3990" ht="15">
      <c r="D3990" s="188"/>
    </row>
    <row r="3991" ht="15">
      <c r="D3991" s="188"/>
    </row>
    <row r="3992" ht="15">
      <c r="D3992" s="188"/>
    </row>
    <row r="3993" ht="15">
      <c r="D3993" s="188"/>
    </row>
    <row r="3994" ht="15">
      <c r="D3994" s="188"/>
    </row>
    <row r="3995" ht="15">
      <c r="D3995" s="188"/>
    </row>
    <row r="3996" ht="15">
      <c r="D3996" s="188"/>
    </row>
    <row r="3997" ht="15">
      <c r="D3997" s="188"/>
    </row>
    <row r="3998" ht="15">
      <c r="D3998" s="188"/>
    </row>
    <row r="3999" ht="15">
      <c r="D3999" s="188"/>
    </row>
    <row r="4000" ht="15">
      <c r="D4000" s="188"/>
    </row>
    <row r="4001" ht="15">
      <c r="D4001" s="188"/>
    </row>
    <row r="4002" ht="15">
      <c r="D4002" s="188"/>
    </row>
    <row r="4003" ht="15">
      <c r="D4003" s="188"/>
    </row>
    <row r="4004" ht="15">
      <c r="D4004" s="188"/>
    </row>
    <row r="4005" ht="15">
      <c r="D4005" s="188"/>
    </row>
    <row r="4006" ht="15">
      <c r="D4006" s="188"/>
    </row>
    <row r="4007" ht="15">
      <c r="D4007" s="188"/>
    </row>
    <row r="4008" ht="15">
      <c r="D4008" s="188"/>
    </row>
    <row r="4009" ht="15">
      <c r="D4009" s="188"/>
    </row>
    <row r="4010" ht="15">
      <c r="D4010" s="188"/>
    </row>
    <row r="4011" ht="15">
      <c r="D4011" s="188"/>
    </row>
    <row r="4012" ht="15">
      <c r="D4012" s="188"/>
    </row>
    <row r="4013" ht="15">
      <c r="D4013" s="188"/>
    </row>
    <row r="4014" ht="15">
      <c r="D4014" s="188"/>
    </row>
    <row r="4015" ht="15">
      <c r="D4015" s="188"/>
    </row>
    <row r="4016" ht="15">
      <c r="D4016" s="188"/>
    </row>
    <row r="4017" ht="15">
      <c r="D4017" s="188"/>
    </row>
    <row r="4018" ht="15">
      <c r="D4018" s="188"/>
    </row>
    <row r="4019" ht="15">
      <c r="D4019" s="188"/>
    </row>
    <row r="4020" ht="15">
      <c r="D4020" s="188"/>
    </row>
    <row r="4021" ht="15">
      <c r="D4021" s="188"/>
    </row>
    <row r="4022" ht="15">
      <c r="D4022" s="188"/>
    </row>
    <row r="4023" ht="15">
      <c r="D4023" s="188"/>
    </row>
    <row r="4024" ht="15">
      <c r="D4024" s="188"/>
    </row>
    <row r="4025" ht="15">
      <c r="D4025" s="188"/>
    </row>
    <row r="4026" ht="15">
      <c r="D4026" s="188"/>
    </row>
    <row r="4027" ht="15">
      <c r="D4027" s="188"/>
    </row>
    <row r="4028" ht="15">
      <c r="D4028" s="188"/>
    </row>
    <row r="4029" ht="15">
      <c r="D4029" s="188"/>
    </row>
    <row r="4030" ht="15">
      <c r="D4030" s="188"/>
    </row>
    <row r="4031" ht="15">
      <c r="D4031" s="188"/>
    </row>
    <row r="4032" ht="15">
      <c r="D4032" s="188"/>
    </row>
    <row r="4033" ht="15">
      <c r="D4033" s="188"/>
    </row>
    <row r="4034" ht="15">
      <c r="D4034" s="188"/>
    </row>
    <row r="4035" ht="15">
      <c r="D4035" s="188"/>
    </row>
    <row r="4036" ht="15">
      <c r="D4036" s="188"/>
    </row>
    <row r="4037" ht="15">
      <c r="D4037" s="188"/>
    </row>
    <row r="4038" ht="15">
      <c r="D4038" s="188"/>
    </row>
    <row r="4039" ht="15">
      <c r="D4039" s="188"/>
    </row>
    <row r="4040" ht="15">
      <c r="D4040" s="188"/>
    </row>
    <row r="4041" ht="15">
      <c r="D4041" s="188"/>
    </row>
    <row r="4042" ht="15">
      <c r="D4042" s="188"/>
    </row>
    <row r="4043" ht="15">
      <c r="D4043" s="188"/>
    </row>
    <row r="4044" ht="15">
      <c r="D4044" s="188"/>
    </row>
    <row r="4045" ht="15">
      <c r="D4045" s="188"/>
    </row>
    <row r="4046" ht="15">
      <c r="D4046" s="188"/>
    </row>
    <row r="4047" ht="15">
      <c r="D4047" s="188"/>
    </row>
    <row r="4048" ht="15">
      <c r="D4048" s="188"/>
    </row>
    <row r="4049" ht="15">
      <c r="D4049" s="188"/>
    </row>
    <row r="4050" ht="15">
      <c r="D4050" s="188"/>
    </row>
    <row r="4051" ht="15">
      <c r="D4051" s="188"/>
    </row>
    <row r="4052" ht="15">
      <c r="D4052" s="188"/>
    </row>
    <row r="4053" ht="15">
      <c r="D4053" s="188"/>
    </row>
    <row r="4054" ht="15">
      <c r="D4054" s="188"/>
    </row>
    <row r="4055" ht="15">
      <c r="D4055" s="188"/>
    </row>
    <row r="4056" ht="15">
      <c r="D4056" s="188"/>
    </row>
    <row r="4057" ht="15">
      <c r="D4057" s="188"/>
    </row>
    <row r="4058" ht="15">
      <c r="D4058" s="188"/>
    </row>
    <row r="4059" ht="15">
      <c r="D4059" s="188"/>
    </row>
    <row r="4060" ht="15">
      <c r="D4060" s="188"/>
    </row>
    <row r="4061" ht="15">
      <c r="D4061" s="188"/>
    </row>
    <row r="4062" ht="15">
      <c r="D4062" s="188"/>
    </row>
    <row r="4063" ht="15">
      <c r="D4063" s="188"/>
    </row>
    <row r="4064" ht="15">
      <c r="D4064" s="188"/>
    </row>
    <row r="4065" ht="15">
      <c r="D4065" s="188"/>
    </row>
    <row r="4066" ht="15">
      <c r="D4066" s="188"/>
    </row>
    <row r="4067" ht="15">
      <c r="D4067" s="188"/>
    </row>
    <row r="4068" ht="15">
      <c r="D4068" s="188"/>
    </row>
    <row r="4069" ht="15">
      <c r="D4069" s="188"/>
    </row>
    <row r="4070" ht="15">
      <c r="D4070" s="188"/>
    </row>
    <row r="4071" ht="15">
      <c r="D4071" s="188"/>
    </row>
    <row r="4072" ht="15">
      <c r="D4072" s="188"/>
    </row>
    <row r="4073" ht="15">
      <c r="D4073" s="188"/>
    </row>
    <row r="4074" ht="15">
      <c r="D4074" s="188"/>
    </row>
    <row r="4075" ht="15">
      <c r="D4075" s="188"/>
    </row>
    <row r="4076" ht="15">
      <c r="D4076" s="188"/>
    </row>
    <row r="4077" ht="15">
      <c r="D4077" s="188"/>
    </row>
    <row r="4078" ht="15">
      <c r="D4078" s="188"/>
    </row>
    <row r="4079" ht="15">
      <c r="D4079" s="188"/>
    </row>
    <row r="4080" ht="15">
      <c r="D4080" s="188"/>
    </row>
    <row r="4081" ht="15">
      <c r="D4081" s="188"/>
    </row>
    <row r="4082" ht="15">
      <c r="D4082" s="188"/>
    </row>
    <row r="4083" ht="15">
      <c r="D4083" s="188"/>
    </row>
    <row r="4084" ht="15">
      <c r="D4084" s="188"/>
    </row>
    <row r="4085" ht="15">
      <c r="D4085" s="188"/>
    </row>
    <row r="4086" ht="15">
      <c r="D4086" s="188"/>
    </row>
    <row r="4087" ht="15">
      <c r="D4087" s="188"/>
    </row>
    <row r="4088" ht="15">
      <c r="D4088" s="188"/>
    </row>
    <row r="4089" ht="15">
      <c r="D4089" s="188"/>
    </row>
    <row r="4090" ht="15">
      <c r="D4090" s="188"/>
    </row>
    <row r="4091" ht="15">
      <c r="D4091" s="188"/>
    </row>
    <row r="4092" ht="15">
      <c r="D4092" s="188"/>
    </row>
    <row r="4093" ht="15">
      <c r="D4093" s="188"/>
    </row>
    <row r="4094" ht="15">
      <c r="D4094" s="188"/>
    </row>
    <row r="4095" ht="15">
      <c r="D4095" s="188"/>
    </row>
    <row r="4096" ht="15">
      <c r="D4096" s="188"/>
    </row>
    <row r="4097" ht="15">
      <c r="D4097" s="188"/>
    </row>
    <row r="4098" ht="15">
      <c r="D4098" s="188"/>
    </row>
    <row r="4099" ht="15">
      <c r="D4099" s="188"/>
    </row>
    <row r="4100" ht="15">
      <c r="D4100" s="188"/>
    </row>
    <row r="4101" ht="15">
      <c r="D4101" s="188"/>
    </row>
    <row r="4102" ht="15">
      <c r="D4102" s="188"/>
    </row>
    <row r="4103" ht="15">
      <c r="D4103" s="188"/>
    </row>
    <row r="4104" ht="15">
      <c r="D4104" s="188"/>
    </row>
    <row r="4105" ht="15">
      <c r="D4105" s="188"/>
    </row>
    <row r="4106" ht="15">
      <c r="D4106" s="188"/>
    </row>
    <row r="4107" ht="15">
      <c r="D4107" s="188"/>
    </row>
    <row r="4108" ht="15">
      <c r="D4108" s="188"/>
    </row>
    <row r="4109" ht="15">
      <c r="D4109" s="188"/>
    </row>
    <row r="4110" ht="15">
      <c r="D4110" s="188"/>
    </row>
    <row r="4111" ht="15">
      <c r="D4111" s="188"/>
    </row>
    <row r="4112" ht="15">
      <c r="D4112" s="188"/>
    </row>
    <row r="4113" ht="15">
      <c r="D4113" s="188"/>
    </row>
    <row r="4114" ht="15">
      <c r="D4114" s="188"/>
    </row>
    <row r="4115" ht="15">
      <c r="D4115" s="188"/>
    </row>
    <row r="4116" ht="15">
      <c r="D4116" s="188"/>
    </row>
    <row r="4117" ht="15">
      <c r="D4117" s="188"/>
    </row>
    <row r="4118" ht="15">
      <c r="D4118" s="188"/>
    </row>
    <row r="4119" ht="15">
      <c r="D4119" s="188"/>
    </row>
    <row r="4120" ht="15">
      <c r="D4120" s="188"/>
    </row>
    <row r="4121" ht="15">
      <c r="D4121" s="188"/>
    </row>
    <row r="4122" ht="15">
      <c r="D4122" s="188"/>
    </row>
    <row r="4123" ht="15">
      <c r="D4123" s="188"/>
    </row>
    <row r="4124" ht="15">
      <c r="D4124" s="188"/>
    </row>
    <row r="4125" ht="15">
      <c r="D4125" s="188"/>
    </row>
    <row r="4126" ht="15">
      <c r="D4126" s="188"/>
    </row>
    <row r="4127" ht="15">
      <c r="D4127" s="188"/>
    </row>
    <row r="4128" ht="15">
      <c r="D4128" s="188"/>
    </row>
    <row r="4129" ht="15">
      <c r="D4129" s="188"/>
    </row>
    <row r="4130" ht="15">
      <c r="D4130" s="188"/>
    </row>
    <row r="4131" ht="15">
      <c r="D4131" s="188"/>
    </row>
    <row r="4132" ht="15">
      <c r="D4132" s="188"/>
    </row>
    <row r="4133" ht="15">
      <c r="D4133" s="188"/>
    </row>
    <row r="4134" ht="15">
      <c r="D4134" s="188"/>
    </row>
    <row r="4135" ht="15">
      <c r="D4135" s="188"/>
    </row>
    <row r="4136" ht="15">
      <c r="D4136" s="188"/>
    </row>
    <row r="4137" ht="15">
      <c r="D4137" s="188"/>
    </row>
    <row r="4138" ht="15">
      <c r="D4138" s="188"/>
    </row>
    <row r="4139" ht="15">
      <c r="D4139" s="188"/>
    </row>
    <row r="4140" ht="15">
      <c r="D4140" s="188"/>
    </row>
    <row r="4141" ht="15">
      <c r="D4141" s="188"/>
    </row>
    <row r="4142" ht="15">
      <c r="D4142" s="188"/>
    </row>
    <row r="4143" ht="15">
      <c r="D4143" s="188"/>
    </row>
    <row r="4144" ht="15">
      <c r="D4144" s="188"/>
    </row>
    <row r="4145" ht="15">
      <c r="D4145" s="188"/>
    </row>
    <row r="4146" ht="15">
      <c r="D4146" s="188"/>
    </row>
    <row r="4147" ht="15">
      <c r="D4147" s="188"/>
    </row>
    <row r="4148" ht="15">
      <c r="D4148" s="188"/>
    </row>
    <row r="4149" ht="15">
      <c r="D4149" s="188"/>
    </row>
    <row r="4150" ht="15">
      <c r="D4150" s="188"/>
    </row>
    <row r="4151" ht="15">
      <c r="D4151" s="188"/>
    </row>
    <row r="4152" ht="15">
      <c r="D4152" s="188"/>
    </row>
    <row r="4153" ht="15">
      <c r="D4153" s="188"/>
    </row>
    <row r="4154" ht="15">
      <c r="D4154" s="188"/>
    </row>
    <row r="4155" ht="15">
      <c r="D4155" s="188"/>
    </row>
    <row r="4156" ht="15">
      <c r="D4156" s="188"/>
    </row>
    <row r="4157" ht="15">
      <c r="D4157" s="188"/>
    </row>
    <row r="4158" ht="15">
      <c r="D4158" s="188"/>
    </row>
    <row r="4159" ht="15">
      <c r="D4159" s="188"/>
    </row>
    <row r="4160" ht="15">
      <c r="D4160" s="188"/>
    </row>
    <row r="4161" ht="15">
      <c r="D4161" s="188"/>
    </row>
    <row r="4162" ht="15">
      <c r="D4162" s="188"/>
    </row>
    <row r="4163" ht="15">
      <c r="D4163" s="188"/>
    </row>
    <row r="4164" ht="15">
      <c r="D4164" s="188"/>
    </row>
    <row r="4165" ht="15">
      <c r="D4165" s="188"/>
    </row>
    <row r="4166" ht="15">
      <c r="D4166" s="188"/>
    </row>
    <row r="4167" ht="15">
      <c r="D4167" s="188"/>
    </row>
    <row r="4168" ht="15">
      <c r="D4168" s="188"/>
    </row>
    <row r="4169" ht="15">
      <c r="D4169" s="188"/>
    </row>
    <row r="4170" ht="15">
      <c r="D4170" s="188"/>
    </row>
    <row r="4171" ht="15">
      <c r="D4171" s="188"/>
    </row>
    <row r="4172" ht="15">
      <c r="D4172" s="188"/>
    </row>
    <row r="4173" ht="15">
      <c r="D4173" s="188"/>
    </row>
    <row r="4174" ht="15">
      <c r="D4174" s="188"/>
    </row>
    <row r="4175" ht="15">
      <c r="D4175" s="188"/>
    </row>
    <row r="4176" ht="15">
      <c r="D4176" s="188"/>
    </row>
    <row r="4177" ht="15">
      <c r="D4177" s="188"/>
    </row>
    <row r="4178" ht="15">
      <c r="D4178" s="188"/>
    </row>
    <row r="4179" ht="15">
      <c r="D4179" s="188"/>
    </row>
    <row r="4180" ht="15">
      <c r="D4180" s="188"/>
    </row>
    <row r="4181" ht="15">
      <c r="D4181" s="188"/>
    </row>
    <row r="4182" ht="15">
      <c r="D4182" s="188"/>
    </row>
    <row r="4183" ht="15">
      <c r="D4183" s="188"/>
    </row>
    <row r="4184" ht="15">
      <c r="D4184" s="188"/>
    </row>
    <row r="4185" ht="15">
      <c r="D4185" s="188"/>
    </row>
    <row r="4186" ht="15">
      <c r="D4186" s="188"/>
    </row>
    <row r="4187" ht="15">
      <c r="D4187" s="188"/>
    </row>
    <row r="4188" ht="15">
      <c r="D4188" s="188"/>
    </row>
    <row r="4189" ht="15">
      <c r="D4189" s="188"/>
    </row>
    <row r="4190" ht="15">
      <c r="D4190" s="188"/>
    </row>
    <row r="4191" ht="15">
      <c r="D4191" s="188"/>
    </row>
    <row r="4192" ht="15">
      <c r="D4192" s="188"/>
    </row>
    <row r="4193" ht="15">
      <c r="D4193" s="188"/>
    </row>
    <row r="4194" ht="15">
      <c r="D4194" s="188"/>
    </row>
    <row r="4195" ht="15">
      <c r="D4195" s="188"/>
    </row>
    <row r="4196" ht="15">
      <c r="D4196" s="188"/>
    </row>
    <row r="4197" ht="15">
      <c r="D4197" s="188"/>
    </row>
    <row r="4198" ht="15">
      <c r="D4198" s="188"/>
    </row>
    <row r="4199" ht="15">
      <c r="D4199" s="188"/>
    </row>
    <row r="4200" ht="15">
      <c r="D4200" s="188"/>
    </row>
    <row r="4201" ht="15">
      <c r="D4201" s="188"/>
    </row>
    <row r="4202" ht="15">
      <c r="D4202" s="188"/>
    </row>
    <row r="4203" ht="15">
      <c r="D4203" s="188"/>
    </row>
    <row r="4204" ht="15">
      <c r="D4204" s="188"/>
    </row>
    <row r="4205" ht="15">
      <c r="D4205" s="188"/>
    </row>
    <row r="4206" ht="15">
      <c r="D4206" s="188"/>
    </row>
    <row r="4207" ht="15">
      <c r="D4207" s="188"/>
    </row>
    <row r="4208" ht="15">
      <c r="D4208" s="188"/>
    </row>
    <row r="4209" ht="15">
      <c r="D4209" s="188"/>
    </row>
    <row r="4210" ht="15">
      <c r="D4210" s="188"/>
    </row>
    <row r="4211" ht="15">
      <c r="D4211" s="188"/>
    </row>
    <row r="4212" ht="15">
      <c r="D4212" s="188"/>
    </row>
    <row r="4213" ht="15">
      <c r="D4213" s="188"/>
    </row>
    <row r="4214" ht="15">
      <c r="D4214" s="188"/>
    </row>
    <row r="4215" ht="15">
      <c r="D4215" s="188"/>
    </row>
    <row r="4216" ht="15">
      <c r="D4216" s="188"/>
    </row>
    <row r="4217" ht="15">
      <c r="D4217" s="188"/>
    </row>
    <row r="4218" ht="15">
      <c r="D4218" s="188"/>
    </row>
    <row r="4219" ht="15">
      <c r="D4219" s="188"/>
    </row>
    <row r="4220" ht="15">
      <c r="D4220" s="188"/>
    </row>
    <row r="4221" ht="15">
      <c r="D4221" s="188"/>
    </row>
    <row r="4222" ht="15">
      <c r="D4222" s="188"/>
    </row>
    <row r="4223" ht="15">
      <c r="D4223" s="188"/>
    </row>
    <row r="4224" ht="15">
      <c r="D4224" s="188"/>
    </row>
    <row r="4225" ht="15">
      <c r="D4225" s="188"/>
    </row>
    <row r="4226" ht="15">
      <c r="D4226" s="188"/>
    </row>
    <row r="4227" ht="15">
      <c r="D4227" s="188"/>
    </row>
    <row r="4228" ht="15">
      <c r="D4228" s="188"/>
    </row>
    <row r="4229" ht="15">
      <c r="D4229" s="188"/>
    </row>
    <row r="4230" ht="15">
      <c r="D4230" s="188"/>
    </row>
    <row r="4231" ht="15">
      <c r="D4231" s="188"/>
    </row>
    <row r="4232" ht="15">
      <c r="D4232" s="188"/>
    </row>
    <row r="4233" ht="15">
      <c r="D4233" s="188"/>
    </row>
    <row r="4234" ht="15">
      <c r="D4234" s="188"/>
    </row>
    <row r="4235" ht="15">
      <c r="D4235" s="188"/>
    </row>
    <row r="4236" ht="15">
      <c r="D4236" s="188"/>
    </row>
    <row r="4237" ht="15">
      <c r="D4237" s="188"/>
    </row>
    <row r="4238" ht="15">
      <c r="D4238" s="188"/>
    </row>
    <row r="4239" ht="15">
      <c r="D4239" s="188"/>
    </row>
    <row r="4240" ht="15">
      <c r="D4240" s="188"/>
    </row>
    <row r="4241" ht="15">
      <c r="D4241" s="188"/>
    </row>
    <row r="4242" ht="15">
      <c r="D4242" s="188"/>
    </row>
    <row r="4243" ht="15">
      <c r="D4243" s="188"/>
    </row>
    <row r="4244" ht="15">
      <c r="D4244" s="188"/>
    </row>
    <row r="4245" ht="15">
      <c r="D4245" s="188"/>
    </row>
    <row r="4246" ht="15">
      <c r="D4246" s="188"/>
    </row>
    <row r="4247" ht="15">
      <c r="D4247" s="188"/>
    </row>
    <row r="4248" ht="15">
      <c r="D4248" s="188"/>
    </row>
    <row r="4249" ht="15">
      <c r="D4249" s="188"/>
    </row>
    <row r="4250" ht="15">
      <c r="D4250" s="188"/>
    </row>
    <row r="4251" ht="15">
      <c r="D4251" s="188"/>
    </row>
    <row r="4252" ht="15">
      <c r="D4252" s="188"/>
    </row>
    <row r="4253" ht="15">
      <c r="D4253" s="188"/>
    </row>
    <row r="4254" ht="15">
      <c r="D4254" s="188"/>
    </row>
    <row r="4255" ht="15">
      <c r="D4255" s="188"/>
    </row>
    <row r="4256" ht="15">
      <c r="D4256" s="188"/>
    </row>
    <row r="4257" ht="15">
      <c r="D4257" s="188"/>
    </row>
    <row r="4258" ht="15">
      <c r="D4258" s="188"/>
    </row>
    <row r="4259" ht="15">
      <c r="D4259" s="188"/>
    </row>
    <row r="4260" ht="15">
      <c r="D4260" s="188"/>
    </row>
    <row r="4261" ht="15">
      <c r="D4261" s="188"/>
    </row>
    <row r="4262" ht="15">
      <c r="D4262" s="188"/>
    </row>
    <row r="4263" ht="15">
      <c r="D4263" s="188"/>
    </row>
    <row r="4264" ht="15">
      <c r="D4264" s="188"/>
    </row>
    <row r="4265" ht="15">
      <c r="D4265" s="188"/>
    </row>
    <row r="4266" ht="15">
      <c r="D4266" s="188"/>
    </row>
    <row r="4267" ht="15">
      <c r="D4267" s="188"/>
    </row>
    <row r="4268" ht="15">
      <c r="D4268" s="188"/>
    </row>
    <row r="4269" ht="15">
      <c r="D4269" s="188"/>
    </row>
    <row r="4270" ht="15">
      <c r="D4270" s="188"/>
    </row>
    <row r="4271" ht="15">
      <c r="D4271" s="188"/>
    </row>
    <row r="4272" ht="15">
      <c r="D4272" s="188"/>
    </row>
    <row r="4273" ht="15">
      <c r="D4273" s="188"/>
    </row>
    <row r="4274" ht="15">
      <c r="D4274" s="188"/>
    </row>
    <row r="4275" ht="15">
      <c r="D4275" s="188"/>
    </row>
    <row r="4276" ht="15">
      <c r="D4276" s="188"/>
    </row>
    <row r="4277" ht="15">
      <c r="D4277" s="188"/>
    </row>
    <row r="4278" ht="15">
      <c r="D4278" s="188"/>
    </row>
    <row r="4279" ht="15">
      <c r="D4279" s="188"/>
    </row>
    <row r="4280" ht="15">
      <c r="D4280" s="188"/>
    </row>
    <row r="4281" ht="15">
      <c r="D4281" s="188"/>
    </row>
    <row r="4282" ht="15">
      <c r="D4282" s="188"/>
    </row>
    <row r="4283" ht="15">
      <c r="D4283" s="188"/>
    </row>
    <row r="4284" ht="15">
      <c r="D4284" s="188"/>
    </row>
    <row r="4285" ht="15">
      <c r="D4285" s="188"/>
    </row>
    <row r="4286" ht="15">
      <c r="D4286" s="188"/>
    </row>
    <row r="4287" ht="15">
      <c r="D4287" s="188"/>
    </row>
    <row r="4288" ht="15">
      <c r="D4288" s="188"/>
    </row>
    <row r="4289" ht="15">
      <c r="D4289" s="188"/>
    </row>
    <row r="4290" ht="15">
      <c r="D4290" s="188"/>
    </row>
    <row r="4291" ht="15">
      <c r="D4291" s="188"/>
    </row>
    <row r="4292" ht="15">
      <c r="D4292" s="188"/>
    </row>
    <row r="4293" ht="15">
      <c r="D4293" s="188"/>
    </row>
    <row r="4294" ht="15">
      <c r="D4294" s="188"/>
    </row>
    <row r="4295" ht="15">
      <c r="D4295" s="188"/>
    </row>
    <row r="4296" ht="15">
      <c r="D4296" s="188"/>
    </row>
    <row r="4297" ht="15">
      <c r="D4297" s="188"/>
    </row>
    <row r="4298" ht="15">
      <c r="D4298" s="188"/>
    </row>
    <row r="4299" ht="15">
      <c r="D4299" s="188"/>
    </row>
    <row r="4300" ht="15">
      <c r="D4300" s="188"/>
    </row>
    <row r="4301" ht="15">
      <c r="D4301" s="188"/>
    </row>
    <row r="4302" ht="15">
      <c r="D4302" s="188"/>
    </row>
    <row r="4303" ht="15">
      <c r="D4303" s="188"/>
    </row>
    <row r="4304" ht="15">
      <c r="D4304" s="188"/>
    </row>
    <row r="4305" ht="15">
      <c r="D4305" s="188"/>
    </row>
    <row r="4306" ht="15">
      <c r="D4306" s="188"/>
    </row>
    <row r="4307" ht="15">
      <c r="D4307" s="188"/>
    </row>
    <row r="4308" ht="15">
      <c r="D4308" s="188"/>
    </row>
    <row r="4309" ht="15">
      <c r="D4309" s="188"/>
    </row>
    <row r="4310" ht="15">
      <c r="D4310" s="188"/>
    </row>
    <row r="4311" ht="15">
      <c r="D4311" s="188"/>
    </row>
    <row r="4312" ht="15">
      <c r="D4312" s="188"/>
    </row>
    <row r="4313" ht="15">
      <c r="D4313" s="188"/>
    </row>
    <row r="4314" ht="15">
      <c r="D4314" s="188"/>
    </row>
    <row r="4315" ht="15">
      <c r="D4315" s="188"/>
    </row>
    <row r="4316" ht="15">
      <c r="D4316" s="188"/>
    </row>
    <row r="4317" ht="15">
      <c r="D4317" s="188"/>
    </row>
    <row r="4318" ht="15">
      <c r="D4318" s="188"/>
    </row>
    <row r="4319" ht="15">
      <c r="D4319" s="188"/>
    </row>
    <row r="4320" ht="15">
      <c r="D4320" s="188"/>
    </row>
    <row r="4321" ht="15">
      <c r="D4321" s="188"/>
    </row>
    <row r="4322" ht="15">
      <c r="D4322" s="188"/>
    </row>
    <row r="4323" ht="15">
      <c r="D4323" s="188"/>
    </row>
    <row r="4324" ht="15">
      <c r="D4324" s="188"/>
    </row>
    <row r="4325" ht="15">
      <c r="D4325" s="188"/>
    </row>
    <row r="4326" ht="15">
      <c r="D4326" s="188"/>
    </row>
    <row r="4327" ht="15">
      <c r="D4327" s="188"/>
    </row>
    <row r="4328" ht="15">
      <c r="D4328" s="188"/>
    </row>
    <row r="4329" ht="15">
      <c r="D4329" s="188"/>
    </row>
    <row r="4330" ht="15">
      <c r="D4330" s="188"/>
    </row>
    <row r="4331" ht="15">
      <c r="D4331" s="188"/>
    </row>
    <row r="4332" ht="15">
      <c r="D4332" s="188"/>
    </row>
    <row r="4333" ht="15">
      <c r="D4333" s="188"/>
    </row>
    <row r="4334" ht="15">
      <c r="D4334" s="188"/>
    </row>
    <row r="4335" ht="15">
      <c r="D4335" s="188"/>
    </row>
    <row r="4336" ht="15">
      <c r="D4336" s="188"/>
    </row>
    <row r="4337" ht="15">
      <c r="D4337" s="188"/>
    </row>
    <row r="4338" ht="15">
      <c r="D4338" s="188"/>
    </row>
    <row r="4339" ht="15">
      <c r="D4339" s="188"/>
    </row>
    <row r="4340" ht="15">
      <c r="D4340" s="188"/>
    </row>
    <row r="4341" ht="15">
      <c r="D4341" s="188"/>
    </row>
    <row r="4342" ht="15">
      <c r="D4342" s="188"/>
    </row>
    <row r="4343" ht="15">
      <c r="D4343" s="188"/>
    </row>
    <row r="4344" ht="15">
      <c r="D4344" s="188"/>
    </row>
    <row r="4345" ht="15">
      <c r="D4345" s="188"/>
    </row>
    <row r="4346" ht="15">
      <c r="D4346" s="188"/>
    </row>
    <row r="4347" ht="15">
      <c r="D4347" s="188"/>
    </row>
    <row r="4348" ht="15">
      <c r="D4348" s="188"/>
    </row>
    <row r="4349" ht="15">
      <c r="D4349" s="188"/>
    </row>
    <row r="4350" ht="15">
      <c r="D4350" s="188"/>
    </row>
    <row r="4351" ht="15">
      <c r="D4351" s="188"/>
    </row>
    <row r="4352" ht="15">
      <c r="D4352" s="188"/>
    </row>
    <row r="4353" ht="15">
      <c r="D4353" s="188"/>
    </row>
    <row r="4354" ht="15">
      <c r="D4354" s="188"/>
    </row>
    <row r="4355" ht="15">
      <c r="D4355" s="188"/>
    </row>
    <row r="4356" ht="15">
      <c r="D4356" s="188"/>
    </row>
    <row r="4357" ht="15">
      <c r="D4357" s="188"/>
    </row>
    <row r="4358" ht="15">
      <c r="D4358" s="188"/>
    </row>
    <row r="4359" ht="15">
      <c r="D4359" s="188"/>
    </row>
    <row r="4360" ht="15">
      <c r="D4360" s="188"/>
    </row>
    <row r="4361" ht="15">
      <c r="D4361" s="188"/>
    </row>
    <row r="4362" ht="15">
      <c r="D4362" s="188"/>
    </row>
    <row r="4363" ht="15">
      <c r="D4363" s="188"/>
    </row>
    <row r="4364" ht="15">
      <c r="D4364" s="188"/>
    </row>
    <row r="4365" ht="15">
      <c r="D4365" s="188"/>
    </row>
    <row r="4366" ht="15">
      <c r="D4366" s="188"/>
    </row>
    <row r="4367" ht="15">
      <c r="D4367" s="188"/>
    </row>
    <row r="4368" ht="15">
      <c r="D4368" s="188"/>
    </row>
    <row r="4369" ht="15">
      <c r="D4369" s="188"/>
    </row>
    <row r="4370" ht="15">
      <c r="D4370" s="188"/>
    </row>
    <row r="4371" ht="15">
      <c r="D4371" s="188"/>
    </row>
    <row r="4372" ht="15">
      <c r="D4372" s="188"/>
    </row>
    <row r="4373" ht="15">
      <c r="D4373" s="188"/>
    </row>
    <row r="4374" ht="15">
      <c r="D4374" s="188"/>
    </row>
    <row r="4375" ht="15">
      <c r="D4375" s="188"/>
    </row>
    <row r="4376" ht="15">
      <c r="D4376" s="188"/>
    </row>
    <row r="4377" ht="15">
      <c r="D4377" s="188"/>
    </row>
    <row r="4378" ht="15">
      <c r="D4378" s="188"/>
    </row>
    <row r="4379" ht="15">
      <c r="D4379" s="188"/>
    </row>
    <row r="4380" ht="15">
      <c r="D4380" s="188"/>
    </row>
    <row r="4381" ht="15">
      <c r="D4381" s="188"/>
    </row>
    <row r="4382" ht="15">
      <c r="D4382" s="188"/>
    </row>
    <row r="4383" ht="15">
      <c r="D4383" s="188"/>
    </row>
    <row r="4384" ht="15">
      <c r="D4384" s="188"/>
    </row>
    <row r="4385" ht="15">
      <c r="D4385" s="188"/>
    </row>
    <row r="4386" ht="15">
      <c r="D4386" s="188"/>
    </row>
    <row r="4387" ht="15">
      <c r="D4387" s="188"/>
    </row>
    <row r="4388" ht="15">
      <c r="D4388" s="188"/>
    </row>
    <row r="4389" ht="15">
      <c r="D4389" s="188"/>
    </row>
    <row r="4390" ht="15">
      <c r="D4390" s="188"/>
    </row>
    <row r="4391" ht="15">
      <c r="D4391" s="188"/>
    </row>
    <row r="4392" ht="15">
      <c r="D4392" s="188"/>
    </row>
    <row r="4393" ht="15">
      <c r="D4393" s="188"/>
    </row>
    <row r="4394" ht="15">
      <c r="D4394" s="188"/>
    </row>
    <row r="4395" ht="15">
      <c r="D4395" s="188"/>
    </row>
    <row r="4396" ht="15">
      <c r="D4396" s="188"/>
    </row>
    <row r="4397" ht="15">
      <c r="D4397" s="188"/>
    </row>
    <row r="4398" ht="15">
      <c r="D4398" s="188"/>
    </row>
    <row r="4399" ht="15">
      <c r="D4399" s="188"/>
    </row>
    <row r="4400" ht="15">
      <c r="D4400" s="188"/>
    </row>
    <row r="4401" ht="15">
      <c r="D4401" s="188"/>
    </row>
    <row r="4402" ht="15">
      <c r="D4402" s="188"/>
    </row>
    <row r="4403" ht="15">
      <c r="D4403" s="188"/>
    </row>
    <row r="4404" ht="15">
      <c r="D4404" s="188"/>
    </row>
    <row r="4405" ht="15">
      <c r="D4405" s="188"/>
    </row>
    <row r="4406" ht="15">
      <c r="D4406" s="188"/>
    </row>
    <row r="4407" ht="15">
      <c r="D4407" s="188"/>
    </row>
    <row r="4408" ht="15">
      <c r="D4408" s="188"/>
    </row>
    <row r="4409" ht="15">
      <c r="D4409" s="188"/>
    </row>
    <row r="4410" ht="15">
      <c r="D4410" s="188"/>
    </row>
    <row r="4411" ht="15">
      <c r="D4411" s="188"/>
    </row>
    <row r="4412" ht="15">
      <c r="D4412" s="188"/>
    </row>
    <row r="4413" ht="15">
      <c r="D4413" s="188"/>
    </row>
    <row r="4414" ht="15">
      <c r="D4414" s="188"/>
    </row>
    <row r="4415" ht="15">
      <c r="D4415" s="188"/>
    </row>
    <row r="4416" ht="15">
      <c r="D4416" s="188"/>
    </row>
    <row r="4417" ht="15">
      <c r="D4417" s="188"/>
    </row>
    <row r="4418" ht="15">
      <c r="D4418" s="188"/>
    </row>
    <row r="4419" ht="15">
      <c r="D4419" s="188"/>
    </row>
    <row r="4420" ht="15">
      <c r="D4420" s="188"/>
    </row>
    <row r="4421" ht="15">
      <c r="D4421" s="188"/>
    </row>
    <row r="4422" ht="15">
      <c r="D4422" s="188"/>
    </row>
    <row r="4423" ht="15">
      <c r="D4423" s="188"/>
    </row>
    <row r="4424" ht="15">
      <c r="D4424" s="188"/>
    </row>
    <row r="4425" ht="15">
      <c r="D4425" s="188"/>
    </row>
    <row r="4426" ht="15">
      <c r="D4426" s="188"/>
    </row>
    <row r="4427" ht="15">
      <c r="D4427" s="188"/>
    </row>
    <row r="4428" ht="15">
      <c r="D4428" s="188"/>
    </row>
    <row r="4429" ht="15">
      <c r="D4429" s="188"/>
    </row>
    <row r="4430" ht="15">
      <c r="D4430" s="188"/>
    </row>
    <row r="4431" ht="15">
      <c r="D4431" s="188"/>
    </row>
    <row r="4432" ht="15">
      <c r="D4432" s="188"/>
    </row>
    <row r="4433" ht="15">
      <c r="D4433" s="188"/>
    </row>
    <row r="4434" ht="15">
      <c r="D4434" s="188"/>
    </row>
    <row r="4435" ht="15">
      <c r="D4435" s="188"/>
    </row>
    <row r="4436" ht="15">
      <c r="D4436" s="188"/>
    </row>
    <row r="4437" ht="15">
      <c r="D4437" s="188"/>
    </row>
    <row r="4438" ht="15">
      <c r="D4438" s="188"/>
    </row>
    <row r="4439" ht="15">
      <c r="D4439" s="188"/>
    </row>
    <row r="4440" ht="15">
      <c r="D4440" s="188"/>
    </row>
    <row r="4441" ht="15">
      <c r="D4441" s="188"/>
    </row>
    <row r="4442" ht="15">
      <c r="D4442" s="188"/>
    </row>
    <row r="4443" ht="15">
      <c r="D4443" s="188"/>
    </row>
    <row r="4444" ht="15">
      <c r="D4444" s="188"/>
    </row>
    <row r="4445" ht="15">
      <c r="D4445" s="188"/>
    </row>
    <row r="4446" ht="15">
      <c r="D4446" s="188"/>
    </row>
    <row r="4447" ht="15">
      <c r="D4447" s="188"/>
    </row>
    <row r="4448" ht="15">
      <c r="D4448" s="188"/>
    </row>
    <row r="4449" ht="15">
      <c r="D4449" s="188"/>
    </row>
    <row r="4450" ht="15">
      <c r="D4450" s="188"/>
    </row>
    <row r="4451" ht="15">
      <c r="D4451" s="188"/>
    </row>
    <row r="4452" ht="15">
      <c r="D4452" s="188"/>
    </row>
    <row r="4453" ht="15">
      <c r="D4453" s="188"/>
    </row>
    <row r="4454" ht="15">
      <c r="D4454" s="188"/>
    </row>
    <row r="4455" ht="15">
      <c r="D4455" s="188"/>
    </row>
    <row r="4456" ht="15">
      <c r="D4456" s="188"/>
    </row>
    <row r="4457" ht="15">
      <c r="D4457" s="188"/>
    </row>
    <row r="4458" ht="15">
      <c r="D4458" s="188"/>
    </row>
    <row r="4459" ht="15">
      <c r="D4459" s="188"/>
    </row>
    <row r="4460" ht="15">
      <c r="D4460" s="188"/>
    </row>
    <row r="4461" ht="15">
      <c r="D4461" s="188"/>
    </row>
    <row r="4462" ht="15">
      <c r="D4462" s="188"/>
    </row>
    <row r="4463" ht="15">
      <c r="D4463" s="188"/>
    </row>
    <row r="4464" ht="15">
      <c r="D4464" s="188"/>
    </row>
    <row r="4465" ht="15">
      <c r="D4465" s="188"/>
    </row>
    <row r="4466" ht="15">
      <c r="D4466" s="188"/>
    </row>
    <row r="4467" ht="15">
      <c r="D4467" s="188"/>
    </row>
    <row r="4468" ht="15">
      <c r="D4468" s="188"/>
    </row>
    <row r="4469" ht="15">
      <c r="D4469" s="188"/>
    </row>
    <row r="4470" ht="15">
      <c r="D4470" s="188"/>
    </row>
    <row r="4471" ht="15">
      <c r="D4471" s="188"/>
    </row>
    <row r="4472" ht="15">
      <c r="D4472" s="188"/>
    </row>
    <row r="4473" ht="15">
      <c r="D4473" s="188"/>
    </row>
    <row r="4474" ht="15">
      <c r="D4474" s="188"/>
    </row>
    <row r="4475" ht="15">
      <c r="D4475" s="188"/>
    </row>
    <row r="4476" ht="15">
      <c r="D4476" s="188"/>
    </row>
    <row r="4477" ht="15">
      <c r="D4477" s="188"/>
    </row>
    <row r="4478" ht="15">
      <c r="D4478" s="188"/>
    </row>
    <row r="4479" ht="15">
      <c r="D4479" s="188"/>
    </row>
    <row r="4480" ht="15">
      <c r="D4480" s="188"/>
    </row>
    <row r="4481" ht="15">
      <c r="D4481" s="188"/>
    </row>
    <row r="4482" ht="15">
      <c r="D4482" s="188"/>
    </row>
    <row r="4483" ht="15">
      <c r="D4483" s="188"/>
    </row>
    <row r="4484" ht="15">
      <c r="D4484" s="188"/>
    </row>
    <row r="4485" ht="15">
      <c r="D4485" s="188"/>
    </row>
    <row r="4486" ht="15">
      <c r="D4486" s="188"/>
    </row>
    <row r="4487" ht="15">
      <c r="D4487" s="188"/>
    </row>
    <row r="4488" ht="15">
      <c r="D4488" s="188"/>
    </row>
    <row r="4489" ht="15">
      <c r="D4489" s="188"/>
    </row>
    <row r="4490" ht="15">
      <c r="D4490" s="188"/>
    </row>
    <row r="4491" ht="15">
      <c r="D4491" s="188"/>
    </row>
    <row r="4492" ht="15">
      <c r="D4492" s="188"/>
    </row>
    <row r="4493" ht="15">
      <c r="D4493" s="188"/>
    </row>
    <row r="4494" ht="15">
      <c r="D4494" s="188"/>
    </row>
    <row r="4495" ht="15">
      <c r="D4495" s="188"/>
    </row>
    <row r="4496" ht="15">
      <c r="D4496" s="188"/>
    </row>
    <row r="4497" ht="15">
      <c r="D4497" s="188"/>
    </row>
    <row r="4498" ht="15">
      <c r="D4498" s="188"/>
    </row>
    <row r="4499" ht="15">
      <c r="D4499" s="188"/>
    </row>
    <row r="4500" ht="15">
      <c r="D4500" s="188"/>
    </row>
    <row r="4501" ht="15">
      <c r="D4501" s="188"/>
    </row>
    <row r="4502" ht="15">
      <c r="D4502" s="188"/>
    </row>
    <row r="4503" ht="15">
      <c r="D4503" s="188"/>
    </row>
    <row r="4504" ht="15">
      <c r="D4504" s="188"/>
    </row>
    <row r="4505" ht="15">
      <c r="D4505" s="188"/>
    </row>
    <row r="4506" ht="15">
      <c r="D4506" s="188"/>
    </row>
    <row r="4507" ht="15">
      <c r="D4507" s="188"/>
    </row>
    <row r="4508" ht="15">
      <c r="D4508" s="188"/>
    </row>
    <row r="4509" ht="15">
      <c r="D4509" s="188"/>
    </row>
    <row r="4510" ht="15">
      <c r="D4510" s="188"/>
    </row>
    <row r="4511" ht="15">
      <c r="D4511" s="188"/>
    </row>
    <row r="4512" ht="15">
      <c r="D4512" s="188"/>
    </row>
    <row r="4513" ht="15">
      <c r="D4513" s="188"/>
    </row>
    <row r="4514" ht="15">
      <c r="D4514" s="188"/>
    </row>
    <row r="4515" ht="15">
      <c r="D4515" s="188"/>
    </row>
    <row r="4516" ht="15">
      <c r="D4516" s="188"/>
    </row>
    <row r="4517" ht="15">
      <c r="D4517" s="188"/>
    </row>
    <row r="4518" ht="15">
      <c r="D4518" s="188"/>
    </row>
    <row r="4519" ht="15">
      <c r="D4519" s="188"/>
    </row>
    <row r="4520" ht="15">
      <c r="D4520" s="188"/>
    </row>
    <row r="4521" ht="15">
      <c r="D4521" s="188"/>
    </row>
    <row r="4522" ht="15">
      <c r="D4522" s="188"/>
    </row>
    <row r="4523" ht="15">
      <c r="D4523" s="188"/>
    </row>
    <row r="4524" ht="15">
      <c r="D4524" s="188"/>
    </row>
    <row r="4525" ht="15">
      <c r="D4525" s="188"/>
    </row>
    <row r="4526" ht="15">
      <c r="D4526" s="188"/>
    </row>
    <row r="4527" ht="15">
      <c r="D4527" s="188"/>
    </row>
    <row r="4528" ht="15">
      <c r="D4528" s="188"/>
    </row>
    <row r="4529" ht="15">
      <c r="D4529" s="188"/>
    </row>
    <row r="4530" ht="15">
      <c r="D4530" s="188"/>
    </row>
    <row r="4531" ht="15">
      <c r="D4531" s="188"/>
    </row>
    <row r="4532" ht="15">
      <c r="D4532" s="188"/>
    </row>
    <row r="4533" ht="15">
      <c r="D4533" s="188"/>
    </row>
    <row r="4534" ht="15">
      <c r="D4534" s="188"/>
    </row>
    <row r="4535" ht="15">
      <c r="D4535" s="188"/>
    </row>
    <row r="4536" ht="15">
      <c r="D4536" s="188"/>
    </row>
    <row r="4537" ht="15">
      <c r="D4537" s="188"/>
    </row>
    <row r="4538" ht="15">
      <c r="D4538" s="188"/>
    </row>
    <row r="4539" ht="15">
      <c r="D4539" s="188"/>
    </row>
    <row r="4540" ht="15">
      <c r="D4540" s="188"/>
    </row>
    <row r="4541" ht="15">
      <c r="D4541" s="188"/>
    </row>
    <row r="4542" ht="15">
      <c r="D4542" s="188"/>
    </row>
    <row r="4543" ht="15">
      <c r="D4543" s="188"/>
    </row>
    <row r="4544" ht="15">
      <c r="D4544" s="188"/>
    </row>
    <row r="4545" ht="15">
      <c r="D4545" s="188"/>
    </row>
    <row r="4546" ht="15">
      <c r="D4546" s="188"/>
    </row>
    <row r="4547" ht="15">
      <c r="D4547" s="188"/>
    </row>
    <row r="4548" ht="15">
      <c r="D4548" s="188"/>
    </row>
    <row r="4549" ht="15">
      <c r="D4549" s="188"/>
    </row>
    <row r="4550" ht="15">
      <c r="D4550" s="188"/>
    </row>
    <row r="4551" ht="15">
      <c r="D4551" s="188"/>
    </row>
    <row r="4552" ht="15">
      <c r="D4552" s="188"/>
    </row>
    <row r="4553" ht="15">
      <c r="D4553" s="188"/>
    </row>
    <row r="4554" ht="15">
      <c r="D4554" s="188"/>
    </row>
    <row r="4555" ht="15">
      <c r="D4555" s="188"/>
    </row>
    <row r="4556" ht="15">
      <c r="D4556" s="188"/>
    </row>
    <row r="4557" ht="15">
      <c r="D4557" s="188"/>
    </row>
    <row r="4558" ht="15">
      <c r="D4558" s="188"/>
    </row>
    <row r="4559" ht="15">
      <c r="D4559" s="188"/>
    </row>
    <row r="4560" ht="15">
      <c r="D4560" s="188"/>
    </row>
    <row r="4561" ht="15">
      <c r="D4561" s="188"/>
    </row>
    <row r="4562" ht="15">
      <c r="D4562" s="188"/>
    </row>
    <row r="4563" ht="15">
      <c r="D4563" s="188"/>
    </row>
    <row r="4564" ht="15">
      <c r="D4564" s="188"/>
    </row>
    <row r="4565" ht="15">
      <c r="D4565" s="188"/>
    </row>
    <row r="4566" ht="15">
      <c r="D4566" s="188"/>
    </row>
    <row r="4567" ht="15">
      <c r="D4567" s="188"/>
    </row>
    <row r="4568" ht="15">
      <c r="D4568" s="188"/>
    </row>
    <row r="4569" ht="15">
      <c r="D4569" s="188"/>
    </row>
    <row r="4570" ht="15">
      <c r="D4570" s="188"/>
    </row>
    <row r="4571" ht="15">
      <c r="D4571" s="188"/>
    </row>
    <row r="4572" ht="15">
      <c r="D4572" s="188"/>
    </row>
    <row r="4573" ht="15">
      <c r="D4573" s="188"/>
    </row>
    <row r="4574" ht="15">
      <c r="D4574" s="188"/>
    </row>
    <row r="4575" ht="15">
      <c r="D4575" s="188"/>
    </row>
    <row r="4576" ht="15">
      <c r="D4576" s="188"/>
    </row>
    <row r="4577" ht="15">
      <c r="D4577" s="188"/>
    </row>
    <row r="4578" ht="15">
      <c r="D4578" s="188"/>
    </row>
    <row r="4579" ht="15">
      <c r="D4579" s="188"/>
    </row>
    <row r="4580" ht="15">
      <c r="D4580" s="188"/>
    </row>
    <row r="4581" ht="15">
      <c r="D4581" s="188"/>
    </row>
    <row r="4582" ht="15">
      <c r="D4582" s="188"/>
    </row>
    <row r="4583" ht="15">
      <c r="D4583" s="188"/>
    </row>
    <row r="4584" ht="15">
      <c r="D4584" s="188"/>
    </row>
    <row r="4585" ht="15">
      <c r="D4585" s="188"/>
    </row>
    <row r="4586" ht="15">
      <c r="D4586" s="188"/>
    </row>
    <row r="4587" ht="15">
      <c r="D4587" s="188"/>
    </row>
    <row r="4588" ht="15">
      <c r="D4588" s="188"/>
    </row>
    <row r="4589" ht="15">
      <c r="D4589" s="188"/>
    </row>
    <row r="4590" ht="15">
      <c r="D4590" s="188"/>
    </row>
    <row r="4591" ht="15">
      <c r="D4591" s="188"/>
    </row>
    <row r="4592" ht="15">
      <c r="D4592" s="188"/>
    </row>
    <row r="4593" ht="15">
      <c r="D4593" s="188"/>
    </row>
    <row r="4594" ht="15">
      <c r="D4594" s="188"/>
    </row>
    <row r="4595" ht="15">
      <c r="D4595" s="188"/>
    </row>
    <row r="4596" ht="15">
      <c r="D4596" s="188"/>
    </row>
    <row r="4597" ht="15">
      <c r="D4597" s="188"/>
    </row>
    <row r="4598" ht="15">
      <c r="D4598" s="188"/>
    </row>
    <row r="4599" ht="15">
      <c r="D4599" s="188"/>
    </row>
    <row r="4600" ht="15">
      <c r="D4600" s="188"/>
    </row>
    <row r="4601" ht="15">
      <c r="D4601" s="188"/>
    </row>
    <row r="4602" ht="15">
      <c r="D4602" s="188"/>
    </row>
    <row r="4603" ht="15">
      <c r="D4603" s="188"/>
    </row>
    <row r="4604" ht="15">
      <c r="D4604" s="188"/>
    </row>
    <row r="4605" ht="15">
      <c r="D4605" s="188"/>
    </row>
    <row r="4606" ht="15">
      <c r="D4606" s="188"/>
    </row>
    <row r="4607" ht="15">
      <c r="D4607" s="188"/>
    </row>
    <row r="4608" ht="15">
      <c r="D4608" s="188"/>
    </row>
    <row r="4609" ht="15">
      <c r="D4609" s="188"/>
    </row>
    <row r="4610" ht="15">
      <c r="D4610" s="188"/>
    </row>
    <row r="4611" ht="15">
      <c r="D4611" s="188"/>
    </row>
    <row r="4612" ht="15">
      <c r="D4612" s="188"/>
    </row>
    <row r="4613" ht="15">
      <c r="D4613" s="188"/>
    </row>
    <row r="4614" ht="15">
      <c r="D4614" s="188"/>
    </row>
    <row r="4615" ht="15">
      <c r="D4615" s="188"/>
    </row>
    <row r="4616" ht="15">
      <c r="D4616" s="188"/>
    </row>
    <row r="4617" ht="15">
      <c r="D4617" s="188"/>
    </row>
    <row r="4618" ht="15">
      <c r="D4618" s="188"/>
    </row>
    <row r="4619" ht="15">
      <c r="D4619" s="188"/>
    </row>
    <row r="4620" ht="15">
      <c r="D4620" s="188"/>
    </row>
    <row r="4621" ht="15">
      <c r="D4621" s="188"/>
    </row>
    <row r="4622" ht="15">
      <c r="D4622" s="188"/>
    </row>
    <row r="4623" ht="15">
      <c r="D4623" s="188"/>
    </row>
    <row r="4624" ht="15">
      <c r="D4624" s="188"/>
    </row>
    <row r="4625" ht="15">
      <c r="D4625" s="188"/>
    </row>
    <row r="4626" ht="15">
      <c r="D4626" s="188"/>
    </row>
    <row r="4627" ht="15">
      <c r="D4627" s="188"/>
    </row>
    <row r="4628" ht="15">
      <c r="D4628" s="188"/>
    </row>
    <row r="4629" ht="15">
      <c r="D4629" s="188"/>
    </row>
    <row r="4630" ht="15">
      <c r="D4630" s="188"/>
    </row>
    <row r="4631" ht="15">
      <c r="D4631" s="188"/>
    </row>
    <row r="4632" ht="15">
      <c r="D4632" s="188"/>
    </row>
    <row r="4633" ht="15">
      <c r="D4633" s="188"/>
    </row>
    <row r="4634" ht="15">
      <c r="D4634" s="188"/>
    </row>
    <row r="4635" ht="15">
      <c r="D4635" s="188"/>
    </row>
    <row r="4636" ht="15">
      <c r="D4636" s="188"/>
    </row>
    <row r="4637" ht="15">
      <c r="D4637" s="188"/>
    </row>
    <row r="4638" ht="15">
      <c r="D4638" s="188"/>
    </row>
    <row r="4639" ht="15">
      <c r="D4639" s="188"/>
    </row>
    <row r="4640" ht="15">
      <c r="D4640" s="188"/>
    </row>
    <row r="4641" ht="15">
      <c r="D4641" s="188"/>
    </row>
    <row r="4642" ht="15">
      <c r="D4642" s="188"/>
    </row>
    <row r="4643" ht="15">
      <c r="D4643" s="188"/>
    </row>
    <row r="4644" ht="15">
      <c r="D4644" s="188"/>
    </row>
    <row r="4645" ht="15">
      <c r="D4645" s="188"/>
    </row>
    <row r="4646" ht="15">
      <c r="D4646" s="188"/>
    </row>
    <row r="4647" ht="15">
      <c r="D4647" s="188"/>
    </row>
    <row r="4648" ht="15">
      <c r="D4648" s="188"/>
    </row>
    <row r="4649" ht="15">
      <c r="D4649" s="188"/>
    </row>
    <row r="4650" ht="15">
      <c r="D4650" s="188"/>
    </row>
    <row r="4651" ht="15">
      <c r="D4651" s="188"/>
    </row>
    <row r="4652" ht="15">
      <c r="D4652" s="188"/>
    </row>
    <row r="4653" ht="15">
      <c r="D4653" s="188"/>
    </row>
    <row r="4654" ht="15">
      <c r="D4654" s="188"/>
    </row>
    <row r="4655" ht="15">
      <c r="D4655" s="188"/>
    </row>
    <row r="4656" ht="15">
      <c r="D4656" s="188"/>
    </row>
    <row r="4657" ht="15">
      <c r="D4657" s="188"/>
    </row>
    <row r="4658" ht="15">
      <c r="D4658" s="188"/>
    </row>
    <row r="4659" ht="15">
      <c r="D4659" s="188"/>
    </row>
    <row r="4660" ht="15">
      <c r="D4660" s="188"/>
    </row>
    <row r="4661" ht="15">
      <c r="D4661" s="188"/>
    </row>
    <row r="4662" ht="15">
      <c r="D4662" s="188"/>
    </row>
    <row r="4663" ht="15">
      <c r="D4663" s="188"/>
    </row>
    <row r="4664" ht="15">
      <c r="D4664" s="188"/>
    </row>
    <row r="4665" ht="15">
      <c r="D4665" s="188"/>
    </row>
    <row r="4666" ht="15">
      <c r="D4666" s="188"/>
    </row>
    <row r="4667" ht="15">
      <c r="D4667" s="188"/>
    </row>
    <row r="4668" ht="15">
      <c r="D4668" s="188"/>
    </row>
    <row r="4669" ht="15">
      <c r="D4669" s="188"/>
    </row>
    <row r="4670" ht="15">
      <c r="D4670" s="188"/>
    </row>
    <row r="4671" ht="15">
      <c r="D4671" s="188"/>
    </row>
    <row r="4672" ht="15">
      <c r="D4672" s="188"/>
    </row>
    <row r="4673" ht="15">
      <c r="D4673" s="188"/>
    </row>
    <row r="4674" ht="15">
      <c r="D4674" s="188"/>
    </row>
    <row r="4675" ht="15">
      <c r="D4675" s="188"/>
    </row>
    <row r="4676" ht="15">
      <c r="D4676" s="188"/>
    </row>
    <row r="4677" ht="15">
      <c r="D4677" s="188"/>
    </row>
    <row r="4678" ht="15">
      <c r="D4678" s="188"/>
    </row>
    <row r="4679" ht="15">
      <c r="D4679" s="188"/>
    </row>
    <row r="4680" ht="15">
      <c r="D4680" s="188"/>
    </row>
    <row r="4681" ht="15">
      <c r="D4681" s="188"/>
    </row>
    <row r="4682" ht="15">
      <c r="D4682" s="188"/>
    </row>
    <row r="4683" ht="15">
      <c r="D4683" s="188"/>
    </row>
    <row r="4684" ht="15">
      <c r="D4684" s="188"/>
    </row>
    <row r="4685" ht="15">
      <c r="D4685" s="188"/>
    </row>
    <row r="4686" ht="15">
      <c r="D4686" s="188"/>
    </row>
    <row r="4687" ht="15">
      <c r="D4687" s="188"/>
    </row>
    <row r="4688" ht="15">
      <c r="D4688" s="188"/>
    </row>
    <row r="4689" ht="15">
      <c r="D4689" s="188"/>
    </row>
    <row r="4690" ht="15">
      <c r="D4690" s="188"/>
    </row>
    <row r="4691" ht="15">
      <c r="D4691" s="188"/>
    </row>
    <row r="4692" ht="15">
      <c r="D4692" s="188"/>
    </row>
    <row r="4693" ht="15">
      <c r="D4693" s="188"/>
    </row>
    <row r="4694" ht="15">
      <c r="D4694" s="188"/>
    </row>
    <row r="4695" ht="15">
      <c r="D4695" s="188"/>
    </row>
    <row r="4696" ht="15">
      <c r="D4696" s="188"/>
    </row>
    <row r="4697" ht="15">
      <c r="D4697" s="188"/>
    </row>
    <row r="4698" ht="15">
      <c r="D4698" s="188"/>
    </row>
    <row r="4699" ht="15">
      <c r="D4699" s="188"/>
    </row>
    <row r="4700" ht="15">
      <c r="D4700" s="188"/>
    </row>
    <row r="4701" ht="15">
      <c r="D4701" s="188"/>
    </row>
    <row r="4702" ht="15">
      <c r="D4702" s="188"/>
    </row>
    <row r="4703" ht="15">
      <c r="D4703" s="188"/>
    </row>
    <row r="4704" ht="15">
      <c r="D4704" s="188"/>
    </row>
    <row r="4705" ht="15">
      <c r="D4705" s="188"/>
    </row>
    <row r="4706" ht="15">
      <c r="D4706" s="188"/>
    </row>
    <row r="4707" ht="15">
      <c r="D4707" s="188"/>
    </row>
    <row r="4708" ht="15">
      <c r="D4708" s="188"/>
    </row>
    <row r="4709" ht="15">
      <c r="D4709" s="188"/>
    </row>
    <row r="4710" ht="15">
      <c r="D4710" s="188"/>
    </row>
    <row r="4711" ht="15">
      <c r="D4711" s="188"/>
    </row>
    <row r="4712" ht="15">
      <c r="D4712" s="188"/>
    </row>
    <row r="4713" ht="15">
      <c r="D4713" s="188"/>
    </row>
    <row r="4714" ht="15">
      <c r="D4714" s="188"/>
    </row>
    <row r="4715" ht="15">
      <c r="D4715" s="188"/>
    </row>
    <row r="4716" ht="15">
      <c r="D4716" s="188"/>
    </row>
    <row r="4717" ht="15">
      <c r="D4717" s="188"/>
    </row>
    <row r="4718" ht="15">
      <c r="D4718" s="188"/>
    </row>
    <row r="4719" ht="15">
      <c r="D4719" s="188"/>
    </row>
    <row r="4720" ht="15">
      <c r="D4720" s="188"/>
    </row>
    <row r="4721" ht="15">
      <c r="D4721" s="188"/>
    </row>
    <row r="4722" ht="15">
      <c r="D4722" s="188"/>
    </row>
    <row r="4723" ht="15">
      <c r="D4723" s="188"/>
    </row>
    <row r="4724" ht="15">
      <c r="D4724" s="188"/>
    </row>
    <row r="4725" ht="15">
      <c r="D4725" s="188"/>
    </row>
    <row r="4726" ht="15">
      <c r="D4726" s="188"/>
    </row>
    <row r="4727" ht="15">
      <c r="D4727" s="188"/>
    </row>
    <row r="4728" ht="15">
      <c r="D4728" s="188"/>
    </row>
    <row r="4729" ht="15">
      <c r="D4729" s="188"/>
    </row>
    <row r="4730" ht="15">
      <c r="D4730" s="188"/>
    </row>
    <row r="4731" ht="15">
      <c r="D4731" s="188"/>
    </row>
    <row r="4732" ht="15">
      <c r="D4732" s="188"/>
    </row>
    <row r="4733" ht="15">
      <c r="D4733" s="188"/>
    </row>
    <row r="4734" ht="15">
      <c r="D4734" s="188"/>
    </row>
    <row r="4735" ht="15">
      <c r="D4735" s="188"/>
    </row>
    <row r="4736" ht="15">
      <c r="D4736" s="188"/>
    </row>
    <row r="4737" ht="15">
      <c r="D4737" s="188"/>
    </row>
    <row r="4738" ht="15">
      <c r="D4738" s="188"/>
    </row>
    <row r="4739" ht="15">
      <c r="D4739" s="188"/>
    </row>
    <row r="4740" ht="15">
      <c r="D4740" s="188"/>
    </row>
    <row r="4741" ht="15">
      <c r="D4741" s="188"/>
    </row>
    <row r="4742" ht="15">
      <c r="D4742" s="188"/>
    </row>
    <row r="4743" ht="15">
      <c r="D4743" s="188"/>
    </row>
    <row r="4744" ht="15">
      <c r="D4744" s="188"/>
    </row>
    <row r="4745" ht="15">
      <c r="D4745" s="188"/>
    </row>
    <row r="4746" ht="15">
      <c r="D4746" s="188"/>
    </row>
    <row r="4747" ht="15">
      <c r="D4747" s="188"/>
    </row>
    <row r="4748" ht="15">
      <c r="D4748" s="188"/>
    </row>
    <row r="4749" ht="15">
      <c r="D4749" s="188"/>
    </row>
    <row r="4750" ht="15">
      <c r="D4750" s="188"/>
    </row>
    <row r="4751" ht="15">
      <c r="D4751" s="188"/>
    </row>
    <row r="4752" ht="15">
      <c r="D4752" s="188"/>
    </row>
    <row r="4753" ht="15">
      <c r="D4753" s="188"/>
    </row>
    <row r="4754" ht="15">
      <c r="D4754" s="188"/>
    </row>
    <row r="4755" ht="15">
      <c r="D4755" s="188"/>
    </row>
    <row r="4756" ht="15">
      <c r="D4756" s="188"/>
    </row>
    <row r="4757" ht="15">
      <c r="D4757" s="188"/>
    </row>
    <row r="4758" ht="15">
      <c r="D4758" s="188"/>
    </row>
    <row r="4759" ht="15">
      <c r="D4759" s="188"/>
    </row>
    <row r="4760" ht="15">
      <c r="D4760" s="188"/>
    </row>
    <row r="4761" ht="15">
      <c r="D4761" s="188"/>
    </row>
    <row r="4762" ht="15">
      <c r="D4762" s="188"/>
    </row>
    <row r="4763" ht="15">
      <c r="D4763" s="188"/>
    </row>
    <row r="4764" ht="15">
      <c r="D4764" s="188"/>
    </row>
    <row r="4765" ht="15">
      <c r="D4765" s="188"/>
    </row>
    <row r="4766" ht="15">
      <c r="D4766" s="188"/>
    </row>
    <row r="4767" ht="15">
      <c r="D4767" s="188"/>
    </row>
    <row r="4768" ht="15">
      <c r="D4768" s="188"/>
    </row>
    <row r="4769" ht="15">
      <c r="D4769" s="188"/>
    </row>
    <row r="4770" ht="15">
      <c r="D4770" s="188"/>
    </row>
    <row r="4771" ht="15">
      <c r="D4771" s="188"/>
    </row>
    <row r="4772" ht="15">
      <c r="D4772" s="188"/>
    </row>
    <row r="4773" ht="15">
      <c r="D4773" s="188"/>
    </row>
    <row r="4774" ht="15">
      <c r="D4774" s="188"/>
    </row>
    <row r="4775" ht="15">
      <c r="D4775" s="188"/>
    </row>
    <row r="4776" ht="15">
      <c r="D4776" s="188"/>
    </row>
    <row r="4777" ht="15">
      <c r="D4777" s="188"/>
    </row>
    <row r="4778" ht="15">
      <c r="D4778" s="188"/>
    </row>
    <row r="4779" ht="15">
      <c r="D4779" s="188"/>
    </row>
    <row r="4780" ht="15">
      <c r="D4780" s="188"/>
    </row>
    <row r="4781" ht="15">
      <c r="D4781" s="188"/>
    </row>
    <row r="4782" ht="15">
      <c r="D4782" s="188"/>
    </row>
    <row r="4783" ht="15">
      <c r="D4783" s="188"/>
    </row>
    <row r="4784" ht="15">
      <c r="D4784" s="188"/>
    </row>
    <row r="4785" ht="15">
      <c r="D4785" s="188"/>
    </row>
    <row r="4786" ht="15">
      <c r="D4786" s="188"/>
    </row>
    <row r="4787" ht="15">
      <c r="D4787" s="188"/>
    </row>
    <row r="4788" ht="15">
      <c r="D4788" s="188"/>
    </row>
    <row r="4789" ht="15">
      <c r="D4789" s="188"/>
    </row>
    <row r="4790" ht="15">
      <c r="D4790" s="188"/>
    </row>
    <row r="4791" ht="15">
      <c r="D4791" s="188"/>
    </row>
    <row r="4792" ht="15">
      <c r="D4792" s="188"/>
    </row>
    <row r="4793" ht="15">
      <c r="D4793" s="188"/>
    </row>
    <row r="4794" ht="15">
      <c r="D4794" s="188"/>
    </row>
    <row r="4795" ht="15">
      <c r="D4795" s="188"/>
    </row>
    <row r="4796" ht="15">
      <c r="D4796" s="188"/>
    </row>
    <row r="4797" ht="15">
      <c r="D4797" s="188"/>
    </row>
    <row r="4798" ht="15">
      <c r="D4798" s="188"/>
    </row>
    <row r="4799" ht="15">
      <c r="D4799" s="188"/>
    </row>
    <row r="4800" ht="15">
      <c r="D4800" s="188"/>
    </row>
    <row r="4801" ht="15">
      <c r="D4801" s="188"/>
    </row>
    <row r="4802" ht="15">
      <c r="D4802" s="188"/>
    </row>
    <row r="4803" ht="15">
      <c r="D4803" s="188"/>
    </row>
    <row r="4804" ht="15">
      <c r="D4804" s="188"/>
    </row>
    <row r="4805" ht="15">
      <c r="D4805" s="188"/>
    </row>
    <row r="4806" ht="15">
      <c r="D4806" s="188"/>
    </row>
    <row r="4807" ht="15">
      <c r="D4807" s="188"/>
    </row>
    <row r="4808" ht="15">
      <c r="D4808" s="188"/>
    </row>
    <row r="4809" ht="15">
      <c r="D4809" s="188"/>
    </row>
    <row r="4810" ht="15">
      <c r="D4810" s="188"/>
    </row>
    <row r="4811" ht="15">
      <c r="D4811" s="188"/>
    </row>
    <row r="4812" ht="15">
      <c r="D4812" s="188"/>
    </row>
    <row r="4813" ht="15">
      <c r="D4813" s="188"/>
    </row>
    <row r="4814" ht="15">
      <c r="D4814" s="188"/>
    </row>
    <row r="4815" ht="15">
      <c r="D4815" s="188"/>
    </row>
    <row r="4816" ht="15">
      <c r="D4816" s="188"/>
    </row>
    <row r="4817" ht="15">
      <c r="D4817" s="188"/>
    </row>
    <row r="4818" ht="15">
      <c r="D4818" s="188"/>
    </row>
    <row r="4819" ht="15">
      <c r="D4819" s="188"/>
    </row>
    <row r="4820" ht="15">
      <c r="D4820" s="188"/>
    </row>
    <row r="4821" ht="15">
      <c r="D4821" s="188"/>
    </row>
    <row r="4822" ht="15">
      <c r="D4822" s="188"/>
    </row>
    <row r="4823" ht="15">
      <c r="D4823" s="188"/>
    </row>
    <row r="4824" ht="15">
      <c r="D4824" s="188"/>
    </row>
    <row r="4825" ht="15">
      <c r="D4825" s="188"/>
    </row>
    <row r="4826" ht="15">
      <c r="D4826" s="188"/>
    </row>
    <row r="4827" ht="15">
      <c r="D4827" s="188"/>
    </row>
    <row r="4828" ht="15">
      <c r="D4828" s="188"/>
    </row>
    <row r="4829" ht="15">
      <c r="D4829" s="188"/>
    </row>
    <row r="4830" ht="15">
      <c r="D4830" s="188"/>
    </row>
    <row r="4831" ht="15">
      <c r="D4831" s="188"/>
    </row>
    <row r="4832" ht="15">
      <c r="D4832" s="188"/>
    </row>
    <row r="4833" ht="15">
      <c r="D4833" s="188"/>
    </row>
    <row r="4834" ht="15">
      <c r="D4834" s="188"/>
    </row>
    <row r="4835" ht="15">
      <c r="D4835" s="188"/>
    </row>
    <row r="4836" ht="15">
      <c r="D4836" s="188"/>
    </row>
    <row r="4837" ht="15">
      <c r="D4837" s="188"/>
    </row>
    <row r="4838" ht="15">
      <c r="D4838" s="188"/>
    </row>
    <row r="4839" ht="15">
      <c r="D4839" s="188"/>
    </row>
    <row r="4840" ht="15">
      <c r="D4840" s="188"/>
    </row>
    <row r="4841" ht="15">
      <c r="D4841" s="188"/>
    </row>
    <row r="4842" ht="15">
      <c r="D4842" s="188"/>
    </row>
    <row r="4843" ht="15">
      <c r="D4843" s="188"/>
    </row>
    <row r="4844" ht="15">
      <c r="D4844" s="188"/>
    </row>
    <row r="4845" ht="15">
      <c r="D4845" s="188"/>
    </row>
    <row r="4846" ht="15">
      <c r="D4846" s="188"/>
    </row>
    <row r="4847" ht="15">
      <c r="D4847" s="188"/>
    </row>
    <row r="4848" ht="15">
      <c r="D4848" s="188"/>
    </row>
    <row r="4849" ht="15">
      <c r="D4849" s="188"/>
    </row>
    <row r="4850" ht="15">
      <c r="D4850" s="188"/>
    </row>
    <row r="4851" ht="15">
      <c r="D4851" s="188"/>
    </row>
    <row r="4852" ht="15">
      <c r="D4852" s="188"/>
    </row>
    <row r="4853" ht="15">
      <c r="D4853" s="188"/>
    </row>
    <row r="4854" ht="15">
      <c r="D4854" s="188"/>
    </row>
    <row r="4855" ht="15">
      <c r="D4855" s="188"/>
    </row>
    <row r="4856" ht="15">
      <c r="D4856" s="188"/>
    </row>
    <row r="4857" ht="15">
      <c r="D4857" s="188"/>
    </row>
    <row r="4858" ht="15">
      <c r="D4858" s="188"/>
    </row>
    <row r="4859" ht="15">
      <c r="D4859" s="188"/>
    </row>
    <row r="4860" ht="15">
      <c r="D4860" s="188"/>
    </row>
    <row r="4861" ht="15">
      <c r="D4861" s="188"/>
    </row>
    <row r="4862" ht="15">
      <c r="D4862" s="188"/>
    </row>
    <row r="4863" ht="15">
      <c r="D4863" s="188"/>
    </row>
    <row r="4864" ht="15">
      <c r="D4864" s="188"/>
    </row>
    <row r="4865" ht="15">
      <c r="D4865" s="188"/>
    </row>
    <row r="4866" ht="15">
      <c r="D4866" s="188"/>
    </row>
    <row r="4867" ht="15">
      <c r="D4867" s="188"/>
    </row>
    <row r="4868" ht="15">
      <c r="D4868" s="188"/>
    </row>
    <row r="4869" ht="15">
      <c r="D4869" s="188"/>
    </row>
    <row r="4870" ht="15">
      <c r="D4870" s="188"/>
    </row>
    <row r="4871" ht="15">
      <c r="D4871" s="188"/>
    </row>
    <row r="4872" ht="15">
      <c r="D4872" s="188"/>
    </row>
    <row r="4873" ht="15">
      <c r="D4873" s="188"/>
    </row>
    <row r="4874" ht="15">
      <c r="D4874" s="188"/>
    </row>
    <row r="4875" ht="15">
      <c r="D4875" s="188"/>
    </row>
    <row r="4876" ht="15">
      <c r="D4876" s="188"/>
    </row>
    <row r="4877" ht="15">
      <c r="D4877" s="188"/>
    </row>
    <row r="4878" ht="15">
      <c r="D4878" s="188"/>
    </row>
    <row r="4879" ht="15">
      <c r="D4879" s="188"/>
    </row>
    <row r="4880" ht="15">
      <c r="D4880" s="188"/>
    </row>
    <row r="4881" ht="15">
      <c r="D4881" s="188"/>
    </row>
    <row r="4882" ht="15">
      <c r="D4882" s="188"/>
    </row>
    <row r="4883" ht="15">
      <c r="D4883" s="188"/>
    </row>
    <row r="4884" ht="15">
      <c r="D4884" s="188"/>
    </row>
    <row r="4885" ht="15">
      <c r="D4885" s="188"/>
    </row>
    <row r="4886" ht="15">
      <c r="D4886" s="188"/>
    </row>
    <row r="4887" ht="15">
      <c r="D4887" s="188"/>
    </row>
    <row r="4888" ht="15">
      <c r="D4888" s="188"/>
    </row>
    <row r="4889" ht="15">
      <c r="D4889" s="188"/>
    </row>
    <row r="4890" ht="15">
      <c r="D4890" s="188"/>
    </row>
    <row r="4891" ht="15">
      <c r="D4891" s="188"/>
    </row>
    <row r="4892" ht="15">
      <c r="D4892" s="188"/>
    </row>
    <row r="4893" ht="15">
      <c r="D4893" s="188"/>
    </row>
    <row r="4894" ht="15">
      <c r="D4894" s="188"/>
    </row>
    <row r="4895" ht="15">
      <c r="D4895" s="188"/>
    </row>
    <row r="4896" ht="15">
      <c r="D4896" s="188"/>
    </row>
    <row r="4897" ht="15">
      <c r="D4897" s="188"/>
    </row>
    <row r="4898" ht="15">
      <c r="D4898" s="188"/>
    </row>
    <row r="4899" ht="15">
      <c r="D4899" s="188"/>
    </row>
    <row r="4900" ht="15">
      <c r="D4900" s="188"/>
    </row>
    <row r="4901" ht="15">
      <c r="D4901" s="188"/>
    </row>
    <row r="4902" ht="15">
      <c r="D4902" s="188"/>
    </row>
    <row r="4903" ht="15">
      <c r="D4903" s="188"/>
    </row>
    <row r="4904" ht="15">
      <c r="D4904" s="188"/>
    </row>
    <row r="4905" ht="15">
      <c r="D4905" s="188"/>
    </row>
    <row r="4906" ht="15">
      <c r="D4906" s="188"/>
    </row>
    <row r="4907" ht="15">
      <c r="D4907" s="188"/>
    </row>
    <row r="4908" ht="15">
      <c r="D4908" s="188"/>
    </row>
    <row r="4909" ht="15">
      <c r="D4909" s="188"/>
    </row>
    <row r="4910" ht="15">
      <c r="D4910" s="188"/>
    </row>
    <row r="4911" ht="15">
      <c r="D4911" s="188"/>
    </row>
    <row r="4912" ht="15">
      <c r="D4912" s="188"/>
    </row>
    <row r="4913" ht="15">
      <c r="D4913" s="188"/>
    </row>
    <row r="4914" ht="15">
      <c r="D4914" s="188"/>
    </row>
    <row r="4915" ht="15">
      <c r="D4915" s="188"/>
    </row>
    <row r="4916" ht="15">
      <c r="D4916" s="188"/>
    </row>
    <row r="4917" ht="15">
      <c r="D4917" s="188"/>
    </row>
    <row r="4918" ht="15">
      <c r="D4918" s="188"/>
    </row>
    <row r="4919" ht="15">
      <c r="D4919" s="188"/>
    </row>
    <row r="4920" ht="15">
      <c r="D4920" s="188"/>
    </row>
    <row r="4921" ht="15">
      <c r="D4921" s="188"/>
    </row>
    <row r="4922" ht="15">
      <c r="D4922" s="188"/>
    </row>
    <row r="4923" ht="15">
      <c r="D4923" s="188"/>
    </row>
    <row r="4924" ht="15">
      <c r="D4924" s="188"/>
    </row>
    <row r="4925" ht="15">
      <c r="D4925" s="188"/>
    </row>
    <row r="4926" ht="15">
      <c r="D4926" s="188"/>
    </row>
    <row r="4927" ht="15">
      <c r="D4927" s="188"/>
    </row>
    <row r="4928" ht="15">
      <c r="D4928" s="188"/>
    </row>
    <row r="4929" ht="15">
      <c r="D4929" s="188"/>
    </row>
    <row r="4930" ht="15">
      <c r="D4930" s="188"/>
    </row>
    <row r="4931" ht="15">
      <c r="D4931" s="188"/>
    </row>
    <row r="4932" ht="15">
      <c r="D4932" s="188"/>
    </row>
    <row r="4933" ht="15">
      <c r="D4933" s="188"/>
    </row>
    <row r="4934" ht="15">
      <c r="D4934" s="188"/>
    </row>
    <row r="4935" ht="15">
      <c r="D4935" s="188"/>
    </row>
    <row r="4936" ht="15">
      <c r="D4936" s="188"/>
    </row>
    <row r="4937" ht="15">
      <c r="D4937" s="188"/>
    </row>
    <row r="4938" ht="15">
      <c r="D4938" s="188"/>
    </row>
    <row r="4939" ht="15">
      <c r="D4939" s="188"/>
    </row>
    <row r="4940" ht="15">
      <c r="D4940" s="188"/>
    </row>
    <row r="4941" ht="15">
      <c r="D4941" s="188"/>
    </row>
    <row r="4942" ht="15">
      <c r="D4942" s="188"/>
    </row>
    <row r="4943" ht="15">
      <c r="D4943" s="188"/>
    </row>
    <row r="4944" ht="15">
      <c r="D4944" s="188"/>
    </row>
    <row r="4945" ht="15">
      <c r="D4945" s="188"/>
    </row>
    <row r="4946" ht="15">
      <c r="D4946" s="188"/>
    </row>
    <row r="4947" ht="15">
      <c r="D4947" s="188"/>
    </row>
    <row r="4948" ht="15">
      <c r="D4948" s="188"/>
    </row>
    <row r="4949" ht="15">
      <c r="D4949" s="188"/>
    </row>
    <row r="4950" ht="15">
      <c r="D4950" s="188"/>
    </row>
    <row r="4951" ht="15">
      <c r="D4951" s="188"/>
    </row>
    <row r="4952" ht="15">
      <c r="D4952" s="188"/>
    </row>
    <row r="4953" ht="15">
      <c r="D4953" s="188"/>
    </row>
    <row r="4954" ht="15">
      <c r="D4954" s="188"/>
    </row>
    <row r="4955" ht="15">
      <c r="D4955" s="188"/>
    </row>
    <row r="4956" ht="15">
      <c r="D4956" s="188"/>
    </row>
    <row r="4957" ht="15">
      <c r="D4957" s="188"/>
    </row>
    <row r="4958" ht="15">
      <c r="D4958" s="188"/>
    </row>
    <row r="4959" ht="15">
      <c r="D4959" s="188"/>
    </row>
    <row r="4960" ht="15">
      <c r="D4960" s="188"/>
    </row>
    <row r="4961" ht="15">
      <c r="D4961" s="188"/>
    </row>
    <row r="4962" ht="15">
      <c r="D4962" s="188"/>
    </row>
    <row r="4963" ht="15">
      <c r="D4963" s="188"/>
    </row>
    <row r="4964" ht="15">
      <c r="D4964" s="188"/>
    </row>
    <row r="4965" ht="15">
      <c r="D4965" s="188"/>
    </row>
    <row r="4966" ht="15">
      <c r="D4966" s="188"/>
    </row>
    <row r="4967" ht="15">
      <c r="D4967" s="188"/>
    </row>
    <row r="4968" ht="15">
      <c r="D4968" s="188"/>
    </row>
    <row r="4969" ht="15">
      <c r="D4969" s="188"/>
    </row>
    <row r="4970" ht="15">
      <c r="D4970" s="188"/>
    </row>
    <row r="4971" ht="15">
      <c r="D4971" s="188"/>
    </row>
    <row r="4972" ht="15">
      <c r="D4972" s="188"/>
    </row>
    <row r="4973" ht="15">
      <c r="D4973" s="188"/>
    </row>
    <row r="4974" ht="15">
      <c r="D4974" s="188"/>
    </row>
    <row r="4975" ht="15">
      <c r="D4975" s="188"/>
    </row>
    <row r="4976" ht="15">
      <c r="D4976" s="188"/>
    </row>
    <row r="4977" ht="15">
      <c r="D4977" s="188"/>
    </row>
    <row r="4978" ht="15">
      <c r="D4978" s="188"/>
    </row>
    <row r="4979" ht="15">
      <c r="D4979" s="188"/>
    </row>
    <row r="4980" ht="15">
      <c r="D4980" s="188"/>
    </row>
    <row r="4981" ht="15">
      <c r="D4981" s="188"/>
    </row>
    <row r="4982" ht="15">
      <c r="D4982" s="188"/>
    </row>
    <row r="4983" ht="15">
      <c r="D4983" s="188"/>
    </row>
    <row r="4984" ht="15">
      <c r="D4984" s="188"/>
    </row>
    <row r="4985" ht="15">
      <c r="D4985" s="188"/>
    </row>
    <row r="4986" ht="15">
      <c r="D4986" s="188"/>
    </row>
    <row r="4987" ht="15">
      <c r="D4987" s="188"/>
    </row>
    <row r="4988" ht="15">
      <c r="D4988" s="188"/>
    </row>
    <row r="4989" ht="15">
      <c r="D4989" s="188"/>
    </row>
    <row r="4990" ht="15">
      <c r="D4990" s="188"/>
    </row>
    <row r="4991" ht="15">
      <c r="D4991" s="188"/>
    </row>
    <row r="4992" ht="15">
      <c r="D4992" s="188"/>
    </row>
    <row r="4993" ht="15">
      <c r="D4993" s="188"/>
    </row>
    <row r="4994" ht="15">
      <c r="D4994" s="188"/>
    </row>
    <row r="4995" ht="15">
      <c r="D4995" s="188"/>
    </row>
    <row r="4996" ht="15">
      <c r="D4996" s="188"/>
    </row>
  </sheetData>
  <mergeCells count="4">
    <mergeCell ref="A1:G1"/>
    <mergeCell ref="C2:G2"/>
    <mergeCell ref="C3:G3"/>
    <mergeCell ref="C4:G4"/>
  </mergeCells>
  <printOptions/>
  <pageMargins left="0.590551181102362" right="0.393700787401575"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55">
      <selection activeCell="F70" sqref="F70"/>
    </sheetView>
  </sheetViews>
  <sheetFormatPr defaultColWidth="9.140625" defaultRowHeight="15"/>
  <cols>
    <col min="1" max="1" width="4.57421875" style="300" customWidth="1"/>
    <col min="2" max="2" width="54.28125" style="300" customWidth="1"/>
    <col min="3" max="3" width="4.8515625" style="300" customWidth="1"/>
    <col min="4" max="4" width="4.7109375" style="300" customWidth="1"/>
    <col min="5" max="5" width="12.57421875" style="300" customWidth="1"/>
    <col min="6" max="6" width="12.7109375" style="300" customWidth="1"/>
    <col min="7" max="7" width="9.140625" style="300" customWidth="1"/>
    <col min="8" max="8" width="12.57421875" style="300" customWidth="1"/>
    <col min="9" max="16384" width="9.140625" style="300" customWidth="1"/>
  </cols>
  <sheetData>
    <row r="1" spans="1:6" s="280" customFormat="1" ht="14.25">
      <c r="A1" s="277" t="s">
        <v>1135</v>
      </c>
      <c r="B1" s="278" t="s">
        <v>1136</v>
      </c>
      <c r="C1" s="279"/>
      <c r="D1" s="279"/>
      <c r="E1" s="279"/>
      <c r="F1" s="279"/>
    </row>
    <row r="2" spans="1:2" s="280" customFormat="1" ht="14.25">
      <c r="A2" s="277" t="s">
        <v>1137</v>
      </c>
      <c r="B2" s="281" t="s">
        <v>1138</v>
      </c>
    </row>
    <row r="3" spans="1:2" s="280" customFormat="1" ht="14.25">
      <c r="A3" s="277" t="s">
        <v>1139</v>
      </c>
      <c r="B3" s="281" t="s">
        <v>1140</v>
      </c>
    </row>
    <row r="4" s="282" customFormat="1" ht="3" customHeight="1">
      <c r="A4" s="282" t="s">
        <v>17</v>
      </c>
    </row>
    <row r="5" spans="1:6" s="286" customFormat="1" ht="14.25" customHeight="1">
      <c r="A5" s="283" t="s">
        <v>1141</v>
      </c>
      <c r="B5" s="283" t="s">
        <v>1142</v>
      </c>
      <c r="C5" s="283" t="s">
        <v>1143</v>
      </c>
      <c r="D5" s="283" t="s">
        <v>1144</v>
      </c>
      <c r="E5" s="284" t="s">
        <v>1145</v>
      </c>
      <c r="F5" s="285" t="s">
        <v>1146</v>
      </c>
    </row>
    <row r="6" spans="1:6" s="286" customFormat="1" ht="14.25" customHeight="1">
      <c r="A6" s="287"/>
      <c r="B6" s="287"/>
      <c r="C6" s="287"/>
      <c r="D6" s="287"/>
      <c r="E6" s="288"/>
      <c r="F6" s="289"/>
    </row>
    <row r="7" spans="1:7" s="282" customFormat="1" ht="14.25" customHeight="1">
      <c r="A7" s="290" t="s">
        <v>17</v>
      </c>
      <c r="B7" s="290"/>
      <c r="C7" s="290"/>
      <c r="D7" s="290"/>
      <c r="E7" s="290"/>
      <c r="F7" s="290"/>
      <c r="G7" s="290"/>
    </row>
    <row r="8" spans="1:6" s="280" customFormat="1" ht="14.25">
      <c r="A8" s="291" t="s">
        <v>17</v>
      </c>
      <c r="B8" s="292" t="s">
        <v>1147</v>
      </c>
      <c r="C8" s="291"/>
      <c r="D8" s="291"/>
      <c r="E8" s="291"/>
      <c r="F8" s="291"/>
    </row>
    <row r="9" s="291" customFormat="1" ht="7.9" customHeight="1">
      <c r="A9" s="291" t="s">
        <v>17</v>
      </c>
    </row>
    <row r="10" spans="1:8" s="280" customFormat="1" ht="14.25">
      <c r="A10" s="278" t="s">
        <v>1148</v>
      </c>
      <c r="B10" s="293" t="s">
        <v>1149</v>
      </c>
      <c r="C10" s="278" t="s">
        <v>1150</v>
      </c>
      <c r="D10" s="278">
        <v>3</v>
      </c>
      <c r="E10" s="301">
        <v>0</v>
      </c>
      <c r="F10" s="294">
        <f aca="true" t="shared" si="0" ref="F10:F28">D10*E10</f>
        <v>0</v>
      </c>
      <c r="H10" s="295"/>
    </row>
    <row r="11" spans="1:8" s="280" customFormat="1" ht="14.25">
      <c r="A11" s="278" t="s">
        <v>1151</v>
      </c>
      <c r="B11" s="293" t="s">
        <v>1152</v>
      </c>
      <c r="C11" s="278" t="s">
        <v>1150</v>
      </c>
      <c r="D11" s="278">
        <v>10</v>
      </c>
      <c r="E11" s="301">
        <v>0</v>
      </c>
      <c r="F11" s="294">
        <f t="shared" si="0"/>
        <v>0</v>
      </c>
      <c r="H11" s="295"/>
    </row>
    <row r="12" spans="1:8" s="280" customFormat="1" ht="14.25">
      <c r="A12" s="278" t="s">
        <v>1153</v>
      </c>
      <c r="B12" s="293" t="s">
        <v>1154</v>
      </c>
      <c r="C12" s="278" t="s">
        <v>1150</v>
      </c>
      <c r="D12" s="278">
        <v>2</v>
      </c>
      <c r="E12" s="301">
        <v>0</v>
      </c>
      <c r="F12" s="294">
        <f t="shared" si="0"/>
        <v>0</v>
      </c>
      <c r="H12" s="295"/>
    </row>
    <row r="13" spans="1:8" s="280" customFormat="1" ht="14.25">
      <c r="A13" s="278" t="s">
        <v>1155</v>
      </c>
      <c r="B13" s="293" t="s">
        <v>1156</v>
      </c>
      <c r="C13" s="278" t="s">
        <v>105</v>
      </c>
      <c r="D13" s="278">
        <v>140</v>
      </c>
      <c r="E13" s="301">
        <v>0</v>
      </c>
      <c r="F13" s="294">
        <f t="shared" si="0"/>
        <v>0</v>
      </c>
      <c r="H13" s="295"/>
    </row>
    <row r="14" spans="1:8" s="280" customFormat="1" ht="14.25">
      <c r="A14" s="278" t="s">
        <v>1157</v>
      </c>
      <c r="B14" s="293" t="s">
        <v>1158</v>
      </c>
      <c r="C14" s="278" t="s">
        <v>105</v>
      </c>
      <c r="D14" s="278">
        <v>40</v>
      </c>
      <c r="E14" s="301">
        <v>0</v>
      </c>
      <c r="F14" s="294">
        <f t="shared" si="0"/>
        <v>0</v>
      </c>
      <c r="H14" s="295"/>
    </row>
    <row r="15" spans="1:8" s="280" customFormat="1" ht="14.25">
      <c r="A15" s="278" t="s">
        <v>1159</v>
      </c>
      <c r="B15" s="293" t="s">
        <v>1160</v>
      </c>
      <c r="C15" s="278" t="s">
        <v>105</v>
      </c>
      <c r="D15" s="278">
        <v>150</v>
      </c>
      <c r="E15" s="301">
        <v>0</v>
      </c>
      <c r="F15" s="294">
        <f t="shared" si="0"/>
        <v>0</v>
      </c>
      <c r="H15" s="295"/>
    </row>
    <row r="16" spans="1:8" s="280" customFormat="1" ht="14.25">
      <c r="A16" s="278" t="s">
        <v>1161</v>
      </c>
      <c r="B16" s="293" t="s">
        <v>1162</v>
      </c>
      <c r="C16" s="278" t="s">
        <v>105</v>
      </c>
      <c r="D16" s="278">
        <v>52</v>
      </c>
      <c r="E16" s="301">
        <v>0</v>
      </c>
      <c r="F16" s="294">
        <f t="shared" si="0"/>
        <v>0</v>
      </c>
      <c r="H16" s="295"/>
    </row>
    <row r="17" spans="1:8" s="280" customFormat="1" ht="14.25">
      <c r="A17" s="278" t="s">
        <v>1163</v>
      </c>
      <c r="B17" s="293" t="s">
        <v>1164</v>
      </c>
      <c r="C17" s="278" t="s">
        <v>105</v>
      </c>
      <c r="D17" s="278">
        <v>60</v>
      </c>
      <c r="E17" s="301">
        <v>0</v>
      </c>
      <c r="F17" s="294">
        <f t="shared" si="0"/>
        <v>0</v>
      </c>
      <c r="H17" s="295"/>
    </row>
    <row r="18" spans="1:8" s="280" customFormat="1" ht="14.25">
      <c r="A18" s="278" t="s">
        <v>1165</v>
      </c>
      <c r="B18" s="293" t="s">
        <v>1166</v>
      </c>
      <c r="C18" s="278" t="s">
        <v>105</v>
      </c>
      <c r="D18" s="278">
        <v>6</v>
      </c>
      <c r="E18" s="301">
        <v>0</v>
      </c>
      <c r="F18" s="294">
        <f t="shared" si="0"/>
        <v>0</v>
      </c>
      <c r="H18" s="295"/>
    </row>
    <row r="19" spans="1:8" s="280" customFormat="1" ht="14.25">
      <c r="A19" s="278" t="s">
        <v>1167</v>
      </c>
      <c r="B19" s="293" t="s">
        <v>1168</v>
      </c>
      <c r="C19" s="278" t="s">
        <v>105</v>
      </c>
      <c r="D19" s="278">
        <v>15</v>
      </c>
      <c r="E19" s="301">
        <v>0</v>
      </c>
      <c r="F19" s="294">
        <f t="shared" si="0"/>
        <v>0</v>
      </c>
      <c r="H19" s="295"/>
    </row>
    <row r="20" spans="1:8" s="280" customFormat="1" ht="27" customHeight="1">
      <c r="A20" s="278" t="s">
        <v>1169</v>
      </c>
      <c r="B20" s="293" t="s">
        <v>1170</v>
      </c>
      <c r="C20" s="278" t="s">
        <v>1150</v>
      </c>
      <c r="D20" s="278">
        <v>3</v>
      </c>
      <c r="E20" s="301">
        <v>0</v>
      </c>
      <c r="F20" s="294">
        <f t="shared" si="0"/>
        <v>0</v>
      </c>
      <c r="H20" s="295"/>
    </row>
    <row r="21" spans="1:8" s="280" customFormat="1" ht="26.45" customHeight="1">
      <c r="A21" s="278" t="s">
        <v>1171</v>
      </c>
      <c r="B21" s="293" t="s">
        <v>1172</v>
      </c>
      <c r="C21" s="278" t="s">
        <v>1150</v>
      </c>
      <c r="D21" s="278">
        <v>4</v>
      </c>
      <c r="E21" s="301">
        <v>0</v>
      </c>
      <c r="F21" s="294">
        <f t="shared" si="0"/>
        <v>0</v>
      </c>
      <c r="H21" s="295"/>
    </row>
    <row r="22" spans="1:8" s="280" customFormat="1" ht="14.25">
      <c r="A22" s="278" t="s">
        <v>1173</v>
      </c>
      <c r="B22" s="293" t="s">
        <v>1174</v>
      </c>
      <c r="C22" s="278" t="s">
        <v>1150</v>
      </c>
      <c r="D22" s="278">
        <v>1</v>
      </c>
      <c r="E22" s="301">
        <v>0</v>
      </c>
      <c r="F22" s="294">
        <f t="shared" si="0"/>
        <v>0</v>
      </c>
      <c r="H22" s="295"/>
    </row>
    <row r="23" spans="1:8" s="280" customFormat="1" ht="14.25">
      <c r="A23" s="278" t="s">
        <v>1175</v>
      </c>
      <c r="B23" s="293" t="s">
        <v>1176</v>
      </c>
      <c r="C23" s="278" t="s">
        <v>1150</v>
      </c>
      <c r="D23" s="278">
        <v>3</v>
      </c>
      <c r="E23" s="301">
        <v>0</v>
      </c>
      <c r="F23" s="294">
        <f t="shared" si="0"/>
        <v>0</v>
      </c>
      <c r="H23" s="295"/>
    </row>
    <row r="24" spans="1:8" s="280" customFormat="1" ht="14.25">
      <c r="A24" s="278" t="s">
        <v>1177</v>
      </c>
      <c r="B24" s="293" t="s">
        <v>1178</v>
      </c>
      <c r="C24" s="278" t="s">
        <v>1150</v>
      </c>
      <c r="D24" s="278">
        <v>1</v>
      </c>
      <c r="E24" s="301">
        <v>0</v>
      </c>
      <c r="F24" s="294">
        <f t="shared" si="0"/>
        <v>0</v>
      </c>
      <c r="H24" s="295"/>
    </row>
    <row r="25" spans="1:8" s="280" customFormat="1" ht="14.25">
      <c r="A25" s="278" t="s">
        <v>1179</v>
      </c>
      <c r="B25" s="293" t="s">
        <v>1180</v>
      </c>
      <c r="C25" s="278" t="s">
        <v>1150</v>
      </c>
      <c r="D25" s="278">
        <v>3</v>
      </c>
      <c r="E25" s="301">
        <v>0</v>
      </c>
      <c r="F25" s="294">
        <f t="shared" si="0"/>
        <v>0</v>
      </c>
      <c r="H25" s="295"/>
    </row>
    <row r="26" spans="1:8" s="280" customFormat="1" ht="14.25">
      <c r="A26" s="278" t="s">
        <v>1181</v>
      </c>
      <c r="B26" s="293" t="s">
        <v>1182</v>
      </c>
      <c r="C26" s="278" t="s">
        <v>1150</v>
      </c>
      <c r="D26" s="278">
        <v>6</v>
      </c>
      <c r="E26" s="301">
        <v>0</v>
      </c>
      <c r="F26" s="294">
        <f t="shared" si="0"/>
        <v>0</v>
      </c>
      <c r="H26" s="295"/>
    </row>
    <row r="27" spans="1:8" s="280" customFormat="1" ht="14.25">
      <c r="A27" s="278" t="s">
        <v>1183</v>
      </c>
      <c r="B27" s="293" t="s">
        <v>1184</v>
      </c>
      <c r="C27" s="278" t="s">
        <v>1150</v>
      </c>
      <c r="D27" s="278">
        <v>7</v>
      </c>
      <c r="E27" s="301">
        <v>0</v>
      </c>
      <c r="F27" s="294">
        <f t="shared" si="0"/>
        <v>0</v>
      </c>
      <c r="H27" s="295"/>
    </row>
    <row r="28" spans="1:8" s="280" customFormat="1" ht="14.25">
      <c r="A28" s="278" t="s">
        <v>1185</v>
      </c>
      <c r="B28" s="293" t="s">
        <v>1186</v>
      </c>
      <c r="C28" s="278" t="s">
        <v>1150</v>
      </c>
      <c r="D28" s="278">
        <v>1</v>
      </c>
      <c r="E28" s="301">
        <v>0</v>
      </c>
      <c r="F28" s="294">
        <f t="shared" si="0"/>
        <v>0</v>
      </c>
      <c r="H28" s="295"/>
    </row>
    <row r="29" spans="1:6" s="280" customFormat="1" ht="14.25">
      <c r="A29" s="291" t="s">
        <v>17</v>
      </c>
      <c r="B29" s="296" t="s">
        <v>1187</v>
      </c>
      <c r="C29" s="296"/>
      <c r="D29" s="296"/>
      <c r="E29" s="296"/>
      <c r="F29" s="297">
        <f>SUM(F10:F28)</f>
        <v>0</v>
      </c>
    </row>
    <row r="30" s="291" customFormat="1" ht="14.25" customHeight="1">
      <c r="A30" s="291" t="s">
        <v>17</v>
      </c>
    </row>
    <row r="31" s="291" customFormat="1" ht="14.25" customHeight="1">
      <c r="A31" s="291" t="s">
        <v>17</v>
      </c>
    </row>
    <row r="32" spans="1:6" s="280" customFormat="1" ht="14.25">
      <c r="A32" s="291" t="s">
        <v>17</v>
      </c>
      <c r="B32" s="292" t="s">
        <v>1188</v>
      </c>
      <c r="C32" s="291"/>
      <c r="D32" s="291"/>
      <c r="E32" s="291"/>
      <c r="F32" s="291"/>
    </row>
    <row r="33" s="291" customFormat="1" ht="7.9" customHeight="1">
      <c r="A33" s="291" t="s">
        <v>17</v>
      </c>
    </row>
    <row r="34" spans="1:6" s="280" customFormat="1" ht="39.6" customHeight="1">
      <c r="A34" s="278" t="s">
        <v>1148</v>
      </c>
      <c r="B34" s="293" t="s">
        <v>1189</v>
      </c>
      <c r="C34" s="278" t="s">
        <v>1150</v>
      </c>
      <c r="D34" s="278">
        <v>8</v>
      </c>
      <c r="E34" s="301">
        <v>0</v>
      </c>
      <c r="F34" s="294">
        <f>D34*E34</f>
        <v>0</v>
      </c>
    </row>
    <row r="35" spans="1:6" s="280" customFormat="1" ht="14.25">
      <c r="A35" s="291" t="s">
        <v>17</v>
      </c>
      <c r="B35" s="296" t="s">
        <v>1187</v>
      </c>
      <c r="C35" s="296"/>
      <c r="D35" s="296"/>
      <c r="E35" s="296"/>
      <c r="F35" s="297">
        <f>SUM(F34:F34)</f>
        <v>0</v>
      </c>
    </row>
    <row r="36" s="291" customFormat="1" ht="14.25" customHeight="1">
      <c r="A36" s="291" t="s">
        <v>17</v>
      </c>
    </row>
    <row r="37" s="291" customFormat="1" ht="14.25" customHeight="1">
      <c r="A37" s="291" t="s">
        <v>17</v>
      </c>
    </row>
    <row r="38" spans="1:6" s="280" customFormat="1" ht="14.25">
      <c r="A38" s="291" t="s">
        <v>17</v>
      </c>
      <c r="B38" s="292" t="s">
        <v>1190</v>
      </c>
      <c r="C38" s="291"/>
      <c r="D38" s="291"/>
      <c r="E38" s="291"/>
      <c r="F38" s="291"/>
    </row>
    <row r="39" s="291" customFormat="1" ht="7.9" customHeight="1">
      <c r="A39" s="291" t="s">
        <v>17</v>
      </c>
    </row>
    <row r="40" spans="1:6" s="280" customFormat="1" ht="14.25">
      <c r="A40" s="278" t="s">
        <v>1148</v>
      </c>
      <c r="B40" s="293" t="s">
        <v>1191</v>
      </c>
      <c r="C40" s="278" t="s">
        <v>1150</v>
      </c>
      <c r="D40" s="278">
        <v>1</v>
      </c>
      <c r="E40" s="301">
        <v>0</v>
      </c>
      <c r="F40" s="294">
        <f>D40*E40</f>
        <v>0</v>
      </c>
    </row>
    <row r="41" spans="1:6" s="280" customFormat="1" ht="14.25">
      <c r="A41" s="278" t="s">
        <v>1151</v>
      </c>
      <c r="B41" s="293" t="s">
        <v>1192</v>
      </c>
      <c r="C41" s="278" t="s">
        <v>1150</v>
      </c>
      <c r="D41" s="278">
        <v>8</v>
      </c>
      <c r="E41" s="301">
        <v>0</v>
      </c>
      <c r="F41" s="294">
        <f>D41*E41</f>
        <v>0</v>
      </c>
    </row>
    <row r="42" spans="1:6" s="280" customFormat="1" ht="14.25">
      <c r="A42" s="278" t="s">
        <v>1153</v>
      </c>
      <c r="B42" s="293" t="s">
        <v>1193</v>
      </c>
      <c r="C42" s="278" t="s">
        <v>1150</v>
      </c>
      <c r="D42" s="278">
        <v>1</v>
      </c>
      <c r="E42" s="301">
        <v>0</v>
      </c>
      <c r="F42" s="294">
        <f>D42*E42</f>
        <v>0</v>
      </c>
    </row>
    <row r="43" spans="1:6" s="280" customFormat="1" ht="24">
      <c r="A43" s="278" t="s">
        <v>1155</v>
      </c>
      <c r="B43" s="293" t="s">
        <v>1194</v>
      </c>
      <c r="C43" s="278" t="s">
        <v>1150</v>
      </c>
      <c r="D43" s="278">
        <v>1</v>
      </c>
      <c r="E43" s="301">
        <v>0</v>
      </c>
      <c r="F43" s="294">
        <f>D43*E43</f>
        <v>0</v>
      </c>
    </row>
    <row r="44" spans="1:6" s="280" customFormat="1" ht="14.25">
      <c r="A44" s="291" t="s">
        <v>17</v>
      </c>
      <c r="B44" s="296" t="s">
        <v>1187</v>
      </c>
      <c r="C44" s="296"/>
      <c r="D44" s="296"/>
      <c r="E44" s="296"/>
      <c r="F44" s="297">
        <f>SUM(F40:F43)</f>
        <v>0</v>
      </c>
    </row>
    <row r="45" spans="1:6" s="280" customFormat="1" ht="14.25">
      <c r="A45" s="291"/>
      <c r="B45" s="298"/>
      <c r="C45" s="298"/>
      <c r="D45" s="298"/>
      <c r="E45" s="298"/>
      <c r="F45" s="299"/>
    </row>
    <row r="46" s="291" customFormat="1" ht="14.25" customHeight="1">
      <c r="A46" s="291" t="s">
        <v>17</v>
      </c>
    </row>
    <row r="47" spans="1:6" s="280" customFormat="1" ht="14.25">
      <c r="A47" s="278" t="s">
        <v>17</v>
      </c>
      <c r="B47" s="281" t="s">
        <v>1195</v>
      </c>
      <c r="C47" s="278"/>
      <c r="D47" s="278"/>
      <c r="E47" s="278"/>
      <c r="F47" s="278"/>
    </row>
    <row r="48" spans="1:6" s="280" customFormat="1" ht="14.25">
      <c r="A48" s="278" t="s">
        <v>1148</v>
      </c>
      <c r="B48" s="293" t="s">
        <v>1196</v>
      </c>
      <c r="C48" s="278" t="s">
        <v>105</v>
      </c>
      <c r="D48" s="278">
        <v>30</v>
      </c>
      <c r="E48" s="301">
        <v>0</v>
      </c>
      <c r="F48" s="294">
        <f>D48*E48</f>
        <v>0</v>
      </c>
    </row>
    <row r="49" spans="1:6" s="280" customFormat="1" ht="14.25">
      <c r="A49" s="278" t="s">
        <v>1151</v>
      </c>
      <c r="B49" s="293" t="s">
        <v>1197</v>
      </c>
      <c r="C49" s="278" t="s">
        <v>1198</v>
      </c>
      <c r="D49" s="278">
        <v>0.2</v>
      </c>
      <c r="E49" s="301">
        <v>0</v>
      </c>
      <c r="F49" s="294">
        <f>D49*E49</f>
        <v>0</v>
      </c>
    </row>
    <row r="50" spans="1:6" s="280" customFormat="1" ht="14.25">
      <c r="A50" s="278" t="s">
        <v>1153</v>
      </c>
      <c r="B50" s="293" t="s">
        <v>1199</v>
      </c>
      <c r="C50" s="278" t="s">
        <v>1200</v>
      </c>
      <c r="D50" s="278">
        <v>30</v>
      </c>
      <c r="E50" s="301">
        <v>0</v>
      </c>
      <c r="F50" s="294">
        <f>D50*E50</f>
        <v>0</v>
      </c>
    </row>
    <row r="51" spans="1:6" s="280" customFormat="1" ht="14.25">
      <c r="A51" s="278" t="s">
        <v>1155</v>
      </c>
      <c r="B51" s="293" t="s">
        <v>1201</v>
      </c>
      <c r="C51" s="278" t="s">
        <v>1200</v>
      </c>
      <c r="D51" s="278">
        <v>30</v>
      </c>
      <c r="E51" s="301">
        <v>0</v>
      </c>
      <c r="F51" s="294">
        <f>D51*E51</f>
        <v>0</v>
      </c>
    </row>
    <row r="52" spans="1:6" s="280" customFormat="1" ht="14.25">
      <c r="A52" s="278" t="s">
        <v>1157</v>
      </c>
      <c r="B52" s="293" t="s">
        <v>1202</v>
      </c>
      <c r="C52" s="278" t="s">
        <v>1200</v>
      </c>
      <c r="D52" s="278">
        <v>30</v>
      </c>
      <c r="E52" s="301">
        <v>0</v>
      </c>
      <c r="F52" s="294">
        <f>D52*E52</f>
        <v>0</v>
      </c>
    </row>
    <row r="53" spans="1:6" s="280" customFormat="1" ht="14.25">
      <c r="A53" s="291" t="s">
        <v>17</v>
      </c>
      <c r="B53" s="296" t="s">
        <v>1187</v>
      </c>
      <c r="C53" s="296"/>
      <c r="D53" s="296"/>
      <c r="E53" s="296"/>
      <c r="F53" s="297">
        <f>SUM(F48:F52)</f>
        <v>0</v>
      </c>
    </row>
    <row r="54" s="291" customFormat="1" ht="14.25" customHeight="1">
      <c r="A54" s="291" t="s">
        <v>17</v>
      </c>
    </row>
    <row r="55" s="291" customFormat="1" ht="14.25" customHeight="1">
      <c r="A55" s="291" t="s">
        <v>17</v>
      </c>
    </row>
    <row r="56" spans="1:6" s="280" customFormat="1" ht="14.25">
      <c r="A56" s="291" t="s">
        <v>17</v>
      </c>
      <c r="B56" s="292" t="s">
        <v>1203</v>
      </c>
      <c r="C56" s="291"/>
      <c r="D56" s="291"/>
      <c r="E56" s="291"/>
      <c r="F56" s="291"/>
    </row>
    <row r="57" s="291" customFormat="1" ht="7.9" customHeight="1">
      <c r="A57" s="291" t="s">
        <v>17</v>
      </c>
    </row>
    <row r="58" spans="1:6" s="280" customFormat="1" ht="14.25">
      <c r="A58" s="278" t="s">
        <v>1148</v>
      </c>
      <c r="B58" s="293" t="s">
        <v>1204</v>
      </c>
      <c r="C58" s="278" t="s">
        <v>1205</v>
      </c>
      <c r="D58" s="278">
        <v>8</v>
      </c>
      <c r="E58" s="301">
        <v>0</v>
      </c>
      <c r="F58" s="294">
        <f>D58*E58</f>
        <v>0</v>
      </c>
    </row>
    <row r="59" spans="1:6" s="280" customFormat="1" ht="14.25">
      <c r="A59" s="278" t="s">
        <v>1151</v>
      </c>
      <c r="B59" s="293" t="s">
        <v>1206</v>
      </c>
      <c r="C59" s="278" t="s">
        <v>1205</v>
      </c>
      <c r="D59" s="278">
        <v>6</v>
      </c>
      <c r="E59" s="301">
        <v>0</v>
      </c>
      <c r="F59" s="294">
        <f>D59*E59</f>
        <v>0</v>
      </c>
    </row>
    <row r="60" spans="1:6" s="280" customFormat="1" ht="14.25">
      <c r="A60" s="278" t="s">
        <v>1153</v>
      </c>
      <c r="B60" s="293" t="s">
        <v>1207</v>
      </c>
      <c r="C60" s="278" t="s">
        <v>1205</v>
      </c>
      <c r="D60" s="278">
        <v>8</v>
      </c>
      <c r="E60" s="301">
        <v>0</v>
      </c>
      <c r="F60" s="294">
        <f>D60*E60</f>
        <v>0</v>
      </c>
    </row>
    <row r="61" spans="1:6" s="280" customFormat="1" ht="14.25">
      <c r="A61" s="278" t="s">
        <v>1155</v>
      </c>
      <c r="B61" s="293" t="s">
        <v>1208</v>
      </c>
      <c r="C61" s="278" t="s">
        <v>1205</v>
      </c>
      <c r="D61" s="278">
        <v>2</v>
      </c>
      <c r="E61" s="301">
        <v>0</v>
      </c>
      <c r="F61" s="294">
        <f>D61*E61</f>
        <v>0</v>
      </c>
    </row>
    <row r="62" spans="1:6" s="280" customFormat="1" ht="14.25">
      <c r="A62" s="291" t="s">
        <v>17</v>
      </c>
      <c r="B62" s="296" t="s">
        <v>1187</v>
      </c>
      <c r="C62" s="296"/>
      <c r="D62" s="296"/>
      <c r="E62" s="296"/>
      <c r="F62" s="297">
        <f>SUM(F58:F61)</f>
        <v>0</v>
      </c>
    </row>
    <row r="63" s="291" customFormat="1" ht="14.25" customHeight="1">
      <c r="A63" s="291" t="s">
        <v>17</v>
      </c>
    </row>
    <row r="64" s="291" customFormat="1" ht="14.25" customHeight="1">
      <c r="A64" s="291" t="s">
        <v>17</v>
      </c>
    </row>
    <row r="65" spans="1:6" s="280" customFormat="1" ht="14.25">
      <c r="A65" s="291" t="s">
        <v>17</v>
      </c>
      <c r="B65" s="292" t="s">
        <v>1209</v>
      </c>
      <c r="C65" s="291"/>
      <c r="D65" s="291"/>
      <c r="E65" s="291"/>
      <c r="F65" s="291"/>
    </row>
    <row r="66" s="291" customFormat="1" ht="7.9" customHeight="1">
      <c r="A66" s="291" t="s">
        <v>17</v>
      </c>
    </row>
    <row r="67" spans="1:6" s="280" customFormat="1" ht="14.25">
      <c r="A67" s="278" t="s">
        <v>1148</v>
      </c>
      <c r="B67" s="293" t="s">
        <v>1210</v>
      </c>
      <c r="C67" s="278" t="s">
        <v>1205</v>
      </c>
      <c r="D67" s="278">
        <v>5</v>
      </c>
      <c r="E67" s="301">
        <v>0</v>
      </c>
      <c r="F67" s="294">
        <f>D67*E67</f>
        <v>0</v>
      </c>
    </row>
    <row r="68" spans="2:6" ht="15">
      <c r="B68" s="296" t="s">
        <v>1187</v>
      </c>
      <c r="C68" s="296"/>
      <c r="D68" s="296"/>
      <c r="E68" s="296"/>
      <c r="F68" s="297">
        <f>SUM(F67)</f>
        <v>0</v>
      </c>
    </row>
    <row r="70" spans="2:6" ht="15">
      <c r="B70" s="300" t="s">
        <v>1211</v>
      </c>
      <c r="F70" s="302">
        <f>F29+F35+F44+F53+F62+F68</f>
        <v>0</v>
      </c>
    </row>
  </sheetData>
  <printOptions/>
  <pageMargins left="0.393" right="0.393" top="0.393" bottom="0.787" header="0.512" footer="0.512"/>
  <pageSetup horizontalDpi="1200" verticalDpi="12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58">
      <selection activeCell="F74" sqref="F74"/>
    </sheetView>
  </sheetViews>
  <sheetFormatPr defaultColWidth="9.140625" defaultRowHeight="15"/>
  <cols>
    <col min="1" max="1" width="4.57421875" style="300" customWidth="1"/>
    <col min="2" max="2" width="54.28125" style="300" customWidth="1"/>
    <col min="3" max="3" width="4.8515625" style="300" customWidth="1"/>
    <col min="4" max="4" width="4.7109375" style="300" customWidth="1"/>
    <col min="5" max="5" width="12.57421875" style="300" customWidth="1"/>
    <col min="6" max="6" width="12.7109375" style="300" customWidth="1"/>
    <col min="7" max="16384" width="9.140625" style="300" customWidth="1"/>
  </cols>
  <sheetData>
    <row r="1" spans="1:6" s="280" customFormat="1" ht="14.25">
      <c r="A1" s="277" t="s">
        <v>1135</v>
      </c>
      <c r="B1" s="278" t="s">
        <v>1136</v>
      </c>
      <c r="C1" s="279"/>
      <c r="D1" s="279"/>
      <c r="E1" s="279"/>
      <c r="F1" s="279"/>
    </row>
    <row r="2" spans="1:2" s="280" customFormat="1" ht="14.25">
      <c r="A2" s="277" t="s">
        <v>1137</v>
      </c>
      <c r="B2" s="281" t="s">
        <v>1130</v>
      </c>
    </row>
    <row r="3" spans="1:2" s="280" customFormat="1" ht="14.25">
      <c r="A3" s="277" t="s">
        <v>1139</v>
      </c>
      <c r="B3" s="281" t="s">
        <v>1140</v>
      </c>
    </row>
    <row r="4" s="282" customFormat="1" ht="3" customHeight="1">
      <c r="A4" s="282" t="s">
        <v>17</v>
      </c>
    </row>
    <row r="5" spans="1:6" s="286" customFormat="1" ht="14.25" customHeight="1">
      <c r="A5" s="283" t="s">
        <v>1141</v>
      </c>
      <c r="B5" s="283" t="s">
        <v>1142</v>
      </c>
      <c r="C5" s="283" t="s">
        <v>1143</v>
      </c>
      <c r="D5" s="283" t="s">
        <v>1144</v>
      </c>
      <c r="E5" s="284" t="s">
        <v>1145</v>
      </c>
      <c r="F5" s="285" t="s">
        <v>1146</v>
      </c>
    </row>
    <row r="6" spans="1:6" s="286" customFormat="1" ht="14.25" customHeight="1">
      <c r="A6" s="287"/>
      <c r="B6" s="287"/>
      <c r="C6" s="287"/>
      <c r="D6" s="287"/>
      <c r="E6" s="288"/>
      <c r="F6" s="289"/>
    </row>
    <row r="7" spans="1:7" s="282" customFormat="1" ht="14.25" customHeight="1">
      <c r="A7" s="290" t="s">
        <v>17</v>
      </c>
      <c r="B7" s="290"/>
      <c r="C7" s="290"/>
      <c r="D7" s="290"/>
      <c r="E7" s="290"/>
      <c r="F7" s="290"/>
      <c r="G7" s="290"/>
    </row>
    <row r="8" spans="1:6" s="280" customFormat="1" ht="14.25">
      <c r="A8" s="291" t="s">
        <v>17</v>
      </c>
      <c r="B8" s="292" t="s">
        <v>1147</v>
      </c>
      <c r="C8" s="291"/>
      <c r="D8" s="291"/>
      <c r="E8" s="291"/>
      <c r="F8" s="291"/>
    </row>
    <row r="9" s="291" customFormat="1" ht="7.9" customHeight="1">
      <c r="A9" s="291" t="s">
        <v>17</v>
      </c>
    </row>
    <row r="10" spans="1:6" s="280" customFormat="1" ht="14.25">
      <c r="A10" s="278" t="s">
        <v>1148</v>
      </c>
      <c r="B10" s="293" t="s">
        <v>1149</v>
      </c>
      <c r="C10" s="278" t="s">
        <v>1150</v>
      </c>
      <c r="D10" s="278">
        <v>3</v>
      </c>
      <c r="E10" s="301">
        <v>0</v>
      </c>
      <c r="F10" s="294">
        <f aca="true" t="shared" si="0" ref="F10:F28">D10*E10</f>
        <v>0</v>
      </c>
    </row>
    <row r="11" spans="1:6" s="280" customFormat="1" ht="14.25">
      <c r="A11" s="278" t="s">
        <v>1151</v>
      </c>
      <c r="B11" s="293" t="s">
        <v>1152</v>
      </c>
      <c r="C11" s="278" t="s">
        <v>1150</v>
      </c>
      <c r="D11" s="278">
        <v>10</v>
      </c>
      <c r="E11" s="301">
        <v>0</v>
      </c>
      <c r="F11" s="294">
        <f t="shared" si="0"/>
        <v>0</v>
      </c>
    </row>
    <row r="12" spans="1:6" s="280" customFormat="1" ht="14.25">
      <c r="A12" s="278" t="s">
        <v>1153</v>
      </c>
      <c r="B12" s="293" t="s">
        <v>1154</v>
      </c>
      <c r="C12" s="278" t="s">
        <v>1150</v>
      </c>
      <c r="D12" s="278">
        <v>2</v>
      </c>
      <c r="E12" s="301">
        <v>0</v>
      </c>
      <c r="F12" s="294">
        <f t="shared" si="0"/>
        <v>0</v>
      </c>
    </row>
    <row r="13" spans="1:6" s="280" customFormat="1" ht="14.25">
      <c r="A13" s="278" t="s">
        <v>1155</v>
      </c>
      <c r="B13" s="293" t="s">
        <v>1156</v>
      </c>
      <c r="C13" s="278" t="s">
        <v>105</v>
      </c>
      <c r="D13" s="278">
        <v>140</v>
      </c>
      <c r="E13" s="301">
        <v>0</v>
      </c>
      <c r="F13" s="294">
        <f t="shared" si="0"/>
        <v>0</v>
      </c>
    </row>
    <row r="14" spans="1:6" s="280" customFormat="1" ht="14.25">
      <c r="A14" s="278" t="s">
        <v>1157</v>
      </c>
      <c r="B14" s="293" t="s">
        <v>1158</v>
      </c>
      <c r="C14" s="278" t="s">
        <v>105</v>
      </c>
      <c r="D14" s="278">
        <v>40</v>
      </c>
      <c r="E14" s="301">
        <v>0</v>
      </c>
      <c r="F14" s="294">
        <f t="shared" si="0"/>
        <v>0</v>
      </c>
    </row>
    <row r="15" spans="1:6" s="280" customFormat="1" ht="14.25">
      <c r="A15" s="278" t="s">
        <v>1159</v>
      </c>
      <c r="B15" s="293" t="s">
        <v>1160</v>
      </c>
      <c r="C15" s="278" t="s">
        <v>105</v>
      </c>
      <c r="D15" s="278">
        <v>150</v>
      </c>
      <c r="E15" s="301">
        <v>0</v>
      </c>
      <c r="F15" s="294">
        <f t="shared" si="0"/>
        <v>0</v>
      </c>
    </row>
    <row r="16" spans="1:6" s="280" customFormat="1" ht="14.25">
      <c r="A16" s="278" t="s">
        <v>1161</v>
      </c>
      <c r="B16" s="293" t="s">
        <v>1162</v>
      </c>
      <c r="C16" s="278" t="s">
        <v>105</v>
      </c>
      <c r="D16" s="278">
        <v>52</v>
      </c>
      <c r="E16" s="301">
        <v>0</v>
      </c>
      <c r="F16" s="294">
        <f t="shared" si="0"/>
        <v>0</v>
      </c>
    </row>
    <row r="17" spans="1:6" s="280" customFormat="1" ht="14.25">
      <c r="A17" s="278" t="s">
        <v>1163</v>
      </c>
      <c r="B17" s="293" t="s">
        <v>1164</v>
      </c>
      <c r="C17" s="278" t="s">
        <v>105</v>
      </c>
      <c r="D17" s="278">
        <v>60</v>
      </c>
      <c r="E17" s="301">
        <v>0</v>
      </c>
      <c r="F17" s="294">
        <f t="shared" si="0"/>
        <v>0</v>
      </c>
    </row>
    <row r="18" spans="1:6" s="280" customFormat="1" ht="14.25">
      <c r="A18" s="278" t="s">
        <v>1165</v>
      </c>
      <c r="B18" s="293" t="s">
        <v>1166</v>
      </c>
      <c r="C18" s="278" t="s">
        <v>105</v>
      </c>
      <c r="D18" s="278">
        <v>6</v>
      </c>
      <c r="E18" s="301">
        <v>0</v>
      </c>
      <c r="F18" s="294">
        <f t="shared" si="0"/>
        <v>0</v>
      </c>
    </row>
    <row r="19" spans="1:6" s="280" customFormat="1" ht="14.25">
      <c r="A19" s="278" t="s">
        <v>1167</v>
      </c>
      <c r="B19" s="293" t="s">
        <v>1168</v>
      </c>
      <c r="C19" s="278" t="s">
        <v>105</v>
      </c>
      <c r="D19" s="278">
        <v>15</v>
      </c>
      <c r="E19" s="301">
        <v>0</v>
      </c>
      <c r="F19" s="294">
        <f t="shared" si="0"/>
        <v>0</v>
      </c>
    </row>
    <row r="20" spans="1:6" s="280" customFormat="1" ht="27" customHeight="1">
      <c r="A20" s="278" t="s">
        <v>1169</v>
      </c>
      <c r="B20" s="293" t="s">
        <v>1170</v>
      </c>
      <c r="C20" s="278" t="s">
        <v>1150</v>
      </c>
      <c r="D20" s="278">
        <v>5</v>
      </c>
      <c r="E20" s="301">
        <v>0</v>
      </c>
      <c r="F20" s="294">
        <f t="shared" si="0"/>
        <v>0</v>
      </c>
    </row>
    <row r="21" spans="1:6" s="280" customFormat="1" ht="26.45" customHeight="1">
      <c r="A21" s="278" t="s">
        <v>1171</v>
      </c>
      <c r="B21" s="293" t="s">
        <v>1172</v>
      </c>
      <c r="C21" s="278" t="s">
        <v>1150</v>
      </c>
      <c r="D21" s="278">
        <v>4</v>
      </c>
      <c r="E21" s="301">
        <v>0</v>
      </c>
      <c r="F21" s="294">
        <f t="shared" si="0"/>
        <v>0</v>
      </c>
    </row>
    <row r="22" spans="1:6" s="280" customFormat="1" ht="14.25">
      <c r="A22" s="278" t="s">
        <v>1173</v>
      </c>
      <c r="B22" s="293" t="s">
        <v>1174</v>
      </c>
      <c r="C22" s="278" t="s">
        <v>1150</v>
      </c>
      <c r="D22" s="278">
        <v>1</v>
      </c>
      <c r="E22" s="301">
        <v>0</v>
      </c>
      <c r="F22" s="294">
        <f t="shared" si="0"/>
        <v>0</v>
      </c>
    </row>
    <row r="23" spans="1:6" s="280" customFormat="1" ht="14.25">
      <c r="A23" s="278" t="s">
        <v>1175</v>
      </c>
      <c r="B23" s="293" t="s">
        <v>1176</v>
      </c>
      <c r="C23" s="278" t="s">
        <v>1150</v>
      </c>
      <c r="D23" s="278">
        <v>3</v>
      </c>
      <c r="E23" s="301">
        <v>0</v>
      </c>
      <c r="F23" s="294">
        <f t="shared" si="0"/>
        <v>0</v>
      </c>
    </row>
    <row r="24" spans="1:6" s="280" customFormat="1" ht="14.25">
      <c r="A24" s="278" t="s">
        <v>1177</v>
      </c>
      <c r="B24" s="293" t="s">
        <v>1178</v>
      </c>
      <c r="C24" s="278" t="s">
        <v>1150</v>
      </c>
      <c r="D24" s="278">
        <v>1</v>
      </c>
      <c r="E24" s="301">
        <v>0</v>
      </c>
      <c r="F24" s="294">
        <f t="shared" si="0"/>
        <v>0</v>
      </c>
    </row>
    <row r="25" spans="1:6" s="280" customFormat="1" ht="14.25">
      <c r="A25" s="278" t="s">
        <v>1179</v>
      </c>
      <c r="B25" s="293" t="s">
        <v>1180</v>
      </c>
      <c r="C25" s="278" t="s">
        <v>1150</v>
      </c>
      <c r="D25" s="278">
        <v>3</v>
      </c>
      <c r="E25" s="301">
        <v>0</v>
      </c>
      <c r="F25" s="294">
        <f t="shared" si="0"/>
        <v>0</v>
      </c>
    </row>
    <row r="26" spans="1:6" s="280" customFormat="1" ht="14.25">
      <c r="A26" s="278" t="s">
        <v>1181</v>
      </c>
      <c r="B26" s="293" t="s">
        <v>1182</v>
      </c>
      <c r="C26" s="278" t="s">
        <v>1150</v>
      </c>
      <c r="D26" s="278">
        <v>6</v>
      </c>
      <c r="E26" s="301">
        <v>0</v>
      </c>
      <c r="F26" s="294">
        <f t="shared" si="0"/>
        <v>0</v>
      </c>
    </row>
    <row r="27" spans="1:6" s="280" customFormat="1" ht="14.25">
      <c r="A27" s="278" t="s">
        <v>1183</v>
      </c>
      <c r="B27" s="293" t="s">
        <v>1184</v>
      </c>
      <c r="C27" s="278" t="s">
        <v>1150</v>
      </c>
      <c r="D27" s="278">
        <v>7</v>
      </c>
      <c r="E27" s="301">
        <v>0</v>
      </c>
      <c r="F27" s="294">
        <f t="shared" si="0"/>
        <v>0</v>
      </c>
    </row>
    <row r="28" spans="1:6" s="280" customFormat="1" ht="14.25">
      <c r="A28" s="278" t="s">
        <v>1185</v>
      </c>
      <c r="B28" s="293" t="s">
        <v>1186</v>
      </c>
      <c r="C28" s="278" t="s">
        <v>1150</v>
      </c>
      <c r="D28" s="278">
        <v>1</v>
      </c>
      <c r="E28" s="301">
        <v>0</v>
      </c>
      <c r="F28" s="294">
        <f t="shared" si="0"/>
        <v>0</v>
      </c>
    </row>
    <row r="29" spans="1:6" s="280" customFormat="1" ht="14.25">
      <c r="A29" s="291" t="s">
        <v>17</v>
      </c>
      <c r="B29" s="296" t="s">
        <v>1187</v>
      </c>
      <c r="C29" s="296"/>
      <c r="D29" s="296"/>
      <c r="E29" s="296"/>
      <c r="F29" s="297">
        <f>SUM(F10:F28)</f>
        <v>0</v>
      </c>
    </row>
    <row r="30" s="291" customFormat="1" ht="14.25" customHeight="1">
      <c r="A30" s="291" t="s">
        <v>17</v>
      </c>
    </row>
    <row r="31" s="291" customFormat="1" ht="14.25" customHeight="1">
      <c r="A31" s="291" t="s">
        <v>17</v>
      </c>
    </row>
    <row r="32" spans="1:6" s="280" customFormat="1" ht="14.25">
      <c r="A32" s="291" t="s">
        <v>17</v>
      </c>
      <c r="B32" s="292" t="s">
        <v>1188</v>
      </c>
      <c r="C32" s="291"/>
      <c r="D32" s="291"/>
      <c r="E32" s="291"/>
      <c r="F32" s="291"/>
    </row>
    <row r="33" s="291" customFormat="1" ht="7.9" customHeight="1">
      <c r="A33" s="291" t="s">
        <v>17</v>
      </c>
    </row>
    <row r="34" spans="1:6" s="280" customFormat="1" ht="39.6" customHeight="1">
      <c r="A34" s="278" t="s">
        <v>1148</v>
      </c>
      <c r="B34" s="293" t="s">
        <v>1189</v>
      </c>
      <c r="C34" s="278" t="s">
        <v>1150</v>
      </c>
      <c r="D34" s="278">
        <v>9</v>
      </c>
      <c r="E34" s="301">
        <v>0</v>
      </c>
      <c r="F34" s="294">
        <f>D34*E34</f>
        <v>0</v>
      </c>
    </row>
    <row r="35" spans="1:6" s="280" customFormat="1" ht="14.25">
      <c r="A35" s="291" t="s">
        <v>17</v>
      </c>
      <c r="B35" s="296" t="s">
        <v>1187</v>
      </c>
      <c r="C35" s="296"/>
      <c r="D35" s="296"/>
      <c r="E35" s="296"/>
      <c r="F35" s="297">
        <f>SUM(F34:F34)</f>
        <v>0</v>
      </c>
    </row>
    <row r="36" s="291" customFormat="1" ht="14.25" customHeight="1">
      <c r="A36" s="291" t="s">
        <v>17</v>
      </c>
    </row>
    <row r="37" s="291" customFormat="1" ht="14.25" customHeight="1">
      <c r="A37" s="291" t="s">
        <v>17</v>
      </c>
    </row>
    <row r="38" spans="1:6" s="280" customFormat="1" ht="14.25">
      <c r="A38" s="291" t="s">
        <v>17</v>
      </c>
      <c r="B38" s="292" t="s">
        <v>1190</v>
      </c>
      <c r="C38" s="291"/>
      <c r="D38" s="291"/>
      <c r="E38" s="291"/>
      <c r="F38" s="291"/>
    </row>
    <row r="39" s="291" customFormat="1" ht="7.9" customHeight="1">
      <c r="A39" s="291" t="s">
        <v>17</v>
      </c>
    </row>
    <row r="40" spans="1:6" s="280" customFormat="1" ht="14.25">
      <c r="A40" s="278" t="s">
        <v>1148</v>
      </c>
      <c r="B40" s="293" t="s">
        <v>1191</v>
      </c>
      <c r="C40" s="278" t="s">
        <v>1150</v>
      </c>
      <c r="D40" s="278">
        <v>1</v>
      </c>
      <c r="E40" s="301">
        <v>0</v>
      </c>
      <c r="F40" s="294">
        <f>D40*E40</f>
        <v>0</v>
      </c>
    </row>
    <row r="41" spans="1:6" s="280" customFormat="1" ht="14.25">
      <c r="A41" s="278" t="s">
        <v>1151</v>
      </c>
      <c r="B41" s="293" t="s">
        <v>1192</v>
      </c>
      <c r="C41" s="278" t="s">
        <v>1150</v>
      </c>
      <c r="D41" s="278">
        <v>9</v>
      </c>
      <c r="E41" s="301">
        <v>0</v>
      </c>
      <c r="F41" s="294">
        <f>D41*E41</f>
        <v>0</v>
      </c>
    </row>
    <row r="42" spans="1:6" s="280" customFormat="1" ht="14.25">
      <c r="A42" s="278" t="s">
        <v>1153</v>
      </c>
      <c r="B42" s="293" t="s">
        <v>1193</v>
      </c>
      <c r="C42" s="278" t="s">
        <v>1150</v>
      </c>
      <c r="D42" s="278">
        <v>1</v>
      </c>
      <c r="E42" s="301">
        <v>0</v>
      </c>
      <c r="F42" s="294">
        <f>D42*E42</f>
        <v>0</v>
      </c>
    </row>
    <row r="43" spans="1:6" s="280" customFormat="1" ht="24">
      <c r="A43" s="278" t="s">
        <v>1155</v>
      </c>
      <c r="B43" s="293" t="s">
        <v>1194</v>
      </c>
      <c r="C43" s="278" t="s">
        <v>1150</v>
      </c>
      <c r="D43" s="278">
        <v>1</v>
      </c>
      <c r="E43" s="301">
        <v>0</v>
      </c>
      <c r="F43" s="294">
        <f>D43*E43</f>
        <v>0</v>
      </c>
    </row>
    <row r="44" spans="1:6" s="280" customFormat="1" ht="14.25">
      <c r="A44" s="291" t="s">
        <v>17</v>
      </c>
      <c r="B44" s="296" t="s">
        <v>1187</v>
      </c>
      <c r="C44" s="296"/>
      <c r="D44" s="296"/>
      <c r="E44" s="296"/>
      <c r="F44" s="297">
        <f>SUM(F40:F43)</f>
        <v>0</v>
      </c>
    </row>
    <row r="45" spans="1:6" s="280" customFormat="1" ht="14.25">
      <c r="A45" s="291"/>
      <c r="B45" s="298"/>
      <c r="C45" s="298"/>
      <c r="D45" s="298"/>
      <c r="E45" s="298"/>
      <c r="F45" s="299"/>
    </row>
    <row r="46" s="291" customFormat="1" ht="14.25" customHeight="1">
      <c r="A46" s="291" t="s">
        <v>17</v>
      </c>
    </row>
    <row r="47" spans="1:6" s="280" customFormat="1" ht="14.25">
      <c r="A47" s="278" t="s">
        <v>17</v>
      </c>
      <c r="B47" s="281" t="s">
        <v>1195</v>
      </c>
      <c r="C47" s="278"/>
      <c r="D47" s="278"/>
      <c r="E47" s="278"/>
      <c r="F47" s="278"/>
    </row>
    <row r="48" spans="1:6" s="280" customFormat="1" ht="14.25">
      <c r="A48" s="278" t="s">
        <v>1148</v>
      </c>
      <c r="B48" s="293" t="s">
        <v>1196</v>
      </c>
      <c r="C48" s="278" t="s">
        <v>105</v>
      </c>
      <c r="D48" s="278">
        <v>30</v>
      </c>
      <c r="E48" s="301">
        <v>0</v>
      </c>
      <c r="F48" s="294">
        <f>D48*E58</f>
        <v>0</v>
      </c>
    </row>
    <row r="49" spans="1:6" s="280" customFormat="1" ht="14.25">
      <c r="A49" s="278" t="s">
        <v>1151</v>
      </c>
      <c r="B49" s="293" t="s">
        <v>1197</v>
      </c>
      <c r="C49" s="278" t="s">
        <v>1198</v>
      </c>
      <c r="D49" s="278">
        <v>0.2</v>
      </c>
      <c r="E49" s="301">
        <v>0</v>
      </c>
      <c r="F49" s="294">
        <f>D49*E59</f>
        <v>0</v>
      </c>
    </row>
    <row r="50" spans="1:6" s="280" customFormat="1" ht="14.25">
      <c r="A50" s="278" t="s">
        <v>1153</v>
      </c>
      <c r="B50" s="293" t="s">
        <v>1199</v>
      </c>
      <c r="C50" s="278" t="s">
        <v>1200</v>
      </c>
      <c r="D50" s="278">
        <v>30</v>
      </c>
      <c r="E50" s="301">
        <v>0</v>
      </c>
      <c r="F50" s="294">
        <f>D50*E60</f>
        <v>0</v>
      </c>
    </row>
    <row r="51" spans="1:6" s="280" customFormat="1" ht="14.25">
      <c r="A51" s="278" t="s">
        <v>1155</v>
      </c>
      <c r="B51" s="293" t="s">
        <v>1201</v>
      </c>
      <c r="C51" s="278" t="s">
        <v>1200</v>
      </c>
      <c r="D51" s="278">
        <v>30</v>
      </c>
      <c r="E51" s="301">
        <v>0</v>
      </c>
      <c r="F51" s="294">
        <f>D51*E61</f>
        <v>0</v>
      </c>
    </row>
    <row r="52" spans="1:6" s="280" customFormat="1" ht="14.25">
      <c r="A52" s="278" t="s">
        <v>1157</v>
      </c>
      <c r="B52" s="293" t="s">
        <v>1202</v>
      </c>
      <c r="C52" s="278" t="s">
        <v>1200</v>
      </c>
      <c r="D52" s="278">
        <v>30</v>
      </c>
      <c r="E52" s="301">
        <v>0</v>
      </c>
      <c r="F52" s="294">
        <f>D52*E52</f>
        <v>0</v>
      </c>
    </row>
    <row r="53" spans="1:6" s="280" customFormat="1" ht="14.25">
      <c r="A53" s="291" t="s">
        <v>17</v>
      </c>
      <c r="B53" s="296" t="s">
        <v>1187</v>
      </c>
      <c r="C53" s="296"/>
      <c r="D53" s="296"/>
      <c r="E53" s="296"/>
      <c r="F53" s="297">
        <f>SUM(F48:F52)</f>
        <v>0</v>
      </c>
    </row>
    <row r="54" s="291" customFormat="1" ht="14.25" customHeight="1">
      <c r="A54" s="291" t="s">
        <v>17</v>
      </c>
    </row>
    <row r="55" s="291" customFormat="1" ht="14.25" customHeight="1">
      <c r="A55" s="291" t="s">
        <v>17</v>
      </c>
    </row>
    <row r="56" spans="1:6" s="280" customFormat="1" ht="14.25">
      <c r="A56" s="291" t="s">
        <v>17</v>
      </c>
      <c r="B56" s="292" t="s">
        <v>1203</v>
      </c>
      <c r="C56" s="291"/>
      <c r="D56" s="291"/>
      <c r="E56" s="291"/>
      <c r="F56" s="291"/>
    </row>
    <row r="57" s="291" customFormat="1" ht="7.9" customHeight="1">
      <c r="A57" s="291" t="s">
        <v>17</v>
      </c>
    </row>
    <row r="58" spans="1:6" s="280" customFormat="1" ht="14.25">
      <c r="A58" s="278" t="s">
        <v>1148</v>
      </c>
      <c r="B58" s="293" t="s">
        <v>1204</v>
      </c>
      <c r="C58" s="278" t="s">
        <v>1205</v>
      </c>
      <c r="D58" s="278">
        <v>8</v>
      </c>
      <c r="E58" s="301">
        <v>0</v>
      </c>
      <c r="F58" s="294">
        <f>SUM(E58*D58)</f>
        <v>0</v>
      </c>
    </row>
    <row r="59" spans="1:6" s="280" customFormat="1" ht="14.25">
      <c r="A59" s="278" t="s">
        <v>1151</v>
      </c>
      <c r="B59" s="293" t="s">
        <v>1206</v>
      </c>
      <c r="C59" s="278" t="s">
        <v>1205</v>
      </c>
      <c r="D59" s="278">
        <v>6</v>
      </c>
      <c r="E59" s="301">
        <v>0</v>
      </c>
      <c r="F59" s="294">
        <f aca="true" t="shared" si="1" ref="F59:F61">SUM(E59*D59)</f>
        <v>0</v>
      </c>
    </row>
    <row r="60" spans="1:6" s="280" customFormat="1" ht="14.25">
      <c r="A60" s="278" t="s">
        <v>1153</v>
      </c>
      <c r="B60" s="293" t="s">
        <v>1207</v>
      </c>
      <c r="C60" s="278" t="s">
        <v>1205</v>
      </c>
      <c r="D60" s="278">
        <v>8</v>
      </c>
      <c r="E60" s="301">
        <v>0</v>
      </c>
      <c r="F60" s="294">
        <f t="shared" si="1"/>
        <v>0</v>
      </c>
    </row>
    <row r="61" spans="1:6" s="280" customFormat="1" ht="14.25">
      <c r="A61" s="278" t="s">
        <v>1155</v>
      </c>
      <c r="B61" s="293" t="s">
        <v>1208</v>
      </c>
      <c r="C61" s="278" t="s">
        <v>1205</v>
      </c>
      <c r="D61" s="278">
        <v>2</v>
      </c>
      <c r="E61" s="301">
        <v>0</v>
      </c>
      <c r="F61" s="294">
        <f t="shared" si="1"/>
        <v>0</v>
      </c>
    </row>
    <row r="62" spans="1:6" s="280" customFormat="1" ht="14.25">
      <c r="A62" s="291" t="s">
        <v>17</v>
      </c>
      <c r="B62" s="296" t="s">
        <v>1187</v>
      </c>
      <c r="C62" s="296"/>
      <c r="D62" s="296"/>
      <c r="E62" s="296"/>
      <c r="F62" s="297">
        <f>SUM(F58:F61)</f>
        <v>0</v>
      </c>
    </row>
    <row r="63" s="291" customFormat="1" ht="14.25" customHeight="1">
      <c r="A63" s="291" t="s">
        <v>17</v>
      </c>
    </row>
    <row r="64" s="291" customFormat="1" ht="14.25" customHeight="1">
      <c r="A64" s="291" t="s">
        <v>17</v>
      </c>
    </row>
    <row r="65" spans="1:6" s="280" customFormat="1" ht="14.25">
      <c r="A65" s="291" t="s">
        <v>17</v>
      </c>
      <c r="B65" s="292" t="s">
        <v>1209</v>
      </c>
      <c r="C65" s="291"/>
      <c r="D65" s="291"/>
      <c r="E65" s="291"/>
      <c r="F65" s="291"/>
    </row>
    <row r="66" s="291" customFormat="1" ht="7.9" customHeight="1">
      <c r="A66" s="291" t="s">
        <v>17</v>
      </c>
    </row>
    <row r="67" spans="1:6" s="280" customFormat="1" ht="14.25">
      <c r="A67" s="278" t="s">
        <v>1148</v>
      </c>
      <c r="B67" s="293" t="s">
        <v>1210</v>
      </c>
      <c r="C67" s="278" t="s">
        <v>1205</v>
      </c>
      <c r="D67" s="278">
        <v>5</v>
      </c>
      <c r="E67" s="301">
        <v>0</v>
      </c>
      <c r="F67" s="294">
        <f>D67*E67</f>
        <v>0</v>
      </c>
    </row>
    <row r="68" spans="2:6" ht="15">
      <c r="B68" s="296" t="s">
        <v>1187</v>
      </c>
      <c r="C68" s="296"/>
      <c r="D68" s="296"/>
      <c r="E68" s="296"/>
      <c r="F68" s="297">
        <f>SUM(F67)</f>
        <v>0</v>
      </c>
    </row>
    <row r="70" spans="2:6" ht="15">
      <c r="B70" s="300" t="s">
        <v>1212</v>
      </c>
      <c r="F70" s="302">
        <f>F29+F35+F44+F53+F62+F68</f>
        <v>0</v>
      </c>
    </row>
  </sheetData>
  <printOptions/>
  <pageMargins left="0.393" right="0.393" top="0.393" bottom="0.787" header="0.512" footer="0.512"/>
  <pageSetup horizontalDpi="1200" verticalDpi="12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58">
      <selection activeCell="L75" sqref="L75"/>
    </sheetView>
  </sheetViews>
  <sheetFormatPr defaultColWidth="9.140625" defaultRowHeight="15"/>
  <cols>
    <col min="1" max="1" width="4.57421875" style="300" customWidth="1"/>
    <col min="2" max="2" width="54.28125" style="300" customWidth="1"/>
    <col min="3" max="3" width="4.8515625" style="300" customWidth="1"/>
    <col min="4" max="4" width="4.7109375" style="300" customWidth="1"/>
    <col min="5" max="5" width="12.57421875" style="300" customWidth="1"/>
    <col min="6" max="6" width="12.7109375" style="300" customWidth="1"/>
    <col min="7" max="16384" width="9.140625" style="300" customWidth="1"/>
  </cols>
  <sheetData>
    <row r="1" spans="1:6" s="280" customFormat="1" ht="14.25">
      <c r="A1" s="277" t="s">
        <v>1135</v>
      </c>
      <c r="B1" s="278" t="s">
        <v>1136</v>
      </c>
      <c r="C1" s="279"/>
      <c r="D1" s="279"/>
      <c r="E1" s="279"/>
      <c r="F1" s="279"/>
    </row>
    <row r="2" spans="1:2" s="280" customFormat="1" ht="14.25">
      <c r="A2" s="277" t="s">
        <v>1137</v>
      </c>
      <c r="B2" s="281" t="s">
        <v>1277</v>
      </c>
    </row>
    <row r="3" spans="1:2" s="280" customFormat="1" ht="14.25">
      <c r="A3" s="277" t="s">
        <v>1139</v>
      </c>
      <c r="B3" s="281" t="s">
        <v>1140</v>
      </c>
    </row>
    <row r="4" s="282" customFormat="1" ht="3" customHeight="1">
      <c r="A4" s="282" t="s">
        <v>17</v>
      </c>
    </row>
    <row r="5" spans="1:6" s="286" customFormat="1" ht="14.25" customHeight="1">
      <c r="A5" s="283" t="s">
        <v>1141</v>
      </c>
      <c r="B5" s="283" t="s">
        <v>1142</v>
      </c>
      <c r="C5" s="283" t="s">
        <v>1143</v>
      </c>
      <c r="D5" s="283" t="s">
        <v>1144</v>
      </c>
      <c r="E5" s="284" t="s">
        <v>1145</v>
      </c>
      <c r="F5" s="285" t="s">
        <v>1146</v>
      </c>
    </row>
    <row r="6" spans="1:6" s="286" customFormat="1" ht="14.25" customHeight="1">
      <c r="A6" s="287"/>
      <c r="B6" s="287"/>
      <c r="C6" s="287"/>
      <c r="D6" s="287"/>
      <c r="E6" s="288"/>
      <c r="F6" s="289"/>
    </row>
    <row r="7" spans="1:7" s="282" customFormat="1" ht="14.25" customHeight="1">
      <c r="A7" s="290" t="s">
        <v>17</v>
      </c>
      <c r="B7" s="290"/>
      <c r="C7" s="290"/>
      <c r="D7" s="290"/>
      <c r="E7" s="290"/>
      <c r="F7" s="290"/>
      <c r="G7" s="290"/>
    </row>
    <row r="8" spans="1:6" s="280" customFormat="1" ht="14.25">
      <c r="A8" s="291" t="s">
        <v>17</v>
      </c>
      <c r="B8" s="292" t="s">
        <v>1147</v>
      </c>
      <c r="C8" s="291"/>
      <c r="D8" s="291"/>
      <c r="E8" s="291"/>
      <c r="F8" s="291"/>
    </row>
    <row r="9" s="291" customFormat="1" ht="7.9" customHeight="1">
      <c r="A9" s="291" t="s">
        <v>17</v>
      </c>
    </row>
    <row r="10" spans="1:6" s="280" customFormat="1" ht="14.25">
      <c r="A10" s="278" t="s">
        <v>1148</v>
      </c>
      <c r="B10" s="293" t="s">
        <v>1149</v>
      </c>
      <c r="C10" s="278" t="s">
        <v>1150</v>
      </c>
      <c r="D10" s="278">
        <v>3</v>
      </c>
      <c r="E10" s="301">
        <v>0</v>
      </c>
      <c r="F10" s="294">
        <f aca="true" t="shared" si="0" ref="F10:F28">D10*E10</f>
        <v>0</v>
      </c>
    </row>
    <row r="11" spans="1:6" s="280" customFormat="1" ht="14.25">
      <c r="A11" s="278" t="s">
        <v>1151</v>
      </c>
      <c r="B11" s="293" t="s">
        <v>1152</v>
      </c>
      <c r="C11" s="278" t="s">
        <v>1150</v>
      </c>
      <c r="D11" s="278">
        <v>10</v>
      </c>
      <c r="E11" s="301">
        <v>0</v>
      </c>
      <c r="F11" s="294">
        <f t="shared" si="0"/>
        <v>0</v>
      </c>
    </row>
    <row r="12" spans="1:6" s="280" customFormat="1" ht="14.25">
      <c r="A12" s="278" t="s">
        <v>1153</v>
      </c>
      <c r="B12" s="293" t="s">
        <v>1154</v>
      </c>
      <c r="C12" s="278" t="s">
        <v>1150</v>
      </c>
      <c r="D12" s="278">
        <v>2</v>
      </c>
      <c r="E12" s="301">
        <v>0</v>
      </c>
      <c r="F12" s="294">
        <f t="shared" si="0"/>
        <v>0</v>
      </c>
    </row>
    <row r="13" spans="1:6" s="280" customFormat="1" ht="14.25">
      <c r="A13" s="278" t="s">
        <v>1155</v>
      </c>
      <c r="B13" s="293" t="s">
        <v>1156</v>
      </c>
      <c r="C13" s="278" t="s">
        <v>105</v>
      </c>
      <c r="D13" s="278">
        <v>140</v>
      </c>
      <c r="E13" s="301">
        <v>0</v>
      </c>
      <c r="F13" s="294">
        <f t="shared" si="0"/>
        <v>0</v>
      </c>
    </row>
    <row r="14" spans="1:6" s="280" customFormat="1" ht="14.25">
      <c r="A14" s="278" t="s">
        <v>1157</v>
      </c>
      <c r="B14" s="293" t="s">
        <v>1158</v>
      </c>
      <c r="C14" s="278" t="s">
        <v>105</v>
      </c>
      <c r="D14" s="278">
        <v>40</v>
      </c>
      <c r="E14" s="301">
        <v>0</v>
      </c>
      <c r="F14" s="294">
        <f t="shared" si="0"/>
        <v>0</v>
      </c>
    </row>
    <row r="15" spans="1:6" s="280" customFormat="1" ht="14.25">
      <c r="A15" s="278" t="s">
        <v>1159</v>
      </c>
      <c r="B15" s="293" t="s">
        <v>1160</v>
      </c>
      <c r="C15" s="278" t="s">
        <v>105</v>
      </c>
      <c r="D15" s="278">
        <v>150</v>
      </c>
      <c r="E15" s="301">
        <v>0</v>
      </c>
      <c r="F15" s="294">
        <f t="shared" si="0"/>
        <v>0</v>
      </c>
    </row>
    <row r="16" spans="1:6" s="280" customFormat="1" ht="14.25">
      <c r="A16" s="278" t="s">
        <v>1161</v>
      </c>
      <c r="B16" s="293" t="s">
        <v>1162</v>
      </c>
      <c r="C16" s="278" t="s">
        <v>105</v>
      </c>
      <c r="D16" s="278">
        <v>52</v>
      </c>
      <c r="E16" s="301">
        <v>0</v>
      </c>
      <c r="F16" s="294">
        <f t="shared" si="0"/>
        <v>0</v>
      </c>
    </row>
    <row r="17" spans="1:6" s="280" customFormat="1" ht="14.25">
      <c r="A17" s="278" t="s">
        <v>1163</v>
      </c>
      <c r="B17" s="293" t="s">
        <v>1164</v>
      </c>
      <c r="C17" s="278" t="s">
        <v>105</v>
      </c>
      <c r="D17" s="278">
        <v>60</v>
      </c>
      <c r="E17" s="301">
        <v>0</v>
      </c>
      <c r="F17" s="294">
        <f t="shared" si="0"/>
        <v>0</v>
      </c>
    </row>
    <row r="18" spans="1:6" s="280" customFormat="1" ht="14.25">
      <c r="A18" s="278" t="s">
        <v>1165</v>
      </c>
      <c r="B18" s="293" t="s">
        <v>1166</v>
      </c>
      <c r="C18" s="278" t="s">
        <v>105</v>
      </c>
      <c r="D18" s="278">
        <v>6</v>
      </c>
      <c r="E18" s="301">
        <v>0</v>
      </c>
      <c r="F18" s="294">
        <f t="shared" si="0"/>
        <v>0</v>
      </c>
    </row>
    <row r="19" spans="1:6" s="280" customFormat="1" ht="14.25">
      <c r="A19" s="278" t="s">
        <v>1167</v>
      </c>
      <c r="B19" s="293" t="s">
        <v>1168</v>
      </c>
      <c r="C19" s="278" t="s">
        <v>105</v>
      </c>
      <c r="D19" s="278">
        <v>15</v>
      </c>
      <c r="E19" s="301">
        <v>0</v>
      </c>
      <c r="F19" s="294">
        <f t="shared" si="0"/>
        <v>0</v>
      </c>
    </row>
    <row r="20" spans="1:6" s="280" customFormat="1" ht="27" customHeight="1">
      <c r="A20" s="278" t="s">
        <v>1169</v>
      </c>
      <c r="B20" s="293" t="s">
        <v>1170</v>
      </c>
      <c r="C20" s="278" t="s">
        <v>1150</v>
      </c>
      <c r="D20" s="278">
        <v>5</v>
      </c>
      <c r="E20" s="301">
        <v>0</v>
      </c>
      <c r="F20" s="294">
        <f t="shared" si="0"/>
        <v>0</v>
      </c>
    </row>
    <row r="21" spans="1:6" s="280" customFormat="1" ht="26.45" customHeight="1">
      <c r="A21" s="278" t="s">
        <v>1171</v>
      </c>
      <c r="B21" s="293" t="s">
        <v>1172</v>
      </c>
      <c r="C21" s="278" t="s">
        <v>1150</v>
      </c>
      <c r="D21" s="278">
        <v>4</v>
      </c>
      <c r="E21" s="301">
        <v>0</v>
      </c>
      <c r="F21" s="294">
        <f t="shared" si="0"/>
        <v>0</v>
      </c>
    </row>
    <row r="22" spans="1:6" s="280" customFormat="1" ht="14.25">
      <c r="A22" s="278" t="s">
        <v>1173</v>
      </c>
      <c r="B22" s="293" t="s">
        <v>1174</v>
      </c>
      <c r="C22" s="278" t="s">
        <v>1150</v>
      </c>
      <c r="D22" s="278">
        <v>1</v>
      </c>
      <c r="E22" s="301">
        <v>0</v>
      </c>
      <c r="F22" s="294">
        <f t="shared" si="0"/>
        <v>0</v>
      </c>
    </row>
    <row r="23" spans="1:6" s="280" customFormat="1" ht="14.25">
      <c r="A23" s="278" t="s">
        <v>1175</v>
      </c>
      <c r="B23" s="293" t="s">
        <v>1176</v>
      </c>
      <c r="C23" s="278" t="s">
        <v>1150</v>
      </c>
      <c r="D23" s="278">
        <v>3</v>
      </c>
      <c r="E23" s="301">
        <v>0</v>
      </c>
      <c r="F23" s="294">
        <f t="shared" si="0"/>
        <v>0</v>
      </c>
    </row>
    <row r="24" spans="1:6" s="280" customFormat="1" ht="14.25">
      <c r="A24" s="278" t="s">
        <v>1177</v>
      </c>
      <c r="B24" s="293" t="s">
        <v>1178</v>
      </c>
      <c r="C24" s="278" t="s">
        <v>1150</v>
      </c>
      <c r="D24" s="278">
        <v>1</v>
      </c>
      <c r="E24" s="301">
        <v>0</v>
      </c>
      <c r="F24" s="294">
        <f t="shared" si="0"/>
        <v>0</v>
      </c>
    </row>
    <row r="25" spans="1:6" s="280" customFormat="1" ht="14.25">
      <c r="A25" s="278" t="s">
        <v>1179</v>
      </c>
      <c r="B25" s="293" t="s">
        <v>1180</v>
      </c>
      <c r="C25" s="278" t="s">
        <v>1150</v>
      </c>
      <c r="D25" s="278">
        <v>3</v>
      </c>
      <c r="E25" s="301">
        <v>0</v>
      </c>
      <c r="F25" s="294">
        <f t="shared" si="0"/>
        <v>0</v>
      </c>
    </row>
    <row r="26" spans="1:6" s="280" customFormat="1" ht="14.25">
      <c r="A26" s="278" t="s">
        <v>1181</v>
      </c>
      <c r="B26" s="293" t="s">
        <v>1182</v>
      </c>
      <c r="C26" s="278" t="s">
        <v>1150</v>
      </c>
      <c r="D26" s="278">
        <v>6</v>
      </c>
      <c r="E26" s="301">
        <v>0</v>
      </c>
      <c r="F26" s="294">
        <f t="shared" si="0"/>
        <v>0</v>
      </c>
    </row>
    <row r="27" spans="1:6" s="280" customFormat="1" ht="14.25">
      <c r="A27" s="278" t="s">
        <v>1183</v>
      </c>
      <c r="B27" s="293" t="s">
        <v>1184</v>
      </c>
      <c r="C27" s="278" t="s">
        <v>1150</v>
      </c>
      <c r="D27" s="278">
        <v>7</v>
      </c>
      <c r="E27" s="301">
        <v>0</v>
      </c>
      <c r="F27" s="294">
        <f t="shared" si="0"/>
        <v>0</v>
      </c>
    </row>
    <row r="28" spans="1:6" s="280" customFormat="1" ht="14.25">
      <c r="A28" s="278" t="s">
        <v>1185</v>
      </c>
      <c r="B28" s="293" t="s">
        <v>1186</v>
      </c>
      <c r="C28" s="278" t="s">
        <v>1150</v>
      </c>
      <c r="D28" s="278">
        <v>1</v>
      </c>
      <c r="E28" s="301">
        <v>0</v>
      </c>
      <c r="F28" s="294">
        <f t="shared" si="0"/>
        <v>0</v>
      </c>
    </row>
    <row r="29" spans="1:6" s="280" customFormat="1" ht="14.25">
      <c r="A29" s="291" t="s">
        <v>17</v>
      </c>
      <c r="B29" s="296" t="s">
        <v>1187</v>
      </c>
      <c r="C29" s="296"/>
      <c r="D29" s="296"/>
      <c r="E29" s="296"/>
      <c r="F29" s="297">
        <f>SUM(F10:F28)</f>
        <v>0</v>
      </c>
    </row>
    <row r="30" s="291" customFormat="1" ht="14.25" customHeight="1">
      <c r="A30" s="291" t="s">
        <v>17</v>
      </c>
    </row>
    <row r="31" s="291" customFormat="1" ht="14.25" customHeight="1">
      <c r="A31" s="291" t="s">
        <v>17</v>
      </c>
    </row>
    <row r="32" spans="1:6" s="280" customFormat="1" ht="14.25">
      <c r="A32" s="291" t="s">
        <v>17</v>
      </c>
      <c r="B32" s="292" t="s">
        <v>1188</v>
      </c>
      <c r="C32" s="291"/>
      <c r="D32" s="291"/>
      <c r="E32" s="291"/>
      <c r="F32" s="291"/>
    </row>
    <row r="33" s="291" customFormat="1" ht="7.9" customHeight="1">
      <c r="A33" s="291" t="s">
        <v>17</v>
      </c>
    </row>
    <row r="34" spans="1:6" s="280" customFormat="1" ht="39.6" customHeight="1">
      <c r="A34" s="278" t="s">
        <v>1148</v>
      </c>
      <c r="B34" s="293" t="s">
        <v>1189</v>
      </c>
      <c r="C34" s="278" t="s">
        <v>1150</v>
      </c>
      <c r="D34" s="278">
        <v>9</v>
      </c>
      <c r="E34" s="301">
        <v>0</v>
      </c>
      <c r="F34" s="294">
        <f>D34*E34</f>
        <v>0</v>
      </c>
    </row>
    <row r="35" spans="1:6" s="280" customFormat="1" ht="14.25">
      <c r="A35" s="291" t="s">
        <v>17</v>
      </c>
      <c r="B35" s="296" t="s">
        <v>1187</v>
      </c>
      <c r="C35" s="296"/>
      <c r="D35" s="296"/>
      <c r="E35" s="296"/>
      <c r="F35" s="297">
        <f>SUM(F34:F34)</f>
        <v>0</v>
      </c>
    </row>
    <row r="36" s="291" customFormat="1" ht="14.25" customHeight="1">
      <c r="A36" s="291" t="s">
        <v>17</v>
      </c>
    </row>
    <row r="37" s="291" customFormat="1" ht="14.25" customHeight="1">
      <c r="A37" s="291" t="s">
        <v>17</v>
      </c>
    </row>
    <row r="38" spans="1:6" s="280" customFormat="1" ht="14.25">
      <c r="A38" s="291" t="s">
        <v>17</v>
      </c>
      <c r="B38" s="292" t="s">
        <v>1190</v>
      </c>
      <c r="C38" s="291"/>
      <c r="D38" s="291"/>
      <c r="E38" s="291"/>
      <c r="F38" s="291"/>
    </row>
    <row r="39" s="291" customFormat="1" ht="7.9" customHeight="1">
      <c r="A39" s="291" t="s">
        <v>17</v>
      </c>
    </row>
    <row r="40" spans="1:6" s="280" customFormat="1" ht="14.25">
      <c r="A40" s="278" t="s">
        <v>1148</v>
      </c>
      <c r="B40" s="293" t="s">
        <v>1191</v>
      </c>
      <c r="C40" s="278" t="s">
        <v>1150</v>
      </c>
      <c r="D40" s="278">
        <v>1</v>
      </c>
      <c r="E40" s="301">
        <v>0</v>
      </c>
      <c r="F40" s="294">
        <f>D40*E40</f>
        <v>0</v>
      </c>
    </row>
    <row r="41" spans="1:6" s="280" customFormat="1" ht="14.25">
      <c r="A41" s="278" t="s">
        <v>1151</v>
      </c>
      <c r="B41" s="293" t="s">
        <v>1192</v>
      </c>
      <c r="C41" s="278" t="s">
        <v>1150</v>
      </c>
      <c r="D41" s="278">
        <v>9</v>
      </c>
      <c r="E41" s="301">
        <v>0</v>
      </c>
      <c r="F41" s="294">
        <f>D41*E41</f>
        <v>0</v>
      </c>
    </row>
    <row r="42" spans="1:6" s="280" customFormat="1" ht="14.25">
      <c r="A42" s="278" t="s">
        <v>1153</v>
      </c>
      <c r="B42" s="293" t="s">
        <v>1193</v>
      </c>
      <c r="C42" s="278" t="s">
        <v>1150</v>
      </c>
      <c r="D42" s="278">
        <v>1</v>
      </c>
      <c r="E42" s="301">
        <v>0</v>
      </c>
      <c r="F42" s="294">
        <f>D42*E42</f>
        <v>0</v>
      </c>
    </row>
    <row r="43" spans="1:6" s="280" customFormat="1" ht="24">
      <c r="A43" s="278" t="s">
        <v>1155</v>
      </c>
      <c r="B43" s="293" t="s">
        <v>1194</v>
      </c>
      <c r="C43" s="278" t="s">
        <v>1150</v>
      </c>
      <c r="D43" s="278">
        <v>1</v>
      </c>
      <c r="E43" s="301">
        <v>0</v>
      </c>
      <c r="F43" s="294">
        <f>D43*E43</f>
        <v>0</v>
      </c>
    </row>
    <row r="44" spans="1:6" s="280" customFormat="1" ht="14.25">
      <c r="A44" s="291" t="s">
        <v>17</v>
      </c>
      <c r="B44" s="296" t="s">
        <v>1187</v>
      </c>
      <c r="C44" s="296"/>
      <c r="D44" s="296"/>
      <c r="E44" s="296"/>
      <c r="F44" s="297">
        <f>SUM(F40:F43)</f>
        <v>0</v>
      </c>
    </row>
    <row r="45" spans="1:6" s="280" customFormat="1" ht="14.25">
      <c r="A45" s="291"/>
      <c r="B45" s="298"/>
      <c r="C45" s="298"/>
      <c r="D45" s="298"/>
      <c r="E45" s="298"/>
      <c r="F45" s="299"/>
    </row>
    <row r="46" s="291" customFormat="1" ht="14.25" customHeight="1">
      <c r="A46" s="291" t="s">
        <v>17</v>
      </c>
    </row>
    <row r="47" spans="1:6" s="280" customFormat="1" ht="14.25">
      <c r="A47" s="278" t="s">
        <v>17</v>
      </c>
      <c r="B47" s="281" t="s">
        <v>1195</v>
      </c>
      <c r="C47" s="278"/>
      <c r="D47" s="278"/>
      <c r="E47" s="278"/>
      <c r="F47" s="278"/>
    </row>
    <row r="48" spans="1:6" s="280" customFormat="1" ht="14.25">
      <c r="A48" s="278" t="s">
        <v>1148</v>
      </c>
      <c r="B48" s="293" t="s">
        <v>1196</v>
      </c>
      <c r="C48" s="278" t="s">
        <v>105</v>
      </c>
      <c r="D48" s="278">
        <v>30</v>
      </c>
      <c r="E48" s="301">
        <v>0</v>
      </c>
      <c r="F48" s="294">
        <f>D48*E48</f>
        <v>0</v>
      </c>
    </row>
    <row r="49" spans="1:6" s="280" customFormat="1" ht="14.25">
      <c r="A49" s="278" t="s">
        <v>1151</v>
      </c>
      <c r="B49" s="293" t="s">
        <v>1197</v>
      </c>
      <c r="C49" s="278" t="s">
        <v>1198</v>
      </c>
      <c r="D49" s="278">
        <v>0.2</v>
      </c>
      <c r="E49" s="301">
        <v>0</v>
      </c>
      <c r="F49" s="294">
        <f>D49*E49</f>
        <v>0</v>
      </c>
    </row>
    <row r="50" spans="1:6" s="280" customFormat="1" ht="14.25">
      <c r="A50" s="278" t="s">
        <v>1153</v>
      </c>
      <c r="B50" s="293" t="s">
        <v>1199</v>
      </c>
      <c r="C50" s="278" t="s">
        <v>1200</v>
      </c>
      <c r="D50" s="278">
        <v>30</v>
      </c>
      <c r="E50" s="301">
        <v>0</v>
      </c>
      <c r="F50" s="294">
        <f>D50*E50</f>
        <v>0</v>
      </c>
    </row>
    <row r="51" spans="1:6" s="280" customFormat="1" ht="14.25">
      <c r="A51" s="278" t="s">
        <v>1155</v>
      </c>
      <c r="B51" s="293" t="s">
        <v>1201</v>
      </c>
      <c r="C51" s="278" t="s">
        <v>1200</v>
      </c>
      <c r="D51" s="278">
        <v>30</v>
      </c>
      <c r="E51" s="301">
        <v>0</v>
      </c>
      <c r="F51" s="294">
        <f>D51*E51</f>
        <v>0</v>
      </c>
    </row>
    <row r="52" spans="1:6" s="280" customFormat="1" ht="14.25">
      <c r="A52" s="278" t="s">
        <v>1157</v>
      </c>
      <c r="B52" s="293" t="s">
        <v>1202</v>
      </c>
      <c r="C52" s="278" t="s">
        <v>1200</v>
      </c>
      <c r="D52" s="278">
        <v>30</v>
      </c>
      <c r="E52" s="301">
        <v>0</v>
      </c>
      <c r="F52" s="294">
        <f>D52*E52</f>
        <v>0</v>
      </c>
    </row>
    <row r="53" spans="1:6" s="280" customFormat="1" ht="14.25">
      <c r="A53" s="291" t="s">
        <v>17</v>
      </c>
      <c r="B53" s="296" t="s">
        <v>1187</v>
      </c>
      <c r="C53" s="296"/>
      <c r="D53" s="296"/>
      <c r="E53" s="296"/>
      <c r="F53" s="297">
        <f>SUM(F48:F52)</f>
        <v>0</v>
      </c>
    </row>
    <row r="54" s="291" customFormat="1" ht="14.25" customHeight="1">
      <c r="A54" s="291" t="s">
        <v>17</v>
      </c>
    </row>
    <row r="55" s="291" customFormat="1" ht="14.25" customHeight="1">
      <c r="A55" s="291" t="s">
        <v>17</v>
      </c>
    </row>
    <row r="56" spans="1:6" s="280" customFormat="1" ht="14.25">
      <c r="A56" s="291" t="s">
        <v>17</v>
      </c>
      <c r="B56" s="292" t="s">
        <v>1203</v>
      </c>
      <c r="C56" s="291"/>
      <c r="D56" s="291"/>
      <c r="E56" s="291"/>
      <c r="F56" s="291"/>
    </row>
    <row r="57" s="291" customFormat="1" ht="7.9" customHeight="1">
      <c r="A57" s="291" t="s">
        <v>17</v>
      </c>
    </row>
    <row r="58" spans="1:6" s="280" customFormat="1" ht="14.25">
      <c r="A58" s="278" t="s">
        <v>1148</v>
      </c>
      <c r="B58" s="293" t="s">
        <v>1204</v>
      </c>
      <c r="C58" s="278" t="s">
        <v>1205</v>
      </c>
      <c r="D58" s="278">
        <v>8</v>
      </c>
      <c r="E58" s="301">
        <v>0</v>
      </c>
      <c r="F58" s="294">
        <f>D58*E58</f>
        <v>0</v>
      </c>
    </row>
    <row r="59" spans="1:6" s="280" customFormat="1" ht="14.25">
      <c r="A59" s="278" t="s">
        <v>1151</v>
      </c>
      <c r="B59" s="293" t="s">
        <v>1206</v>
      </c>
      <c r="C59" s="278" t="s">
        <v>1205</v>
      </c>
      <c r="D59" s="278">
        <v>6</v>
      </c>
      <c r="E59" s="301">
        <v>0</v>
      </c>
      <c r="F59" s="294">
        <f>D59*E59</f>
        <v>0</v>
      </c>
    </row>
    <row r="60" spans="1:6" s="280" customFormat="1" ht="14.25">
      <c r="A60" s="278" t="s">
        <v>1153</v>
      </c>
      <c r="B60" s="293" t="s">
        <v>1207</v>
      </c>
      <c r="C60" s="278" t="s">
        <v>1205</v>
      </c>
      <c r="D60" s="278">
        <v>8</v>
      </c>
      <c r="E60" s="301">
        <v>0</v>
      </c>
      <c r="F60" s="294">
        <f>D60*E60</f>
        <v>0</v>
      </c>
    </row>
    <row r="61" spans="1:6" s="280" customFormat="1" ht="14.25">
      <c r="A61" s="278" t="s">
        <v>1155</v>
      </c>
      <c r="B61" s="293" t="s">
        <v>1208</v>
      </c>
      <c r="C61" s="278" t="s">
        <v>1205</v>
      </c>
      <c r="D61" s="278">
        <v>2</v>
      </c>
      <c r="E61" s="301">
        <v>0</v>
      </c>
      <c r="F61" s="294">
        <f>D61*E61</f>
        <v>0</v>
      </c>
    </row>
    <row r="62" spans="1:6" s="280" customFormat="1" ht="14.25">
      <c r="A62" s="291" t="s">
        <v>17</v>
      </c>
      <c r="B62" s="296" t="s">
        <v>1187</v>
      </c>
      <c r="C62" s="296"/>
      <c r="D62" s="296"/>
      <c r="E62" s="296"/>
      <c r="F62" s="297">
        <f>SUM(F58:F61)</f>
        <v>0</v>
      </c>
    </row>
    <row r="63" s="291" customFormat="1" ht="14.25" customHeight="1">
      <c r="A63" s="291" t="s">
        <v>17</v>
      </c>
    </row>
    <row r="64" s="291" customFormat="1" ht="14.25" customHeight="1">
      <c r="A64" s="291" t="s">
        <v>17</v>
      </c>
    </row>
    <row r="65" spans="1:6" s="280" customFormat="1" ht="14.25">
      <c r="A65" s="291" t="s">
        <v>17</v>
      </c>
      <c r="B65" s="292" t="s">
        <v>1209</v>
      </c>
      <c r="C65" s="291"/>
      <c r="D65" s="291"/>
      <c r="E65" s="291"/>
      <c r="F65" s="291"/>
    </row>
    <row r="66" s="291" customFormat="1" ht="7.9" customHeight="1">
      <c r="A66" s="291" t="s">
        <v>17</v>
      </c>
    </row>
    <row r="67" spans="1:6" s="280" customFormat="1" ht="14.25">
      <c r="A67" s="278" t="s">
        <v>1148</v>
      </c>
      <c r="B67" s="293" t="s">
        <v>1210</v>
      </c>
      <c r="C67" s="278" t="s">
        <v>1205</v>
      </c>
      <c r="D67" s="278">
        <v>5</v>
      </c>
      <c r="E67" s="294">
        <v>0</v>
      </c>
      <c r="F67" s="294">
        <f>D67*E67</f>
        <v>0</v>
      </c>
    </row>
    <row r="68" spans="2:6" ht="15">
      <c r="B68" s="296" t="s">
        <v>1187</v>
      </c>
      <c r="C68" s="296"/>
      <c r="D68" s="296"/>
      <c r="E68" s="296"/>
      <c r="F68" s="297">
        <f>SUM(F67)</f>
        <v>0</v>
      </c>
    </row>
    <row r="70" spans="2:6" ht="15">
      <c r="B70" s="300" t="s">
        <v>1213</v>
      </c>
      <c r="F70" s="302">
        <f>F29+F35+F44+F53+F62+F68</f>
        <v>0</v>
      </c>
    </row>
  </sheetData>
  <printOptions/>
  <pageMargins left="0.393" right="0.393" top="0.393" bottom="0.787" header="0.512" footer="0.512"/>
  <pageSetup horizontalDpi="1200" verticalDpi="12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52">
      <selection activeCell="F73" sqref="F73"/>
    </sheetView>
  </sheetViews>
  <sheetFormatPr defaultColWidth="9.140625" defaultRowHeight="15"/>
  <cols>
    <col min="1" max="1" width="4.57421875" style="300" customWidth="1"/>
    <col min="2" max="2" width="54.28125" style="300" customWidth="1"/>
    <col min="3" max="3" width="4.8515625" style="300" customWidth="1"/>
    <col min="4" max="4" width="4.7109375" style="300" customWidth="1"/>
    <col min="5" max="5" width="12.57421875" style="300" customWidth="1"/>
    <col min="6" max="6" width="12.7109375" style="300" customWidth="1"/>
    <col min="7" max="16384" width="9.140625" style="300" customWidth="1"/>
  </cols>
  <sheetData>
    <row r="1" spans="1:6" s="280" customFormat="1" ht="14.25">
      <c r="A1" s="277" t="s">
        <v>1135</v>
      </c>
      <c r="B1" s="278" t="s">
        <v>1136</v>
      </c>
      <c r="C1" s="279"/>
      <c r="D1" s="279"/>
      <c r="E1" s="279"/>
      <c r="F1" s="279"/>
    </row>
    <row r="2" spans="1:2" s="280" customFormat="1" ht="14.25">
      <c r="A2" s="277" t="s">
        <v>1137</v>
      </c>
      <c r="B2" s="281" t="s">
        <v>1278</v>
      </c>
    </row>
    <row r="3" spans="1:2" s="280" customFormat="1" ht="14.25">
      <c r="A3" s="277" t="s">
        <v>1139</v>
      </c>
      <c r="B3" s="281" t="s">
        <v>1140</v>
      </c>
    </row>
    <row r="4" s="282" customFormat="1" ht="3" customHeight="1">
      <c r="A4" s="282" t="s">
        <v>17</v>
      </c>
    </row>
    <row r="5" spans="1:6" s="286" customFormat="1" ht="14.25" customHeight="1">
      <c r="A5" s="283" t="s">
        <v>1141</v>
      </c>
      <c r="B5" s="283" t="s">
        <v>1142</v>
      </c>
      <c r="C5" s="283" t="s">
        <v>1143</v>
      </c>
      <c r="D5" s="283" t="s">
        <v>1144</v>
      </c>
      <c r="E5" s="284" t="s">
        <v>1145</v>
      </c>
      <c r="F5" s="285" t="s">
        <v>1146</v>
      </c>
    </row>
    <row r="6" spans="1:6" s="286" customFormat="1" ht="14.25" customHeight="1">
      <c r="A6" s="287"/>
      <c r="B6" s="287"/>
      <c r="C6" s="287"/>
      <c r="D6" s="287"/>
      <c r="E6" s="288"/>
      <c r="F6" s="289"/>
    </row>
    <row r="7" spans="1:7" s="282" customFormat="1" ht="14.25" customHeight="1">
      <c r="A7" s="290" t="s">
        <v>17</v>
      </c>
      <c r="B7" s="290"/>
      <c r="C7" s="290"/>
      <c r="D7" s="290"/>
      <c r="E7" s="290"/>
      <c r="F7" s="290"/>
      <c r="G7" s="290"/>
    </row>
    <row r="8" spans="1:6" s="280" customFormat="1" ht="14.25">
      <c r="A8" s="291" t="s">
        <v>17</v>
      </c>
      <c r="B8" s="292" t="s">
        <v>1147</v>
      </c>
      <c r="C8" s="291"/>
      <c r="D8" s="291"/>
      <c r="E8" s="291"/>
      <c r="F8" s="291"/>
    </row>
    <row r="9" s="291" customFormat="1" ht="7.9" customHeight="1">
      <c r="A9" s="291" t="s">
        <v>17</v>
      </c>
    </row>
    <row r="10" spans="1:6" s="280" customFormat="1" ht="14.25">
      <c r="A10" s="278" t="s">
        <v>1148</v>
      </c>
      <c r="B10" s="293" t="s">
        <v>1149</v>
      </c>
      <c r="C10" s="278" t="s">
        <v>1150</v>
      </c>
      <c r="D10" s="278">
        <v>3</v>
      </c>
      <c r="E10" s="301">
        <v>0</v>
      </c>
      <c r="F10" s="294">
        <f aca="true" t="shared" si="0" ref="F10:F28">D10*E10</f>
        <v>0</v>
      </c>
    </row>
    <row r="11" spans="1:6" s="280" customFormat="1" ht="14.25">
      <c r="A11" s="278" t="s">
        <v>1151</v>
      </c>
      <c r="B11" s="293" t="s">
        <v>1152</v>
      </c>
      <c r="C11" s="278" t="s">
        <v>1150</v>
      </c>
      <c r="D11" s="278">
        <v>10</v>
      </c>
      <c r="E11" s="301">
        <v>0</v>
      </c>
      <c r="F11" s="294">
        <f t="shared" si="0"/>
        <v>0</v>
      </c>
    </row>
    <row r="12" spans="1:6" s="280" customFormat="1" ht="14.25">
      <c r="A12" s="278" t="s">
        <v>1153</v>
      </c>
      <c r="B12" s="293" t="s">
        <v>1154</v>
      </c>
      <c r="C12" s="278" t="s">
        <v>1150</v>
      </c>
      <c r="D12" s="278">
        <v>2</v>
      </c>
      <c r="E12" s="301">
        <v>0</v>
      </c>
      <c r="F12" s="294">
        <f t="shared" si="0"/>
        <v>0</v>
      </c>
    </row>
    <row r="13" spans="1:6" s="280" customFormat="1" ht="14.25">
      <c r="A13" s="278" t="s">
        <v>1155</v>
      </c>
      <c r="B13" s="293" t="s">
        <v>1156</v>
      </c>
      <c r="C13" s="278" t="s">
        <v>105</v>
      </c>
      <c r="D13" s="278">
        <v>140</v>
      </c>
      <c r="E13" s="301">
        <v>0</v>
      </c>
      <c r="F13" s="294">
        <f t="shared" si="0"/>
        <v>0</v>
      </c>
    </row>
    <row r="14" spans="1:6" s="280" customFormat="1" ht="14.25">
      <c r="A14" s="278" t="s">
        <v>1157</v>
      </c>
      <c r="B14" s="293" t="s">
        <v>1158</v>
      </c>
      <c r="C14" s="278" t="s">
        <v>105</v>
      </c>
      <c r="D14" s="278">
        <v>40</v>
      </c>
      <c r="E14" s="301">
        <v>0</v>
      </c>
      <c r="F14" s="294">
        <f t="shared" si="0"/>
        <v>0</v>
      </c>
    </row>
    <row r="15" spans="1:6" s="280" customFormat="1" ht="14.25">
      <c r="A15" s="278" t="s">
        <v>1159</v>
      </c>
      <c r="B15" s="293" t="s">
        <v>1160</v>
      </c>
      <c r="C15" s="278" t="s">
        <v>105</v>
      </c>
      <c r="D15" s="278">
        <v>150</v>
      </c>
      <c r="E15" s="301">
        <v>0</v>
      </c>
      <c r="F15" s="294">
        <f t="shared" si="0"/>
        <v>0</v>
      </c>
    </row>
    <row r="16" spans="1:6" s="280" customFormat="1" ht="14.25">
      <c r="A16" s="278" t="s">
        <v>1161</v>
      </c>
      <c r="B16" s="293" t="s">
        <v>1162</v>
      </c>
      <c r="C16" s="278" t="s">
        <v>105</v>
      </c>
      <c r="D16" s="278">
        <v>52</v>
      </c>
      <c r="E16" s="301">
        <v>0</v>
      </c>
      <c r="F16" s="294">
        <f t="shared" si="0"/>
        <v>0</v>
      </c>
    </row>
    <row r="17" spans="1:6" s="280" customFormat="1" ht="14.25">
      <c r="A17" s="278" t="s">
        <v>1163</v>
      </c>
      <c r="B17" s="293" t="s">
        <v>1164</v>
      </c>
      <c r="C17" s="278" t="s">
        <v>105</v>
      </c>
      <c r="D17" s="278">
        <v>60</v>
      </c>
      <c r="E17" s="301">
        <v>0</v>
      </c>
      <c r="F17" s="294">
        <f t="shared" si="0"/>
        <v>0</v>
      </c>
    </row>
    <row r="18" spans="1:6" s="280" customFormat="1" ht="14.25">
      <c r="A18" s="278" t="s">
        <v>1165</v>
      </c>
      <c r="B18" s="293" t="s">
        <v>1166</v>
      </c>
      <c r="C18" s="278" t="s">
        <v>105</v>
      </c>
      <c r="D18" s="278">
        <v>6</v>
      </c>
      <c r="E18" s="301">
        <v>0</v>
      </c>
      <c r="F18" s="294">
        <f t="shared" si="0"/>
        <v>0</v>
      </c>
    </row>
    <row r="19" spans="1:6" s="280" customFormat="1" ht="14.25">
      <c r="A19" s="278" t="s">
        <v>1167</v>
      </c>
      <c r="B19" s="293" t="s">
        <v>1168</v>
      </c>
      <c r="C19" s="278" t="s">
        <v>105</v>
      </c>
      <c r="D19" s="278">
        <v>15</v>
      </c>
      <c r="E19" s="301">
        <v>0</v>
      </c>
      <c r="F19" s="294">
        <f t="shared" si="0"/>
        <v>0</v>
      </c>
    </row>
    <row r="20" spans="1:6" s="280" customFormat="1" ht="27" customHeight="1">
      <c r="A20" s="278" t="s">
        <v>1169</v>
      </c>
      <c r="B20" s="293" t="s">
        <v>1170</v>
      </c>
      <c r="C20" s="278" t="s">
        <v>1150</v>
      </c>
      <c r="D20" s="278">
        <v>5</v>
      </c>
      <c r="E20" s="301">
        <v>0</v>
      </c>
      <c r="F20" s="294">
        <f t="shared" si="0"/>
        <v>0</v>
      </c>
    </row>
    <row r="21" spans="1:6" s="280" customFormat="1" ht="26.45" customHeight="1">
      <c r="A21" s="278" t="s">
        <v>1171</v>
      </c>
      <c r="B21" s="293" t="s">
        <v>1172</v>
      </c>
      <c r="C21" s="278" t="s">
        <v>1150</v>
      </c>
      <c r="D21" s="278">
        <v>4</v>
      </c>
      <c r="E21" s="301">
        <v>0</v>
      </c>
      <c r="F21" s="294">
        <f t="shared" si="0"/>
        <v>0</v>
      </c>
    </row>
    <row r="22" spans="1:6" s="280" customFormat="1" ht="14.25">
      <c r="A22" s="278" t="s">
        <v>1173</v>
      </c>
      <c r="B22" s="293" t="s">
        <v>1174</v>
      </c>
      <c r="C22" s="278" t="s">
        <v>1150</v>
      </c>
      <c r="D22" s="278">
        <v>1</v>
      </c>
      <c r="E22" s="301">
        <v>0</v>
      </c>
      <c r="F22" s="294">
        <f t="shared" si="0"/>
        <v>0</v>
      </c>
    </row>
    <row r="23" spans="1:6" s="280" customFormat="1" ht="14.25">
      <c r="A23" s="278" t="s">
        <v>1175</v>
      </c>
      <c r="B23" s="293" t="s">
        <v>1176</v>
      </c>
      <c r="C23" s="278" t="s">
        <v>1150</v>
      </c>
      <c r="D23" s="278">
        <v>3</v>
      </c>
      <c r="E23" s="301">
        <v>0</v>
      </c>
      <c r="F23" s="294">
        <f t="shared" si="0"/>
        <v>0</v>
      </c>
    </row>
    <row r="24" spans="1:6" s="280" customFormat="1" ht="14.25">
      <c r="A24" s="278" t="s">
        <v>1177</v>
      </c>
      <c r="B24" s="293" t="s">
        <v>1178</v>
      </c>
      <c r="C24" s="278" t="s">
        <v>1150</v>
      </c>
      <c r="D24" s="278">
        <v>1</v>
      </c>
      <c r="E24" s="301">
        <v>0</v>
      </c>
      <c r="F24" s="294">
        <f t="shared" si="0"/>
        <v>0</v>
      </c>
    </row>
    <row r="25" spans="1:6" s="280" customFormat="1" ht="14.25">
      <c r="A25" s="278" t="s">
        <v>1179</v>
      </c>
      <c r="B25" s="293" t="s">
        <v>1180</v>
      </c>
      <c r="C25" s="278" t="s">
        <v>1150</v>
      </c>
      <c r="D25" s="278">
        <v>3</v>
      </c>
      <c r="E25" s="301">
        <v>0</v>
      </c>
      <c r="F25" s="294">
        <f t="shared" si="0"/>
        <v>0</v>
      </c>
    </row>
    <row r="26" spans="1:6" s="280" customFormat="1" ht="14.25">
      <c r="A26" s="278" t="s">
        <v>1181</v>
      </c>
      <c r="B26" s="293" t="s">
        <v>1182</v>
      </c>
      <c r="C26" s="278" t="s">
        <v>1150</v>
      </c>
      <c r="D26" s="278">
        <v>6</v>
      </c>
      <c r="E26" s="301">
        <v>0</v>
      </c>
      <c r="F26" s="294">
        <f t="shared" si="0"/>
        <v>0</v>
      </c>
    </row>
    <row r="27" spans="1:6" s="280" customFormat="1" ht="14.25">
      <c r="A27" s="278" t="s">
        <v>1183</v>
      </c>
      <c r="B27" s="293" t="s">
        <v>1184</v>
      </c>
      <c r="C27" s="278" t="s">
        <v>1150</v>
      </c>
      <c r="D27" s="278">
        <v>7</v>
      </c>
      <c r="E27" s="301">
        <v>0</v>
      </c>
      <c r="F27" s="294">
        <f t="shared" si="0"/>
        <v>0</v>
      </c>
    </row>
    <row r="28" spans="1:6" s="280" customFormat="1" ht="14.25">
      <c r="A28" s="278" t="s">
        <v>1185</v>
      </c>
      <c r="B28" s="293" t="s">
        <v>1186</v>
      </c>
      <c r="C28" s="278" t="s">
        <v>1150</v>
      </c>
      <c r="D28" s="278">
        <v>1</v>
      </c>
      <c r="E28" s="301">
        <v>0</v>
      </c>
      <c r="F28" s="294">
        <f t="shared" si="0"/>
        <v>0</v>
      </c>
    </row>
    <row r="29" spans="1:6" s="280" customFormat="1" ht="14.25">
      <c r="A29" s="291" t="s">
        <v>17</v>
      </c>
      <c r="B29" s="296" t="s">
        <v>1187</v>
      </c>
      <c r="C29" s="296"/>
      <c r="D29" s="296"/>
      <c r="E29" s="296"/>
      <c r="F29" s="297">
        <f>SUM(F10:F28)</f>
        <v>0</v>
      </c>
    </row>
    <row r="30" s="291" customFormat="1" ht="14.25" customHeight="1">
      <c r="A30" s="291" t="s">
        <v>17</v>
      </c>
    </row>
    <row r="31" s="291" customFormat="1" ht="14.25" customHeight="1">
      <c r="A31" s="291" t="s">
        <v>17</v>
      </c>
    </row>
    <row r="32" spans="1:6" s="280" customFormat="1" ht="14.25">
      <c r="A32" s="291" t="s">
        <v>17</v>
      </c>
      <c r="B32" s="292" t="s">
        <v>1188</v>
      </c>
      <c r="C32" s="291"/>
      <c r="D32" s="291"/>
      <c r="E32" s="291"/>
      <c r="F32" s="291"/>
    </row>
    <row r="33" s="291" customFormat="1" ht="7.9" customHeight="1">
      <c r="A33" s="291" t="s">
        <v>17</v>
      </c>
    </row>
    <row r="34" spans="1:6" s="280" customFormat="1" ht="39.6" customHeight="1">
      <c r="A34" s="278" t="s">
        <v>1148</v>
      </c>
      <c r="B34" s="293" t="s">
        <v>1189</v>
      </c>
      <c r="C34" s="278" t="s">
        <v>1150</v>
      </c>
      <c r="D34" s="278">
        <v>9</v>
      </c>
      <c r="E34" s="301">
        <v>0</v>
      </c>
      <c r="F34" s="294">
        <f>D34*E34</f>
        <v>0</v>
      </c>
    </row>
    <row r="35" spans="1:6" s="280" customFormat="1" ht="14.25">
      <c r="A35" s="291" t="s">
        <v>17</v>
      </c>
      <c r="B35" s="296" t="s">
        <v>1187</v>
      </c>
      <c r="C35" s="296"/>
      <c r="D35" s="296"/>
      <c r="E35" s="296"/>
      <c r="F35" s="297">
        <f>SUM(F34:F34)</f>
        <v>0</v>
      </c>
    </row>
    <row r="36" s="291" customFormat="1" ht="14.25" customHeight="1">
      <c r="A36" s="291" t="s">
        <v>17</v>
      </c>
    </row>
    <row r="37" s="291" customFormat="1" ht="14.25" customHeight="1">
      <c r="A37" s="291" t="s">
        <v>17</v>
      </c>
    </row>
    <row r="38" spans="1:6" s="280" customFormat="1" ht="14.25">
      <c r="A38" s="291" t="s">
        <v>17</v>
      </c>
      <c r="B38" s="292" t="s">
        <v>1190</v>
      </c>
      <c r="C38" s="291"/>
      <c r="D38" s="291"/>
      <c r="E38" s="291"/>
      <c r="F38" s="291"/>
    </row>
    <row r="39" s="291" customFormat="1" ht="7.9" customHeight="1">
      <c r="A39" s="291" t="s">
        <v>17</v>
      </c>
    </row>
    <row r="40" spans="1:6" s="280" customFormat="1" ht="14.25">
      <c r="A40" s="278" t="s">
        <v>1148</v>
      </c>
      <c r="B40" s="293" t="s">
        <v>1191</v>
      </c>
      <c r="C40" s="278" t="s">
        <v>1150</v>
      </c>
      <c r="D40" s="278">
        <v>1</v>
      </c>
      <c r="E40" s="301">
        <v>0</v>
      </c>
      <c r="F40" s="294">
        <f>D40*E40</f>
        <v>0</v>
      </c>
    </row>
    <row r="41" spans="1:6" s="280" customFormat="1" ht="14.25">
      <c r="A41" s="278" t="s">
        <v>1151</v>
      </c>
      <c r="B41" s="293" t="s">
        <v>1192</v>
      </c>
      <c r="C41" s="278" t="s">
        <v>1150</v>
      </c>
      <c r="D41" s="278">
        <v>9</v>
      </c>
      <c r="E41" s="301">
        <v>0</v>
      </c>
      <c r="F41" s="294">
        <f>D41*E41</f>
        <v>0</v>
      </c>
    </row>
    <row r="42" spans="1:6" s="280" customFormat="1" ht="14.25">
      <c r="A42" s="278" t="s">
        <v>1153</v>
      </c>
      <c r="B42" s="293" t="s">
        <v>1193</v>
      </c>
      <c r="C42" s="278" t="s">
        <v>1150</v>
      </c>
      <c r="D42" s="278">
        <v>1</v>
      </c>
      <c r="E42" s="301">
        <v>0</v>
      </c>
      <c r="F42" s="294">
        <f>D42*E42</f>
        <v>0</v>
      </c>
    </row>
    <row r="43" spans="1:6" s="280" customFormat="1" ht="24">
      <c r="A43" s="278" t="s">
        <v>1155</v>
      </c>
      <c r="B43" s="293" t="s">
        <v>1194</v>
      </c>
      <c r="C43" s="278" t="s">
        <v>1150</v>
      </c>
      <c r="D43" s="278">
        <v>1</v>
      </c>
      <c r="E43" s="301">
        <v>0</v>
      </c>
      <c r="F43" s="294">
        <f>D43*E43</f>
        <v>0</v>
      </c>
    </row>
    <row r="44" spans="1:6" s="280" customFormat="1" ht="14.25">
      <c r="A44" s="291" t="s">
        <v>17</v>
      </c>
      <c r="B44" s="296" t="s">
        <v>1187</v>
      </c>
      <c r="C44" s="296"/>
      <c r="D44" s="296"/>
      <c r="E44" s="296"/>
      <c r="F44" s="297">
        <f>SUM(F40:F43)</f>
        <v>0</v>
      </c>
    </row>
    <row r="45" spans="1:6" s="280" customFormat="1" ht="14.25">
      <c r="A45" s="291"/>
      <c r="B45" s="298"/>
      <c r="C45" s="298"/>
      <c r="D45" s="298"/>
      <c r="E45" s="298"/>
      <c r="F45" s="299"/>
    </row>
    <row r="46" s="291" customFormat="1" ht="14.25" customHeight="1">
      <c r="A46" s="291" t="s">
        <v>17</v>
      </c>
    </row>
    <row r="47" spans="1:6" s="280" customFormat="1" ht="14.25">
      <c r="A47" s="278" t="s">
        <v>17</v>
      </c>
      <c r="B47" s="281" t="s">
        <v>1195</v>
      </c>
      <c r="C47" s="278"/>
      <c r="D47" s="278"/>
      <c r="E47" s="278"/>
      <c r="F47" s="278"/>
    </row>
    <row r="48" spans="1:6" s="280" customFormat="1" ht="14.25">
      <c r="A48" s="278" t="s">
        <v>1148</v>
      </c>
      <c r="B48" s="293" t="s">
        <v>1196</v>
      </c>
      <c r="C48" s="278" t="s">
        <v>105</v>
      </c>
      <c r="D48" s="278">
        <v>30</v>
      </c>
      <c r="E48" s="301">
        <v>0</v>
      </c>
      <c r="F48" s="294">
        <f>D48*E48</f>
        <v>0</v>
      </c>
    </row>
    <row r="49" spans="1:6" s="280" customFormat="1" ht="14.25">
      <c r="A49" s="278" t="s">
        <v>1151</v>
      </c>
      <c r="B49" s="293" t="s">
        <v>1197</v>
      </c>
      <c r="C49" s="278" t="s">
        <v>1198</v>
      </c>
      <c r="D49" s="278">
        <v>0.2</v>
      </c>
      <c r="E49" s="301">
        <v>0</v>
      </c>
      <c r="F49" s="294">
        <f>D49*E49</f>
        <v>0</v>
      </c>
    </row>
    <row r="50" spans="1:6" s="280" customFormat="1" ht="14.25">
      <c r="A50" s="278" t="s">
        <v>1153</v>
      </c>
      <c r="B50" s="293" t="s">
        <v>1199</v>
      </c>
      <c r="C50" s="278" t="s">
        <v>1200</v>
      </c>
      <c r="D50" s="278">
        <v>30</v>
      </c>
      <c r="E50" s="301">
        <v>0</v>
      </c>
      <c r="F50" s="294">
        <f>D50*E50</f>
        <v>0</v>
      </c>
    </row>
    <row r="51" spans="1:6" s="280" customFormat="1" ht="14.25">
      <c r="A51" s="278" t="s">
        <v>1155</v>
      </c>
      <c r="B51" s="293" t="s">
        <v>1201</v>
      </c>
      <c r="C51" s="278" t="s">
        <v>1200</v>
      </c>
      <c r="D51" s="278">
        <v>30</v>
      </c>
      <c r="E51" s="301">
        <v>0</v>
      </c>
      <c r="F51" s="294">
        <f>D51*E51</f>
        <v>0</v>
      </c>
    </row>
    <row r="52" spans="1:6" s="280" customFormat="1" ht="14.25">
      <c r="A52" s="278" t="s">
        <v>1157</v>
      </c>
      <c r="B52" s="293" t="s">
        <v>1202</v>
      </c>
      <c r="C52" s="278" t="s">
        <v>1200</v>
      </c>
      <c r="D52" s="278">
        <v>30</v>
      </c>
      <c r="E52" s="301">
        <v>0</v>
      </c>
      <c r="F52" s="294">
        <f>D52*E52</f>
        <v>0</v>
      </c>
    </row>
    <row r="53" spans="1:6" s="280" customFormat="1" ht="14.25">
      <c r="A53" s="291" t="s">
        <v>17</v>
      </c>
      <c r="B53" s="296" t="s">
        <v>1187</v>
      </c>
      <c r="C53" s="296"/>
      <c r="D53" s="296"/>
      <c r="E53" s="296"/>
      <c r="F53" s="297">
        <f>SUM(F48:F52)</f>
        <v>0</v>
      </c>
    </row>
    <row r="54" s="291" customFormat="1" ht="14.25" customHeight="1">
      <c r="A54" s="291" t="s">
        <v>17</v>
      </c>
    </row>
    <row r="55" s="291" customFormat="1" ht="14.25" customHeight="1">
      <c r="A55" s="291" t="s">
        <v>17</v>
      </c>
    </row>
    <row r="56" spans="1:6" s="280" customFormat="1" ht="14.25">
      <c r="A56" s="291" t="s">
        <v>17</v>
      </c>
      <c r="B56" s="292" t="s">
        <v>1203</v>
      </c>
      <c r="C56" s="291"/>
      <c r="D56" s="291"/>
      <c r="E56" s="291"/>
      <c r="F56" s="291"/>
    </row>
    <row r="57" s="291" customFormat="1" ht="7.9" customHeight="1">
      <c r="A57" s="291" t="s">
        <v>17</v>
      </c>
    </row>
    <row r="58" spans="1:6" s="280" customFormat="1" ht="14.25">
      <c r="A58" s="278" t="s">
        <v>1148</v>
      </c>
      <c r="B58" s="293" t="s">
        <v>1204</v>
      </c>
      <c r="C58" s="278" t="s">
        <v>1205</v>
      </c>
      <c r="D58" s="278">
        <v>8</v>
      </c>
      <c r="E58" s="301">
        <v>0</v>
      </c>
      <c r="F58" s="294">
        <f>D58*E58</f>
        <v>0</v>
      </c>
    </row>
    <row r="59" spans="1:6" s="280" customFormat="1" ht="14.25">
      <c r="A59" s="278" t="s">
        <v>1151</v>
      </c>
      <c r="B59" s="293" t="s">
        <v>1206</v>
      </c>
      <c r="C59" s="278" t="s">
        <v>1205</v>
      </c>
      <c r="D59" s="278">
        <v>6</v>
      </c>
      <c r="E59" s="301">
        <v>0</v>
      </c>
      <c r="F59" s="294">
        <f>D59*E59</f>
        <v>0</v>
      </c>
    </row>
    <row r="60" spans="1:6" s="280" customFormat="1" ht="14.25">
      <c r="A60" s="278" t="s">
        <v>1153</v>
      </c>
      <c r="B60" s="293" t="s">
        <v>1207</v>
      </c>
      <c r="C60" s="278" t="s">
        <v>1205</v>
      </c>
      <c r="D60" s="278">
        <v>8</v>
      </c>
      <c r="E60" s="301">
        <v>0</v>
      </c>
      <c r="F60" s="294">
        <f>D60*E60</f>
        <v>0</v>
      </c>
    </row>
    <row r="61" spans="1:6" s="280" customFormat="1" ht="14.25">
      <c r="A61" s="278" t="s">
        <v>1155</v>
      </c>
      <c r="B61" s="293" t="s">
        <v>1208</v>
      </c>
      <c r="C61" s="278" t="s">
        <v>1205</v>
      </c>
      <c r="D61" s="278">
        <v>2</v>
      </c>
      <c r="E61" s="301">
        <v>0</v>
      </c>
      <c r="F61" s="294">
        <f>D61*E61</f>
        <v>0</v>
      </c>
    </row>
    <row r="62" spans="1:6" s="280" customFormat="1" ht="14.25">
      <c r="A62" s="291" t="s">
        <v>17</v>
      </c>
      <c r="B62" s="296" t="s">
        <v>1187</v>
      </c>
      <c r="C62" s="296"/>
      <c r="D62" s="296"/>
      <c r="E62" s="296"/>
      <c r="F62" s="297">
        <f>SUM(F58:F61)</f>
        <v>0</v>
      </c>
    </row>
    <row r="63" s="291" customFormat="1" ht="14.25" customHeight="1">
      <c r="A63" s="291" t="s">
        <v>17</v>
      </c>
    </row>
    <row r="64" s="291" customFormat="1" ht="14.25" customHeight="1">
      <c r="A64" s="291" t="s">
        <v>17</v>
      </c>
    </row>
    <row r="65" spans="1:6" s="280" customFormat="1" ht="14.25">
      <c r="A65" s="291" t="s">
        <v>17</v>
      </c>
      <c r="B65" s="292" t="s">
        <v>1209</v>
      </c>
      <c r="C65" s="291"/>
      <c r="D65" s="291"/>
      <c r="E65" s="291"/>
      <c r="F65" s="291"/>
    </row>
    <row r="66" s="291" customFormat="1" ht="7.9" customHeight="1">
      <c r="A66" s="291" t="s">
        <v>17</v>
      </c>
    </row>
    <row r="67" spans="1:6" s="280" customFormat="1" ht="14.25">
      <c r="A67" s="278" t="s">
        <v>1148</v>
      </c>
      <c r="B67" s="293" t="s">
        <v>1210</v>
      </c>
      <c r="C67" s="278" t="s">
        <v>1205</v>
      </c>
      <c r="D67" s="278">
        <v>5</v>
      </c>
      <c r="E67" s="301">
        <v>0</v>
      </c>
      <c r="F67" s="294">
        <f>D67*E67</f>
        <v>0</v>
      </c>
    </row>
    <row r="68" spans="2:6" ht="15">
      <c r="B68" s="296" t="s">
        <v>1187</v>
      </c>
      <c r="C68" s="296"/>
      <c r="D68" s="296"/>
      <c r="E68" s="296"/>
      <c r="F68" s="297">
        <f>SUM(F67)</f>
        <v>0</v>
      </c>
    </row>
    <row r="70" spans="2:6" ht="15">
      <c r="B70" s="300" t="s">
        <v>1214</v>
      </c>
      <c r="F70" s="302">
        <f>F29+F35+F44+F53+F62+F68</f>
        <v>0</v>
      </c>
    </row>
  </sheetData>
  <printOptions/>
  <pageMargins left="0.393" right="0.393" top="0.393" bottom="0.787" header="0.512" footer="0.512"/>
  <pageSetup horizontalDpi="1200" verticalDpi="12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22">
      <selection activeCell="B44" sqref="B44"/>
    </sheetView>
  </sheetViews>
  <sheetFormatPr defaultColWidth="9.140625" defaultRowHeight="15"/>
  <cols>
    <col min="1" max="1" width="8.00390625" style="187" customWidth="1"/>
    <col min="2" max="2" width="47.28125" style="303" customWidth="1"/>
    <col min="3" max="3" width="6.7109375" style="188" customWidth="1"/>
    <col min="4" max="4" width="6.7109375" style="187" customWidth="1"/>
    <col min="5" max="5" width="16.28125" style="347" customWidth="1"/>
    <col min="6" max="6" width="11.8515625" style="305" customWidth="1"/>
    <col min="7" max="7" width="15.140625" style="305" customWidth="1"/>
    <col min="8" max="8" width="15.8515625" style="305" customWidth="1"/>
    <col min="9" max="9" width="13.28125" style="305" hidden="1" customWidth="1"/>
    <col min="10" max="10" width="9.140625" style="174" customWidth="1"/>
    <col min="11" max="11" width="21.00390625" style="174" customWidth="1"/>
    <col min="12" max="12" width="12.00390625" style="174" customWidth="1"/>
    <col min="13" max="256" width="9.140625" style="174" customWidth="1"/>
    <col min="257" max="257" width="8.00390625" style="174" customWidth="1"/>
    <col min="258" max="258" width="47.28125" style="174" customWidth="1"/>
    <col min="259" max="260" width="6.7109375" style="174" customWidth="1"/>
    <col min="261" max="261" width="16.28125" style="174" customWidth="1"/>
    <col min="262" max="262" width="11.8515625" style="174" customWidth="1"/>
    <col min="263" max="263" width="15.140625" style="174" customWidth="1"/>
    <col min="264" max="264" width="15.8515625" style="174" customWidth="1"/>
    <col min="265" max="265" width="9.140625" style="174" hidden="1" customWidth="1"/>
    <col min="266" max="266" width="9.140625" style="174" customWidth="1"/>
    <col min="267" max="267" width="21.00390625" style="174" customWidth="1"/>
    <col min="268" max="268" width="12.00390625" style="174" customWidth="1"/>
    <col min="269" max="512" width="9.140625" style="174" customWidth="1"/>
    <col min="513" max="513" width="8.00390625" style="174" customWidth="1"/>
    <col min="514" max="514" width="47.28125" style="174" customWidth="1"/>
    <col min="515" max="516" width="6.7109375" style="174" customWidth="1"/>
    <col min="517" max="517" width="16.28125" style="174" customWidth="1"/>
    <col min="518" max="518" width="11.8515625" style="174" customWidth="1"/>
    <col min="519" max="519" width="15.140625" style="174" customWidth="1"/>
    <col min="520" max="520" width="15.8515625" style="174" customWidth="1"/>
    <col min="521" max="521" width="9.140625" style="174" hidden="1" customWidth="1"/>
    <col min="522" max="522" width="9.140625" style="174" customWidth="1"/>
    <col min="523" max="523" width="21.00390625" style="174" customWidth="1"/>
    <col min="524" max="524" width="12.00390625" style="174" customWidth="1"/>
    <col min="525" max="768" width="9.140625" style="174" customWidth="1"/>
    <col min="769" max="769" width="8.00390625" style="174" customWidth="1"/>
    <col min="770" max="770" width="47.28125" style="174" customWidth="1"/>
    <col min="771" max="772" width="6.7109375" style="174" customWidth="1"/>
    <col min="773" max="773" width="16.28125" style="174" customWidth="1"/>
    <col min="774" max="774" width="11.8515625" style="174" customWidth="1"/>
    <col min="775" max="775" width="15.140625" style="174" customWidth="1"/>
    <col min="776" max="776" width="15.8515625" style="174" customWidth="1"/>
    <col min="777" max="777" width="9.140625" style="174" hidden="1" customWidth="1"/>
    <col min="778" max="778" width="9.140625" style="174" customWidth="1"/>
    <col min="779" max="779" width="21.00390625" style="174" customWidth="1"/>
    <col min="780" max="780" width="12.00390625" style="174" customWidth="1"/>
    <col min="781" max="1024" width="9.140625" style="174" customWidth="1"/>
    <col min="1025" max="1025" width="8.00390625" style="174" customWidth="1"/>
    <col min="1026" max="1026" width="47.28125" style="174" customWidth="1"/>
    <col min="1027" max="1028" width="6.7109375" style="174" customWidth="1"/>
    <col min="1029" max="1029" width="16.28125" style="174" customWidth="1"/>
    <col min="1030" max="1030" width="11.8515625" style="174" customWidth="1"/>
    <col min="1031" max="1031" width="15.140625" style="174" customWidth="1"/>
    <col min="1032" max="1032" width="15.8515625" style="174" customWidth="1"/>
    <col min="1033" max="1033" width="9.140625" style="174" hidden="1" customWidth="1"/>
    <col min="1034" max="1034" width="9.140625" style="174" customWidth="1"/>
    <col min="1035" max="1035" width="21.00390625" style="174" customWidth="1"/>
    <col min="1036" max="1036" width="12.00390625" style="174" customWidth="1"/>
    <col min="1037" max="1280" width="9.140625" style="174" customWidth="1"/>
    <col min="1281" max="1281" width="8.00390625" style="174" customWidth="1"/>
    <col min="1282" max="1282" width="47.28125" style="174" customWidth="1"/>
    <col min="1283" max="1284" width="6.7109375" style="174" customWidth="1"/>
    <col min="1285" max="1285" width="16.28125" style="174" customWidth="1"/>
    <col min="1286" max="1286" width="11.8515625" style="174" customWidth="1"/>
    <col min="1287" max="1287" width="15.140625" style="174" customWidth="1"/>
    <col min="1288" max="1288" width="15.8515625" style="174" customWidth="1"/>
    <col min="1289" max="1289" width="9.140625" style="174" hidden="1" customWidth="1"/>
    <col min="1290" max="1290" width="9.140625" style="174" customWidth="1"/>
    <col min="1291" max="1291" width="21.00390625" style="174" customWidth="1"/>
    <col min="1292" max="1292" width="12.00390625" style="174" customWidth="1"/>
    <col min="1293" max="1536" width="9.140625" style="174" customWidth="1"/>
    <col min="1537" max="1537" width="8.00390625" style="174" customWidth="1"/>
    <col min="1538" max="1538" width="47.28125" style="174" customWidth="1"/>
    <col min="1539" max="1540" width="6.7109375" style="174" customWidth="1"/>
    <col min="1541" max="1541" width="16.28125" style="174" customWidth="1"/>
    <col min="1542" max="1542" width="11.8515625" style="174" customWidth="1"/>
    <col min="1543" max="1543" width="15.140625" style="174" customWidth="1"/>
    <col min="1544" max="1544" width="15.8515625" style="174" customWidth="1"/>
    <col min="1545" max="1545" width="9.140625" style="174" hidden="1" customWidth="1"/>
    <col min="1546" max="1546" width="9.140625" style="174" customWidth="1"/>
    <col min="1547" max="1547" width="21.00390625" style="174" customWidth="1"/>
    <col min="1548" max="1548" width="12.00390625" style="174" customWidth="1"/>
    <col min="1549" max="1792" width="9.140625" style="174" customWidth="1"/>
    <col min="1793" max="1793" width="8.00390625" style="174" customWidth="1"/>
    <col min="1794" max="1794" width="47.28125" style="174" customWidth="1"/>
    <col min="1795" max="1796" width="6.7109375" style="174" customWidth="1"/>
    <col min="1797" max="1797" width="16.28125" style="174" customWidth="1"/>
    <col min="1798" max="1798" width="11.8515625" style="174" customWidth="1"/>
    <col min="1799" max="1799" width="15.140625" style="174" customWidth="1"/>
    <col min="1800" max="1800" width="15.8515625" style="174" customWidth="1"/>
    <col min="1801" max="1801" width="9.140625" style="174" hidden="1" customWidth="1"/>
    <col min="1802" max="1802" width="9.140625" style="174" customWidth="1"/>
    <col min="1803" max="1803" width="21.00390625" style="174" customWidth="1"/>
    <col min="1804" max="1804" width="12.00390625" style="174" customWidth="1"/>
    <col min="1805" max="2048" width="9.140625" style="174" customWidth="1"/>
    <col min="2049" max="2049" width="8.00390625" style="174" customWidth="1"/>
    <col min="2050" max="2050" width="47.28125" style="174" customWidth="1"/>
    <col min="2051" max="2052" width="6.7109375" style="174" customWidth="1"/>
    <col min="2053" max="2053" width="16.28125" style="174" customWidth="1"/>
    <col min="2054" max="2054" width="11.8515625" style="174" customWidth="1"/>
    <col min="2055" max="2055" width="15.140625" style="174" customWidth="1"/>
    <col min="2056" max="2056" width="15.8515625" style="174" customWidth="1"/>
    <col min="2057" max="2057" width="9.140625" style="174" hidden="1" customWidth="1"/>
    <col min="2058" max="2058" width="9.140625" style="174" customWidth="1"/>
    <col min="2059" max="2059" width="21.00390625" style="174" customWidth="1"/>
    <col min="2060" max="2060" width="12.00390625" style="174" customWidth="1"/>
    <col min="2061" max="2304" width="9.140625" style="174" customWidth="1"/>
    <col min="2305" max="2305" width="8.00390625" style="174" customWidth="1"/>
    <col min="2306" max="2306" width="47.28125" style="174" customWidth="1"/>
    <col min="2307" max="2308" width="6.7109375" style="174" customWidth="1"/>
    <col min="2309" max="2309" width="16.28125" style="174" customWidth="1"/>
    <col min="2310" max="2310" width="11.8515625" style="174" customWidth="1"/>
    <col min="2311" max="2311" width="15.140625" style="174" customWidth="1"/>
    <col min="2312" max="2312" width="15.8515625" style="174" customWidth="1"/>
    <col min="2313" max="2313" width="9.140625" style="174" hidden="1" customWidth="1"/>
    <col min="2314" max="2314" width="9.140625" style="174" customWidth="1"/>
    <col min="2315" max="2315" width="21.00390625" style="174" customWidth="1"/>
    <col min="2316" max="2316" width="12.00390625" style="174" customWidth="1"/>
    <col min="2317" max="2560" width="9.140625" style="174" customWidth="1"/>
    <col min="2561" max="2561" width="8.00390625" style="174" customWidth="1"/>
    <col min="2562" max="2562" width="47.28125" style="174" customWidth="1"/>
    <col min="2563" max="2564" width="6.7109375" style="174" customWidth="1"/>
    <col min="2565" max="2565" width="16.28125" style="174" customWidth="1"/>
    <col min="2566" max="2566" width="11.8515625" style="174" customWidth="1"/>
    <col min="2567" max="2567" width="15.140625" style="174" customWidth="1"/>
    <col min="2568" max="2568" width="15.8515625" style="174" customWidth="1"/>
    <col min="2569" max="2569" width="9.140625" style="174" hidden="1" customWidth="1"/>
    <col min="2570" max="2570" width="9.140625" style="174" customWidth="1"/>
    <col min="2571" max="2571" width="21.00390625" style="174" customWidth="1"/>
    <col min="2572" max="2572" width="12.00390625" style="174" customWidth="1"/>
    <col min="2573" max="2816" width="9.140625" style="174" customWidth="1"/>
    <col min="2817" max="2817" width="8.00390625" style="174" customWidth="1"/>
    <col min="2818" max="2818" width="47.28125" style="174" customWidth="1"/>
    <col min="2819" max="2820" width="6.7109375" style="174" customWidth="1"/>
    <col min="2821" max="2821" width="16.28125" style="174" customWidth="1"/>
    <col min="2822" max="2822" width="11.8515625" style="174" customWidth="1"/>
    <col min="2823" max="2823" width="15.140625" style="174" customWidth="1"/>
    <col min="2824" max="2824" width="15.8515625" style="174" customWidth="1"/>
    <col min="2825" max="2825" width="9.140625" style="174" hidden="1" customWidth="1"/>
    <col min="2826" max="2826" width="9.140625" style="174" customWidth="1"/>
    <col min="2827" max="2827" width="21.00390625" style="174" customWidth="1"/>
    <col min="2828" max="2828" width="12.00390625" style="174" customWidth="1"/>
    <col min="2829" max="3072" width="9.140625" style="174" customWidth="1"/>
    <col min="3073" max="3073" width="8.00390625" style="174" customWidth="1"/>
    <col min="3074" max="3074" width="47.28125" style="174" customWidth="1"/>
    <col min="3075" max="3076" width="6.7109375" style="174" customWidth="1"/>
    <col min="3077" max="3077" width="16.28125" style="174" customWidth="1"/>
    <col min="3078" max="3078" width="11.8515625" style="174" customWidth="1"/>
    <col min="3079" max="3079" width="15.140625" style="174" customWidth="1"/>
    <col min="3080" max="3080" width="15.8515625" style="174" customWidth="1"/>
    <col min="3081" max="3081" width="9.140625" style="174" hidden="1" customWidth="1"/>
    <col min="3082" max="3082" width="9.140625" style="174" customWidth="1"/>
    <col min="3083" max="3083" width="21.00390625" style="174" customWidth="1"/>
    <col min="3084" max="3084" width="12.00390625" style="174" customWidth="1"/>
    <col min="3085" max="3328" width="9.140625" style="174" customWidth="1"/>
    <col min="3329" max="3329" width="8.00390625" style="174" customWidth="1"/>
    <col min="3330" max="3330" width="47.28125" style="174" customWidth="1"/>
    <col min="3331" max="3332" width="6.7109375" style="174" customWidth="1"/>
    <col min="3333" max="3333" width="16.28125" style="174" customWidth="1"/>
    <col min="3334" max="3334" width="11.8515625" style="174" customWidth="1"/>
    <col min="3335" max="3335" width="15.140625" style="174" customWidth="1"/>
    <col min="3336" max="3336" width="15.8515625" style="174" customWidth="1"/>
    <col min="3337" max="3337" width="9.140625" style="174" hidden="1" customWidth="1"/>
    <col min="3338" max="3338" width="9.140625" style="174" customWidth="1"/>
    <col min="3339" max="3339" width="21.00390625" style="174" customWidth="1"/>
    <col min="3340" max="3340" width="12.00390625" style="174" customWidth="1"/>
    <col min="3341" max="3584" width="9.140625" style="174" customWidth="1"/>
    <col min="3585" max="3585" width="8.00390625" style="174" customWidth="1"/>
    <col min="3586" max="3586" width="47.28125" style="174" customWidth="1"/>
    <col min="3587" max="3588" width="6.7109375" style="174" customWidth="1"/>
    <col min="3589" max="3589" width="16.28125" style="174" customWidth="1"/>
    <col min="3590" max="3590" width="11.8515625" style="174" customWidth="1"/>
    <col min="3591" max="3591" width="15.140625" style="174" customWidth="1"/>
    <col min="3592" max="3592" width="15.8515625" style="174" customWidth="1"/>
    <col min="3593" max="3593" width="9.140625" style="174" hidden="1" customWidth="1"/>
    <col min="3594" max="3594" width="9.140625" style="174" customWidth="1"/>
    <col min="3595" max="3595" width="21.00390625" style="174" customWidth="1"/>
    <col min="3596" max="3596" width="12.00390625" style="174" customWidth="1"/>
    <col min="3597" max="3840" width="9.140625" style="174" customWidth="1"/>
    <col min="3841" max="3841" width="8.00390625" style="174" customWidth="1"/>
    <col min="3842" max="3842" width="47.28125" style="174" customWidth="1"/>
    <col min="3843" max="3844" width="6.7109375" style="174" customWidth="1"/>
    <col min="3845" max="3845" width="16.28125" style="174" customWidth="1"/>
    <col min="3846" max="3846" width="11.8515625" style="174" customWidth="1"/>
    <col min="3847" max="3847" width="15.140625" style="174" customWidth="1"/>
    <col min="3848" max="3848" width="15.8515625" style="174" customWidth="1"/>
    <col min="3849" max="3849" width="9.140625" style="174" hidden="1" customWidth="1"/>
    <col min="3850" max="3850" width="9.140625" style="174" customWidth="1"/>
    <col min="3851" max="3851" width="21.00390625" style="174" customWidth="1"/>
    <col min="3852" max="3852" width="12.00390625" style="174" customWidth="1"/>
    <col min="3853" max="4096" width="9.140625" style="174" customWidth="1"/>
    <col min="4097" max="4097" width="8.00390625" style="174" customWidth="1"/>
    <col min="4098" max="4098" width="47.28125" style="174" customWidth="1"/>
    <col min="4099" max="4100" width="6.7109375" style="174" customWidth="1"/>
    <col min="4101" max="4101" width="16.28125" style="174" customWidth="1"/>
    <col min="4102" max="4102" width="11.8515625" style="174" customWidth="1"/>
    <col min="4103" max="4103" width="15.140625" style="174" customWidth="1"/>
    <col min="4104" max="4104" width="15.8515625" style="174" customWidth="1"/>
    <col min="4105" max="4105" width="9.140625" style="174" hidden="1" customWidth="1"/>
    <col min="4106" max="4106" width="9.140625" style="174" customWidth="1"/>
    <col min="4107" max="4107" width="21.00390625" style="174" customWidth="1"/>
    <col min="4108" max="4108" width="12.00390625" style="174" customWidth="1"/>
    <col min="4109" max="4352" width="9.140625" style="174" customWidth="1"/>
    <col min="4353" max="4353" width="8.00390625" style="174" customWidth="1"/>
    <col min="4354" max="4354" width="47.28125" style="174" customWidth="1"/>
    <col min="4355" max="4356" width="6.7109375" style="174" customWidth="1"/>
    <col min="4357" max="4357" width="16.28125" style="174" customWidth="1"/>
    <col min="4358" max="4358" width="11.8515625" style="174" customWidth="1"/>
    <col min="4359" max="4359" width="15.140625" style="174" customWidth="1"/>
    <col min="4360" max="4360" width="15.8515625" style="174" customWidth="1"/>
    <col min="4361" max="4361" width="9.140625" style="174" hidden="1" customWidth="1"/>
    <col min="4362" max="4362" width="9.140625" style="174" customWidth="1"/>
    <col min="4363" max="4363" width="21.00390625" style="174" customWidth="1"/>
    <col min="4364" max="4364" width="12.00390625" style="174" customWidth="1"/>
    <col min="4365" max="4608" width="9.140625" style="174" customWidth="1"/>
    <col min="4609" max="4609" width="8.00390625" style="174" customWidth="1"/>
    <col min="4610" max="4610" width="47.28125" style="174" customWidth="1"/>
    <col min="4611" max="4612" width="6.7109375" style="174" customWidth="1"/>
    <col min="4613" max="4613" width="16.28125" style="174" customWidth="1"/>
    <col min="4614" max="4614" width="11.8515625" style="174" customWidth="1"/>
    <col min="4615" max="4615" width="15.140625" style="174" customWidth="1"/>
    <col min="4616" max="4616" width="15.8515625" style="174" customWidth="1"/>
    <col min="4617" max="4617" width="9.140625" style="174" hidden="1" customWidth="1"/>
    <col min="4618" max="4618" width="9.140625" style="174" customWidth="1"/>
    <col min="4619" max="4619" width="21.00390625" style="174" customWidth="1"/>
    <col min="4620" max="4620" width="12.00390625" style="174" customWidth="1"/>
    <col min="4621" max="4864" width="9.140625" style="174" customWidth="1"/>
    <col min="4865" max="4865" width="8.00390625" style="174" customWidth="1"/>
    <col min="4866" max="4866" width="47.28125" style="174" customWidth="1"/>
    <col min="4867" max="4868" width="6.7109375" style="174" customWidth="1"/>
    <col min="4869" max="4869" width="16.28125" style="174" customWidth="1"/>
    <col min="4870" max="4870" width="11.8515625" style="174" customWidth="1"/>
    <col min="4871" max="4871" width="15.140625" style="174" customWidth="1"/>
    <col min="4872" max="4872" width="15.8515625" style="174" customWidth="1"/>
    <col min="4873" max="4873" width="9.140625" style="174" hidden="1" customWidth="1"/>
    <col min="4874" max="4874" width="9.140625" style="174" customWidth="1"/>
    <col min="4875" max="4875" width="21.00390625" style="174" customWidth="1"/>
    <col min="4876" max="4876" width="12.00390625" style="174" customWidth="1"/>
    <col min="4877" max="5120" width="9.140625" style="174" customWidth="1"/>
    <col min="5121" max="5121" width="8.00390625" style="174" customWidth="1"/>
    <col min="5122" max="5122" width="47.28125" style="174" customWidth="1"/>
    <col min="5123" max="5124" width="6.7109375" style="174" customWidth="1"/>
    <col min="5125" max="5125" width="16.28125" style="174" customWidth="1"/>
    <col min="5126" max="5126" width="11.8515625" style="174" customWidth="1"/>
    <col min="5127" max="5127" width="15.140625" style="174" customWidth="1"/>
    <col min="5128" max="5128" width="15.8515625" style="174" customWidth="1"/>
    <col min="5129" max="5129" width="9.140625" style="174" hidden="1" customWidth="1"/>
    <col min="5130" max="5130" width="9.140625" style="174" customWidth="1"/>
    <col min="5131" max="5131" width="21.00390625" style="174" customWidth="1"/>
    <col min="5132" max="5132" width="12.00390625" style="174" customWidth="1"/>
    <col min="5133" max="5376" width="9.140625" style="174" customWidth="1"/>
    <col min="5377" max="5377" width="8.00390625" style="174" customWidth="1"/>
    <col min="5378" max="5378" width="47.28125" style="174" customWidth="1"/>
    <col min="5379" max="5380" width="6.7109375" style="174" customWidth="1"/>
    <col min="5381" max="5381" width="16.28125" style="174" customWidth="1"/>
    <col min="5382" max="5382" width="11.8515625" style="174" customWidth="1"/>
    <col min="5383" max="5383" width="15.140625" style="174" customWidth="1"/>
    <col min="5384" max="5384" width="15.8515625" style="174" customWidth="1"/>
    <col min="5385" max="5385" width="9.140625" style="174" hidden="1" customWidth="1"/>
    <col min="5386" max="5386" width="9.140625" style="174" customWidth="1"/>
    <col min="5387" max="5387" width="21.00390625" style="174" customWidth="1"/>
    <col min="5388" max="5388" width="12.00390625" style="174" customWidth="1"/>
    <col min="5389" max="5632" width="9.140625" style="174" customWidth="1"/>
    <col min="5633" max="5633" width="8.00390625" style="174" customWidth="1"/>
    <col min="5634" max="5634" width="47.28125" style="174" customWidth="1"/>
    <col min="5635" max="5636" width="6.7109375" style="174" customWidth="1"/>
    <col min="5637" max="5637" width="16.28125" style="174" customWidth="1"/>
    <col min="5638" max="5638" width="11.8515625" style="174" customWidth="1"/>
    <col min="5639" max="5639" width="15.140625" style="174" customWidth="1"/>
    <col min="5640" max="5640" width="15.8515625" style="174" customWidth="1"/>
    <col min="5641" max="5641" width="9.140625" style="174" hidden="1" customWidth="1"/>
    <col min="5642" max="5642" width="9.140625" style="174" customWidth="1"/>
    <col min="5643" max="5643" width="21.00390625" style="174" customWidth="1"/>
    <col min="5644" max="5644" width="12.00390625" style="174" customWidth="1"/>
    <col min="5645" max="5888" width="9.140625" style="174" customWidth="1"/>
    <col min="5889" max="5889" width="8.00390625" style="174" customWidth="1"/>
    <col min="5890" max="5890" width="47.28125" style="174" customWidth="1"/>
    <col min="5891" max="5892" width="6.7109375" style="174" customWidth="1"/>
    <col min="5893" max="5893" width="16.28125" style="174" customWidth="1"/>
    <col min="5894" max="5894" width="11.8515625" style="174" customWidth="1"/>
    <col min="5895" max="5895" width="15.140625" style="174" customWidth="1"/>
    <col min="5896" max="5896" width="15.8515625" style="174" customWidth="1"/>
    <col min="5897" max="5897" width="9.140625" style="174" hidden="1" customWidth="1"/>
    <col min="5898" max="5898" width="9.140625" style="174" customWidth="1"/>
    <col min="5899" max="5899" width="21.00390625" style="174" customWidth="1"/>
    <col min="5900" max="5900" width="12.00390625" style="174" customWidth="1"/>
    <col min="5901" max="6144" width="9.140625" style="174" customWidth="1"/>
    <col min="6145" max="6145" width="8.00390625" style="174" customWidth="1"/>
    <col min="6146" max="6146" width="47.28125" style="174" customWidth="1"/>
    <col min="6147" max="6148" width="6.7109375" style="174" customWidth="1"/>
    <col min="6149" max="6149" width="16.28125" style="174" customWidth="1"/>
    <col min="6150" max="6150" width="11.8515625" style="174" customWidth="1"/>
    <col min="6151" max="6151" width="15.140625" style="174" customWidth="1"/>
    <col min="6152" max="6152" width="15.8515625" style="174" customWidth="1"/>
    <col min="6153" max="6153" width="9.140625" style="174" hidden="1" customWidth="1"/>
    <col min="6154" max="6154" width="9.140625" style="174" customWidth="1"/>
    <col min="6155" max="6155" width="21.00390625" style="174" customWidth="1"/>
    <col min="6156" max="6156" width="12.00390625" style="174" customWidth="1"/>
    <col min="6157" max="6400" width="9.140625" style="174" customWidth="1"/>
    <col min="6401" max="6401" width="8.00390625" style="174" customWidth="1"/>
    <col min="6402" max="6402" width="47.28125" style="174" customWidth="1"/>
    <col min="6403" max="6404" width="6.7109375" style="174" customWidth="1"/>
    <col min="6405" max="6405" width="16.28125" style="174" customWidth="1"/>
    <col min="6406" max="6406" width="11.8515625" style="174" customWidth="1"/>
    <col min="6407" max="6407" width="15.140625" style="174" customWidth="1"/>
    <col min="6408" max="6408" width="15.8515625" style="174" customWidth="1"/>
    <col min="6409" max="6409" width="9.140625" style="174" hidden="1" customWidth="1"/>
    <col min="6410" max="6410" width="9.140625" style="174" customWidth="1"/>
    <col min="6411" max="6411" width="21.00390625" style="174" customWidth="1"/>
    <col min="6412" max="6412" width="12.00390625" style="174" customWidth="1"/>
    <col min="6413" max="6656" width="9.140625" style="174" customWidth="1"/>
    <col min="6657" max="6657" width="8.00390625" style="174" customWidth="1"/>
    <col min="6658" max="6658" width="47.28125" style="174" customWidth="1"/>
    <col min="6659" max="6660" width="6.7109375" style="174" customWidth="1"/>
    <col min="6661" max="6661" width="16.28125" style="174" customWidth="1"/>
    <col min="6662" max="6662" width="11.8515625" style="174" customWidth="1"/>
    <col min="6663" max="6663" width="15.140625" style="174" customWidth="1"/>
    <col min="6664" max="6664" width="15.8515625" style="174" customWidth="1"/>
    <col min="6665" max="6665" width="9.140625" style="174" hidden="1" customWidth="1"/>
    <col min="6666" max="6666" width="9.140625" style="174" customWidth="1"/>
    <col min="6667" max="6667" width="21.00390625" style="174" customWidth="1"/>
    <col min="6668" max="6668" width="12.00390625" style="174" customWidth="1"/>
    <col min="6669" max="6912" width="9.140625" style="174" customWidth="1"/>
    <col min="6913" max="6913" width="8.00390625" style="174" customWidth="1"/>
    <col min="6914" max="6914" width="47.28125" style="174" customWidth="1"/>
    <col min="6915" max="6916" width="6.7109375" style="174" customWidth="1"/>
    <col min="6917" max="6917" width="16.28125" style="174" customWidth="1"/>
    <col min="6918" max="6918" width="11.8515625" style="174" customWidth="1"/>
    <col min="6919" max="6919" width="15.140625" style="174" customWidth="1"/>
    <col min="6920" max="6920" width="15.8515625" style="174" customWidth="1"/>
    <col min="6921" max="6921" width="9.140625" style="174" hidden="1" customWidth="1"/>
    <col min="6922" max="6922" width="9.140625" style="174" customWidth="1"/>
    <col min="6923" max="6923" width="21.00390625" style="174" customWidth="1"/>
    <col min="6924" max="6924" width="12.00390625" style="174" customWidth="1"/>
    <col min="6925" max="7168" width="9.140625" style="174" customWidth="1"/>
    <col min="7169" max="7169" width="8.00390625" style="174" customWidth="1"/>
    <col min="7170" max="7170" width="47.28125" style="174" customWidth="1"/>
    <col min="7171" max="7172" width="6.7109375" style="174" customWidth="1"/>
    <col min="7173" max="7173" width="16.28125" style="174" customWidth="1"/>
    <col min="7174" max="7174" width="11.8515625" style="174" customWidth="1"/>
    <col min="7175" max="7175" width="15.140625" style="174" customWidth="1"/>
    <col min="7176" max="7176" width="15.8515625" style="174" customWidth="1"/>
    <col min="7177" max="7177" width="9.140625" style="174" hidden="1" customWidth="1"/>
    <col min="7178" max="7178" width="9.140625" style="174" customWidth="1"/>
    <col min="7179" max="7179" width="21.00390625" style="174" customWidth="1"/>
    <col min="7180" max="7180" width="12.00390625" style="174" customWidth="1"/>
    <col min="7181" max="7424" width="9.140625" style="174" customWidth="1"/>
    <col min="7425" max="7425" width="8.00390625" style="174" customWidth="1"/>
    <col min="7426" max="7426" width="47.28125" style="174" customWidth="1"/>
    <col min="7427" max="7428" width="6.7109375" style="174" customWidth="1"/>
    <col min="7429" max="7429" width="16.28125" style="174" customWidth="1"/>
    <col min="7430" max="7430" width="11.8515625" style="174" customWidth="1"/>
    <col min="7431" max="7431" width="15.140625" style="174" customWidth="1"/>
    <col min="7432" max="7432" width="15.8515625" style="174" customWidth="1"/>
    <col min="7433" max="7433" width="9.140625" style="174" hidden="1" customWidth="1"/>
    <col min="7434" max="7434" width="9.140625" style="174" customWidth="1"/>
    <col min="7435" max="7435" width="21.00390625" style="174" customWidth="1"/>
    <col min="7436" max="7436" width="12.00390625" style="174" customWidth="1"/>
    <col min="7437" max="7680" width="9.140625" style="174" customWidth="1"/>
    <col min="7681" max="7681" width="8.00390625" style="174" customWidth="1"/>
    <col min="7682" max="7682" width="47.28125" style="174" customWidth="1"/>
    <col min="7683" max="7684" width="6.7109375" style="174" customWidth="1"/>
    <col min="7685" max="7685" width="16.28125" style="174" customWidth="1"/>
    <col min="7686" max="7686" width="11.8515625" style="174" customWidth="1"/>
    <col min="7687" max="7687" width="15.140625" style="174" customWidth="1"/>
    <col min="7688" max="7688" width="15.8515625" style="174" customWidth="1"/>
    <col min="7689" max="7689" width="9.140625" style="174" hidden="1" customWidth="1"/>
    <col min="7690" max="7690" width="9.140625" style="174" customWidth="1"/>
    <col min="7691" max="7691" width="21.00390625" style="174" customWidth="1"/>
    <col min="7692" max="7692" width="12.00390625" style="174" customWidth="1"/>
    <col min="7693" max="7936" width="9.140625" style="174" customWidth="1"/>
    <col min="7937" max="7937" width="8.00390625" style="174" customWidth="1"/>
    <col min="7938" max="7938" width="47.28125" style="174" customWidth="1"/>
    <col min="7939" max="7940" width="6.7109375" style="174" customWidth="1"/>
    <col min="7941" max="7941" width="16.28125" style="174" customWidth="1"/>
    <col min="7942" max="7942" width="11.8515625" style="174" customWidth="1"/>
    <col min="7943" max="7943" width="15.140625" style="174" customWidth="1"/>
    <col min="7944" max="7944" width="15.8515625" style="174" customWidth="1"/>
    <col min="7945" max="7945" width="9.140625" style="174" hidden="1" customWidth="1"/>
    <col min="7946" max="7946" width="9.140625" style="174" customWidth="1"/>
    <col min="7947" max="7947" width="21.00390625" style="174" customWidth="1"/>
    <col min="7948" max="7948" width="12.00390625" style="174" customWidth="1"/>
    <col min="7949" max="8192" width="9.140625" style="174" customWidth="1"/>
    <col min="8193" max="8193" width="8.00390625" style="174" customWidth="1"/>
    <col min="8194" max="8194" width="47.28125" style="174" customWidth="1"/>
    <col min="8195" max="8196" width="6.7109375" style="174" customWidth="1"/>
    <col min="8197" max="8197" width="16.28125" style="174" customWidth="1"/>
    <col min="8198" max="8198" width="11.8515625" style="174" customWidth="1"/>
    <col min="8199" max="8199" width="15.140625" style="174" customWidth="1"/>
    <col min="8200" max="8200" width="15.8515625" style="174" customWidth="1"/>
    <col min="8201" max="8201" width="9.140625" style="174" hidden="1" customWidth="1"/>
    <col min="8202" max="8202" width="9.140625" style="174" customWidth="1"/>
    <col min="8203" max="8203" width="21.00390625" style="174" customWidth="1"/>
    <col min="8204" max="8204" width="12.00390625" style="174" customWidth="1"/>
    <col min="8205" max="8448" width="9.140625" style="174" customWidth="1"/>
    <col min="8449" max="8449" width="8.00390625" style="174" customWidth="1"/>
    <col min="8450" max="8450" width="47.28125" style="174" customWidth="1"/>
    <col min="8451" max="8452" width="6.7109375" style="174" customWidth="1"/>
    <col min="8453" max="8453" width="16.28125" style="174" customWidth="1"/>
    <col min="8454" max="8454" width="11.8515625" style="174" customWidth="1"/>
    <col min="8455" max="8455" width="15.140625" style="174" customWidth="1"/>
    <col min="8456" max="8456" width="15.8515625" style="174" customWidth="1"/>
    <col min="8457" max="8457" width="9.140625" style="174" hidden="1" customWidth="1"/>
    <col min="8458" max="8458" width="9.140625" style="174" customWidth="1"/>
    <col min="8459" max="8459" width="21.00390625" style="174" customWidth="1"/>
    <col min="8460" max="8460" width="12.00390625" style="174" customWidth="1"/>
    <col min="8461" max="8704" width="9.140625" style="174" customWidth="1"/>
    <col min="8705" max="8705" width="8.00390625" style="174" customWidth="1"/>
    <col min="8706" max="8706" width="47.28125" style="174" customWidth="1"/>
    <col min="8707" max="8708" width="6.7109375" style="174" customWidth="1"/>
    <col min="8709" max="8709" width="16.28125" style="174" customWidth="1"/>
    <col min="8710" max="8710" width="11.8515625" style="174" customWidth="1"/>
    <col min="8711" max="8711" width="15.140625" style="174" customWidth="1"/>
    <col min="8712" max="8712" width="15.8515625" style="174" customWidth="1"/>
    <col min="8713" max="8713" width="9.140625" style="174" hidden="1" customWidth="1"/>
    <col min="8714" max="8714" width="9.140625" style="174" customWidth="1"/>
    <col min="8715" max="8715" width="21.00390625" style="174" customWidth="1"/>
    <col min="8716" max="8716" width="12.00390625" style="174" customWidth="1"/>
    <col min="8717" max="8960" width="9.140625" style="174" customWidth="1"/>
    <col min="8961" max="8961" width="8.00390625" style="174" customWidth="1"/>
    <col min="8962" max="8962" width="47.28125" style="174" customWidth="1"/>
    <col min="8963" max="8964" width="6.7109375" style="174" customWidth="1"/>
    <col min="8965" max="8965" width="16.28125" style="174" customWidth="1"/>
    <col min="8966" max="8966" width="11.8515625" style="174" customWidth="1"/>
    <col min="8967" max="8967" width="15.140625" style="174" customWidth="1"/>
    <col min="8968" max="8968" width="15.8515625" style="174" customWidth="1"/>
    <col min="8969" max="8969" width="9.140625" style="174" hidden="1" customWidth="1"/>
    <col min="8970" max="8970" width="9.140625" style="174" customWidth="1"/>
    <col min="8971" max="8971" width="21.00390625" style="174" customWidth="1"/>
    <col min="8972" max="8972" width="12.00390625" style="174" customWidth="1"/>
    <col min="8973" max="9216" width="9.140625" style="174" customWidth="1"/>
    <col min="9217" max="9217" width="8.00390625" style="174" customWidth="1"/>
    <col min="9218" max="9218" width="47.28125" style="174" customWidth="1"/>
    <col min="9219" max="9220" width="6.7109375" style="174" customWidth="1"/>
    <col min="9221" max="9221" width="16.28125" style="174" customWidth="1"/>
    <col min="9222" max="9222" width="11.8515625" style="174" customWidth="1"/>
    <col min="9223" max="9223" width="15.140625" style="174" customWidth="1"/>
    <col min="9224" max="9224" width="15.8515625" style="174" customWidth="1"/>
    <col min="9225" max="9225" width="9.140625" style="174" hidden="1" customWidth="1"/>
    <col min="9226" max="9226" width="9.140625" style="174" customWidth="1"/>
    <col min="9227" max="9227" width="21.00390625" style="174" customWidth="1"/>
    <col min="9228" max="9228" width="12.00390625" style="174" customWidth="1"/>
    <col min="9229" max="9472" width="9.140625" style="174" customWidth="1"/>
    <col min="9473" max="9473" width="8.00390625" style="174" customWidth="1"/>
    <col min="9474" max="9474" width="47.28125" style="174" customWidth="1"/>
    <col min="9475" max="9476" width="6.7109375" style="174" customWidth="1"/>
    <col min="9477" max="9477" width="16.28125" style="174" customWidth="1"/>
    <col min="9478" max="9478" width="11.8515625" style="174" customWidth="1"/>
    <col min="9479" max="9479" width="15.140625" style="174" customWidth="1"/>
    <col min="9480" max="9480" width="15.8515625" style="174" customWidth="1"/>
    <col min="9481" max="9481" width="9.140625" style="174" hidden="1" customWidth="1"/>
    <col min="9482" max="9482" width="9.140625" style="174" customWidth="1"/>
    <col min="9483" max="9483" width="21.00390625" style="174" customWidth="1"/>
    <col min="9484" max="9484" width="12.00390625" style="174" customWidth="1"/>
    <col min="9485" max="9728" width="9.140625" style="174" customWidth="1"/>
    <col min="9729" max="9729" width="8.00390625" style="174" customWidth="1"/>
    <col min="9730" max="9730" width="47.28125" style="174" customWidth="1"/>
    <col min="9731" max="9732" width="6.7109375" style="174" customWidth="1"/>
    <col min="9733" max="9733" width="16.28125" style="174" customWidth="1"/>
    <col min="9734" max="9734" width="11.8515625" style="174" customWidth="1"/>
    <col min="9735" max="9735" width="15.140625" style="174" customWidth="1"/>
    <col min="9736" max="9736" width="15.8515625" style="174" customWidth="1"/>
    <col min="9737" max="9737" width="9.140625" style="174" hidden="1" customWidth="1"/>
    <col min="9738" max="9738" width="9.140625" style="174" customWidth="1"/>
    <col min="9739" max="9739" width="21.00390625" style="174" customWidth="1"/>
    <col min="9740" max="9740" width="12.00390625" style="174" customWidth="1"/>
    <col min="9741" max="9984" width="9.140625" style="174" customWidth="1"/>
    <col min="9985" max="9985" width="8.00390625" style="174" customWidth="1"/>
    <col min="9986" max="9986" width="47.28125" style="174" customWidth="1"/>
    <col min="9987" max="9988" width="6.7109375" style="174" customWidth="1"/>
    <col min="9989" max="9989" width="16.28125" style="174" customWidth="1"/>
    <col min="9990" max="9990" width="11.8515625" style="174" customWidth="1"/>
    <col min="9991" max="9991" width="15.140625" style="174" customWidth="1"/>
    <col min="9992" max="9992" width="15.8515625" style="174" customWidth="1"/>
    <col min="9993" max="9993" width="9.140625" style="174" hidden="1" customWidth="1"/>
    <col min="9994" max="9994" width="9.140625" style="174" customWidth="1"/>
    <col min="9995" max="9995" width="21.00390625" style="174" customWidth="1"/>
    <col min="9996" max="9996" width="12.00390625" style="174" customWidth="1"/>
    <col min="9997" max="10240" width="9.140625" style="174" customWidth="1"/>
    <col min="10241" max="10241" width="8.00390625" style="174" customWidth="1"/>
    <col min="10242" max="10242" width="47.28125" style="174" customWidth="1"/>
    <col min="10243" max="10244" width="6.7109375" style="174" customWidth="1"/>
    <col min="10245" max="10245" width="16.28125" style="174" customWidth="1"/>
    <col min="10246" max="10246" width="11.8515625" style="174" customWidth="1"/>
    <col min="10247" max="10247" width="15.140625" style="174" customWidth="1"/>
    <col min="10248" max="10248" width="15.8515625" style="174" customWidth="1"/>
    <col min="10249" max="10249" width="9.140625" style="174" hidden="1" customWidth="1"/>
    <col min="10250" max="10250" width="9.140625" style="174" customWidth="1"/>
    <col min="10251" max="10251" width="21.00390625" style="174" customWidth="1"/>
    <col min="10252" max="10252" width="12.00390625" style="174" customWidth="1"/>
    <col min="10253" max="10496" width="9.140625" style="174" customWidth="1"/>
    <col min="10497" max="10497" width="8.00390625" style="174" customWidth="1"/>
    <col min="10498" max="10498" width="47.28125" style="174" customWidth="1"/>
    <col min="10499" max="10500" width="6.7109375" style="174" customWidth="1"/>
    <col min="10501" max="10501" width="16.28125" style="174" customWidth="1"/>
    <col min="10502" max="10502" width="11.8515625" style="174" customWidth="1"/>
    <col min="10503" max="10503" width="15.140625" style="174" customWidth="1"/>
    <col min="10504" max="10504" width="15.8515625" style="174" customWidth="1"/>
    <col min="10505" max="10505" width="9.140625" style="174" hidden="1" customWidth="1"/>
    <col min="10506" max="10506" width="9.140625" style="174" customWidth="1"/>
    <col min="10507" max="10507" width="21.00390625" style="174" customWidth="1"/>
    <col min="10508" max="10508" width="12.00390625" style="174" customWidth="1"/>
    <col min="10509" max="10752" width="9.140625" style="174" customWidth="1"/>
    <col min="10753" max="10753" width="8.00390625" style="174" customWidth="1"/>
    <col min="10754" max="10754" width="47.28125" style="174" customWidth="1"/>
    <col min="10755" max="10756" width="6.7109375" style="174" customWidth="1"/>
    <col min="10757" max="10757" width="16.28125" style="174" customWidth="1"/>
    <col min="10758" max="10758" width="11.8515625" style="174" customWidth="1"/>
    <col min="10759" max="10759" width="15.140625" style="174" customWidth="1"/>
    <col min="10760" max="10760" width="15.8515625" style="174" customWidth="1"/>
    <col min="10761" max="10761" width="9.140625" style="174" hidden="1" customWidth="1"/>
    <col min="10762" max="10762" width="9.140625" style="174" customWidth="1"/>
    <col min="10763" max="10763" width="21.00390625" style="174" customWidth="1"/>
    <col min="10764" max="10764" width="12.00390625" style="174" customWidth="1"/>
    <col min="10765" max="11008" width="9.140625" style="174" customWidth="1"/>
    <col min="11009" max="11009" width="8.00390625" style="174" customWidth="1"/>
    <col min="11010" max="11010" width="47.28125" style="174" customWidth="1"/>
    <col min="11011" max="11012" width="6.7109375" style="174" customWidth="1"/>
    <col min="11013" max="11013" width="16.28125" style="174" customWidth="1"/>
    <col min="11014" max="11014" width="11.8515625" style="174" customWidth="1"/>
    <col min="11015" max="11015" width="15.140625" style="174" customWidth="1"/>
    <col min="11016" max="11016" width="15.8515625" style="174" customWidth="1"/>
    <col min="11017" max="11017" width="9.140625" style="174" hidden="1" customWidth="1"/>
    <col min="11018" max="11018" width="9.140625" style="174" customWidth="1"/>
    <col min="11019" max="11019" width="21.00390625" style="174" customWidth="1"/>
    <col min="11020" max="11020" width="12.00390625" style="174" customWidth="1"/>
    <col min="11021" max="11264" width="9.140625" style="174" customWidth="1"/>
    <col min="11265" max="11265" width="8.00390625" style="174" customWidth="1"/>
    <col min="11266" max="11266" width="47.28125" style="174" customWidth="1"/>
    <col min="11267" max="11268" width="6.7109375" style="174" customWidth="1"/>
    <col min="11269" max="11269" width="16.28125" style="174" customWidth="1"/>
    <col min="11270" max="11270" width="11.8515625" style="174" customWidth="1"/>
    <col min="11271" max="11271" width="15.140625" style="174" customWidth="1"/>
    <col min="11272" max="11272" width="15.8515625" style="174" customWidth="1"/>
    <col min="11273" max="11273" width="9.140625" style="174" hidden="1" customWidth="1"/>
    <col min="11274" max="11274" width="9.140625" style="174" customWidth="1"/>
    <col min="11275" max="11275" width="21.00390625" style="174" customWidth="1"/>
    <col min="11276" max="11276" width="12.00390625" style="174" customWidth="1"/>
    <col min="11277" max="11520" width="9.140625" style="174" customWidth="1"/>
    <col min="11521" max="11521" width="8.00390625" style="174" customWidth="1"/>
    <col min="11522" max="11522" width="47.28125" style="174" customWidth="1"/>
    <col min="11523" max="11524" width="6.7109375" style="174" customWidth="1"/>
    <col min="11525" max="11525" width="16.28125" style="174" customWidth="1"/>
    <col min="11526" max="11526" width="11.8515625" style="174" customWidth="1"/>
    <col min="11527" max="11527" width="15.140625" style="174" customWidth="1"/>
    <col min="11528" max="11528" width="15.8515625" style="174" customWidth="1"/>
    <col min="11529" max="11529" width="9.140625" style="174" hidden="1" customWidth="1"/>
    <col min="11530" max="11530" width="9.140625" style="174" customWidth="1"/>
    <col min="11531" max="11531" width="21.00390625" style="174" customWidth="1"/>
    <col min="11532" max="11532" width="12.00390625" style="174" customWidth="1"/>
    <col min="11533" max="11776" width="9.140625" style="174" customWidth="1"/>
    <col min="11777" max="11777" width="8.00390625" style="174" customWidth="1"/>
    <col min="11778" max="11778" width="47.28125" style="174" customWidth="1"/>
    <col min="11779" max="11780" width="6.7109375" style="174" customWidth="1"/>
    <col min="11781" max="11781" width="16.28125" style="174" customWidth="1"/>
    <col min="11782" max="11782" width="11.8515625" style="174" customWidth="1"/>
    <col min="11783" max="11783" width="15.140625" style="174" customWidth="1"/>
    <col min="11784" max="11784" width="15.8515625" style="174" customWidth="1"/>
    <col min="11785" max="11785" width="9.140625" style="174" hidden="1" customWidth="1"/>
    <col min="11786" max="11786" width="9.140625" style="174" customWidth="1"/>
    <col min="11787" max="11787" width="21.00390625" style="174" customWidth="1"/>
    <col min="11788" max="11788" width="12.00390625" style="174" customWidth="1"/>
    <col min="11789" max="12032" width="9.140625" style="174" customWidth="1"/>
    <col min="12033" max="12033" width="8.00390625" style="174" customWidth="1"/>
    <col min="12034" max="12034" width="47.28125" style="174" customWidth="1"/>
    <col min="12035" max="12036" width="6.7109375" style="174" customWidth="1"/>
    <col min="12037" max="12037" width="16.28125" style="174" customWidth="1"/>
    <col min="12038" max="12038" width="11.8515625" style="174" customWidth="1"/>
    <col min="12039" max="12039" width="15.140625" style="174" customWidth="1"/>
    <col min="12040" max="12040" width="15.8515625" style="174" customWidth="1"/>
    <col min="12041" max="12041" width="9.140625" style="174" hidden="1" customWidth="1"/>
    <col min="12042" max="12042" width="9.140625" style="174" customWidth="1"/>
    <col min="12043" max="12043" width="21.00390625" style="174" customWidth="1"/>
    <col min="12044" max="12044" width="12.00390625" style="174" customWidth="1"/>
    <col min="12045" max="12288" width="9.140625" style="174" customWidth="1"/>
    <col min="12289" max="12289" width="8.00390625" style="174" customWidth="1"/>
    <col min="12290" max="12290" width="47.28125" style="174" customWidth="1"/>
    <col min="12291" max="12292" width="6.7109375" style="174" customWidth="1"/>
    <col min="12293" max="12293" width="16.28125" style="174" customWidth="1"/>
    <col min="12294" max="12294" width="11.8515625" style="174" customWidth="1"/>
    <col min="12295" max="12295" width="15.140625" style="174" customWidth="1"/>
    <col min="12296" max="12296" width="15.8515625" style="174" customWidth="1"/>
    <col min="12297" max="12297" width="9.140625" style="174" hidden="1" customWidth="1"/>
    <col min="12298" max="12298" width="9.140625" style="174" customWidth="1"/>
    <col min="12299" max="12299" width="21.00390625" style="174" customWidth="1"/>
    <col min="12300" max="12300" width="12.00390625" style="174" customWidth="1"/>
    <col min="12301" max="12544" width="9.140625" style="174" customWidth="1"/>
    <col min="12545" max="12545" width="8.00390625" style="174" customWidth="1"/>
    <col min="12546" max="12546" width="47.28125" style="174" customWidth="1"/>
    <col min="12547" max="12548" width="6.7109375" style="174" customWidth="1"/>
    <col min="12549" max="12549" width="16.28125" style="174" customWidth="1"/>
    <col min="12550" max="12550" width="11.8515625" style="174" customWidth="1"/>
    <col min="12551" max="12551" width="15.140625" style="174" customWidth="1"/>
    <col min="12552" max="12552" width="15.8515625" style="174" customWidth="1"/>
    <col min="12553" max="12553" width="9.140625" style="174" hidden="1" customWidth="1"/>
    <col min="12554" max="12554" width="9.140625" style="174" customWidth="1"/>
    <col min="12555" max="12555" width="21.00390625" style="174" customWidth="1"/>
    <col min="12556" max="12556" width="12.00390625" style="174" customWidth="1"/>
    <col min="12557" max="12800" width="9.140625" style="174" customWidth="1"/>
    <col min="12801" max="12801" width="8.00390625" style="174" customWidth="1"/>
    <col min="12802" max="12802" width="47.28125" style="174" customWidth="1"/>
    <col min="12803" max="12804" width="6.7109375" style="174" customWidth="1"/>
    <col min="12805" max="12805" width="16.28125" style="174" customWidth="1"/>
    <col min="12806" max="12806" width="11.8515625" style="174" customWidth="1"/>
    <col min="12807" max="12807" width="15.140625" style="174" customWidth="1"/>
    <col min="12808" max="12808" width="15.8515625" style="174" customWidth="1"/>
    <col min="12809" max="12809" width="9.140625" style="174" hidden="1" customWidth="1"/>
    <col min="12810" max="12810" width="9.140625" style="174" customWidth="1"/>
    <col min="12811" max="12811" width="21.00390625" style="174" customWidth="1"/>
    <col min="12812" max="12812" width="12.00390625" style="174" customWidth="1"/>
    <col min="12813" max="13056" width="9.140625" style="174" customWidth="1"/>
    <col min="13057" max="13057" width="8.00390625" style="174" customWidth="1"/>
    <col min="13058" max="13058" width="47.28125" style="174" customWidth="1"/>
    <col min="13059" max="13060" width="6.7109375" style="174" customWidth="1"/>
    <col min="13061" max="13061" width="16.28125" style="174" customWidth="1"/>
    <col min="13062" max="13062" width="11.8515625" style="174" customWidth="1"/>
    <col min="13063" max="13063" width="15.140625" style="174" customWidth="1"/>
    <col min="13064" max="13064" width="15.8515625" style="174" customWidth="1"/>
    <col min="13065" max="13065" width="9.140625" style="174" hidden="1" customWidth="1"/>
    <col min="13066" max="13066" width="9.140625" style="174" customWidth="1"/>
    <col min="13067" max="13067" width="21.00390625" style="174" customWidth="1"/>
    <col min="13068" max="13068" width="12.00390625" style="174" customWidth="1"/>
    <col min="13069" max="13312" width="9.140625" style="174" customWidth="1"/>
    <col min="13313" max="13313" width="8.00390625" style="174" customWidth="1"/>
    <col min="13314" max="13314" width="47.28125" style="174" customWidth="1"/>
    <col min="13315" max="13316" width="6.7109375" style="174" customWidth="1"/>
    <col min="13317" max="13317" width="16.28125" style="174" customWidth="1"/>
    <col min="13318" max="13318" width="11.8515625" style="174" customWidth="1"/>
    <col min="13319" max="13319" width="15.140625" style="174" customWidth="1"/>
    <col min="13320" max="13320" width="15.8515625" style="174" customWidth="1"/>
    <col min="13321" max="13321" width="9.140625" style="174" hidden="1" customWidth="1"/>
    <col min="13322" max="13322" width="9.140625" style="174" customWidth="1"/>
    <col min="13323" max="13323" width="21.00390625" style="174" customWidth="1"/>
    <col min="13324" max="13324" width="12.00390625" style="174" customWidth="1"/>
    <col min="13325" max="13568" width="9.140625" style="174" customWidth="1"/>
    <col min="13569" max="13569" width="8.00390625" style="174" customWidth="1"/>
    <col min="13570" max="13570" width="47.28125" style="174" customWidth="1"/>
    <col min="13571" max="13572" width="6.7109375" style="174" customWidth="1"/>
    <col min="13573" max="13573" width="16.28125" style="174" customWidth="1"/>
    <col min="13574" max="13574" width="11.8515625" style="174" customWidth="1"/>
    <col min="13575" max="13575" width="15.140625" style="174" customWidth="1"/>
    <col min="13576" max="13576" width="15.8515625" style="174" customWidth="1"/>
    <col min="13577" max="13577" width="9.140625" style="174" hidden="1" customWidth="1"/>
    <col min="13578" max="13578" width="9.140625" style="174" customWidth="1"/>
    <col min="13579" max="13579" width="21.00390625" style="174" customWidth="1"/>
    <col min="13580" max="13580" width="12.00390625" style="174" customWidth="1"/>
    <col min="13581" max="13824" width="9.140625" style="174" customWidth="1"/>
    <col min="13825" max="13825" width="8.00390625" style="174" customWidth="1"/>
    <col min="13826" max="13826" width="47.28125" style="174" customWidth="1"/>
    <col min="13827" max="13828" width="6.7109375" style="174" customWidth="1"/>
    <col min="13829" max="13829" width="16.28125" style="174" customWidth="1"/>
    <col min="13830" max="13830" width="11.8515625" style="174" customWidth="1"/>
    <col min="13831" max="13831" width="15.140625" style="174" customWidth="1"/>
    <col min="13832" max="13832" width="15.8515625" style="174" customWidth="1"/>
    <col min="13833" max="13833" width="9.140625" style="174" hidden="1" customWidth="1"/>
    <col min="13834" max="13834" width="9.140625" style="174" customWidth="1"/>
    <col min="13835" max="13835" width="21.00390625" style="174" customWidth="1"/>
    <col min="13836" max="13836" width="12.00390625" style="174" customWidth="1"/>
    <col min="13837" max="14080" width="9.140625" style="174" customWidth="1"/>
    <col min="14081" max="14081" width="8.00390625" style="174" customWidth="1"/>
    <col min="14082" max="14082" width="47.28125" style="174" customWidth="1"/>
    <col min="14083" max="14084" width="6.7109375" style="174" customWidth="1"/>
    <col min="14085" max="14085" width="16.28125" style="174" customWidth="1"/>
    <col min="14086" max="14086" width="11.8515625" style="174" customWidth="1"/>
    <col min="14087" max="14087" width="15.140625" style="174" customWidth="1"/>
    <col min="14088" max="14088" width="15.8515625" style="174" customWidth="1"/>
    <col min="14089" max="14089" width="9.140625" style="174" hidden="1" customWidth="1"/>
    <col min="14090" max="14090" width="9.140625" style="174" customWidth="1"/>
    <col min="14091" max="14091" width="21.00390625" style="174" customWidth="1"/>
    <col min="14092" max="14092" width="12.00390625" style="174" customWidth="1"/>
    <col min="14093" max="14336" width="9.140625" style="174" customWidth="1"/>
    <col min="14337" max="14337" width="8.00390625" style="174" customWidth="1"/>
    <col min="14338" max="14338" width="47.28125" style="174" customWidth="1"/>
    <col min="14339" max="14340" width="6.7109375" style="174" customWidth="1"/>
    <col min="14341" max="14341" width="16.28125" style="174" customWidth="1"/>
    <col min="14342" max="14342" width="11.8515625" style="174" customWidth="1"/>
    <col min="14343" max="14343" width="15.140625" style="174" customWidth="1"/>
    <col min="14344" max="14344" width="15.8515625" style="174" customWidth="1"/>
    <col min="14345" max="14345" width="9.140625" style="174" hidden="1" customWidth="1"/>
    <col min="14346" max="14346" width="9.140625" style="174" customWidth="1"/>
    <col min="14347" max="14347" width="21.00390625" style="174" customWidth="1"/>
    <col min="14348" max="14348" width="12.00390625" style="174" customWidth="1"/>
    <col min="14349" max="14592" width="9.140625" style="174" customWidth="1"/>
    <col min="14593" max="14593" width="8.00390625" style="174" customWidth="1"/>
    <col min="14594" max="14594" width="47.28125" style="174" customWidth="1"/>
    <col min="14595" max="14596" width="6.7109375" style="174" customWidth="1"/>
    <col min="14597" max="14597" width="16.28125" style="174" customWidth="1"/>
    <col min="14598" max="14598" width="11.8515625" style="174" customWidth="1"/>
    <col min="14599" max="14599" width="15.140625" style="174" customWidth="1"/>
    <col min="14600" max="14600" width="15.8515625" style="174" customWidth="1"/>
    <col min="14601" max="14601" width="9.140625" style="174" hidden="1" customWidth="1"/>
    <col min="14602" max="14602" width="9.140625" style="174" customWidth="1"/>
    <col min="14603" max="14603" width="21.00390625" style="174" customWidth="1"/>
    <col min="14604" max="14604" width="12.00390625" style="174" customWidth="1"/>
    <col min="14605" max="14848" width="9.140625" style="174" customWidth="1"/>
    <col min="14849" max="14849" width="8.00390625" style="174" customWidth="1"/>
    <col min="14850" max="14850" width="47.28125" style="174" customWidth="1"/>
    <col min="14851" max="14852" width="6.7109375" style="174" customWidth="1"/>
    <col min="14853" max="14853" width="16.28125" style="174" customWidth="1"/>
    <col min="14854" max="14854" width="11.8515625" style="174" customWidth="1"/>
    <col min="14855" max="14855" width="15.140625" style="174" customWidth="1"/>
    <col min="14856" max="14856" width="15.8515625" style="174" customWidth="1"/>
    <col min="14857" max="14857" width="9.140625" style="174" hidden="1" customWidth="1"/>
    <col min="14858" max="14858" width="9.140625" style="174" customWidth="1"/>
    <col min="14859" max="14859" width="21.00390625" style="174" customWidth="1"/>
    <col min="14860" max="14860" width="12.00390625" style="174" customWidth="1"/>
    <col min="14861" max="15104" width="9.140625" style="174" customWidth="1"/>
    <col min="15105" max="15105" width="8.00390625" style="174" customWidth="1"/>
    <col min="15106" max="15106" width="47.28125" style="174" customWidth="1"/>
    <col min="15107" max="15108" width="6.7109375" style="174" customWidth="1"/>
    <col min="15109" max="15109" width="16.28125" style="174" customWidth="1"/>
    <col min="15110" max="15110" width="11.8515625" style="174" customWidth="1"/>
    <col min="15111" max="15111" width="15.140625" style="174" customWidth="1"/>
    <col min="15112" max="15112" width="15.8515625" style="174" customWidth="1"/>
    <col min="15113" max="15113" width="9.140625" style="174" hidden="1" customWidth="1"/>
    <col min="15114" max="15114" width="9.140625" style="174" customWidth="1"/>
    <col min="15115" max="15115" width="21.00390625" style="174" customWidth="1"/>
    <col min="15116" max="15116" width="12.00390625" style="174" customWidth="1"/>
    <col min="15117" max="15360" width="9.140625" style="174" customWidth="1"/>
    <col min="15361" max="15361" width="8.00390625" style="174" customWidth="1"/>
    <col min="15362" max="15362" width="47.28125" style="174" customWidth="1"/>
    <col min="15363" max="15364" width="6.7109375" style="174" customWidth="1"/>
    <col min="15365" max="15365" width="16.28125" style="174" customWidth="1"/>
    <col min="15366" max="15366" width="11.8515625" style="174" customWidth="1"/>
    <col min="15367" max="15367" width="15.140625" style="174" customWidth="1"/>
    <col min="15368" max="15368" width="15.8515625" style="174" customWidth="1"/>
    <col min="15369" max="15369" width="9.140625" style="174" hidden="1" customWidth="1"/>
    <col min="15370" max="15370" width="9.140625" style="174" customWidth="1"/>
    <col min="15371" max="15371" width="21.00390625" style="174" customWidth="1"/>
    <col min="15372" max="15372" width="12.00390625" style="174" customWidth="1"/>
    <col min="15373" max="15616" width="9.140625" style="174" customWidth="1"/>
    <col min="15617" max="15617" width="8.00390625" style="174" customWidth="1"/>
    <col min="15618" max="15618" width="47.28125" style="174" customWidth="1"/>
    <col min="15619" max="15620" width="6.7109375" style="174" customWidth="1"/>
    <col min="15621" max="15621" width="16.28125" style="174" customWidth="1"/>
    <col min="15622" max="15622" width="11.8515625" style="174" customWidth="1"/>
    <col min="15623" max="15623" width="15.140625" style="174" customWidth="1"/>
    <col min="15624" max="15624" width="15.8515625" style="174" customWidth="1"/>
    <col min="15625" max="15625" width="9.140625" style="174" hidden="1" customWidth="1"/>
    <col min="15626" max="15626" width="9.140625" style="174" customWidth="1"/>
    <col min="15627" max="15627" width="21.00390625" style="174" customWidth="1"/>
    <col min="15628" max="15628" width="12.00390625" style="174" customWidth="1"/>
    <col min="15629" max="15872" width="9.140625" style="174" customWidth="1"/>
    <col min="15873" max="15873" width="8.00390625" style="174" customWidth="1"/>
    <col min="15874" max="15874" width="47.28125" style="174" customWidth="1"/>
    <col min="15875" max="15876" width="6.7109375" style="174" customWidth="1"/>
    <col min="15877" max="15877" width="16.28125" style="174" customWidth="1"/>
    <col min="15878" max="15878" width="11.8515625" style="174" customWidth="1"/>
    <col min="15879" max="15879" width="15.140625" style="174" customWidth="1"/>
    <col min="15880" max="15880" width="15.8515625" style="174" customWidth="1"/>
    <col min="15881" max="15881" width="9.140625" style="174" hidden="1" customWidth="1"/>
    <col min="15882" max="15882" width="9.140625" style="174" customWidth="1"/>
    <col min="15883" max="15883" width="21.00390625" style="174" customWidth="1"/>
    <col min="15884" max="15884" width="12.00390625" style="174" customWidth="1"/>
    <col min="15885" max="16128" width="9.140625" style="174" customWidth="1"/>
    <col min="16129" max="16129" width="8.00390625" style="174" customWidth="1"/>
    <col min="16130" max="16130" width="47.28125" style="174" customWidth="1"/>
    <col min="16131" max="16132" width="6.7109375" style="174" customWidth="1"/>
    <col min="16133" max="16133" width="16.28125" style="174" customWidth="1"/>
    <col min="16134" max="16134" width="11.8515625" style="174" customWidth="1"/>
    <col min="16135" max="16135" width="15.140625" style="174" customWidth="1"/>
    <col min="16136" max="16136" width="15.8515625" style="174" customWidth="1"/>
    <col min="16137" max="16137" width="9.140625" style="174" hidden="1" customWidth="1"/>
    <col min="16138" max="16138" width="9.140625" style="174" customWidth="1"/>
    <col min="16139" max="16139" width="21.00390625" style="174" customWidth="1"/>
    <col min="16140" max="16140" width="12.00390625" style="174" customWidth="1"/>
    <col min="16141" max="16384" width="9.140625" style="174" customWidth="1"/>
  </cols>
  <sheetData>
    <row r="1" spans="3:5" ht="13.5" thickBot="1">
      <c r="C1" s="303"/>
      <c r="D1" s="303"/>
      <c r="E1" s="304"/>
    </row>
    <row r="2" spans="1:9" ht="13.5" customHeight="1" thickTop="1">
      <c r="A2" s="684" t="s">
        <v>1215</v>
      </c>
      <c r="B2" s="686" t="s">
        <v>834</v>
      </c>
      <c r="C2" s="684" t="s">
        <v>1216</v>
      </c>
      <c r="D2" s="688" t="s">
        <v>1217</v>
      </c>
      <c r="E2" s="682" t="s">
        <v>1218</v>
      </c>
      <c r="F2" s="682" t="s">
        <v>1219</v>
      </c>
      <c r="G2" s="682" t="s">
        <v>1220</v>
      </c>
      <c r="H2" s="682" t="s">
        <v>1221</v>
      </c>
      <c r="I2" s="306"/>
    </row>
    <row r="3" spans="1:9" ht="18.75" customHeight="1" thickBot="1">
      <c r="A3" s="685"/>
      <c r="B3" s="687"/>
      <c r="C3" s="685"/>
      <c r="D3" s="689"/>
      <c r="E3" s="683"/>
      <c r="F3" s="683"/>
      <c r="G3" s="683"/>
      <c r="H3" s="683"/>
      <c r="I3" s="307"/>
    </row>
    <row r="4" spans="1:9" s="261" customFormat="1" ht="14.25" customHeight="1" thickTop="1">
      <c r="A4" s="308"/>
      <c r="B4" s="309"/>
      <c r="C4" s="308"/>
      <c r="D4" s="309"/>
      <c r="E4" s="310"/>
      <c r="F4" s="311"/>
      <c r="G4" s="312"/>
      <c r="H4" s="311"/>
      <c r="I4" s="311"/>
    </row>
    <row r="5" spans="1:9" ht="23.45" customHeight="1">
      <c r="A5" s="349" t="s">
        <v>1266</v>
      </c>
      <c r="B5" s="314" t="s">
        <v>1265</v>
      </c>
      <c r="C5" s="315"/>
      <c r="D5" s="316"/>
      <c r="E5" s="317"/>
      <c r="F5" s="318"/>
      <c r="G5" s="318"/>
      <c r="H5" s="318"/>
      <c r="I5" s="318"/>
    </row>
    <row r="6" spans="1:9" ht="18.75" customHeight="1">
      <c r="A6" s="313"/>
      <c r="B6" s="314"/>
      <c r="C6" s="315"/>
      <c r="D6" s="316"/>
      <c r="E6" s="317"/>
      <c r="F6" s="318"/>
      <c r="G6" s="318"/>
      <c r="H6" s="318"/>
      <c r="I6" s="318"/>
    </row>
    <row r="7" spans="1:12" ht="12.75" customHeight="1">
      <c r="A7" s="675" t="s">
        <v>1222</v>
      </c>
      <c r="B7" s="319" t="s">
        <v>1223</v>
      </c>
      <c r="C7" s="678" t="s">
        <v>912</v>
      </c>
      <c r="D7" s="678">
        <v>1</v>
      </c>
      <c r="E7" s="679">
        <v>0</v>
      </c>
      <c r="F7" s="680">
        <v>0</v>
      </c>
      <c r="G7" s="681">
        <f>SUM(E7*D7)</f>
        <v>0</v>
      </c>
      <c r="H7" s="669">
        <f>SUM(F7*D7)</f>
        <v>0</v>
      </c>
      <c r="I7" s="320"/>
      <c r="K7" s="670"/>
      <c r="L7" s="670"/>
    </row>
    <row r="8" spans="1:12" ht="12" customHeight="1">
      <c r="A8" s="675"/>
      <c r="B8" s="319" t="s">
        <v>1224</v>
      </c>
      <c r="C8" s="678"/>
      <c r="D8" s="678"/>
      <c r="E8" s="679"/>
      <c r="F8" s="680"/>
      <c r="G8" s="681"/>
      <c r="H8" s="669"/>
      <c r="I8" s="320"/>
      <c r="K8" s="670"/>
      <c r="L8" s="670"/>
    </row>
    <row r="9" spans="1:12" ht="12" customHeight="1">
      <c r="A9" s="675"/>
      <c r="B9" s="321" t="s">
        <v>1225</v>
      </c>
      <c r="C9" s="678"/>
      <c r="D9" s="678"/>
      <c r="E9" s="679"/>
      <c r="F9" s="680"/>
      <c r="G9" s="681"/>
      <c r="H9" s="669"/>
      <c r="I9" s="322"/>
      <c r="K9" s="670"/>
      <c r="L9" s="670"/>
    </row>
    <row r="10" spans="1:12" ht="12" customHeight="1">
      <c r="A10" s="675"/>
      <c r="B10" s="321" t="s">
        <v>1226</v>
      </c>
      <c r="C10" s="678"/>
      <c r="D10" s="678"/>
      <c r="E10" s="679"/>
      <c r="F10" s="680"/>
      <c r="G10" s="681"/>
      <c r="H10" s="669"/>
      <c r="I10" s="322"/>
      <c r="K10" s="670"/>
      <c r="L10" s="670"/>
    </row>
    <row r="11" spans="1:12" ht="12" customHeight="1">
      <c r="A11" s="675" t="s">
        <v>1227</v>
      </c>
      <c r="B11" s="323" t="s">
        <v>1228</v>
      </c>
      <c r="C11" s="678" t="s">
        <v>912</v>
      </c>
      <c r="D11" s="678">
        <v>2</v>
      </c>
      <c r="E11" s="679">
        <v>0</v>
      </c>
      <c r="F11" s="680">
        <v>0</v>
      </c>
      <c r="G11" s="681">
        <f>SUM(E11*D11)</f>
        <v>0</v>
      </c>
      <c r="H11" s="669">
        <f>SUM(F11*D11)</f>
        <v>0</v>
      </c>
      <c r="I11" s="320"/>
      <c r="K11" s="670"/>
      <c r="L11" s="670"/>
    </row>
    <row r="12" spans="1:12" ht="12" customHeight="1">
      <c r="A12" s="675"/>
      <c r="B12" s="323" t="s">
        <v>1229</v>
      </c>
      <c r="C12" s="678"/>
      <c r="D12" s="678"/>
      <c r="E12" s="679"/>
      <c r="F12" s="680"/>
      <c r="G12" s="681"/>
      <c r="H12" s="669"/>
      <c r="I12" s="324"/>
      <c r="K12" s="670"/>
      <c r="L12" s="670"/>
    </row>
    <row r="13" spans="1:12" ht="12.75" customHeight="1">
      <c r="A13" s="675" t="s">
        <v>1230</v>
      </c>
      <c r="B13" s="323" t="s">
        <v>1231</v>
      </c>
      <c r="C13" s="678" t="s">
        <v>912</v>
      </c>
      <c r="D13" s="678">
        <v>1</v>
      </c>
      <c r="E13" s="679">
        <v>0</v>
      </c>
      <c r="F13" s="680">
        <v>0</v>
      </c>
      <c r="G13" s="681">
        <f>SUM(E13*D13)</f>
        <v>0</v>
      </c>
      <c r="H13" s="669">
        <f>SUM(F13*D13)</f>
        <v>0</v>
      </c>
      <c r="I13" s="320"/>
      <c r="K13" s="670"/>
      <c r="L13" s="670"/>
    </row>
    <row r="14" spans="1:12" ht="12" customHeight="1">
      <c r="A14" s="675"/>
      <c r="B14" s="323" t="s">
        <v>1232</v>
      </c>
      <c r="C14" s="678"/>
      <c r="D14" s="678"/>
      <c r="E14" s="679"/>
      <c r="F14" s="680"/>
      <c r="G14" s="681"/>
      <c r="H14" s="669"/>
      <c r="I14" s="324"/>
      <c r="K14" s="670"/>
      <c r="L14" s="670"/>
    </row>
    <row r="15" spans="1:12" ht="12" customHeight="1">
      <c r="A15" s="675" t="s">
        <v>1233</v>
      </c>
      <c r="B15" s="323" t="s">
        <v>1234</v>
      </c>
      <c r="C15" s="678" t="s">
        <v>912</v>
      </c>
      <c r="D15" s="678">
        <v>7</v>
      </c>
      <c r="E15" s="679">
        <v>0</v>
      </c>
      <c r="F15" s="680">
        <v>0</v>
      </c>
      <c r="G15" s="681">
        <f>SUM(E15*D15)</f>
        <v>0</v>
      </c>
      <c r="H15" s="669">
        <f>SUM(F15*D15)</f>
        <v>0</v>
      </c>
      <c r="I15" s="320"/>
      <c r="K15" s="670"/>
      <c r="L15" s="670"/>
    </row>
    <row r="16" spans="1:12" ht="12" customHeight="1">
      <c r="A16" s="675"/>
      <c r="B16" s="323" t="s">
        <v>1235</v>
      </c>
      <c r="C16" s="678"/>
      <c r="D16" s="678"/>
      <c r="E16" s="679"/>
      <c r="F16" s="680"/>
      <c r="G16" s="681"/>
      <c r="H16" s="669"/>
      <c r="I16" s="324"/>
      <c r="K16" s="670"/>
      <c r="L16" s="670"/>
    </row>
    <row r="17" spans="1:12" ht="12" customHeight="1">
      <c r="A17" s="675" t="s">
        <v>1236</v>
      </c>
      <c r="B17" s="323" t="s">
        <v>1234</v>
      </c>
      <c r="C17" s="678" t="s">
        <v>912</v>
      </c>
      <c r="D17" s="678">
        <v>1</v>
      </c>
      <c r="E17" s="679">
        <v>0</v>
      </c>
      <c r="F17" s="680">
        <v>0</v>
      </c>
      <c r="G17" s="681">
        <f>SUM(E17*D17)</f>
        <v>0</v>
      </c>
      <c r="H17" s="669">
        <f>SUM(F17*D17)</f>
        <v>0</v>
      </c>
      <c r="I17" s="320"/>
      <c r="K17" s="670"/>
      <c r="L17" s="670"/>
    </row>
    <row r="18" spans="1:12" ht="12" customHeight="1">
      <c r="A18" s="675"/>
      <c r="B18" s="323" t="s">
        <v>1237</v>
      </c>
      <c r="C18" s="678"/>
      <c r="D18" s="678"/>
      <c r="E18" s="679"/>
      <c r="F18" s="680"/>
      <c r="G18" s="681"/>
      <c r="H18" s="669"/>
      <c r="I18" s="324"/>
      <c r="K18" s="670"/>
      <c r="L18" s="670"/>
    </row>
    <row r="19" spans="1:12" ht="12" customHeight="1">
      <c r="A19" s="675" t="s">
        <v>1238</v>
      </c>
      <c r="B19" s="323" t="s">
        <v>1239</v>
      </c>
      <c r="C19" s="678" t="s">
        <v>912</v>
      </c>
      <c r="D19" s="678">
        <v>4</v>
      </c>
      <c r="E19" s="679">
        <v>0</v>
      </c>
      <c r="F19" s="680">
        <v>0</v>
      </c>
      <c r="G19" s="681">
        <f>SUM(E19*D19)</f>
        <v>0</v>
      </c>
      <c r="H19" s="669">
        <f>SUM(F19*D19)</f>
        <v>0</v>
      </c>
      <c r="I19" s="320"/>
      <c r="K19" s="670"/>
      <c r="L19" s="670"/>
    </row>
    <row r="20" spans="1:12" ht="12" customHeight="1">
      <c r="A20" s="675"/>
      <c r="B20" s="323" t="s">
        <v>1240</v>
      </c>
      <c r="C20" s="678"/>
      <c r="D20" s="678"/>
      <c r="E20" s="679"/>
      <c r="F20" s="680"/>
      <c r="G20" s="681"/>
      <c r="H20" s="669"/>
      <c r="I20" s="324"/>
      <c r="K20" s="670"/>
      <c r="L20" s="670"/>
    </row>
    <row r="21" spans="1:12" ht="12" customHeight="1">
      <c r="A21" s="675" t="s">
        <v>1241</v>
      </c>
      <c r="B21" s="323" t="s">
        <v>1242</v>
      </c>
      <c r="C21" s="678" t="s">
        <v>1243</v>
      </c>
      <c r="D21" s="678">
        <v>14</v>
      </c>
      <c r="E21" s="679">
        <v>0</v>
      </c>
      <c r="F21" s="680">
        <v>0</v>
      </c>
      <c r="G21" s="681">
        <f>SUM(E21*D21)</f>
        <v>0</v>
      </c>
      <c r="H21" s="669">
        <f>SUM(F21*D21)</f>
        <v>0</v>
      </c>
      <c r="I21" s="320"/>
      <c r="K21" s="670"/>
      <c r="L21" s="670"/>
    </row>
    <row r="22" spans="1:12" ht="12" customHeight="1">
      <c r="A22" s="675"/>
      <c r="B22" s="323" t="s">
        <v>1235</v>
      </c>
      <c r="C22" s="678"/>
      <c r="D22" s="678"/>
      <c r="E22" s="679"/>
      <c r="F22" s="680"/>
      <c r="G22" s="681"/>
      <c r="H22" s="669"/>
      <c r="I22" s="324"/>
      <c r="K22" s="670"/>
      <c r="L22" s="670"/>
    </row>
    <row r="23" spans="1:12" ht="12" customHeight="1">
      <c r="A23" s="675" t="s">
        <v>1244</v>
      </c>
      <c r="B23" s="323" t="s">
        <v>1242</v>
      </c>
      <c r="C23" s="678" t="s">
        <v>1243</v>
      </c>
      <c r="D23" s="678">
        <v>2</v>
      </c>
      <c r="E23" s="679">
        <v>0</v>
      </c>
      <c r="F23" s="680">
        <v>0</v>
      </c>
      <c r="G23" s="681">
        <f>SUM(E23*D23)</f>
        <v>0</v>
      </c>
      <c r="H23" s="669">
        <f>SUM(F23*D23)</f>
        <v>0</v>
      </c>
      <c r="I23" s="320"/>
      <c r="K23" s="670"/>
      <c r="L23" s="670"/>
    </row>
    <row r="24" spans="1:12" ht="12" customHeight="1">
      <c r="A24" s="675"/>
      <c r="B24" s="323" t="s">
        <v>1237</v>
      </c>
      <c r="C24" s="678"/>
      <c r="D24" s="678"/>
      <c r="E24" s="679"/>
      <c r="F24" s="680"/>
      <c r="G24" s="681"/>
      <c r="H24" s="669"/>
      <c r="I24" s="324"/>
      <c r="K24" s="670"/>
      <c r="L24" s="670"/>
    </row>
    <row r="25" spans="1:12" ht="12" customHeight="1">
      <c r="A25" s="675" t="s">
        <v>1245</v>
      </c>
      <c r="B25" s="325" t="s">
        <v>1246</v>
      </c>
      <c r="C25" s="678" t="s">
        <v>120</v>
      </c>
      <c r="D25" s="678">
        <v>1</v>
      </c>
      <c r="E25" s="679">
        <v>0</v>
      </c>
      <c r="F25" s="680">
        <v>0</v>
      </c>
      <c r="G25" s="681">
        <f>SUM(E25*D25)</f>
        <v>0</v>
      </c>
      <c r="H25" s="669">
        <f>SUM(F25*D25)</f>
        <v>0</v>
      </c>
      <c r="I25" s="320"/>
      <c r="K25" s="670"/>
      <c r="L25" s="670"/>
    </row>
    <row r="26" spans="1:12" ht="12" customHeight="1">
      <c r="A26" s="675"/>
      <c r="B26" s="325" t="s">
        <v>1247</v>
      </c>
      <c r="C26" s="678"/>
      <c r="D26" s="678"/>
      <c r="E26" s="679"/>
      <c r="F26" s="680"/>
      <c r="G26" s="681"/>
      <c r="H26" s="669"/>
      <c r="I26" s="324"/>
      <c r="K26" s="670"/>
      <c r="L26" s="670"/>
    </row>
    <row r="27" spans="1:12" ht="12" customHeight="1">
      <c r="A27" s="675" t="s">
        <v>1248</v>
      </c>
      <c r="B27" s="326" t="s">
        <v>1249</v>
      </c>
      <c r="C27" s="678" t="s">
        <v>1243</v>
      </c>
      <c r="D27" s="678">
        <v>8</v>
      </c>
      <c r="E27" s="679">
        <v>0</v>
      </c>
      <c r="F27" s="680">
        <v>0</v>
      </c>
      <c r="G27" s="681">
        <f>SUM(E27*D27)</f>
        <v>0</v>
      </c>
      <c r="H27" s="669">
        <f>SUM(F27*D27)</f>
        <v>0</v>
      </c>
      <c r="I27" s="320"/>
      <c r="K27" s="670"/>
      <c r="L27" s="670"/>
    </row>
    <row r="28" spans="1:12" ht="12" customHeight="1">
      <c r="A28" s="675"/>
      <c r="B28" s="325" t="s">
        <v>1247</v>
      </c>
      <c r="C28" s="678"/>
      <c r="D28" s="678"/>
      <c r="E28" s="679"/>
      <c r="F28" s="680"/>
      <c r="G28" s="681"/>
      <c r="H28" s="669"/>
      <c r="I28" s="322"/>
      <c r="K28" s="670"/>
      <c r="L28" s="670"/>
    </row>
    <row r="29" spans="1:12" ht="12" customHeight="1">
      <c r="A29" s="675" t="s">
        <v>1250</v>
      </c>
      <c r="B29" s="326" t="s">
        <v>1251</v>
      </c>
      <c r="C29" s="678" t="s">
        <v>1243</v>
      </c>
      <c r="D29" s="678">
        <v>5</v>
      </c>
      <c r="E29" s="679">
        <v>0</v>
      </c>
      <c r="F29" s="680">
        <v>0</v>
      </c>
      <c r="G29" s="681">
        <f>SUM(E29*D29)</f>
        <v>0</v>
      </c>
      <c r="H29" s="669">
        <f>SUM(F29*D29)</f>
        <v>0</v>
      </c>
      <c r="I29" s="320"/>
      <c r="K29" s="670"/>
      <c r="L29" s="670"/>
    </row>
    <row r="30" spans="1:12" ht="12" customHeight="1">
      <c r="A30" s="675"/>
      <c r="B30" s="325" t="s">
        <v>1247</v>
      </c>
      <c r="C30" s="678"/>
      <c r="D30" s="678"/>
      <c r="E30" s="679"/>
      <c r="F30" s="680"/>
      <c r="G30" s="681"/>
      <c r="H30" s="669"/>
      <c r="I30" s="322"/>
      <c r="K30" s="670"/>
      <c r="L30" s="670"/>
    </row>
    <row r="31" spans="1:12" ht="12" customHeight="1">
      <c r="A31" s="675" t="s">
        <v>1252</v>
      </c>
      <c r="B31" s="326" t="s">
        <v>1253</v>
      </c>
      <c r="C31" s="678" t="s">
        <v>1243</v>
      </c>
      <c r="D31" s="678">
        <v>9</v>
      </c>
      <c r="E31" s="679">
        <v>0</v>
      </c>
      <c r="F31" s="680">
        <v>0</v>
      </c>
      <c r="G31" s="681">
        <f>SUM(E31*D31)</f>
        <v>0</v>
      </c>
      <c r="H31" s="669">
        <f>SUM(F31*D31)</f>
        <v>0</v>
      </c>
      <c r="I31" s="320"/>
      <c r="K31" s="670"/>
      <c r="L31" s="670"/>
    </row>
    <row r="32" spans="1:12" ht="12" customHeight="1">
      <c r="A32" s="675"/>
      <c r="B32" s="325" t="s">
        <v>1247</v>
      </c>
      <c r="C32" s="678"/>
      <c r="D32" s="678"/>
      <c r="E32" s="679"/>
      <c r="F32" s="680"/>
      <c r="G32" s="681"/>
      <c r="H32" s="669"/>
      <c r="I32" s="322"/>
      <c r="K32" s="670"/>
      <c r="L32" s="670"/>
    </row>
    <row r="33" spans="1:12" ht="12" customHeight="1">
      <c r="A33" s="675" t="s">
        <v>1254</v>
      </c>
      <c r="B33" s="676" t="s">
        <v>1255</v>
      </c>
      <c r="C33" s="678" t="s">
        <v>120</v>
      </c>
      <c r="D33" s="678">
        <v>4</v>
      </c>
      <c r="E33" s="679">
        <v>0</v>
      </c>
      <c r="F33" s="680">
        <v>0</v>
      </c>
      <c r="G33" s="681">
        <f>SUM(E33*D33)</f>
        <v>0</v>
      </c>
      <c r="H33" s="669">
        <f>SUM(F33*D33)</f>
        <v>0</v>
      </c>
      <c r="I33" s="320"/>
      <c r="K33" s="670"/>
      <c r="L33" s="670"/>
    </row>
    <row r="34" spans="1:12" ht="12" customHeight="1">
      <c r="A34" s="675"/>
      <c r="B34" s="677"/>
      <c r="C34" s="678"/>
      <c r="D34" s="678"/>
      <c r="E34" s="679"/>
      <c r="F34" s="680"/>
      <c r="G34" s="681"/>
      <c r="H34" s="669"/>
      <c r="I34" s="322"/>
      <c r="K34" s="670"/>
      <c r="L34" s="670"/>
    </row>
    <row r="35" spans="1:12" ht="12" customHeight="1">
      <c r="A35" s="327" t="s">
        <v>1256</v>
      </c>
      <c r="B35" s="326" t="s">
        <v>1257</v>
      </c>
      <c r="C35" s="328" t="s">
        <v>164</v>
      </c>
      <c r="D35" s="329">
        <v>2</v>
      </c>
      <c r="E35" s="330">
        <v>0</v>
      </c>
      <c r="F35" s="331">
        <v>0</v>
      </c>
      <c r="G35" s="332">
        <f>SUM(E35*D35)</f>
        <v>0</v>
      </c>
      <c r="H35" s="333">
        <f>SUM(F35*D35)</f>
        <v>0</v>
      </c>
      <c r="I35" s="320"/>
      <c r="K35" s="334"/>
      <c r="L35" s="335"/>
    </row>
    <row r="36" spans="1:12" ht="12" customHeight="1">
      <c r="A36" s="327" t="s">
        <v>1258</v>
      </c>
      <c r="B36" s="336" t="s">
        <v>1259</v>
      </c>
      <c r="C36" s="328" t="s">
        <v>912</v>
      </c>
      <c r="D36" s="329">
        <v>1</v>
      </c>
      <c r="E36" s="330">
        <v>0</v>
      </c>
      <c r="F36" s="331">
        <v>0</v>
      </c>
      <c r="G36" s="332">
        <f aca="true" t="shared" si="0" ref="G36:G38">SUM(E36*D36)</f>
        <v>0</v>
      </c>
      <c r="H36" s="333">
        <f aca="true" t="shared" si="1" ref="H36:H38">SUM(F36*D36)</f>
        <v>0</v>
      </c>
      <c r="I36" s="322"/>
      <c r="K36" s="334"/>
      <c r="L36" s="335"/>
    </row>
    <row r="37" spans="1:9" ht="12" customHeight="1">
      <c r="A37" s="327" t="s">
        <v>1260</v>
      </c>
      <c r="B37" s="336" t="s">
        <v>1261</v>
      </c>
      <c r="C37" s="328" t="s">
        <v>912</v>
      </c>
      <c r="D37" s="337" t="s">
        <v>80</v>
      </c>
      <c r="E37" s="330">
        <v>0</v>
      </c>
      <c r="F37" s="331">
        <v>0</v>
      </c>
      <c r="G37" s="332">
        <f t="shared" si="0"/>
        <v>0</v>
      </c>
      <c r="H37" s="333">
        <f t="shared" si="1"/>
        <v>0</v>
      </c>
      <c r="I37" s="338"/>
    </row>
    <row r="38" spans="1:9" ht="12" customHeight="1" thickBot="1">
      <c r="A38" s="327" t="s">
        <v>1262</v>
      </c>
      <c r="B38" s="336" t="s">
        <v>1263</v>
      </c>
      <c r="C38" s="328" t="s">
        <v>912</v>
      </c>
      <c r="D38" s="337" t="s">
        <v>80</v>
      </c>
      <c r="E38" s="330">
        <v>0</v>
      </c>
      <c r="F38" s="331">
        <v>0</v>
      </c>
      <c r="G38" s="332">
        <f t="shared" si="0"/>
        <v>0</v>
      </c>
      <c r="H38" s="333">
        <f t="shared" si="1"/>
        <v>0</v>
      </c>
      <c r="I38" s="338"/>
    </row>
    <row r="39" spans="1:9" ht="27" customHeight="1" thickBot="1" thickTop="1">
      <c r="A39" s="339"/>
      <c r="B39" s="340" t="s">
        <v>1264</v>
      </c>
      <c r="C39" s="341"/>
      <c r="D39" s="342"/>
      <c r="E39" s="343"/>
      <c r="F39" s="344"/>
      <c r="G39" s="345">
        <f>SUM(G7:G38)</f>
        <v>0</v>
      </c>
      <c r="H39" s="345">
        <f>SUM(H7:H38)</f>
        <v>0</v>
      </c>
      <c r="I39" s="346"/>
    </row>
    <row r="40" spans="1:9" ht="14.25" customHeight="1" thickTop="1">
      <c r="A40" s="176"/>
      <c r="B40" s="671" t="s">
        <v>1269</v>
      </c>
      <c r="C40" s="672"/>
      <c r="D40" s="672"/>
      <c r="E40" s="672"/>
      <c r="F40" s="673"/>
      <c r="G40" s="674">
        <f>G39+H39</f>
        <v>0</v>
      </c>
      <c r="H40" s="674"/>
      <c r="I40" s="311"/>
    </row>
  </sheetData>
  <mergeCells count="128">
    <mergeCell ref="G2:G3"/>
    <mergeCell ref="H2:H3"/>
    <mergeCell ref="A7:A10"/>
    <mergeCell ref="C7:C10"/>
    <mergeCell ref="D7:D10"/>
    <mergeCell ref="E7:E10"/>
    <mergeCell ref="F7:F10"/>
    <mergeCell ref="G7:G10"/>
    <mergeCell ref="H7:H10"/>
    <mergeCell ref="A2:A3"/>
    <mergeCell ref="B2:B3"/>
    <mergeCell ref="C2:C3"/>
    <mergeCell ref="D2:D3"/>
    <mergeCell ref="E2:E3"/>
    <mergeCell ref="F2:F3"/>
    <mergeCell ref="K7:K10"/>
    <mergeCell ref="L7:L10"/>
    <mergeCell ref="A11:A12"/>
    <mergeCell ref="C11:C12"/>
    <mergeCell ref="D11:D12"/>
    <mergeCell ref="E11:E12"/>
    <mergeCell ref="F11:F12"/>
    <mergeCell ref="G11:G12"/>
    <mergeCell ref="H11:H12"/>
    <mergeCell ref="K11:K12"/>
    <mergeCell ref="L11:L12"/>
    <mergeCell ref="A13:A14"/>
    <mergeCell ref="C13:C14"/>
    <mergeCell ref="D13:D14"/>
    <mergeCell ref="E13:E14"/>
    <mergeCell ref="F13:F14"/>
    <mergeCell ref="G13:G14"/>
    <mergeCell ref="H13:H14"/>
    <mergeCell ref="K13:K14"/>
    <mergeCell ref="L13:L14"/>
    <mergeCell ref="H15:H16"/>
    <mergeCell ref="K15:K16"/>
    <mergeCell ref="L15:L16"/>
    <mergeCell ref="A17:A18"/>
    <mergeCell ref="C17:C18"/>
    <mergeCell ref="D17:D18"/>
    <mergeCell ref="E17:E18"/>
    <mergeCell ref="F17:F18"/>
    <mergeCell ref="G17:G18"/>
    <mergeCell ref="H17:H18"/>
    <mergeCell ref="A15:A16"/>
    <mergeCell ref="C15:C16"/>
    <mergeCell ref="D15:D16"/>
    <mergeCell ref="E15:E16"/>
    <mergeCell ref="F15:F16"/>
    <mergeCell ref="G15:G16"/>
    <mergeCell ref="K17:K18"/>
    <mergeCell ref="L17:L18"/>
    <mergeCell ref="A19:A20"/>
    <mergeCell ref="C19:C20"/>
    <mergeCell ref="D19:D20"/>
    <mergeCell ref="E19:E20"/>
    <mergeCell ref="F19:F20"/>
    <mergeCell ref="G19:G20"/>
    <mergeCell ref="H19:H20"/>
    <mergeCell ref="K19:K20"/>
    <mergeCell ref="L19:L20"/>
    <mergeCell ref="A21:A22"/>
    <mergeCell ref="C21:C22"/>
    <mergeCell ref="D21:D22"/>
    <mergeCell ref="E21:E22"/>
    <mergeCell ref="F21:F22"/>
    <mergeCell ref="G21:G22"/>
    <mergeCell ref="H21:H22"/>
    <mergeCell ref="K21:K22"/>
    <mergeCell ref="L21:L22"/>
    <mergeCell ref="H23:H24"/>
    <mergeCell ref="K23:K24"/>
    <mergeCell ref="L23:L24"/>
    <mergeCell ref="A25:A26"/>
    <mergeCell ref="C25:C26"/>
    <mergeCell ref="D25:D26"/>
    <mergeCell ref="E25:E26"/>
    <mergeCell ref="F25:F26"/>
    <mergeCell ref="G25:G26"/>
    <mergeCell ref="H25:H26"/>
    <mergeCell ref="A23:A24"/>
    <mergeCell ref="C23:C24"/>
    <mergeCell ref="D23:D24"/>
    <mergeCell ref="E23:E24"/>
    <mergeCell ref="F23:F24"/>
    <mergeCell ref="G23:G24"/>
    <mergeCell ref="K25:K26"/>
    <mergeCell ref="L25:L26"/>
    <mergeCell ref="A27:A28"/>
    <mergeCell ref="C27:C28"/>
    <mergeCell ref="D27:D28"/>
    <mergeCell ref="E27:E28"/>
    <mergeCell ref="F27:F28"/>
    <mergeCell ref="G27:G28"/>
    <mergeCell ref="H27:H28"/>
    <mergeCell ref="K27:K28"/>
    <mergeCell ref="L27:L28"/>
    <mergeCell ref="A29:A30"/>
    <mergeCell ref="C29:C30"/>
    <mergeCell ref="D29:D30"/>
    <mergeCell ref="E29:E30"/>
    <mergeCell ref="F29:F30"/>
    <mergeCell ref="G29:G30"/>
    <mergeCell ref="H29:H30"/>
    <mergeCell ref="K29:K30"/>
    <mergeCell ref="L29:L30"/>
    <mergeCell ref="H33:H34"/>
    <mergeCell ref="K33:K34"/>
    <mergeCell ref="L33:L34"/>
    <mergeCell ref="B40:F40"/>
    <mergeCell ref="G40:H40"/>
    <mergeCell ref="H31:H32"/>
    <mergeCell ref="K31:K32"/>
    <mergeCell ref="L31:L32"/>
    <mergeCell ref="A33:A34"/>
    <mergeCell ref="B33:B34"/>
    <mergeCell ref="C33:C34"/>
    <mergeCell ref="D33:D34"/>
    <mergeCell ref="E33:E34"/>
    <mergeCell ref="F33:F34"/>
    <mergeCell ref="G33:G34"/>
    <mergeCell ref="A31:A32"/>
    <mergeCell ref="C31:C32"/>
    <mergeCell ref="D31:D32"/>
    <mergeCell ref="E31:E32"/>
    <mergeCell ref="F31:F32"/>
    <mergeCell ref="G31:G32"/>
  </mergeCells>
  <printOptions/>
  <pageMargins left="0.6692913385826772" right="0.2362204724409449" top="0.9448818897637796" bottom="0.9448818897637796" header="0.5118110236220472" footer="0.5118110236220472"/>
  <pageSetup fitToHeight="2" horizontalDpi="600" verticalDpi="600" orientation="portrait" paperSize="9" scale="70" r:id="rId1"/>
  <headerFooter alignWithMargins="0">
    <oddHeader>&amp;RNemocnice Vyškov
Poliklinika - sociální zařízení</oddHeader>
    <oddFooter>&amp;LMMklima s.r.o.
Palackého třída 2630/131
61200 Brno&amp;C
&amp;D
&amp;Rstrana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topLeftCell="A28">
      <selection activeCell="C43" sqref="C43"/>
    </sheetView>
  </sheetViews>
  <sheetFormatPr defaultColWidth="9.140625" defaultRowHeight="15"/>
  <cols>
    <col min="1" max="1" width="8.00390625" style="187" customWidth="1"/>
    <col min="2" max="2" width="47.28125" style="303" customWidth="1"/>
    <col min="3" max="3" width="6.7109375" style="188" customWidth="1"/>
    <col min="4" max="4" width="6.7109375" style="187" customWidth="1"/>
    <col min="5" max="5" width="16.28125" style="347" customWidth="1"/>
    <col min="6" max="6" width="11.8515625" style="305" customWidth="1"/>
    <col min="7" max="7" width="15.140625" style="305" customWidth="1"/>
    <col min="8" max="8" width="15.8515625" style="305" customWidth="1"/>
    <col min="9" max="9" width="13.28125" style="305" hidden="1" customWidth="1"/>
    <col min="10" max="256" width="9.140625" style="174" customWidth="1"/>
    <col min="257" max="257" width="8.00390625" style="174" customWidth="1"/>
    <col min="258" max="258" width="47.28125" style="174" customWidth="1"/>
    <col min="259" max="260" width="6.7109375" style="174" customWidth="1"/>
    <col min="261" max="261" width="16.28125" style="174" customWidth="1"/>
    <col min="262" max="262" width="11.8515625" style="174" customWidth="1"/>
    <col min="263" max="263" width="15.140625" style="174" customWidth="1"/>
    <col min="264" max="264" width="15.8515625" style="174" customWidth="1"/>
    <col min="265" max="265" width="9.140625" style="174" hidden="1" customWidth="1"/>
    <col min="266" max="512" width="9.140625" style="174" customWidth="1"/>
    <col min="513" max="513" width="8.00390625" style="174" customWidth="1"/>
    <col min="514" max="514" width="47.28125" style="174" customWidth="1"/>
    <col min="515" max="516" width="6.7109375" style="174" customWidth="1"/>
    <col min="517" max="517" width="16.28125" style="174" customWidth="1"/>
    <col min="518" max="518" width="11.8515625" style="174" customWidth="1"/>
    <col min="519" max="519" width="15.140625" style="174" customWidth="1"/>
    <col min="520" max="520" width="15.8515625" style="174" customWidth="1"/>
    <col min="521" max="521" width="9.140625" style="174" hidden="1" customWidth="1"/>
    <col min="522" max="768" width="9.140625" style="174" customWidth="1"/>
    <col min="769" max="769" width="8.00390625" style="174" customWidth="1"/>
    <col min="770" max="770" width="47.28125" style="174" customWidth="1"/>
    <col min="771" max="772" width="6.7109375" style="174" customWidth="1"/>
    <col min="773" max="773" width="16.28125" style="174" customWidth="1"/>
    <col min="774" max="774" width="11.8515625" style="174" customWidth="1"/>
    <col min="775" max="775" width="15.140625" style="174" customWidth="1"/>
    <col min="776" max="776" width="15.8515625" style="174" customWidth="1"/>
    <col min="777" max="777" width="9.140625" style="174" hidden="1" customWidth="1"/>
    <col min="778" max="1024" width="9.140625" style="174" customWidth="1"/>
    <col min="1025" max="1025" width="8.00390625" style="174" customWidth="1"/>
    <col min="1026" max="1026" width="47.28125" style="174" customWidth="1"/>
    <col min="1027" max="1028" width="6.7109375" style="174" customWidth="1"/>
    <col min="1029" max="1029" width="16.28125" style="174" customWidth="1"/>
    <col min="1030" max="1030" width="11.8515625" style="174" customWidth="1"/>
    <col min="1031" max="1031" width="15.140625" style="174" customWidth="1"/>
    <col min="1032" max="1032" width="15.8515625" style="174" customWidth="1"/>
    <col min="1033" max="1033" width="9.140625" style="174" hidden="1" customWidth="1"/>
    <col min="1034" max="1280" width="9.140625" style="174" customWidth="1"/>
    <col min="1281" max="1281" width="8.00390625" style="174" customWidth="1"/>
    <col min="1282" max="1282" width="47.28125" style="174" customWidth="1"/>
    <col min="1283" max="1284" width="6.7109375" style="174" customWidth="1"/>
    <col min="1285" max="1285" width="16.28125" style="174" customWidth="1"/>
    <col min="1286" max="1286" width="11.8515625" style="174" customWidth="1"/>
    <col min="1287" max="1287" width="15.140625" style="174" customWidth="1"/>
    <col min="1288" max="1288" width="15.8515625" style="174" customWidth="1"/>
    <col min="1289" max="1289" width="9.140625" style="174" hidden="1" customWidth="1"/>
    <col min="1290" max="1536" width="9.140625" style="174" customWidth="1"/>
    <col min="1537" max="1537" width="8.00390625" style="174" customWidth="1"/>
    <col min="1538" max="1538" width="47.28125" style="174" customWidth="1"/>
    <col min="1539" max="1540" width="6.7109375" style="174" customWidth="1"/>
    <col min="1541" max="1541" width="16.28125" style="174" customWidth="1"/>
    <col min="1542" max="1542" width="11.8515625" style="174" customWidth="1"/>
    <col min="1543" max="1543" width="15.140625" style="174" customWidth="1"/>
    <col min="1544" max="1544" width="15.8515625" style="174" customWidth="1"/>
    <col min="1545" max="1545" width="9.140625" style="174" hidden="1" customWidth="1"/>
    <col min="1546" max="1792" width="9.140625" style="174" customWidth="1"/>
    <col min="1793" max="1793" width="8.00390625" style="174" customWidth="1"/>
    <col min="1794" max="1794" width="47.28125" style="174" customWidth="1"/>
    <col min="1795" max="1796" width="6.7109375" style="174" customWidth="1"/>
    <col min="1797" max="1797" width="16.28125" style="174" customWidth="1"/>
    <col min="1798" max="1798" width="11.8515625" style="174" customWidth="1"/>
    <col min="1799" max="1799" width="15.140625" style="174" customWidth="1"/>
    <col min="1800" max="1800" width="15.8515625" style="174" customWidth="1"/>
    <col min="1801" max="1801" width="9.140625" style="174" hidden="1" customWidth="1"/>
    <col min="1802" max="2048" width="9.140625" style="174" customWidth="1"/>
    <col min="2049" max="2049" width="8.00390625" style="174" customWidth="1"/>
    <col min="2050" max="2050" width="47.28125" style="174" customWidth="1"/>
    <col min="2051" max="2052" width="6.7109375" style="174" customWidth="1"/>
    <col min="2053" max="2053" width="16.28125" style="174" customWidth="1"/>
    <col min="2054" max="2054" width="11.8515625" style="174" customWidth="1"/>
    <col min="2055" max="2055" width="15.140625" style="174" customWidth="1"/>
    <col min="2056" max="2056" width="15.8515625" style="174" customWidth="1"/>
    <col min="2057" max="2057" width="9.140625" style="174" hidden="1" customWidth="1"/>
    <col min="2058" max="2304" width="9.140625" style="174" customWidth="1"/>
    <col min="2305" max="2305" width="8.00390625" style="174" customWidth="1"/>
    <col min="2306" max="2306" width="47.28125" style="174" customWidth="1"/>
    <col min="2307" max="2308" width="6.7109375" style="174" customWidth="1"/>
    <col min="2309" max="2309" width="16.28125" style="174" customWidth="1"/>
    <col min="2310" max="2310" width="11.8515625" style="174" customWidth="1"/>
    <col min="2311" max="2311" width="15.140625" style="174" customWidth="1"/>
    <col min="2312" max="2312" width="15.8515625" style="174" customWidth="1"/>
    <col min="2313" max="2313" width="9.140625" style="174" hidden="1" customWidth="1"/>
    <col min="2314" max="2560" width="9.140625" style="174" customWidth="1"/>
    <col min="2561" max="2561" width="8.00390625" style="174" customWidth="1"/>
    <col min="2562" max="2562" width="47.28125" style="174" customWidth="1"/>
    <col min="2563" max="2564" width="6.7109375" style="174" customWidth="1"/>
    <col min="2565" max="2565" width="16.28125" style="174" customWidth="1"/>
    <col min="2566" max="2566" width="11.8515625" style="174" customWidth="1"/>
    <col min="2567" max="2567" width="15.140625" style="174" customWidth="1"/>
    <col min="2568" max="2568" width="15.8515625" style="174" customWidth="1"/>
    <col min="2569" max="2569" width="9.140625" style="174" hidden="1" customWidth="1"/>
    <col min="2570" max="2816" width="9.140625" style="174" customWidth="1"/>
    <col min="2817" max="2817" width="8.00390625" style="174" customWidth="1"/>
    <col min="2818" max="2818" width="47.28125" style="174" customWidth="1"/>
    <col min="2819" max="2820" width="6.7109375" style="174" customWidth="1"/>
    <col min="2821" max="2821" width="16.28125" style="174" customWidth="1"/>
    <col min="2822" max="2822" width="11.8515625" style="174" customWidth="1"/>
    <col min="2823" max="2823" width="15.140625" style="174" customWidth="1"/>
    <col min="2824" max="2824" width="15.8515625" style="174" customWidth="1"/>
    <col min="2825" max="2825" width="9.140625" style="174" hidden="1" customWidth="1"/>
    <col min="2826" max="3072" width="9.140625" style="174" customWidth="1"/>
    <col min="3073" max="3073" width="8.00390625" style="174" customWidth="1"/>
    <col min="3074" max="3074" width="47.28125" style="174" customWidth="1"/>
    <col min="3075" max="3076" width="6.7109375" style="174" customWidth="1"/>
    <col min="3077" max="3077" width="16.28125" style="174" customWidth="1"/>
    <col min="3078" max="3078" width="11.8515625" style="174" customWidth="1"/>
    <col min="3079" max="3079" width="15.140625" style="174" customWidth="1"/>
    <col min="3080" max="3080" width="15.8515625" style="174" customWidth="1"/>
    <col min="3081" max="3081" width="9.140625" style="174" hidden="1" customWidth="1"/>
    <col min="3082" max="3328" width="9.140625" style="174" customWidth="1"/>
    <col min="3329" max="3329" width="8.00390625" style="174" customWidth="1"/>
    <col min="3330" max="3330" width="47.28125" style="174" customWidth="1"/>
    <col min="3331" max="3332" width="6.7109375" style="174" customWidth="1"/>
    <col min="3333" max="3333" width="16.28125" style="174" customWidth="1"/>
    <col min="3334" max="3334" width="11.8515625" style="174" customWidth="1"/>
    <col min="3335" max="3335" width="15.140625" style="174" customWidth="1"/>
    <col min="3336" max="3336" width="15.8515625" style="174" customWidth="1"/>
    <col min="3337" max="3337" width="9.140625" style="174" hidden="1" customWidth="1"/>
    <col min="3338" max="3584" width="9.140625" style="174" customWidth="1"/>
    <col min="3585" max="3585" width="8.00390625" style="174" customWidth="1"/>
    <col min="3586" max="3586" width="47.28125" style="174" customWidth="1"/>
    <col min="3587" max="3588" width="6.7109375" style="174" customWidth="1"/>
    <col min="3589" max="3589" width="16.28125" style="174" customWidth="1"/>
    <col min="3590" max="3590" width="11.8515625" style="174" customWidth="1"/>
    <col min="3591" max="3591" width="15.140625" style="174" customWidth="1"/>
    <col min="3592" max="3592" width="15.8515625" style="174" customWidth="1"/>
    <col min="3593" max="3593" width="9.140625" style="174" hidden="1" customWidth="1"/>
    <col min="3594" max="3840" width="9.140625" style="174" customWidth="1"/>
    <col min="3841" max="3841" width="8.00390625" style="174" customWidth="1"/>
    <col min="3842" max="3842" width="47.28125" style="174" customWidth="1"/>
    <col min="3843" max="3844" width="6.7109375" style="174" customWidth="1"/>
    <col min="3845" max="3845" width="16.28125" style="174" customWidth="1"/>
    <col min="3846" max="3846" width="11.8515625" style="174" customWidth="1"/>
    <col min="3847" max="3847" width="15.140625" style="174" customWidth="1"/>
    <col min="3848" max="3848" width="15.8515625" style="174" customWidth="1"/>
    <col min="3849" max="3849" width="9.140625" style="174" hidden="1" customWidth="1"/>
    <col min="3850" max="4096" width="9.140625" style="174" customWidth="1"/>
    <col min="4097" max="4097" width="8.00390625" style="174" customWidth="1"/>
    <col min="4098" max="4098" width="47.28125" style="174" customWidth="1"/>
    <col min="4099" max="4100" width="6.7109375" style="174" customWidth="1"/>
    <col min="4101" max="4101" width="16.28125" style="174" customWidth="1"/>
    <col min="4102" max="4102" width="11.8515625" style="174" customWidth="1"/>
    <col min="4103" max="4103" width="15.140625" style="174" customWidth="1"/>
    <col min="4104" max="4104" width="15.8515625" style="174" customWidth="1"/>
    <col min="4105" max="4105" width="9.140625" style="174" hidden="1" customWidth="1"/>
    <col min="4106" max="4352" width="9.140625" style="174" customWidth="1"/>
    <col min="4353" max="4353" width="8.00390625" style="174" customWidth="1"/>
    <col min="4354" max="4354" width="47.28125" style="174" customWidth="1"/>
    <col min="4355" max="4356" width="6.7109375" style="174" customWidth="1"/>
    <col min="4357" max="4357" width="16.28125" style="174" customWidth="1"/>
    <col min="4358" max="4358" width="11.8515625" style="174" customWidth="1"/>
    <col min="4359" max="4359" width="15.140625" style="174" customWidth="1"/>
    <col min="4360" max="4360" width="15.8515625" style="174" customWidth="1"/>
    <col min="4361" max="4361" width="9.140625" style="174" hidden="1" customWidth="1"/>
    <col min="4362" max="4608" width="9.140625" style="174" customWidth="1"/>
    <col min="4609" max="4609" width="8.00390625" style="174" customWidth="1"/>
    <col min="4610" max="4610" width="47.28125" style="174" customWidth="1"/>
    <col min="4611" max="4612" width="6.7109375" style="174" customWidth="1"/>
    <col min="4613" max="4613" width="16.28125" style="174" customWidth="1"/>
    <col min="4614" max="4614" width="11.8515625" style="174" customWidth="1"/>
    <col min="4615" max="4615" width="15.140625" style="174" customWidth="1"/>
    <col min="4616" max="4616" width="15.8515625" style="174" customWidth="1"/>
    <col min="4617" max="4617" width="9.140625" style="174" hidden="1" customWidth="1"/>
    <col min="4618" max="4864" width="9.140625" style="174" customWidth="1"/>
    <col min="4865" max="4865" width="8.00390625" style="174" customWidth="1"/>
    <col min="4866" max="4866" width="47.28125" style="174" customWidth="1"/>
    <col min="4867" max="4868" width="6.7109375" style="174" customWidth="1"/>
    <col min="4869" max="4869" width="16.28125" style="174" customWidth="1"/>
    <col min="4870" max="4870" width="11.8515625" style="174" customWidth="1"/>
    <col min="4871" max="4871" width="15.140625" style="174" customWidth="1"/>
    <col min="4872" max="4872" width="15.8515625" style="174" customWidth="1"/>
    <col min="4873" max="4873" width="9.140625" style="174" hidden="1" customWidth="1"/>
    <col min="4874" max="5120" width="9.140625" style="174" customWidth="1"/>
    <col min="5121" max="5121" width="8.00390625" style="174" customWidth="1"/>
    <col min="5122" max="5122" width="47.28125" style="174" customWidth="1"/>
    <col min="5123" max="5124" width="6.7109375" style="174" customWidth="1"/>
    <col min="5125" max="5125" width="16.28125" style="174" customWidth="1"/>
    <col min="5126" max="5126" width="11.8515625" style="174" customWidth="1"/>
    <col min="5127" max="5127" width="15.140625" style="174" customWidth="1"/>
    <col min="5128" max="5128" width="15.8515625" style="174" customWidth="1"/>
    <col min="5129" max="5129" width="9.140625" style="174" hidden="1" customWidth="1"/>
    <col min="5130" max="5376" width="9.140625" style="174" customWidth="1"/>
    <col min="5377" max="5377" width="8.00390625" style="174" customWidth="1"/>
    <col min="5378" max="5378" width="47.28125" style="174" customWidth="1"/>
    <col min="5379" max="5380" width="6.7109375" style="174" customWidth="1"/>
    <col min="5381" max="5381" width="16.28125" style="174" customWidth="1"/>
    <col min="5382" max="5382" width="11.8515625" style="174" customWidth="1"/>
    <col min="5383" max="5383" width="15.140625" style="174" customWidth="1"/>
    <col min="5384" max="5384" width="15.8515625" style="174" customWidth="1"/>
    <col min="5385" max="5385" width="9.140625" style="174" hidden="1" customWidth="1"/>
    <col min="5386" max="5632" width="9.140625" style="174" customWidth="1"/>
    <col min="5633" max="5633" width="8.00390625" style="174" customWidth="1"/>
    <col min="5634" max="5634" width="47.28125" style="174" customWidth="1"/>
    <col min="5635" max="5636" width="6.7109375" style="174" customWidth="1"/>
    <col min="5637" max="5637" width="16.28125" style="174" customWidth="1"/>
    <col min="5638" max="5638" width="11.8515625" style="174" customWidth="1"/>
    <col min="5639" max="5639" width="15.140625" style="174" customWidth="1"/>
    <col min="5640" max="5640" width="15.8515625" style="174" customWidth="1"/>
    <col min="5641" max="5641" width="9.140625" style="174" hidden="1" customWidth="1"/>
    <col min="5642" max="5888" width="9.140625" style="174" customWidth="1"/>
    <col min="5889" max="5889" width="8.00390625" style="174" customWidth="1"/>
    <col min="5890" max="5890" width="47.28125" style="174" customWidth="1"/>
    <col min="5891" max="5892" width="6.7109375" style="174" customWidth="1"/>
    <col min="5893" max="5893" width="16.28125" style="174" customWidth="1"/>
    <col min="5894" max="5894" width="11.8515625" style="174" customWidth="1"/>
    <col min="5895" max="5895" width="15.140625" style="174" customWidth="1"/>
    <col min="5896" max="5896" width="15.8515625" style="174" customWidth="1"/>
    <col min="5897" max="5897" width="9.140625" style="174" hidden="1" customWidth="1"/>
    <col min="5898" max="6144" width="9.140625" style="174" customWidth="1"/>
    <col min="6145" max="6145" width="8.00390625" style="174" customWidth="1"/>
    <col min="6146" max="6146" width="47.28125" style="174" customWidth="1"/>
    <col min="6147" max="6148" width="6.7109375" style="174" customWidth="1"/>
    <col min="6149" max="6149" width="16.28125" style="174" customWidth="1"/>
    <col min="6150" max="6150" width="11.8515625" style="174" customWidth="1"/>
    <col min="6151" max="6151" width="15.140625" style="174" customWidth="1"/>
    <col min="6152" max="6152" width="15.8515625" style="174" customWidth="1"/>
    <col min="6153" max="6153" width="9.140625" style="174" hidden="1" customWidth="1"/>
    <col min="6154" max="6400" width="9.140625" style="174" customWidth="1"/>
    <col min="6401" max="6401" width="8.00390625" style="174" customWidth="1"/>
    <col min="6402" max="6402" width="47.28125" style="174" customWidth="1"/>
    <col min="6403" max="6404" width="6.7109375" style="174" customWidth="1"/>
    <col min="6405" max="6405" width="16.28125" style="174" customWidth="1"/>
    <col min="6406" max="6406" width="11.8515625" style="174" customWidth="1"/>
    <col min="6407" max="6407" width="15.140625" style="174" customWidth="1"/>
    <col min="6408" max="6408" width="15.8515625" style="174" customWidth="1"/>
    <col min="6409" max="6409" width="9.140625" style="174" hidden="1" customWidth="1"/>
    <col min="6410" max="6656" width="9.140625" style="174" customWidth="1"/>
    <col min="6657" max="6657" width="8.00390625" style="174" customWidth="1"/>
    <col min="6658" max="6658" width="47.28125" style="174" customWidth="1"/>
    <col min="6659" max="6660" width="6.7109375" style="174" customWidth="1"/>
    <col min="6661" max="6661" width="16.28125" style="174" customWidth="1"/>
    <col min="6662" max="6662" width="11.8515625" style="174" customWidth="1"/>
    <col min="6663" max="6663" width="15.140625" style="174" customWidth="1"/>
    <col min="6664" max="6664" width="15.8515625" style="174" customWidth="1"/>
    <col min="6665" max="6665" width="9.140625" style="174" hidden="1" customWidth="1"/>
    <col min="6666" max="6912" width="9.140625" style="174" customWidth="1"/>
    <col min="6913" max="6913" width="8.00390625" style="174" customWidth="1"/>
    <col min="6914" max="6914" width="47.28125" style="174" customWidth="1"/>
    <col min="6915" max="6916" width="6.7109375" style="174" customWidth="1"/>
    <col min="6917" max="6917" width="16.28125" style="174" customWidth="1"/>
    <col min="6918" max="6918" width="11.8515625" style="174" customWidth="1"/>
    <col min="6919" max="6919" width="15.140625" style="174" customWidth="1"/>
    <col min="6920" max="6920" width="15.8515625" style="174" customWidth="1"/>
    <col min="6921" max="6921" width="9.140625" style="174" hidden="1" customWidth="1"/>
    <col min="6922" max="7168" width="9.140625" style="174" customWidth="1"/>
    <col min="7169" max="7169" width="8.00390625" style="174" customWidth="1"/>
    <col min="7170" max="7170" width="47.28125" style="174" customWidth="1"/>
    <col min="7171" max="7172" width="6.7109375" style="174" customWidth="1"/>
    <col min="7173" max="7173" width="16.28125" style="174" customWidth="1"/>
    <col min="7174" max="7174" width="11.8515625" style="174" customWidth="1"/>
    <col min="7175" max="7175" width="15.140625" style="174" customWidth="1"/>
    <col min="7176" max="7176" width="15.8515625" style="174" customWidth="1"/>
    <col min="7177" max="7177" width="9.140625" style="174" hidden="1" customWidth="1"/>
    <col min="7178" max="7424" width="9.140625" style="174" customWidth="1"/>
    <col min="7425" max="7425" width="8.00390625" style="174" customWidth="1"/>
    <col min="7426" max="7426" width="47.28125" style="174" customWidth="1"/>
    <col min="7427" max="7428" width="6.7109375" style="174" customWidth="1"/>
    <col min="7429" max="7429" width="16.28125" style="174" customWidth="1"/>
    <col min="7430" max="7430" width="11.8515625" style="174" customWidth="1"/>
    <col min="7431" max="7431" width="15.140625" style="174" customWidth="1"/>
    <col min="7432" max="7432" width="15.8515625" style="174" customWidth="1"/>
    <col min="7433" max="7433" width="9.140625" style="174" hidden="1" customWidth="1"/>
    <col min="7434" max="7680" width="9.140625" style="174" customWidth="1"/>
    <col min="7681" max="7681" width="8.00390625" style="174" customWidth="1"/>
    <col min="7682" max="7682" width="47.28125" style="174" customWidth="1"/>
    <col min="7683" max="7684" width="6.7109375" style="174" customWidth="1"/>
    <col min="7685" max="7685" width="16.28125" style="174" customWidth="1"/>
    <col min="7686" max="7686" width="11.8515625" style="174" customWidth="1"/>
    <col min="7687" max="7687" width="15.140625" style="174" customWidth="1"/>
    <col min="7688" max="7688" width="15.8515625" style="174" customWidth="1"/>
    <col min="7689" max="7689" width="9.140625" style="174" hidden="1" customWidth="1"/>
    <col min="7690" max="7936" width="9.140625" style="174" customWidth="1"/>
    <col min="7937" max="7937" width="8.00390625" style="174" customWidth="1"/>
    <col min="7938" max="7938" width="47.28125" style="174" customWidth="1"/>
    <col min="7939" max="7940" width="6.7109375" style="174" customWidth="1"/>
    <col min="7941" max="7941" width="16.28125" style="174" customWidth="1"/>
    <col min="7942" max="7942" width="11.8515625" style="174" customWidth="1"/>
    <col min="7943" max="7943" width="15.140625" style="174" customWidth="1"/>
    <col min="7944" max="7944" width="15.8515625" style="174" customWidth="1"/>
    <col min="7945" max="7945" width="9.140625" style="174" hidden="1" customWidth="1"/>
    <col min="7946" max="8192" width="9.140625" style="174" customWidth="1"/>
    <col min="8193" max="8193" width="8.00390625" style="174" customWidth="1"/>
    <col min="8194" max="8194" width="47.28125" style="174" customWidth="1"/>
    <col min="8195" max="8196" width="6.7109375" style="174" customWidth="1"/>
    <col min="8197" max="8197" width="16.28125" style="174" customWidth="1"/>
    <col min="8198" max="8198" width="11.8515625" style="174" customWidth="1"/>
    <col min="8199" max="8199" width="15.140625" style="174" customWidth="1"/>
    <col min="8200" max="8200" width="15.8515625" style="174" customWidth="1"/>
    <col min="8201" max="8201" width="9.140625" style="174" hidden="1" customWidth="1"/>
    <col min="8202" max="8448" width="9.140625" style="174" customWidth="1"/>
    <col min="8449" max="8449" width="8.00390625" style="174" customWidth="1"/>
    <col min="8450" max="8450" width="47.28125" style="174" customWidth="1"/>
    <col min="8451" max="8452" width="6.7109375" style="174" customWidth="1"/>
    <col min="8453" max="8453" width="16.28125" style="174" customWidth="1"/>
    <col min="8454" max="8454" width="11.8515625" style="174" customWidth="1"/>
    <col min="8455" max="8455" width="15.140625" style="174" customWidth="1"/>
    <col min="8456" max="8456" width="15.8515625" style="174" customWidth="1"/>
    <col min="8457" max="8457" width="9.140625" style="174" hidden="1" customWidth="1"/>
    <col min="8458" max="8704" width="9.140625" style="174" customWidth="1"/>
    <col min="8705" max="8705" width="8.00390625" style="174" customWidth="1"/>
    <col min="8706" max="8706" width="47.28125" style="174" customWidth="1"/>
    <col min="8707" max="8708" width="6.7109375" style="174" customWidth="1"/>
    <col min="8709" max="8709" width="16.28125" style="174" customWidth="1"/>
    <col min="8710" max="8710" width="11.8515625" style="174" customWidth="1"/>
    <col min="8711" max="8711" width="15.140625" style="174" customWidth="1"/>
    <col min="8712" max="8712" width="15.8515625" style="174" customWidth="1"/>
    <col min="8713" max="8713" width="9.140625" style="174" hidden="1" customWidth="1"/>
    <col min="8714" max="8960" width="9.140625" style="174" customWidth="1"/>
    <col min="8961" max="8961" width="8.00390625" style="174" customWidth="1"/>
    <col min="8962" max="8962" width="47.28125" style="174" customWidth="1"/>
    <col min="8963" max="8964" width="6.7109375" style="174" customWidth="1"/>
    <col min="8965" max="8965" width="16.28125" style="174" customWidth="1"/>
    <col min="8966" max="8966" width="11.8515625" style="174" customWidth="1"/>
    <col min="8967" max="8967" width="15.140625" style="174" customWidth="1"/>
    <col min="8968" max="8968" width="15.8515625" style="174" customWidth="1"/>
    <col min="8969" max="8969" width="9.140625" style="174" hidden="1" customWidth="1"/>
    <col min="8970" max="9216" width="9.140625" style="174" customWidth="1"/>
    <col min="9217" max="9217" width="8.00390625" style="174" customWidth="1"/>
    <col min="9218" max="9218" width="47.28125" style="174" customWidth="1"/>
    <col min="9219" max="9220" width="6.7109375" style="174" customWidth="1"/>
    <col min="9221" max="9221" width="16.28125" style="174" customWidth="1"/>
    <col min="9222" max="9222" width="11.8515625" style="174" customWidth="1"/>
    <col min="9223" max="9223" width="15.140625" style="174" customWidth="1"/>
    <col min="9224" max="9224" width="15.8515625" style="174" customWidth="1"/>
    <col min="9225" max="9225" width="9.140625" style="174" hidden="1" customWidth="1"/>
    <col min="9226" max="9472" width="9.140625" style="174" customWidth="1"/>
    <col min="9473" max="9473" width="8.00390625" style="174" customWidth="1"/>
    <col min="9474" max="9474" width="47.28125" style="174" customWidth="1"/>
    <col min="9475" max="9476" width="6.7109375" style="174" customWidth="1"/>
    <col min="9477" max="9477" width="16.28125" style="174" customWidth="1"/>
    <col min="9478" max="9478" width="11.8515625" style="174" customWidth="1"/>
    <col min="9479" max="9479" width="15.140625" style="174" customWidth="1"/>
    <col min="9480" max="9480" width="15.8515625" style="174" customWidth="1"/>
    <col min="9481" max="9481" width="9.140625" style="174" hidden="1" customWidth="1"/>
    <col min="9482" max="9728" width="9.140625" style="174" customWidth="1"/>
    <col min="9729" max="9729" width="8.00390625" style="174" customWidth="1"/>
    <col min="9730" max="9730" width="47.28125" style="174" customWidth="1"/>
    <col min="9731" max="9732" width="6.7109375" style="174" customWidth="1"/>
    <col min="9733" max="9733" width="16.28125" style="174" customWidth="1"/>
    <col min="9734" max="9734" width="11.8515625" style="174" customWidth="1"/>
    <col min="9735" max="9735" width="15.140625" style="174" customWidth="1"/>
    <col min="9736" max="9736" width="15.8515625" style="174" customWidth="1"/>
    <col min="9737" max="9737" width="9.140625" style="174" hidden="1" customWidth="1"/>
    <col min="9738" max="9984" width="9.140625" style="174" customWidth="1"/>
    <col min="9985" max="9985" width="8.00390625" style="174" customWidth="1"/>
    <col min="9986" max="9986" width="47.28125" style="174" customWidth="1"/>
    <col min="9987" max="9988" width="6.7109375" style="174" customWidth="1"/>
    <col min="9989" max="9989" width="16.28125" style="174" customWidth="1"/>
    <col min="9990" max="9990" width="11.8515625" style="174" customWidth="1"/>
    <col min="9991" max="9991" width="15.140625" style="174" customWidth="1"/>
    <col min="9992" max="9992" width="15.8515625" style="174" customWidth="1"/>
    <col min="9993" max="9993" width="9.140625" style="174" hidden="1" customWidth="1"/>
    <col min="9994" max="10240" width="9.140625" style="174" customWidth="1"/>
    <col min="10241" max="10241" width="8.00390625" style="174" customWidth="1"/>
    <col min="10242" max="10242" width="47.28125" style="174" customWidth="1"/>
    <col min="10243" max="10244" width="6.7109375" style="174" customWidth="1"/>
    <col min="10245" max="10245" width="16.28125" style="174" customWidth="1"/>
    <col min="10246" max="10246" width="11.8515625" style="174" customWidth="1"/>
    <col min="10247" max="10247" width="15.140625" style="174" customWidth="1"/>
    <col min="10248" max="10248" width="15.8515625" style="174" customWidth="1"/>
    <col min="10249" max="10249" width="9.140625" style="174" hidden="1" customWidth="1"/>
    <col min="10250" max="10496" width="9.140625" style="174" customWidth="1"/>
    <col min="10497" max="10497" width="8.00390625" style="174" customWidth="1"/>
    <col min="10498" max="10498" width="47.28125" style="174" customWidth="1"/>
    <col min="10499" max="10500" width="6.7109375" style="174" customWidth="1"/>
    <col min="10501" max="10501" width="16.28125" style="174" customWidth="1"/>
    <col min="10502" max="10502" width="11.8515625" style="174" customWidth="1"/>
    <col min="10503" max="10503" width="15.140625" style="174" customWidth="1"/>
    <col min="10504" max="10504" width="15.8515625" style="174" customWidth="1"/>
    <col min="10505" max="10505" width="9.140625" style="174" hidden="1" customWidth="1"/>
    <col min="10506" max="10752" width="9.140625" style="174" customWidth="1"/>
    <col min="10753" max="10753" width="8.00390625" style="174" customWidth="1"/>
    <col min="10754" max="10754" width="47.28125" style="174" customWidth="1"/>
    <col min="10755" max="10756" width="6.7109375" style="174" customWidth="1"/>
    <col min="10757" max="10757" width="16.28125" style="174" customWidth="1"/>
    <col min="10758" max="10758" width="11.8515625" style="174" customWidth="1"/>
    <col min="10759" max="10759" width="15.140625" style="174" customWidth="1"/>
    <col min="10760" max="10760" width="15.8515625" style="174" customWidth="1"/>
    <col min="10761" max="10761" width="9.140625" style="174" hidden="1" customWidth="1"/>
    <col min="10762" max="11008" width="9.140625" style="174" customWidth="1"/>
    <col min="11009" max="11009" width="8.00390625" style="174" customWidth="1"/>
    <col min="11010" max="11010" width="47.28125" style="174" customWidth="1"/>
    <col min="11011" max="11012" width="6.7109375" style="174" customWidth="1"/>
    <col min="11013" max="11013" width="16.28125" style="174" customWidth="1"/>
    <col min="11014" max="11014" width="11.8515625" style="174" customWidth="1"/>
    <col min="11015" max="11015" width="15.140625" style="174" customWidth="1"/>
    <col min="11016" max="11016" width="15.8515625" style="174" customWidth="1"/>
    <col min="11017" max="11017" width="9.140625" style="174" hidden="1" customWidth="1"/>
    <col min="11018" max="11264" width="9.140625" style="174" customWidth="1"/>
    <col min="11265" max="11265" width="8.00390625" style="174" customWidth="1"/>
    <col min="11266" max="11266" width="47.28125" style="174" customWidth="1"/>
    <col min="11267" max="11268" width="6.7109375" style="174" customWidth="1"/>
    <col min="11269" max="11269" width="16.28125" style="174" customWidth="1"/>
    <col min="11270" max="11270" width="11.8515625" style="174" customWidth="1"/>
    <col min="11271" max="11271" width="15.140625" style="174" customWidth="1"/>
    <col min="11272" max="11272" width="15.8515625" style="174" customWidth="1"/>
    <col min="11273" max="11273" width="9.140625" style="174" hidden="1" customWidth="1"/>
    <col min="11274" max="11520" width="9.140625" style="174" customWidth="1"/>
    <col min="11521" max="11521" width="8.00390625" style="174" customWidth="1"/>
    <col min="11522" max="11522" width="47.28125" style="174" customWidth="1"/>
    <col min="11523" max="11524" width="6.7109375" style="174" customWidth="1"/>
    <col min="11525" max="11525" width="16.28125" style="174" customWidth="1"/>
    <col min="11526" max="11526" width="11.8515625" style="174" customWidth="1"/>
    <col min="11527" max="11527" width="15.140625" style="174" customWidth="1"/>
    <col min="11528" max="11528" width="15.8515625" style="174" customWidth="1"/>
    <col min="11529" max="11529" width="9.140625" style="174" hidden="1" customWidth="1"/>
    <col min="11530" max="11776" width="9.140625" style="174" customWidth="1"/>
    <col min="11777" max="11777" width="8.00390625" style="174" customWidth="1"/>
    <col min="11778" max="11778" width="47.28125" style="174" customWidth="1"/>
    <col min="11779" max="11780" width="6.7109375" style="174" customWidth="1"/>
    <col min="11781" max="11781" width="16.28125" style="174" customWidth="1"/>
    <col min="11782" max="11782" width="11.8515625" style="174" customWidth="1"/>
    <col min="11783" max="11783" width="15.140625" style="174" customWidth="1"/>
    <col min="11784" max="11784" width="15.8515625" style="174" customWidth="1"/>
    <col min="11785" max="11785" width="9.140625" style="174" hidden="1" customWidth="1"/>
    <col min="11786" max="12032" width="9.140625" style="174" customWidth="1"/>
    <col min="12033" max="12033" width="8.00390625" style="174" customWidth="1"/>
    <col min="12034" max="12034" width="47.28125" style="174" customWidth="1"/>
    <col min="12035" max="12036" width="6.7109375" style="174" customWidth="1"/>
    <col min="12037" max="12037" width="16.28125" style="174" customWidth="1"/>
    <col min="12038" max="12038" width="11.8515625" style="174" customWidth="1"/>
    <col min="12039" max="12039" width="15.140625" style="174" customWidth="1"/>
    <col min="12040" max="12040" width="15.8515625" style="174" customWidth="1"/>
    <col min="12041" max="12041" width="9.140625" style="174" hidden="1" customWidth="1"/>
    <col min="12042" max="12288" width="9.140625" style="174" customWidth="1"/>
    <col min="12289" max="12289" width="8.00390625" style="174" customWidth="1"/>
    <col min="12290" max="12290" width="47.28125" style="174" customWidth="1"/>
    <col min="12291" max="12292" width="6.7109375" style="174" customWidth="1"/>
    <col min="12293" max="12293" width="16.28125" style="174" customWidth="1"/>
    <col min="12294" max="12294" width="11.8515625" style="174" customWidth="1"/>
    <col min="12295" max="12295" width="15.140625" style="174" customWidth="1"/>
    <col min="12296" max="12296" width="15.8515625" style="174" customWidth="1"/>
    <col min="12297" max="12297" width="9.140625" style="174" hidden="1" customWidth="1"/>
    <col min="12298" max="12544" width="9.140625" style="174" customWidth="1"/>
    <col min="12545" max="12545" width="8.00390625" style="174" customWidth="1"/>
    <col min="12546" max="12546" width="47.28125" style="174" customWidth="1"/>
    <col min="12547" max="12548" width="6.7109375" style="174" customWidth="1"/>
    <col min="12549" max="12549" width="16.28125" style="174" customWidth="1"/>
    <col min="12550" max="12550" width="11.8515625" style="174" customWidth="1"/>
    <col min="12551" max="12551" width="15.140625" style="174" customWidth="1"/>
    <col min="12552" max="12552" width="15.8515625" style="174" customWidth="1"/>
    <col min="12553" max="12553" width="9.140625" style="174" hidden="1" customWidth="1"/>
    <col min="12554" max="12800" width="9.140625" style="174" customWidth="1"/>
    <col min="12801" max="12801" width="8.00390625" style="174" customWidth="1"/>
    <col min="12802" max="12802" width="47.28125" style="174" customWidth="1"/>
    <col min="12803" max="12804" width="6.7109375" style="174" customWidth="1"/>
    <col min="12805" max="12805" width="16.28125" style="174" customWidth="1"/>
    <col min="12806" max="12806" width="11.8515625" style="174" customWidth="1"/>
    <col min="12807" max="12807" width="15.140625" style="174" customWidth="1"/>
    <col min="12808" max="12808" width="15.8515625" style="174" customWidth="1"/>
    <col min="12809" max="12809" width="9.140625" style="174" hidden="1" customWidth="1"/>
    <col min="12810" max="13056" width="9.140625" style="174" customWidth="1"/>
    <col min="13057" max="13057" width="8.00390625" style="174" customWidth="1"/>
    <col min="13058" max="13058" width="47.28125" style="174" customWidth="1"/>
    <col min="13059" max="13060" width="6.7109375" style="174" customWidth="1"/>
    <col min="13061" max="13061" width="16.28125" style="174" customWidth="1"/>
    <col min="13062" max="13062" width="11.8515625" style="174" customWidth="1"/>
    <col min="13063" max="13063" width="15.140625" style="174" customWidth="1"/>
    <col min="13064" max="13064" width="15.8515625" style="174" customWidth="1"/>
    <col min="13065" max="13065" width="9.140625" style="174" hidden="1" customWidth="1"/>
    <col min="13066" max="13312" width="9.140625" style="174" customWidth="1"/>
    <col min="13313" max="13313" width="8.00390625" style="174" customWidth="1"/>
    <col min="13314" max="13314" width="47.28125" style="174" customWidth="1"/>
    <col min="13315" max="13316" width="6.7109375" style="174" customWidth="1"/>
    <col min="13317" max="13317" width="16.28125" style="174" customWidth="1"/>
    <col min="13318" max="13318" width="11.8515625" style="174" customWidth="1"/>
    <col min="13319" max="13319" width="15.140625" style="174" customWidth="1"/>
    <col min="13320" max="13320" width="15.8515625" style="174" customWidth="1"/>
    <col min="13321" max="13321" width="9.140625" style="174" hidden="1" customWidth="1"/>
    <col min="13322" max="13568" width="9.140625" style="174" customWidth="1"/>
    <col min="13569" max="13569" width="8.00390625" style="174" customWidth="1"/>
    <col min="13570" max="13570" width="47.28125" style="174" customWidth="1"/>
    <col min="13571" max="13572" width="6.7109375" style="174" customWidth="1"/>
    <col min="13573" max="13573" width="16.28125" style="174" customWidth="1"/>
    <col min="13574" max="13574" width="11.8515625" style="174" customWidth="1"/>
    <col min="13575" max="13575" width="15.140625" style="174" customWidth="1"/>
    <col min="13576" max="13576" width="15.8515625" style="174" customWidth="1"/>
    <col min="13577" max="13577" width="9.140625" style="174" hidden="1" customWidth="1"/>
    <col min="13578" max="13824" width="9.140625" style="174" customWidth="1"/>
    <col min="13825" max="13825" width="8.00390625" style="174" customWidth="1"/>
    <col min="13826" max="13826" width="47.28125" style="174" customWidth="1"/>
    <col min="13827" max="13828" width="6.7109375" style="174" customWidth="1"/>
    <col min="13829" max="13829" width="16.28125" style="174" customWidth="1"/>
    <col min="13830" max="13830" width="11.8515625" style="174" customWidth="1"/>
    <col min="13831" max="13831" width="15.140625" style="174" customWidth="1"/>
    <col min="13832" max="13832" width="15.8515625" style="174" customWidth="1"/>
    <col min="13833" max="13833" width="9.140625" style="174" hidden="1" customWidth="1"/>
    <col min="13834" max="14080" width="9.140625" style="174" customWidth="1"/>
    <col min="14081" max="14081" width="8.00390625" style="174" customWidth="1"/>
    <col min="14082" max="14082" width="47.28125" style="174" customWidth="1"/>
    <col min="14083" max="14084" width="6.7109375" style="174" customWidth="1"/>
    <col min="14085" max="14085" width="16.28125" style="174" customWidth="1"/>
    <col min="14086" max="14086" width="11.8515625" style="174" customWidth="1"/>
    <col min="14087" max="14087" width="15.140625" style="174" customWidth="1"/>
    <col min="14088" max="14088" width="15.8515625" style="174" customWidth="1"/>
    <col min="14089" max="14089" width="9.140625" style="174" hidden="1" customWidth="1"/>
    <col min="14090" max="14336" width="9.140625" style="174" customWidth="1"/>
    <col min="14337" max="14337" width="8.00390625" style="174" customWidth="1"/>
    <col min="14338" max="14338" width="47.28125" style="174" customWidth="1"/>
    <col min="14339" max="14340" width="6.7109375" style="174" customWidth="1"/>
    <col min="14341" max="14341" width="16.28125" style="174" customWidth="1"/>
    <col min="14342" max="14342" width="11.8515625" style="174" customWidth="1"/>
    <col min="14343" max="14343" width="15.140625" style="174" customWidth="1"/>
    <col min="14344" max="14344" width="15.8515625" style="174" customWidth="1"/>
    <col min="14345" max="14345" width="9.140625" style="174" hidden="1" customWidth="1"/>
    <col min="14346" max="14592" width="9.140625" style="174" customWidth="1"/>
    <col min="14593" max="14593" width="8.00390625" style="174" customWidth="1"/>
    <col min="14594" max="14594" width="47.28125" style="174" customWidth="1"/>
    <col min="14595" max="14596" width="6.7109375" style="174" customWidth="1"/>
    <col min="14597" max="14597" width="16.28125" style="174" customWidth="1"/>
    <col min="14598" max="14598" width="11.8515625" style="174" customWidth="1"/>
    <col min="14599" max="14599" width="15.140625" style="174" customWidth="1"/>
    <col min="14600" max="14600" width="15.8515625" style="174" customWidth="1"/>
    <col min="14601" max="14601" width="9.140625" style="174" hidden="1" customWidth="1"/>
    <col min="14602" max="14848" width="9.140625" style="174" customWidth="1"/>
    <col min="14849" max="14849" width="8.00390625" style="174" customWidth="1"/>
    <col min="14850" max="14850" width="47.28125" style="174" customWidth="1"/>
    <col min="14851" max="14852" width="6.7109375" style="174" customWidth="1"/>
    <col min="14853" max="14853" width="16.28125" style="174" customWidth="1"/>
    <col min="14854" max="14854" width="11.8515625" style="174" customWidth="1"/>
    <col min="14855" max="14855" width="15.140625" style="174" customWidth="1"/>
    <col min="14856" max="14856" width="15.8515625" style="174" customWidth="1"/>
    <col min="14857" max="14857" width="9.140625" style="174" hidden="1" customWidth="1"/>
    <col min="14858" max="15104" width="9.140625" style="174" customWidth="1"/>
    <col min="15105" max="15105" width="8.00390625" style="174" customWidth="1"/>
    <col min="15106" max="15106" width="47.28125" style="174" customWidth="1"/>
    <col min="15107" max="15108" width="6.7109375" style="174" customWidth="1"/>
    <col min="15109" max="15109" width="16.28125" style="174" customWidth="1"/>
    <col min="15110" max="15110" width="11.8515625" style="174" customWidth="1"/>
    <col min="15111" max="15111" width="15.140625" style="174" customWidth="1"/>
    <col min="15112" max="15112" width="15.8515625" style="174" customWidth="1"/>
    <col min="15113" max="15113" width="9.140625" style="174" hidden="1" customWidth="1"/>
    <col min="15114" max="15360" width="9.140625" style="174" customWidth="1"/>
    <col min="15361" max="15361" width="8.00390625" style="174" customWidth="1"/>
    <col min="15362" max="15362" width="47.28125" style="174" customWidth="1"/>
    <col min="15363" max="15364" width="6.7109375" style="174" customWidth="1"/>
    <col min="15365" max="15365" width="16.28125" style="174" customWidth="1"/>
    <col min="15366" max="15366" width="11.8515625" style="174" customWidth="1"/>
    <col min="15367" max="15367" width="15.140625" style="174" customWidth="1"/>
    <col min="15368" max="15368" width="15.8515625" style="174" customWidth="1"/>
    <col min="15369" max="15369" width="9.140625" style="174" hidden="1" customWidth="1"/>
    <col min="15370" max="15616" width="9.140625" style="174" customWidth="1"/>
    <col min="15617" max="15617" width="8.00390625" style="174" customWidth="1"/>
    <col min="15618" max="15618" width="47.28125" style="174" customWidth="1"/>
    <col min="15619" max="15620" width="6.7109375" style="174" customWidth="1"/>
    <col min="15621" max="15621" width="16.28125" style="174" customWidth="1"/>
    <col min="15622" max="15622" width="11.8515625" style="174" customWidth="1"/>
    <col min="15623" max="15623" width="15.140625" style="174" customWidth="1"/>
    <col min="15624" max="15624" width="15.8515625" style="174" customWidth="1"/>
    <col min="15625" max="15625" width="9.140625" style="174" hidden="1" customWidth="1"/>
    <col min="15626" max="15872" width="9.140625" style="174" customWidth="1"/>
    <col min="15873" max="15873" width="8.00390625" style="174" customWidth="1"/>
    <col min="15874" max="15874" width="47.28125" style="174" customWidth="1"/>
    <col min="15875" max="15876" width="6.7109375" style="174" customWidth="1"/>
    <col min="15877" max="15877" width="16.28125" style="174" customWidth="1"/>
    <col min="15878" max="15878" width="11.8515625" style="174" customWidth="1"/>
    <col min="15879" max="15879" width="15.140625" style="174" customWidth="1"/>
    <col min="15880" max="15880" width="15.8515625" style="174" customWidth="1"/>
    <col min="15881" max="15881" width="9.140625" style="174" hidden="1" customWidth="1"/>
    <col min="15882" max="16128" width="9.140625" style="174" customWidth="1"/>
    <col min="16129" max="16129" width="8.00390625" style="174" customWidth="1"/>
    <col min="16130" max="16130" width="47.28125" style="174" customWidth="1"/>
    <col min="16131" max="16132" width="6.7109375" style="174" customWidth="1"/>
    <col min="16133" max="16133" width="16.28125" style="174" customWidth="1"/>
    <col min="16134" max="16134" width="11.8515625" style="174" customWidth="1"/>
    <col min="16135" max="16135" width="15.140625" style="174" customWidth="1"/>
    <col min="16136" max="16136" width="15.8515625" style="174" customWidth="1"/>
    <col min="16137" max="16137" width="9.140625" style="174" hidden="1" customWidth="1"/>
    <col min="16138" max="16384" width="9.140625" style="174" customWidth="1"/>
  </cols>
  <sheetData>
    <row r="1" spans="3:5" ht="13.5" thickBot="1">
      <c r="C1" s="303"/>
      <c r="D1" s="303"/>
      <c r="E1" s="304"/>
    </row>
    <row r="2" spans="1:9" ht="13.5" customHeight="1" thickTop="1">
      <c r="A2" s="684" t="s">
        <v>1215</v>
      </c>
      <c r="B2" s="686" t="s">
        <v>834</v>
      </c>
      <c r="C2" s="684" t="s">
        <v>1216</v>
      </c>
      <c r="D2" s="688" t="s">
        <v>1217</v>
      </c>
      <c r="E2" s="682" t="s">
        <v>1218</v>
      </c>
      <c r="F2" s="682" t="s">
        <v>1219</v>
      </c>
      <c r="G2" s="682" t="s">
        <v>1220</v>
      </c>
      <c r="H2" s="682" t="s">
        <v>1221</v>
      </c>
      <c r="I2" s="306"/>
    </row>
    <row r="3" spans="1:9" ht="18.75" customHeight="1" thickBot="1">
      <c r="A3" s="685"/>
      <c r="B3" s="687"/>
      <c r="C3" s="685"/>
      <c r="D3" s="689"/>
      <c r="E3" s="683"/>
      <c r="F3" s="683"/>
      <c r="G3" s="683"/>
      <c r="H3" s="683"/>
      <c r="I3" s="307"/>
    </row>
    <row r="4" spans="1:9" s="261" customFormat="1" ht="14.25" customHeight="1" thickTop="1">
      <c r="A4" s="308"/>
      <c r="B4" s="309"/>
      <c r="C4" s="308"/>
      <c r="D4" s="309"/>
      <c r="E4" s="310"/>
      <c r="F4" s="311"/>
      <c r="G4" s="312"/>
      <c r="H4" s="311"/>
      <c r="I4" s="311"/>
    </row>
    <row r="5" spans="1:9" ht="23.45" customHeight="1">
      <c r="A5" s="348" t="s">
        <v>1266</v>
      </c>
      <c r="B5" s="314" t="s">
        <v>1267</v>
      </c>
      <c r="C5" s="315"/>
      <c r="D5" s="316"/>
      <c r="E5" s="317"/>
      <c r="F5" s="318"/>
      <c r="G5" s="318"/>
      <c r="H5" s="318"/>
      <c r="I5" s="318"/>
    </row>
    <row r="6" spans="1:9" ht="18.75" customHeight="1">
      <c r="A6" s="313"/>
      <c r="B6" s="314"/>
      <c r="C6" s="315"/>
      <c r="D6" s="316"/>
      <c r="E6" s="317"/>
      <c r="F6" s="318"/>
      <c r="G6" s="318"/>
      <c r="H6" s="318"/>
      <c r="I6" s="318"/>
    </row>
    <row r="7" spans="1:9" ht="12.75" customHeight="1">
      <c r="A7" s="675" t="s">
        <v>1222</v>
      </c>
      <c r="B7" s="319" t="s">
        <v>1223</v>
      </c>
      <c r="C7" s="678" t="s">
        <v>912</v>
      </c>
      <c r="D7" s="678">
        <v>1</v>
      </c>
      <c r="E7" s="679">
        <v>0</v>
      </c>
      <c r="F7" s="680">
        <v>0</v>
      </c>
      <c r="G7" s="681">
        <f>SUM(E7*D7)</f>
        <v>0</v>
      </c>
      <c r="H7" s="669">
        <f>SUM(F7*D7)</f>
        <v>0</v>
      </c>
      <c r="I7" s="320"/>
    </row>
    <row r="8" spans="1:9" ht="12" customHeight="1">
      <c r="A8" s="675"/>
      <c r="B8" s="319" t="s">
        <v>1224</v>
      </c>
      <c r="C8" s="678"/>
      <c r="D8" s="678"/>
      <c r="E8" s="679"/>
      <c r="F8" s="680"/>
      <c r="G8" s="681"/>
      <c r="H8" s="669"/>
      <c r="I8" s="320"/>
    </row>
    <row r="9" spans="1:9" ht="12" customHeight="1">
      <c r="A9" s="675"/>
      <c r="B9" s="321" t="s">
        <v>1225</v>
      </c>
      <c r="C9" s="678"/>
      <c r="D9" s="678"/>
      <c r="E9" s="679"/>
      <c r="F9" s="680"/>
      <c r="G9" s="681"/>
      <c r="H9" s="669"/>
      <c r="I9" s="322"/>
    </row>
    <row r="10" spans="1:9" ht="12" customHeight="1">
      <c r="A10" s="675"/>
      <c r="B10" s="321" t="s">
        <v>1226</v>
      </c>
      <c r="C10" s="678"/>
      <c r="D10" s="678"/>
      <c r="E10" s="679"/>
      <c r="F10" s="680"/>
      <c r="G10" s="681"/>
      <c r="H10" s="669"/>
      <c r="I10" s="322"/>
    </row>
    <row r="11" spans="1:9" ht="12" customHeight="1">
      <c r="A11" s="675" t="s">
        <v>1227</v>
      </c>
      <c r="B11" s="323" t="s">
        <v>1228</v>
      </c>
      <c r="C11" s="678" t="s">
        <v>912</v>
      </c>
      <c r="D11" s="678">
        <v>2</v>
      </c>
      <c r="E11" s="679">
        <v>0</v>
      </c>
      <c r="F11" s="680">
        <v>0</v>
      </c>
      <c r="G11" s="681">
        <f>SUM(E11*D11)</f>
        <v>0</v>
      </c>
      <c r="H11" s="669">
        <f>SUM(F11*D11)</f>
        <v>0</v>
      </c>
      <c r="I11" s="320"/>
    </row>
    <row r="12" spans="1:9" ht="12" customHeight="1">
      <c r="A12" s="675"/>
      <c r="B12" s="323" t="s">
        <v>1229</v>
      </c>
      <c r="C12" s="678"/>
      <c r="D12" s="678"/>
      <c r="E12" s="679"/>
      <c r="F12" s="680"/>
      <c r="G12" s="681"/>
      <c r="H12" s="669"/>
      <c r="I12" s="324"/>
    </row>
    <row r="13" spans="1:9" ht="12.75" customHeight="1">
      <c r="A13" s="675" t="s">
        <v>1230</v>
      </c>
      <c r="B13" s="323" t="s">
        <v>1231</v>
      </c>
      <c r="C13" s="678" t="s">
        <v>912</v>
      </c>
      <c r="D13" s="678">
        <v>1</v>
      </c>
      <c r="E13" s="679">
        <v>0</v>
      </c>
      <c r="F13" s="680">
        <v>0</v>
      </c>
      <c r="G13" s="681">
        <f>SUM(E13*D13)</f>
        <v>0</v>
      </c>
      <c r="H13" s="669">
        <f>SUM(F13*D13)</f>
        <v>0</v>
      </c>
      <c r="I13" s="320"/>
    </row>
    <row r="14" spans="1:9" ht="12" customHeight="1">
      <c r="A14" s="675"/>
      <c r="B14" s="323" t="s">
        <v>1232</v>
      </c>
      <c r="C14" s="678"/>
      <c r="D14" s="678"/>
      <c r="E14" s="679"/>
      <c r="F14" s="680"/>
      <c r="G14" s="681"/>
      <c r="H14" s="669"/>
      <c r="I14" s="324"/>
    </row>
    <row r="15" spans="1:9" ht="12" customHeight="1">
      <c r="A15" s="675" t="s">
        <v>1233</v>
      </c>
      <c r="B15" s="323" t="s">
        <v>1234</v>
      </c>
      <c r="C15" s="678" t="s">
        <v>912</v>
      </c>
      <c r="D15" s="678">
        <v>9</v>
      </c>
      <c r="E15" s="679">
        <v>0</v>
      </c>
      <c r="F15" s="680">
        <v>0</v>
      </c>
      <c r="G15" s="681">
        <f>SUM(E15*D15)</f>
        <v>0</v>
      </c>
      <c r="H15" s="669">
        <f>SUM(F15*D15)</f>
        <v>0</v>
      </c>
      <c r="I15" s="320"/>
    </row>
    <row r="16" spans="1:9" ht="12" customHeight="1">
      <c r="A16" s="675"/>
      <c r="B16" s="323" t="s">
        <v>1235</v>
      </c>
      <c r="C16" s="678"/>
      <c r="D16" s="678"/>
      <c r="E16" s="679"/>
      <c r="F16" s="680"/>
      <c r="G16" s="681"/>
      <c r="H16" s="669"/>
      <c r="I16" s="324"/>
    </row>
    <row r="17" spans="1:9" ht="12" customHeight="1">
      <c r="A17" s="675" t="s">
        <v>1236</v>
      </c>
      <c r="B17" s="323" t="s">
        <v>1234</v>
      </c>
      <c r="C17" s="678" t="s">
        <v>912</v>
      </c>
      <c r="D17" s="678">
        <v>1</v>
      </c>
      <c r="E17" s="679">
        <v>0</v>
      </c>
      <c r="F17" s="680">
        <v>0</v>
      </c>
      <c r="G17" s="681">
        <f>SUM(E17*D17)</f>
        <v>0</v>
      </c>
      <c r="H17" s="669">
        <f>SUM(F17*D17)</f>
        <v>0</v>
      </c>
      <c r="I17" s="320"/>
    </row>
    <row r="18" spans="1:9" ht="12" customHeight="1">
      <c r="A18" s="675"/>
      <c r="B18" s="323" t="s">
        <v>1237</v>
      </c>
      <c r="C18" s="678"/>
      <c r="D18" s="678"/>
      <c r="E18" s="679"/>
      <c r="F18" s="680"/>
      <c r="G18" s="681"/>
      <c r="H18" s="669"/>
      <c r="I18" s="324"/>
    </row>
    <row r="19" spans="1:9" ht="12" customHeight="1">
      <c r="A19" s="675" t="s">
        <v>1238</v>
      </c>
      <c r="B19" s="323" t="s">
        <v>1239</v>
      </c>
      <c r="C19" s="678" t="s">
        <v>912</v>
      </c>
      <c r="D19" s="678">
        <v>6</v>
      </c>
      <c r="E19" s="679">
        <v>0</v>
      </c>
      <c r="F19" s="680">
        <v>0</v>
      </c>
      <c r="G19" s="681">
        <f>SUM(E19*D19)</f>
        <v>0</v>
      </c>
      <c r="H19" s="669">
        <f>SUM(F19*D19)</f>
        <v>0</v>
      </c>
      <c r="I19" s="320"/>
    </row>
    <row r="20" spans="1:9" ht="12" customHeight="1">
      <c r="A20" s="675"/>
      <c r="B20" s="323" t="s">
        <v>1240</v>
      </c>
      <c r="C20" s="678"/>
      <c r="D20" s="678"/>
      <c r="E20" s="679"/>
      <c r="F20" s="680"/>
      <c r="G20" s="681"/>
      <c r="H20" s="669"/>
      <c r="I20" s="324"/>
    </row>
    <row r="21" spans="1:9" ht="12" customHeight="1">
      <c r="A21" s="675" t="s">
        <v>1241</v>
      </c>
      <c r="B21" s="323" t="s">
        <v>1242</v>
      </c>
      <c r="C21" s="678" t="s">
        <v>1243</v>
      </c>
      <c r="D21" s="678">
        <v>18</v>
      </c>
      <c r="E21" s="679">
        <v>0</v>
      </c>
      <c r="F21" s="680">
        <v>0</v>
      </c>
      <c r="G21" s="681">
        <f>SUM(E21*D21)</f>
        <v>0</v>
      </c>
      <c r="H21" s="669">
        <f>SUM(F21*D21)</f>
        <v>0</v>
      </c>
      <c r="I21" s="320"/>
    </row>
    <row r="22" spans="1:9" ht="12" customHeight="1">
      <c r="A22" s="675"/>
      <c r="B22" s="323" t="s">
        <v>1235</v>
      </c>
      <c r="C22" s="678"/>
      <c r="D22" s="678"/>
      <c r="E22" s="679"/>
      <c r="F22" s="680"/>
      <c r="G22" s="681"/>
      <c r="H22" s="669"/>
      <c r="I22" s="324"/>
    </row>
    <row r="23" spans="1:9" ht="12" customHeight="1">
      <c r="A23" s="675" t="s">
        <v>1244</v>
      </c>
      <c r="B23" s="323" t="s">
        <v>1242</v>
      </c>
      <c r="C23" s="678" t="s">
        <v>1243</v>
      </c>
      <c r="D23" s="678">
        <v>2</v>
      </c>
      <c r="E23" s="679">
        <v>0</v>
      </c>
      <c r="F23" s="680">
        <v>0</v>
      </c>
      <c r="G23" s="681">
        <f>SUM(E23*D23)</f>
        <v>0</v>
      </c>
      <c r="H23" s="669">
        <f>SUM(F23*D23)</f>
        <v>0</v>
      </c>
      <c r="I23" s="320"/>
    </row>
    <row r="24" spans="1:9" ht="12" customHeight="1">
      <c r="A24" s="675"/>
      <c r="B24" s="323" t="s">
        <v>1237</v>
      </c>
      <c r="C24" s="678"/>
      <c r="D24" s="678"/>
      <c r="E24" s="679"/>
      <c r="F24" s="680"/>
      <c r="G24" s="681"/>
      <c r="H24" s="669"/>
      <c r="I24" s="324"/>
    </row>
    <row r="25" spans="1:9" ht="12" customHeight="1">
      <c r="A25" s="675" t="s">
        <v>1245</v>
      </c>
      <c r="B25" s="325" t="s">
        <v>1246</v>
      </c>
      <c r="C25" s="678" t="s">
        <v>120</v>
      </c>
      <c r="D25" s="678">
        <v>2</v>
      </c>
      <c r="E25" s="679">
        <v>0</v>
      </c>
      <c r="F25" s="680">
        <v>0</v>
      </c>
      <c r="G25" s="681">
        <f>SUM(E25*D25)</f>
        <v>0</v>
      </c>
      <c r="H25" s="669">
        <f>SUM(F25*D25)</f>
        <v>0</v>
      </c>
      <c r="I25" s="320"/>
    </row>
    <row r="26" spans="1:9" ht="12" customHeight="1">
      <c r="A26" s="675"/>
      <c r="B26" s="325" t="s">
        <v>1247</v>
      </c>
      <c r="C26" s="678"/>
      <c r="D26" s="678"/>
      <c r="E26" s="679"/>
      <c r="F26" s="680"/>
      <c r="G26" s="681"/>
      <c r="H26" s="669"/>
      <c r="I26" s="324"/>
    </row>
    <row r="27" spans="1:9" ht="12" customHeight="1">
      <c r="A27" s="675" t="s">
        <v>1248</v>
      </c>
      <c r="B27" s="326" t="s">
        <v>1249</v>
      </c>
      <c r="C27" s="678" t="s">
        <v>1243</v>
      </c>
      <c r="D27" s="678">
        <v>9</v>
      </c>
      <c r="E27" s="679">
        <v>0</v>
      </c>
      <c r="F27" s="680">
        <v>0</v>
      </c>
      <c r="G27" s="681">
        <f>SUM(E27*D27)</f>
        <v>0</v>
      </c>
      <c r="H27" s="669">
        <f>SUM(F27*D27)</f>
        <v>0</v>
      </c>
      <c r="I27" s="320"/>
    </row>
    <row r="28" spans="1:9" ht="12" customHeight="1">
      <c r="A28" s="675"/>
      <c r="B28" s="325" t="s">
        <v>1247</v>
      </c>
      <c r="C28" s="678"/>
      <c r="D28" s="678"/>
      <c r="E28" s="679"/>
      <c r="F28" s="680"/>
      <c r="G28" s="681"/>
      <c r="H28" s="669"/>
      <c r="I28" s="322"/>
    </row>
    <row r="29" spans="1:9" ht="12" customHeight="1">
      <c r="A29" s="675" t="s">
        <v>1250</v>
      </c>
      <c r="B29" s="326" t="s">
        <v>1251</v>
      </c>
      <c r="C29" s="678" t="s">
        <v>1243</v>
      </c>
      <c r="D29" s="678">
        <v>5</v>
      </c>
      <c r="E29" s="679">
        <v>0</v>
      </c>
      <c r="F29" s="680">
        <v>0</v>
      </c>
      <c r="G29" s="681">
        <f>SUM(E29*D29)</f>
        <v>0</v>
      </c>
      <c r="H29" s="669">
        <f>SUM(F29*D29)</f>
        <v>0</v>
      </c>
      <c r="I29" s="320"/>
    </row>
    <row r="30" spans="1:9" ht="12" customHeight="1">
      <c r="A30" s="675"/>
      <c r="B30" s="325" t="s">
        <v>1247</v>
      </c>
      <c r="C30" s="678"/>
      <c r="D30" s="678"/>
      <c r="E30" s="679"/>
      <c r="F30" s="680"/>
      <c r="G30" s="681"/>
      <c r="H30" s="669"/>
      <c r="I30" s="322"/>
    </row>
    <row r="31" spans="1:9" ht="12" customHeight="1">
      <c r="A31" s="675" t="s">
        <v>1252</v>
      </c>
      <c r="B31" s="326" t="s">
        <v>1253</v>
      </c>
      <c r="C31" s="678" t="s">
        <v>1243</v>
      </c>
      <c r="D31" s="678">
        <v>9</v>
      </c>
      <c r="E31" s="679">
        <v>0</v>
      </c>
      <c r="F31" s="680">
        <v>0</v>
      </c>
      <c r="G31" s="681">
        <f>SUM(E31*D31)</f>
        <v>0</v>
      </c>
      <c r="H31" s="669">
        <f>SUM(F31*D31)</f>
        <v>0</v>
      </c>
      <c r="I31" s="320"/>
    </row>
    <row r="32" spans="1:9" ht="12" customHeight="1">
      <c r="A32" s="675"/>
      <c r="B32" s="325" t="s">
        <v>1247</v>
      </c>
      <c r="C32" s="678"/>
      <c r="D32" s="678"/>
      <c r="E32" s="679"/>
      <c r="F32" s="680"/>
      <c r="G32" s="681"/>
      <c r="H32" s="669"/>
      <c r="I32" s="322"/>
    </row>
    <row r="33" spans="1:9" ht="12" customHeight="1">
      <c r="A33" s="675" t="s">
        <v>1254</v>
      </c>
      <c r="B33" s="326" t="s">
        <v>1255</v>
      </c>
      <c r="C33" s="678" t="s">
        <v>120</v>
      </c>
      <c r="D33" s="678">
        <v>4</v>
      </c>
      <c r="E33" s="679">
        <v>0</v>
      </c>
      <c r="F33" s="680">
        <v>0</v>
      </c>
      <c r="G33" s="681">
        <f>SUM(E33*D33)</f>
        <v>0</v>
      </c>
      <c r="H33" s="669">
        <f>SUM(F33*D33)</f>
        <v>0</v>
      </c>
      <c r="I33" s="320"/>
    </row>
    <row r="34" spans="1:9" ht="12" customHeight="1">
      <c r="A34" s="675"/>
      <c r="B34" s="325"/>
      <c r="C34" s="678"/>
      <c r="D34" s="678"/>
      <c r="E34" s="679"/>
      <c r="F34" s="680"/>
      <c r="G34" s="681"/>
      <c r="H34" s="669"/>
      <c r="I34" s="322"/>
    </row>
    <row r="35" spans="1:9" ht="12" customHeight="1">
      <c r="A35" s="327" t="s">
        <v>1256</v>
      </c>
      <c r="B35" s="326" t="s">
        <v>1257</v>
      </c>
      <c r="C35" s="329" t="s">
        <v>164</v>
      </c>
      <c r="D35" s="329">
        <v>2</v>
      </c>
      <c r="E35" s="330">
        <v>0</v>
      </c>
      <c r="F35" s="331">
        <v>0</v>
      </c>
      <c r="G35" s="332">
        <f>SUM(E35*D35)</f>
        <v>0</v>
      </c>
      <c r="H35" s="333">
        <f>SUM(F35*D35)</f>
        <v>0</v>
      </c>
      <c r="I35" s="320"/>
    </row>
    <row r="36" spans="1:9" ht="12" customHeight="1">
      <c r="A36" s="327" t="s">
        <v>1258</v>
      </c>
      <c r="B36" s="326" t="s">
        <v>1259</v>
      </c>
      <c r="C36" s="329" t="s">
        <v>912</v>
      </c>
      <c r="D36" s="329">
        <v>1</v>
      </c>
      <c r="E36" s="330">
        <v>0</v>
      </c>
      <c r="F36" s="331">
        <v>0</v>
      </c>
      <c r="G36" s="332">
        <f aca="true" t="shared" si="0" ref="G36:G38">SUM(E36*D36)</f>
        <v>0</v>
      </c>
      <c r="H36" s="333">
        <f aca="true" t="shared" si="1" ref="H36:H38">SUM(F36*D36)</f>
        <v>0</v>
      </c>
      <c r="I36" s="322"/>
    </row>
    <row r="37" spans="1:9" ht="12" customHeight="1">
      <c r="A37" s="327" t="s">
        <v>1260</v>
      </c>
      <c r="B37" s="326" t="s">
        <v>1261</v>
      </c>
      <c r="C37" s="329" t="s">
        <v>912</v>
      </c>
      <c r="D37" s="329">
        <v>1</v>
      </c>
      <c r="E37" s="330">
        <v>0</v>
      </c>
      <c r="F37" s="331">
        <v>0</v>
      </c>
      <c r="G37" s="332">
        <f t="shared" si="0"/>
        <v>0</v>
      </c>
      <c r="H37" s="333">
        <f t="shared" si="1"/>
        <v>0</v>
      </c>
      <c r="I37" s="322"/>
    </row>
    <row r="38" spans="1:9" ht="12" customHeight="1" thickBot="1">
      <c r="A38" s="327" t="s">
        <v>1262</v>
      </c>
      <c r="B38" s="326" t="s">
        <v>1263</v>
      </c>
      <c r="C38" s="368" t="s">
        <v>912</v>
      </c>
      <c r="D38" s="337" t="s">
        <v>80</v>
      </c>
      <c r="E38" s="330">
        <v>0</v>
      </c>
      <c r="F38" s="331">
        <v>0</v>
      </c>
      <c r="G38" s="369">
        <f t="shared" si="0"/>
        <v>0</v>
      </c>
      <c r="H38" s="370">
        <f t="shared" si="1"/>
        <v>0</v>
      </c>
      <c r="I38" s="338"/>
    </row>
    <row r="39" spans="1:9" ht="27" customHeight="1" thickBot="1" thickTop="1">
      <c r="A39" s="339"/>
      <c r="B39" s="364" t="s">
        <v>1264</v>
      </c>
      <c r="C39" s="365"/>
      <c r="D39" s="339"/>
      <c r="E39" s="366"/>
      <c r="F39" s="367"/>
      <c r="G39" s="371">
        <f>SUM(G11:G38)</f>
        <v>0</v>
      </c>
      <c r="H39" s="372">
        <f>SUM(H7:H38)</f>
        <v>0</v>
      </c>
      <c r="I39" s="346"/>
    </row>
    <row r="40" spans="1:9" ht="14.25" customHeight="1" thickBot="1" thickTop="1">
      <c r="A40" s="176"/>
      <c r="B40" s="175"/>
      <c r="C40" s="176"/>
      <c r="D40" s="175"/>
      <c r="E40" s="310"/>
      <c r="F40" s="311"/>
      <c r="G40" s="312"/>
      <c r="H40" s="311"/>
      <c r="I40" s="311"/>
    </row>
    <row r="41" spans="2:8" ht="13.5" thickBot="1">
      <c r="B41" s="690" t="s">
        <v>1268</v>
      </c>
      <c r="C41" s="691"/>
      <c r="D41" s="691"/>
      <c r="E41" s="691"/>
      <c r="F41" s="691"/>
      <c r="G41" s="692">
        <f>G39+H39</f>
        <v>0</v>
      </c>
      <c r="H41" s="693"/>
    </row>
  </sheetData>
  <mergeCells count="101">
    <mergeCell ref="G2:G3"/>
    <mergeCell ref="H2:H3"/>
    <mergeCell ref="E7:E10"/>
    <mergeCell ref="F7:F10"/>
    <mergeCell ref="G7:G10"/>
    <mergeCell ref="H7:H10"/>
    <mergeCell ref="A2:A3"/>
    <mergeCell ref="B2:B3"/>
    <mergeCell ref="C2:C3"/>
    <mergeCell ref="D2:D3"/>
    <mergeCell ref="E2:E3"/>
    <mergeCell ref="F2:F3"/>
    <mergeCell ref="H11:H12"/>
    <mergeCell ref="A13:A14"/>
    <mergeCell ref="C13:C14"/>
    <mergeCell ref="D13:D14"/>
    <mergeCell ref="E13:E14"/>
    <mergeCell ref="F13:F14"/>
    <mergeCell ref="G13:G14"/>
    <mergeCell ref="H13:H14"/>
    <mergeCell ref="A11:A12"/>
    <mergeCell ref="C11:C12"/>
    <mergeCell ref="D11:D12"/>
    <mergeCell ref="E11:E12"/>
    <mergeCell ref="F11:F12"/>
    <mergeCell ref="G11:G12"/>
    <mergeCell ref="H15:H16"/>
    <mergeCell ref="A17:A18"/>
    <mergeCell ref="C17:C18"/>
    <mergeCell ref="D17:D18"/>
    <mergeCell ref="E17:E18"/>
    <mergeCell ref="F17:F18"/>
    <mergeCell ref="G17:G18"/>
    <mergeCell ref="H17:H18"/>
    <mergeCell ref="A15:A16"/>
    <mergeCell ref="C15:C16"/>
    <mergeCell ref="D15:D16"/>
    <mergeCell ref="E15:E16"/>
    <mergeCell ref="F15:F16"/>
    <mergeCell ref="G15:G16"/>
    <mergeCell ref="H19:H20"/>
    <mergeCell ref="A21:A22"/>
    <mergeCell ref="C21:C22"/>
    <mergeCell ref="D21:D22"/>
    <mergeCell ref="E21:E22"/>
    <mergeCell ref="F21:F22"/>
    <mergeCell ref="G21:G22"/>
    <mergeCell ref="H21:H22"/>
    <mergeCell ref="A19:A20"/>
    <mergeCell ref="C19:C20"/>
    <mergeCell ref="D19:D20"/>
    <mergeCell ref="E19:E20"/>
    <mergeCell ref="F19:F20"/>
    <mergeCell ref="G19:G20"/>
    <mergeCell ref="H23:H24"/>
    <mergeCell ref="A25:A26"/>
    <mergeCell ref="C25:C26"/>
    <mergeCell ref="D25:D26"/>
    <mergeCell ref="E25:E26"/>
    <mergeCell ref="F25:F26"/>
    <mergeCell ref="G25:G26"/>
    <mergeCell ref="H25:H26"/>
    <mergeCell ref="A23:A24"/>
    <mergeCell ref="C23:C24"/>
    <mergeCell ref="D23:D24"/>
    <mergeCell ref="E23:E24"/>
    <mergeCell ref="F23:F24"/>
    <mergeCell ref="G23:G24"/>
    <mergeCell ref="F29:F30"/>
    <mergeCell ref="G29:G30"/>
    <mergeCell ref="H29:H30"/>
    <mergeCell ref="A27:A28"/>
    <mergeCell ref="C27:C28"/>
    <mergeCell ref="D27:D28"/>
    <mergeCell ref="E27:E28"/>
    <mergeCell ref="F27:F28"/>
    <mergeCell ref="G27:G28"/>
    <mergeCell ref="B41:F41"/>
    <mergeCell ref="G41:H41"/>
    <mergeCell ref="A7:A10"/>
    <mergeCell ref="C7:C10"/>
    <mergeCell ref="D7:D10"/>
    <mergeCell ref="H31:H32"/>
    <mergeCell ref="A33:A34"/>
    <mergeCell ref="C33:C34"/>
    <mergeCell ref="D33:D34"/>
    <mergeCell ref="E33:E34"/>
    <mergeCell ref="F33:F34"/>
    <mergeCell ref="G33:G34"/>
    <mergeCell ref="H33:H34"/>
    <mergeCell ref="A31:A32"/>
    <mergeCell ref="C31:C32"/>
    <mergeCell ref="D31:D32"/>
    <mergeCell ref="E31:E32"/>
    <mergeCell ref="F31:F32"/>
    <mergeCell ref="G31:G32"/>
    <mergeCell ref="H27:H28"/>
    <mergeCell ref="A29:A30"/>
    <mergeCell ref="C29:C30"/>
    <mergeCell ref="D29:D30"/>
    <mergeCell ref="E29:E30"/>
  </mergeCells>
  <printOptions/>
  <pageMargins left="0.6692913385826772" right="0.2362204724409449" top="0.9448818897637796" bottom="0.9448818897637796" header="0.5118110236220472" footer="0.5118110236220472"/>
  <pageSetup fitToHeight="2" horizontalDpi="600" verticalDpi="600" orientation="portrait" paperSize="9" scale="70" r:id="rId1"/>
  <headerFooter alignWithMargins="0">
    <oddHeader>&amp;RNemocnice Vyškov
Poliklinika - sociální zařízení</oddHeader>
    <oddFooter>&amp;LMMklima s.r.o.
Palackého třída 2630/131
61200 Brno&amp;C
&amp;D
&amp;Rstrana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topLeftCell="A19">
      <selection activeCell="G45" sqref="G45:H45"/>
    </sheetView>
  </sheetViews>
  <sheetFormatPr defaultColWidth="9.140625" defaultRowHeight="15"/>
  <cols>
    <col min="1" max="1" width="8.00390625" style="187" customWidth="1"/>
    <col min="2" max="2" width="47.28125" style="303" customWidth="1"/>
    <col min="3" max="3" width="6.7109375" style="188" customWidth="1"/>
    <col min="4" max="4" width="6.7109375" style="187" customWidth="1"/>
    <col min="5" max="5" width="16.28125" style="347" customWidth="1"/>
    <col min="6" max="6" width="11.8515625" style="305" customWidth="1"/>
    <col min="7" max="7" width="15.140625" style="305" customWidth="1"/>
    <col min="8" max="8" width="15.8515625" style="305" customWidth="1"/>
    <col min="9" max="9" width="13.28125" style="305" hidden="1" customWidth="1"/>
    <col min="10" max="256" width="9.140625" style="174" customWidth="1"/>
    <col min="257" max="257" width="8.00390625" style="174" customWidth="1"/>
    <col min="258" max="258" width="47.28125" style="174" customWidth="1"/>
    <col min="259" max="260" width="6.7109375" style="174" customWidth="1"/>
    <col min="261" max="261" width="16.28125" style="174" customWidth="1"/>
    <col min="262" max="262" width="11.8515625" style="174" customWidth="1"/>
    <col min="263" max="263" width="15.140625" style="174" customWidth="1"/>
    <col min="264" max="264" width="15.8515625" style="174" customWidth="1"/>
    <col min="265" max="265" width="9.140625" style="174" hidden="1" customWidth="1"/>
    <col min="266" max="512" width="9.140625" style="174" customWidth="1"/>
    <col min="513" max="513" width="8.00390625" style="174" customWidth="1"/>
    <col min="514" max="514" width="47.28125" style="174" customWidth="1"/>
    <col min="515" max="516" width="6.7109375" style="174" customWidth="1"/>
    <col min="517" max="517" width="16.28125" style="174" customWidth="1"/>
    <col min="518" max="518" width="11.8515625" style="174" customWidth="1"/>
    <col min="519" max="519" width="15.140625" style="174" customWidth="1"/>
    <col min="520" max="520" width="15.8515625" style="174" customWidth="1"/>
    <col min="521" max="521" width="9.140625" style="174" hidden="1" customWidth="1"/>
    <col min="522" max="768" width="9.140625" style="174" customWidth="1"/>
    <col min="769" max="769" width="8.00390625" style="174" customWidth="1"/>
    <col min="770" max="770" width="47.28125" style="174" customWidth="1"/>
    <col min="771" max="772" width="6.7109375" style="174" customWidth="1"/>
    <col min="773" max="773" width="16.28125" style="174" customWidth="1"/>
    <col min="774" max="774" width="11.8515625" style="174" customWidth="1"/>
    <col min="775" max="775" width="15.140625" style="174" customWidth="1"/>
    <col min="776" max="776" width="15.8515625" style="174" customWidth="1"/>
    <col min="777" max="777" width="9.140625" style="174" hidden="1" customWidth="1"/>
    <col min="778" max="1024" width="9.140625" style="174" customWidth="1"/>
    <col min="1025" max="1025" width="8.00390625" style="174" customWidth="1"/>
    <col min="1026" max="1026" width="47.28125" style="174" customWidth="1"/>
    <col min="1027" max="1028" width="6.7109375" style="174" customWidth="1"/>
    <col min="1029" max="1029" width="16.28125" style="174" customWidth="1"/>
    <col min="1030" max="1030" width="11.8515625" style="174" customWidth="1"/>
    <col min="1031" max="1031" width="15.140625" style="174" customWidth="1"/>
    <col min="1032" max="1032" width="15.8515625" style="174" customWidth="1"/>
    <col min="1033" max="1033" width="9.140625" style="174" hidden="1" customWidth="1"/>
    <col min="1034" max="1280" width="9.140625" style="174" customWidth="1"/>
    <col min="1281" max="1281" width="8.00390625" style="174" customWidth="1"/>
    <col min="1282" max="1282" width="47.28125" style="174" customWidth="1"/>
    <col min="1283" max="1284" width="6.7109375" style="174" customWidth="1"/>
    <col min="1285" max="1285" width="16.28125" style="174" customWidth="1"/>
    <col min="1286" max="1286" width="11.8515625" style="174" customWidth="1"/>
    <col min="1287" max="1287" width="15.140625" style="174" customWidth="1"/>
    <col min="1288" max="1288" width="15.8515625" style="174" customWidth="1"/>
    <col min="1289" max="1289" width="9.140625" style="174" hidden="1" customWidth="1"/>
    <col min="1290" max="1536" width="9.140625" style="174" customWidth="1"/>
    <col min="1537" max="1537" width="8.00390625" style="174" customWidth="1"/>
    <col min="1538" max="1538" width="47.28125" style="174" customWidth="1"/>
    <col min="1539" max="1540" width="6.7109375" style="174" customWidth="1"/>
    <col min="1541" max="1541" width="16.28125" style="174" customWidth="1"/>
    <col min="1542" max="1542" width="11.8515625" style="174" customWidth="1"/>
    <col min="1543" max="1543" width="15.140625" style="174" customWidth="1"/>
    <col min="1544" max="1544" width="15.8515625" style="174" customWidth="1"/>
    <col min="1545" max="1545" width="9.140625" style="174" hidden="1" customWidth="1"/>
    <col min="1546" max="1792" width="9.140625" style="174" customWidth="1"/>
    <col min="1793" max="1793" width="8.00390625" style="174" customWidth="1"/>
    <col min="1794" max="1794" width="47.28125" style="174" customWidth="1"/>
    <col min="1795" max="1796" width="6.7109375" style="174" customWidth="1"/>
    <col min="1797" max="1797" width="16.28125" style="174" customWidth="1"/>
    <col min="1798" max="1798" width="11.8515625" style="174" customWidth="1"/>
    <col min="1799" max="1799" width="15.140625" style="174" customWidth="1"/>
    <col min="1800" max="1800" width="15.8515625" style="174" customWidth="1"/>
    <col min="1801" max="1801" width="9.140625" style="174" hidden="1" customWidth="1"/>
    <col min="1802" max="2048" width="9.140625" style="174" customWidth="1"/>
    <col min="2049" max="2049" width="8.00390625" style="174" customWidth="1"/>
    <col min="2050" max="2050" width="47.28125" style="174" customWidth="1"/>
    <col min="2051" max="2052" width="6.7109375" style="174" customWidth="1"/>
    <col min="2053" max="2053" width="16.28125" style="174" customWidth="1"/>
    <col min="2054" max="2054" width="11.8515625" style="174" customWidth="1"/>
    <col min="2055" max="2055" width="15.140625" style="174" customWidth="1"/>
    <col min="2056" max="2056" width="15.8515625" style="174" customWidth="1"/>
    <col min="2057" max="2057" width="9.140625" style="174" hidden="1" customWidth="1"/>
    <col min="2058" max="2304" width="9.140625" style="174" customWidth="1"/>
    <col min="2305" max="2305" width="8.00390625" style="174" customWidth="1"/>
    <col min="2306" max="2306" width="47.28125" style="174" customWidth="1"/>
    <col min="2307" max="2308" width="6.7109375" style="174" customWidth="1"/>
    <col min="2309" max="2309" width="16.28125" style="174" customWidth="1"/>
    <col min="2310" max="2310" width="11.8515625" style="174" customWidth="1"/>
    <col min="2311" max="2311" width="15.140625" style="174" customWidth="1"/>
    <col min="2312" max="2312" width="15.8515625" style="174" customWidth="1"/>
    <col min="2313" max="2313" width="9.140625" style="174" hidden="1" customWidth="1"/>
    <col min="2314" max="2560" width="9.140625" style="174" customWidth="1"/>
    <col min="2561" max="2561" width="8.00390625" style="174" customWidth="1"/>
    <col min="2562" max="2562" width="47.28125" style="174" customWidth="1"/>
    <col min="2563" max="2564" width="6.7109375" style="174" customWidth="1"/>
    <col min="2565" max="2565" width="16.28125" style="174" customWidth="1"/>
    <col min="2566" max="2566" width="11.8515625" style="174" customWidth="1"/>
    <col min="2567" max="2567" width="15.140625" style="174" customWidth="1"/>
    <col min="2568" max="2568" width="15.8515625" style="174" customWidth="1"/>
    <col min="2569" max="2569" width="9.140625" style="174" hidden="1" customWidth="1"/>
    <col min="2570" max="2816" width="9.140625" style="174" customWidth="1"/>
    <col min="2817" max="2817" width="8.00390625" style="174" customWidth="1"/>
    <col min="2818" max="2818" width="47.28125" style="174" customWidth="1"/>
    <col min="2819" max="2820" width="6.7109375" style="174" customWidth="1"/>
    <col min="2821" max="2821" width="16.28125" style="174" customWidth="1"/>
    <col min="2822" max="2822" width="11.8515625" style="174" customWidth="1"/>
    <col min="2823" max="2823" width="15.140625" style="174" customWidth="1"/>
    <col min="2824" max="2824" width="15.8515625" style="174" customWidth="1"/>
    <col min="2825" max="2825" width="9.140625" style="174" hidden="1" customWidth="1"/>
    <col min="2826" max="3072" width="9.140625" style="174" customWidth="1"/>
    <col min="3073" max="3073" width="8.00390625" style="174" customWidth="1"/>
    <col min="3074" max="3074" width="47.28125" style="174" customWidth="1"/>
    <col min="3075" max="3076" width="6.7109375" style="174" customWidth="1"/>
    <col min="3077" max="3077" width="16.28125" style="174" customWidth="1"/>
    <col min="3078" max="3078" width="11.8515625" style="174" customWidth="1"/>
    <col min="3079" max="3079" width="15.140625" style="174" customWidth="1"/>
    <col min="3080" max="3080" width="15.8515625" style="174" customWidth="1"/>
    <col min="3081" max="3081" width="9.140625" style="174" hidden="1" customWidth="1"/>
    <col min="3082" max="3328" width="9.140625" style="174" customWidth="1"/>
    <col min="3329" max="3329" width="8.00390625" style="174" customWidth="1"/>
    <col min="3330" max="3330" width="47.28125" style="174" customWidth="1"/>
    <col min="3331" max="3332" width="6.7109375" style="174" customWidth="1"/>
    <col min="3333" max="3333" width="16.28125" style="174" customWidth="1"/>
    <col min="3334" max="3334" width="11.8515625" style="174" customWidth="1"/>
    <col min="3335" max="3335" width="15.140625" style="174" customWidth="1"/>
    <col min="3336" max="3336" width="15.8515625" style="174" customWidth="1"/>
    <col min="3337" max="3337" width="9.140625" style="174" hidden="1" customWidth="1"/>
    <col min="3338" max="3584" width="9.140625" style="174" customWidth="1"/>
    <col min="3585" max="3585" width="8.00390625" style="174" customWidth="1"/>
    <col min="3586" max="3586" width="47.28125" style="174" customWidth="1"/>
    <col min="3587" max="3588" width="6.7109375" style="174" customWidth="1"/>
    <col min="3589" max="3589" width="16.28125" style="174" customWidth="1"/>
    <col min="3590" max="3590" width="11.8515625" style="174" customWidth="1"/>
    <col min="3591" max="3591" width="15.140625" style="174" customWidth="1"/>
    <col min="3592" max="3592" width="15.8515625" style="174" customWidth="1"/>
    <col min="3593" max="3593" width="9.140625" style="174" hidden="1" customWidth="1"/>
    <col min="3594" max="3840" width="9.140625" style="174" customWidth="1"/>
    <col min="3841" max="3841" width="8.00390625" style="174" customWidth="1"/>
    <col min="3842" max="3842" width="47.28125" style="174" customWidth="1"/>
    <col min="3843" max="3844" width="6.7109375" style="174" customWidth="1"/>
    <col min="3845" max="3845" width="16.28125" style="174" customWidth="1"/>
    <col min="3846" max="3846" width="11.8515625" style="174" customWidth="1"/>
    <col min="3847" max="3847" width="15.140625" style="174" customWidth="1"/>
    <col min="3848" max="3848" width="15.8515625" style="174" customWidth="1"/>
    <col min="3849" max="3849" width="9.140625" style="174" hidden="1" customWidth="1"/>
    <col min="3850" max="4096" width="9.140625" style="174" customWidth="1"/>
    <col min="4097" max="4097" width="8.00390625" style="174" customWidth="1"/>
    <col min="4098" max="4098" width="47.28125" style="174" customWidth="1"/>
    <col min="4099" max="4100" width="6.7109375" style="174" customWidth="1"/>
    <col min="4101" max="4101" width="16.28125" style="174" customWidth="1"/>
    <col min="4102" max="4102" width="11.8515625" style="174" customWidth="1"/>
    <col min="4103" max="4103" width="15.140625" style="174" customWidth="1"/>
    <col min="4104" max="4104" width="15.8515625" style="174" customWidth="1"/>
    <col min="4105" max="4105" width="9.140625" style="174" hidden="1" customWidth="1"/>
    <col min="4106" max="4352" width="9.140625" style="174" customWidth="1"/>
    <col min="4353" max="4353" width="8.00390625" style="174" customWidth="1"/>
    <col min="4354" max="4354" width="47.28125" style="174" customWidth="1"/>
    <col min="4355" max="4356" width="6.7109375" style="174" customWidth="1"/>
    <col min="4357" max="4357" width="16.28125" style="174" customWidth="1"/>
    <col min="4358" max="4358" width="11.8515625" style="174" customWidth="1"/>
    <col min="4359" max="4359" width="15.140625" style="174" customWidth="1"/>
    <col min="4360" max="4360" width="15.8515625" style="174" customWidth="1"/>
    <col min="4361" max="4361" width="9.140625" style="174" hidden="1" customWidth="1"/>
    <col min="4362" max="4608" width="9.140625" style="174" customWidth="1"/>
    <col min="4609" max="4609" width="8.00390625" style="174" customWidth="1"/>
    <col min="4610" max="4610" width="47.28125" style="174" customWidth="1"/>
    <col min="4611" max="4612" width="6.7109375" style="174" customWidth="1"/>
    <col min="4613" max="4613" width="16.28125" style="174" customWidth="1"/>
    <col min="4614" max="4614" width="11.8515625" style="174" customWidth="1"/>
    <col min="4615" max="4615" width="15.140625" style="174" customWidth="1"/>
    <col min="4616" max="4616" width="15.8515625" style="174" customWidth="1"/>
    <col min="4617" max="4617" width="9.140625" style="174" hidden="1" customWidth="1"/>
    <col min="4618" max="4864" width="9.140625" style="174" customWidth="1"/>
    <col min="4865" max="4865" width="8.00390625" style="174" customWidth="1"/>
    <col min="4866" max="4866" width="47.28125" style="174" customWidth="1"/>
    <col min="4867" max="4868" width="6.7109375" style="174" customWidth="1"/>
    <col min="4869" max="4869" width="16.28125" style="174" customWidth="1"/>
    <col min="4870" max="4870" width="11.8515625" style="174" customWidth="1"/>
    <col min="4871" max="4871" width="15.140625" style="174" customWidth="1"/>
    <col min="4872" max="4872" width="15.8515625" style="174" customWidth="1"/>
    <col min="4873" max="4873" width="9.140625" style="174" hidden="1" customWidth="1"/>
    <col min="4874" max="5120" width="9.140625" style="174" customWidth="1"/>
    <col min="5121" max="5121" width="8.00390625" style="174" customWidth="1"/>
    <col min="5122" max="5122" width="47.28125" style="174" customWidth="1"/>
    <col min="5123" max="5124" width="6.7109375" style="174" customWidth="1"/>
    <col min="5125" max="5125" width="16.28125" style="174" customWidth="1"/>
    <col min="5126" max="5126" width="11.8515625" style="174" customWidth="1"/>
    <col min="5127" max="5127" width="15.140625" style="174" customWidth="1"/>
    <col min="5128" max="5128" width="15.8515625" style="174" customWidth="1"/>
    <col min="5129" max="5129" width="9.140625" style="174" hidden="1" customWidth="1"/>
    <col min="5130" max="5376" width="9.140625" style="174" customWidth="1"/>
    <col min="5377" max="5377" width="8.00390625" style="174" customWidth="1"/>
    <col min="5378" max="5378" width="47.28125" style="174" customWidth="1"/>
    <col min="5379" max="5380" width="6.7109375" style="174" customWidth="1"/>
    <col min="5381" max="5381" width="16.28125" style="174" customWidth="1"/>
    <col min="5382" max="5382" width="11.8515625" style="174" customWidth="1"/>
    <col min="5383" max="5383" width="15.140625" style="174" customWidth="1"/>
    <col min="5384" max="5384" width="15.8515625" style="174" customWidth="1"/>
    <col min="5385" max="5385" width="9.140625" style="174" hidden="1" customWidth="1"/>
    <col min="5386" max="5632" width="9.140625" style="174" customWidth="1"/>
    <col min="5633" max="5633" width="8.00390625" style="174" customWidth="1"/>
    <col min="5634" max="5634" width="47.28125" style="174" customWidth="1"/>
    <col min="5635" max="5636" width="6.7109375" style="174" customWidth="1"/>
    <col min="5637" max="5637" width="16.28125" style="174" customWidth="1"/>
    <col min="5638" max="5638" width="11.8515625" style="174" customWidth="1"/>
    <col min="5639" max="5639" width="15.140625" style="174" customWidth="1"/>
    <col min="5640" max="5640" width="15.8515625" style="174" customWidth="1"/>
    <col min="5641" max="5641" width="9.140625" style="174" hidden="1" customWidth="1"/>
    <col min="5642" max="5888" width="9.140625" style="174" customWidth="1"/>
    <col min="5889" max="5889" width="8.00390625" style="174" customWidth="1"/>
    <col min="5890" max="5890" width="47.28125" style="174" customWidth="1"/>
    <col min="5891" max="5892" width="6.7109375" style="174" customWidth="1"/>
    <col min="5893" max="5893" width="16.28125" style="174" customWidth="1"/>
    <col min="5894" max="5894" width="11.8515625" style="174" customWidth="1"/>
    <col min="5895" max="5895" width="15.140625" style="174" customWidth="1"/>
    <col min="5896" max="5896" width="15.8515625" style="174" customWidth="1"/>
    <col min="5897" max="5897" width="9.140625" style="174" hidden="1" customWidth="1"/>
    <col min="5898" max="6144" width="9.140625" style="174" customWidth="1"/>
    <col min="6145" max="6145" width="8.00390625" style="174" customWidth="1"/>
    <col min="6146" max="6146" width="47.28125" style="174" customWidth="1"/>
    <col min="6147" max="6148" width="6.7109375" style="174" customWidth="1"/>
    <col min="6149" max="6149" width="16.28125" style="174" customWidth="1"/>
    <col min="6150" max="6150" width="11.8515625" style="174" customWidth="1"/>
    <col min="6151" max="6151" width="15.140625" style="174" customWidth="1"/>
    <col min="6152" max="6152" width="15.8515625" style="174" customWidth="1"/>
    <col min="6153" max="6153" width="9.140625" style="174" hidden="1" customWidth="1"/>
    <col min="6154" max="6400" width="9.140625" style="174" customWidth="1"/>
    <col min="6401" max="6401" width="8.00390625" style="174" customWidth="1"/>
    <col min="6402" max="6402" width="47.28125" style="174" customWidth="1"/>
    <col min="6403" max="6404" width="6.7109375" style="174" customWidth="1"/>
    <col min="6405" max="6405" width="16.28125" style="174" customWidth="1"/>
    <col min="6406" max="6406" width="11.8515625" style="174" customWidth="1"/>
    <col min="6407" max="6407" width="15.140625" style="174" customWidth="1"/>
    <col min="6408" max="6408" width="15.8515625" style="174" customWidth="1"/>
    <col min="6409" max="6409" width="9.140625" style="174" hidden="1" customWidth="1"/>
    <col min="6410" max="6656" width="9.140625" style="174" customWidth="1"/>
    <col min="6657" max="6657" width="8.00390625" style="174" customWidth="1"/>
    <col min="6658" max="6658" width="47.28125" style="174" customWidth="1"/>
    <col min="6659" max="6660" width="6.7109375" style="174" customWidth="1"/>
    <col min="6661" max="6661" width="16.28125" style="174" customWidth="1"/>
    <col min="6662" max="6662" width="11.8515625" style="174" customWidth="1"/>
    <col min="6663" max="6663" width="15.140625" style="174" customWidth="1"/>
    <col min="6664" max="6664" width="15.8515625" style="174" customWidth="1"/>
    <col min="6665" max="6665" width="9.140625" style="174" hidden="1" customWidth="1"/>
    <col min="6666" max="6912" width="9.140625" style="174" customWidth="1"/>
    <col min="6913" max="6913" width="8.00390625" style="174" customWidth="1"/>
    <col min="6914" max="6914" width="47.28125" style="174" customWidth="1"/>
    <col min="6915" max="6916" width="6.7109375" style="174" customWidth="1"/>
    <col min="6917" max="6917" width="16.28125" style="174" customWidth="1"/>
    <col min="6918" max="6918" width="11.8515625" style="174" customWidth="1"/>
    <col min="6919" max="6919" width="15.140625" style="174" customWidth="1"/>
    <col min="6920" max="6920" width="15.8515625" style="174" customWidth="1"/>
    <col min="6921" max="6921" width="9.140625" style="174" hidden="1" customWidth="1"/>
    <col min="6922" max="7168" width="9.140625" style="174" customWidth="1"/>
    <col min="7169" max="7169" width="8.00390625" style="174" customWidth="1"/>
    <col min="7170" max="7170" width="47.28125" style="174" customWidth="1"/>
    <col min="7171" max="7172" width="6.7109375" style="174" customWidth="1"/>
    <col min="7173" max="7173" width="16.28125" style="174" customWidth="1"/>
    <col min="7174" max="7174" width="11.8515625" style="174" customWidth="1"/>
    <col min="7175" max="7175" width="15.140625" style="174" customWidth="1"/>
    <col min="7176" max="7176" width="15.8515625" style="174" customWidth="1"/>
    <col min="7177" max="7177" width="9.140625" style="174" hidden="1" customWidth="1"/>
    <col min="7178" max="7424" width="9.140625" style="174" customWidth="1"/>
    <col min="7425" max="7425" width="8.00390625" style="174" customWidth="1"/>
    <col min="7426" max="7426" width="47.28125" style="174" customWidth="1"/>
    <col min="7427" max="7428" width="6.7109375" style="174" customWidth="1"/>
    <col min="7429" max="7429" width="16.28125" style="174" customWidth="1"/>
    <col min="7430" max="7430" width="11.8515625" style="174" customWidth="1"/>
    <col min="7431" max="7431" width="15.140625" style="174" customWidth="1"/>
    <col min="7432" max="7432" width="15.8515625" style="174" customWidth="1"/>
    <col min="7433" max="7433" width="9.140625" style="174" hidden="1" customWidth="1"/>
    <col min="7434" max="7680" width="9.140625" style="174" customWidth="1"/>
    <col min="7681" max="7681" width="8.00390625" style="174" customWidth="1"/>
    <col min="7682" max="7682" width="47.28125" style="174" customWidth="1"/>
    <col min="7683" max="7684" width="6.7109375" style="174" customWidth="1"/>
    <col min="7685" max="7685" width="16.28125" style="174" customWidth="1"/>
    <col min="7686" max="7686" width="11.8515625" style="174" customWidth="1"/>
    <col min="7687" max="7687" width="15.140625" style="174" customWidth="1"/>
    <col min="7688" max="7688" width="15.8515625" style="174" customWidth="1"/>
    <col min="7689" max="7689" width="9.140625" style="174" hidden="1" customWidth="1"/>
    <col min="7690" max="7936" width="9.140625" style="174" customWidth="1"/>
    <col min="7937" max="7937" width="8.00390625" style="174" customWidth="1"/>
    <col min="7938" max="7938" width="47.28125" style="174" customWidth="1"/>
    <col min="7939" max="7940" width="6.7109375" style="174" customWidth="1"/>
    <col min="7941" max="7941" width="16.28125" style="174" customWidth="1"/>
    <col min="7942" max="7942" width="11.8515625" style="174" customWidth="1"/>
    <col min="7943" max="7943" width="15.140625" style="174" customWidth="1"/>
    <col min="7944" max="7944" width="15.8515625" style="174" customWidth="1"/>
    <col min="7945" max="7945" width="9.140625" style="174" hidden="1" customWidth="1"/>
    <col min="7946" max="8192" width="9.140625" style="174" customWidth="1"/>
    <col min="8193" max="8193" width="8.00390625" style="174" customWidth="1"/>
    <col min="8194" max="8194" width="47.28125" style="174" customWidth="1"/>
    <col min="8195" max="8196" width="6.7109375" style="174" customWidth="1"/>
    <col min="8197" max="8197" width="16.28125" style="174" customWidth="1"/>
    <col min="8198" max="8198" width="11.8515625" style="174" customWidth="1"/>
    <col min="8199" max="8199" width="15.140625" style="174" customWidth="1"/>
    <col min="8200" max="8200" width="15.8515625" style="174" customWidth="1"/>
    <col min="8201" max="8201" width="9.140625" style="174" hidden="1" customWidth="1"/>
    <col min="8202" max="8448" width="9.140625" style="174" customWidth="1"/>
    <col min="8449" max="8449" width="8.00390625" style="174" customWidth="1"/>
    <col min="8450" max="8450" width="47.28125" style="174" customWidth="1"/>
    <col min="8451" max="8452" width="6.7109375" style="174" customWidth="1"/>
    <col min="8453" max="8453" width="16.28125" style="174" customWidth="1"/>
    <col min="8454" max="8454" width="11.8515625" style="174" customWidth="1"/>
    <col min="8455" max="8455" width="15.140625" style="174" customWidth="1"/>
    <col min="8456" max="8456" width="15.8515625" style="174" customWidth="1"/>
    <col min="8457" max="8457" width="9.140625" style="174" hidden="1" customWidth="1"/>
    <col min="8458" max="8704" width="9.140625" style="174" customWidth="1"/>
    <col min="8705" max="8705" width="8.00390625" style="174" customWidth="1"/>
    <col min="8706" max="8706" width="47.28125" style="174" customWidth="1"/>
    <col min="8707" max="8708" width="6.7109375" style="174" customWidth="1"/>
    <col min="8709" max="8709" width="16.28125" style="174" customWidth="1"/>
    <col min="8710" max="8710" width="11.8515625" style="174" customWidth="1"/>
    <col min="8711" max="8711" width="15.140625" style="174" customWidth="1"/>
    <col min="8712" max="8712" width="15.8515625" style="174" customWidth="1"/>
    <col min="8713" max="8713" width="9.140625" style="174" hidden="1" customWidth="1"/>
    <col min="8714" max="8960" width="9.140625" style="174" customWidth="1"/>
    <col min="8961" max="8961" width="8.00390625" style="174" customWidth="1"/>
    <col min="8962" max="8962" width="47.28125" style="174" customWidth="1"/>
    <col min="8963" max="8964" width="6.7109375" style="174" customWidth="1"/>
    <col min="8965" max="8965" width="16.28125" style="174" customWidth="1"/>
    <col min="8966" max="8966" width="11.8515625" style="174" customWidth="1"/>
    <col min="8967" max="8967" width="15.140625" style="174" customWidth="1"/>
    <col min="8968" max="8968" width="15.8515625" style="174" customWidth="1"/>
    <col min="8969" max="8969" width="9.140625" style="174" hidden="1" customWidth="1"/>
    <col min="8970" max="9216" width="9.140625" style="174" customWidth="1"/>
    <col min="9217" max="9217" width="8.00390625" style="174" customWidth="1"/>
    <col min="9218" max="9218" width="47.28125" style="174" customWidth="1"/>
    <col min="9219" max="9220" width="6.7109375" style="174" customWidth="1"/>
    <col min="9221" max="9221" width="16.28125" style="174" customWidth="1"/>
    <col min="9222" max="9222" width="11.8515625" style="174" customWidth="1"/>
    <col min="9223" max="9223" width="15.140625" style="174" customWidth="1"/>
    <col min="9224" max="9224" width="15.8515625" style="174" customWidth="1"/>
    <col min="9225" max="9225" width="9.140625" style="174" hidden="1" customWidth="1"/>
    <col min="9226" max="9472" width="9.140625" style="174" customWidth="1"/>
    <col min="9473" max="9473" width="8.00390625" style="174" customWidth="1"/>
    <col min="9474" max="9474" width="47.28125" style="174" customWidth="1"/>
    <col min="9475" max="9476" width="6.7109375" style="174" customWidth="1"/>
    <col min="9477" max="9477" width="16.28125" style="174" customWidth="1"/>
    <col min="9478" max="9478" width="11.8515625" style="174" customWidth="1"/>
    <col min="9479" max="9479" width="15.140625" style="174" customWidth="1"/>
    <col min="9480" max="9480" width="15.8515625" style="174" customWidth="1"/>
    <col min="9481" max="9481" width="9.140625" style="174" hidden="1" customWidth="1"/>
    <col min="9482" max="9728" width="9.140625" style="174" customWidth="1"/>
    <col min="9729" max="9729" width="8.00390625" style="174" customWidth="1"/>
    <col min="9730" max="9730" width="47.28125" style="174" customWidth="1"/>
    <col min="9731" max="9732" width="6.7109375" style="174" customWidth="1"/>
    <col min="9733" max="9733" width="16.28125" style="174" customWidth="1"/>
    <col min="9734" max="9734" width="11.8515625" style="174" customWidth="1"/>
    <col min="9735" max="9735" width="15.140625" style="174" customWidth="1"/>
    <col min="9736" max="9736" width="15.8515625" style="174" customWidth="1"/>
    <col min="9737" max="9737" width="9.140625" style="174" hidden="1" customWidth="1"/>
    <col min="9738" max="9984" width="9.140625" style="174" customWidth="1"/>
    <col min="9985" max="9985" width="8.00390625" style="174" customWidth="1"/>
    <col min="9986" max="9986" width="47.28125" style="174" customWidth="1"/>
    <col min="9987" max="9988" width="6.7109375" style="174" customWidth="1"/>
    <col min="9989" max="9989" width="16.28125" style="174" customWidth="1"/>
    <col min="9990" max="9990" width="11.8515625" style="174" customWidth="1"/>
    <col min="9991" max="9991" width="15.140625" style="174" customWidth="1"/>
    <col min="9992" max="9992" width="15.8515625" style="174" customWidth="1"/>
    <col min="9993" max="9993" width="9.140625" style="174" hidden="1" customWidth="1"/>
    <col min="9994" max="10240" width="9.140625" style="174" customWidth="1"/>
    <col min="10241" max="10241" width="8.00390625" style="174" customWidth="1"/>
    <col min="10242" max="10242" width="47.28125" style="174" customWidth="1"/>
    <col min="10243" max="10244" width="6.7109375" style="174" customWidth="1"/>
    <col min="10245" max="10245" width="16.28125" style="174" customWidth="1"/>
    <col min="10246" max="10246" width="11.8515625" style="174" customWidth="1"/>
    <col min="10247" max="10247" width="15.140625" style="174" customWidth="1"/>
    <col min="10248" max="10248" width="15.8515625" style="174" customWidth="1"/>
    <col min="10249" max="10249" width="9.140625" style="174" hidden="1" customWidth="1"/>
    <col min="10250" max="10496" width="9.140625" style="174" customWidth="1"/>
    <col min="10497" max="10497" width="8.00390625" style="174" customWidth="1"/>
    <col min="10498" max="10498" width="47.28125" style="174" customWidth="1"/>
    <col min="10499" max="10500" width="6.7109375" style="174" customWidth="1"/>
    <col min="10501" max="10501" width="16.28125" style="174" customWidth="1"/>
    <col min="10502" max="10502" width="11.8515625" style="174" customWidth="1"/>
    <col min="10503" max="10503" width="15.140625" style="174" customWidth="1"/>
    <col min="10504" max="10504" width="15.8515625" style="174" customWidth="1"/>
    <col min="10505" max="10505" width="9.140625" style="174" hidden="1" customWidth="1"/>
    <col min="10506" max="10752" width="9.140625" style="174" customWidth="1"/>
    <col min="10753" max="10753" width="8.00390625" style="174" customWidth="1"/>
    <col min="10754" max="10754" width="47.28125" style="174" customWidth="1"/>
    <col min="10755" max="10756" width="6.7109375" style="174" customWidth="1"/>
    <col min="10757" max="10757" width="16.28125" style="174" customWidth="1"/>
    <col min="10758" max="10758" width="11.8515625" style="174" customWidth="1"/>
    <col min="10759" max="10759" width="15.140625" style="174" customWidth="1"/>
    <col min="10760" max="10760" width="15.8515625" style="174" customWidth="1"/>
    <col min="10761" max="10761" width="9.140625" style="174" hidden="1" customWidth="1"/>
    <col min="10762" max="11008" width="9.140625" style="174" customWidth="1"/>
    <col min="11009" max="11009" width="8.00390625" style="174" customWidth="1"/>
    <col min="11010" max="11010" width="47.28125" style="174" customWidth="1"/>
    <col min="11011" max="11012" width="6.7109375" style="174" customWidth="1"/>
    <col min="11013" max="11013" width="16.28125" style="174" customWidth="1"/>
    <col min="11014" max="11014" width="11.8515625" style="174" customWidth="1"/>
    <col min="11015" max="11015" width="15.140625" style="174" customWidth="1"/>
    <col min="11016" max="11016" width="15.8515625" style="174" customWidth="1"/>
    <col min="11017" max="11017" width="9.140625" style="174" hidden="1" customWidth="1"/>
    <col min="11018" max="11264" width="9.140625" style="174" customWidth="1"/>
    <col min="11265" max="11265" width="8.00390625" style="174" customWidth="1"/>
    <col min="11266" max="11266" width="47.28125" style="174" customWidth="1"/>
    <col min="11267" max="11268" width="6.7109375" style="174" customWidth="1"/>
    <col min="11269" max="11269" width="16.28125" style="174" customWidth="1"/>
    <col min="11270" max="11270" width="11.8515625" style="174" customWidth="1"/>
    <col min="11271" max="11271" width="15.140625" style="174" customWidth="1"/>
    <col min="11272" max="11272" width="15.8515625" style="174" customWidth="1"/>
    <col min="11273" max="11273" width="9.140625" style="174" hidden="1" customWidth="1"/>
    <col min="11274" max="11520" width="9.140625" style="174" customWidth="1"/>
    <col min="11521" max="11521" width="8.00390625" style="174" customWidth="1"/>
    <col min="11522" max="11522" width="47.28125" style="174" customWidth="1"/>
    <col min="11523" max="11524" width="6.7109375" style="174" customWidth="1"/>
    <col min="11525" max="11525" width="16.28125" style="174" customWidth="1"/>
    <col min="11526" max="11526" width="11.8515625" style="174" customWidth="1"/>
    <col min="11527" max="11527" width="15.140625" style="174" customWidth="1"/>
    <col min="11528" max="11528" width="15.8515625" style="174" customWidth="1"/>
    <col min="11529" max="11529" width="9.140625" style="174" hidden="1" customWidth="1"/>
    <col min="11530" max="11776" width="9.140625" style="174" customWidth="1"/>
    <col min="11777" max="11777" width="8.00390625" style="174" customWidth="1"/>
    <col min="11778" max="11778" width="47.28125" style="174" customWidth="1"/>
    <col min="11779" max="11780" width="6.7109375" style="174" customWidth="1"/>
    <col min="11781" max="11781" width="16.28125" style="174" customWidth="1"/>
    <col min="11782" max="11782" width="11.8515625" style="174" customWidth="1"/>
    <col min="11783" max="11783" width="15.140625" style="174" customWidth="1"/>
    <col min="11784" max="11784" width="15.8515625" style="174" customWidth="1"/>
    <col min="11785" max="11785" width="9.140625" style="174" hidden="1" customWidth="1"/>
    <col min="11786" max="12032" width="9.140625" style="174" customWidth="1"/>
    <col min="12033" max="12033" width="8.00390625" style="174" customWidth="1"/>
    <col min="12034" max="12034" width="47.28125" style="174" customWidth="1"/>
    <col min="12035" max="12036" width="6.7109375" style="174" customWidth="1"/>
    <col min="12037" max="12037" width="16.28125" style="174" customWidth="1"/>
    <col min="12038" max="12038" width="11.8515625" style="174" customWidth="1"/>
    <col min="12039" max="12039" width="15.140625" style="174" customWidth="1"/>
    <col min="12040" max="12040" width="15.8515625" style="174" customWidth="1"/>
    <col min="12041" max="12041" width="9.140625" style="174" hidden="1" customWidth="1"/>
    <col min="12042" max="12288" width="9.140625" style="174" customWidth="1"/>
    <col min="12289" max="12289" width="8.00390625" style="174" customWidth="1"/>
    <col min="12290" max="12290" width="47.28125" style="174" customWidth="1"/>
    <col min="12291" max="12292" width="6.7109375" style="174" customWidth="1"/>
    <col min="12293" max="12293" width="16.28125" style="174" customWidth="1"/>
    <col min="12294" max="12294" width="11.8515625" style="174" customWidth="1"/>
    <col min="12295" max="12295" width="15.140625" style="174" customWidth="1"/>
    <col min="12296" max="12296" width="15.8515625" style="174" customWidth="1"/>
    <col min="12297" max="12297" width="9.140625" style="174" hidden="1" customWidth="1"/>
    <col min="12298" max="12544" width="9.140625" style="174" customWidth="1"/>
    <col min="12545" max="12545" width="8.00390625" style="174" customWidth="1"/>
    <col min="12546" max="12546" width="47.28125" style="174" customWidth="1"/>
    <col min="12547" max="12548" width="6.7109375" style="174" customWidth="1"/>
    <col min="12549" max="12549" width="16.28125" style="174" customWidth="1"/>
    <col min="12550" max="12550" width="11.8515625" style="174" customWidth="1"/>
    <col min="12551" max="12551" width="15.140625" style="174" customWidth="1"/>
    <col min="12552" max="12552" width="15.8515625" style="174" customWidth="1"/>
    <col min="12553" max="12553" width="9.140625" style="174" hidden="1" customWidth="1"/>
    <col min="12554" max="12800" width="9.140625" style="174" customWidth="1"/>
    <col min="12801" max="12801" width="8.00390625" style="174" customWidth="1"/>
    <col min="12802" max="12802" width="47.28125" style="174" customWidth="1"/>
    <col min="12803" max="12804" width="6.7109375" style="174" customWidth="1"/>
    <col min="12805" max="12805" width="16.28125" style="174" customWidth="1"/>
    <col min="12806" max="12806" width="11.8515625" style="174" customWidth="1"/>
    <col min="12807" max="12807" width="15.140625" style="174" customWidth="1"/>
    <col min="12808" max="12808" width="15.8515625" style="174" customWidth="1"/>
    <col min="12809" max="12809" width="9.140625" style="174" hidden="1" customWidth="1"/>
    <col min="12810" max="13056" width="9.140625" style="174" customWidth="1"/>
    <col min="13057" max="13057" width="8.00390625" style="174" customWidth="1"/>
    <col min="13058" max="13058" width="47.28125" style="174" customWidth="1"/>
    <col min="13059" max="13060" width="6.7109375" style="174" customWidth="1"/>
    <col min="13061" max="13061" width="16.28125" style="174" customWidth="1"/>
    <col min="13062" max="13062" width="11.8515625" style="174" customWidth="1"/>
    <col min="13063" max="13063" width="15.140625" style="174" customWidth="1"/>
    <col min="13064" max="13064" width="15.8515625" style="174" customWidth="1"/>
    <col min="13065" max="13065" width="9.140625" style="174" hidden="1" customWidth="1"/>
    <col min="13066" max="13312" width="9.140625" style="174" customWidth="1"/>
    <col min="13313" max="13313" width="8.00390625" style="174" customWidth="1"/>
    <col min="13314" max="13314" width="47.28125" style="174" customWidth="1"/>
    <col min="13315" max="13316" width="6.7109375" style="174" customWidth="1"/>
    <col min="13317" max="13317" width="16.28125" style="174" customWidth="1"/>
    <col min="13318" max="13318" width="11.8515625" style="174" customWidth="1"/>
    <col min="13319" max="13319" width="15.140625" style="174" customWidth="1"/>
    <col min="13320" max="13320" width="15.8515625" style="174" customWidth="1"/>
    <col min="13321" max="13321" width="9.140625" style="174" hidden="1" customWidth="1"/>
    <col min="13322" max="13568" width="9.140625" style="174" customWidth="1"/>
    <col min="13569" max="13569" width="8.00390625" style="174" customWidth="1"/>
    <col min="13570" max="13570" width="47.28125" style="174" customWidth="1"/>
    <col min="13571" max="13572" width="6.7109375" style="174" customWidth="1"/>
    <col min="13573" max="13573" width="16.28125" style="174" customWidth="1"/>
    <col min="13574" max="13574" width="11.8515625" style="174" customWidth="1"/>
    <col min="13575" max="13575" width="15.140625" style="174" customWidth="1"/>
    <col min="13576" max="13576" width="15.8515625" style="174" customWidth="1"/>
    <col min="13577" max="13577" width="9.140625" style="174" hidden="1" customWidth="1"/>
    <col min="13578" max="13824" width="9.140625" style="174" customWidth="1"/>
    <col min="13825" max="13825" width="8.00390625" style="174" customWidth="1"/>
    <col min="13826" max="13826" width="47.28125" style="174" customWidth="1"/>
    <col min="13827" max="13828" width="6.7109375" style="174" customWidth="1"/>
    <col min="13829" max="13829" width="16.28125" style="174" customWidth="1"/>
    <col min="13830" max="13830" width="11.8515625" style="174" customWidth="1"/>
    <col min="13831" max="13831" width="15.140625" style="174" customWidth="1"/>
    <col min="13832" max="13832" width="15.8515625" style="174" customWidth="1"/>
    <col min="13833" max="13833" width="9.140625" style="174" hidden="1" customWidth="1"/>
    <col min="13834" max="14080" width="9.140625" style="174" customWidth="1"/>
    <col min="14081" max="14081" width="8.00390625" style="174" customWidth="1"/>
    <col min="14082" max="14082" width="47.28125" style="174" customWidth="1"/>
    <col min="14083" max="14084" width="6.7109375" style="174" customWidth="1"/>
    <col min="14085" max="14085" width="16.28125" style="174" customWidth="1"/>
    <col min="14086" max="14086" width="11.8515625" style="174" customWidth="1"/>
    <col min="14087" max="14087" width="15.140625" style="174" customWidth="1"/>
    <col min="14088" max="14088" width="15.8515625" style="174" customWidth="1"/>
    <col min="14089" max="14089" width="9.140625" style="174" hidden="1" customWidth="1"/>
    <col min="14090" max="14336" width="9.140625" style="174" customWidth="1"/>
    <col min="14337" max="14337" width="8.00390625" style="174" customWidth="1"/>
    <col min="14338" max="14338" width="47.28125" style="174" customWidth="1"/>
    <col min="14339" max="14340" width="6.7109375" style="174" customWidth="1"/>
    <col min="14341" max="14341" width="16.28125" style="174" customWidth="1"/>
    <col min="14342" max="14342" width="11.8515625" style="174" customWidth="1"/>
    <col min="14343" max="14343" width="15.140625" style="174" customWidth="1"/>
    <col min="14344" max="14344" width="15.8515625" style="174" customWidth="1"/>
    <col min="14345" max="14345" width="9.140625" style="174" hidden="1" customWidth="1"/>
    <col min="14346" max="14592" width="9.140625" style="174" customWidth="1"/>
    <col min="14593" max="14593" width="8.00390625" style="174" customWidth="1"/>
    <col min="14594" max="14594" width="47.28125" style="174" customWidth="1"/>
    <col min="14595" max="14596" width="6.7109375" style="174" customWidth="1"/>
    <col min="14597" max="14597" width="16.28125" style="174" customWidth="1"/>
    <col min="14598" max="14598" width="11.8515625" style="174" customWidth="1"/>
    <col min="14599" max="14599" width="15.140625" style="174" customWidth="1"/>
    <col min="14600" max="14600" width="15.8515625" style="174" customWidth="1"/>
    <col min="14601" max="14601" width="9.140625" style="174" hidden="1" customWidth="1"/>
    <col min="14602" max="14848" width="9.140625" style="174" customWidth="1"/>
    <col min="14849" max="14849" width="8.00390625" style="174" customWidth="1"/>
    <col min="14850" max="14850" width="47.28125" style="174" customWidth="1"/>
    <col min="14851" max="14852" width="6.7109375" style="174" customWidth="1"/>
    <col min="14853" max="14853" width="16.28125" style="174" customWidth="1"/>
    <col min="14854" max="14854" width="11.8515625" style="174" customWidth="1"/>
    <col min="14855" max="14855" width="15.140625" style="174" customWidth="1"/>
    <col min="14856" max="14856" width="15.8515625" style="174" customWidth="1"/>
    <col min="14857" max="14857" width="9.140625" style="174" hidden="1" customWidth="1"/>
    <col min="14858" max="15104" width="9.140625" style="174" customWidth="1"/>
    <col min="15105" max="15105" width="8.00390625" style="174" customWidth="1"/>
    <col min="15106" max="15106" width="47.28125" style="174" customWidth="1"/>
    <col min="15107" max="15108" width="6.7109375" style="174" customWidth="1"/>
    <col min="15109" max="15109" width="16.28125" style="174" customWidth="1"/>
    <col min="15110" max="15110" width="11.8515625" style="174" customWidth="1"/>
    <col min="15111" max="15111" width="15.140625" style="174" customWidth="1"/>
    <col min="15112" max="15112" width="15.8515625" style="174" customWidth="1"/>
    <col min="15113" max="15113" width="9.140625" style="174" hidden="1" customWidth="1"/>
    <col min="15114" max="15360" width="9.140625" style="174" customWidth="1"/>
    <col min="15361" max="15361" width="8.00390625" style="174" customWidth="1"/>
    <col min="15362" max="15362" width="47.28125" style="174" customWidth="1"/>
    <col min="15363" max="15364" width="6.7109375" style="174" customWidth="1"/>
    <col min="15365" max="15365" width="16.28125" style="174" customWidth="1"/>
    <col min="15366" max="15366" width="11.8515625" style="174" customWidth="1"/>
    <col min="15367" max="15367" width="15.140625" style="174" customWidth="1"/>
    <col min="15368" max="15368" width="15.8515625" style="174" customWidth="1"/>
    <col min="15369" max="15369" width="9.140625" style="174" hidden="1" customWidth="1"/>
    <col min="15370" max="15616" width="9.140625" style="174" customWidth="1"/>
    <col min="15617" max="15617" width="8.00390625" style="174" customWidth="1"/>
    <col min="15618" max="15618" width="47.28125" style="174" customWidth="1"/>
    <col min="15619" max="15620" width="6.7109375" style="174" customWidth="1"/>
    <col min="15621" max="15621" width="16.28125" style="174" customWidth="1"/>
    <col min="15622" max="15622" width="11.8515625" style="174" customWidth="1"/>
    <col min="15623" max="15623" width="15.140625" style="174" customWidth="1"/>
    <col min="15624" max="15624" width="15.8515625" style="174" customWidth="1"/>
    <col min="15625" max="15625" width="9.140625" style="174" hidden="1" customWidth="1"/>
    <col min="15626" max="15872" width="9.140625" style="174" customWidth="1"/>
    <col min="15873" max="15873" width="8.00390625" style="174" customWidth="1"/>
    <col min="15874" max="15874" width="47.28125" style="174" customWidth="1"/>
    <col min="15875" max="15876" width="6.7109375" style="174" customWidth="1"/>
    <col min="15877" max="15877" width="16.28125" style="174" customWidth="1"/>
    <col min="15878" max="15878" width="11.8515625" style="174" customWidth="1"/>
    <col min="15879" max="15879" width="15.140625" style="174" customWidth="1"/>
    <col min="15880" max="15880" width="15.8515625" style="174" customWidth="1"/>
    <col min="15881" max="15881" width="9.140625" style="174" hidden="1" customWidth="1"/>
    <col min="15882" max="16128" width="9.140625" style="174" customWidth="1"/>
    <col min="16129" max="16129" width="8.00390625" style="174" customWidth="1"/>
    <col min="16130" max="16130" width="47.28125" style="174" customWidth="1"/>
    <col min="16131" max="16132" width="6.7109375" style="174" customWidth="1"/>
    <col min="16133" max="16133" width="16.28125" style="174" customWidth="1"/>
    <col min="16134" max="16134" width="11.8515625" style="174" customWidth="1"/>
    <col min="16135" max="16135" width="15.140625" style="174" customWidth="1"/>
    <col min="16136" max="16136" width="15.8515625" style="174" customWidth="1"/>
    <col min="16137" max="16137" width="9.140625" style="174" hidden="1" customWidth="1"/>
    <col min="16138" max="16384" width="9.140625" style="174" customWidth="1"/>
  </cols>
  <sheetData>
    <row r="1" spans="3:5" ht="13.5" thickBot="1">
      <c r="C1" s="303"/>
      <c r="D1" s="303"/>
      <c r="E1" s="304"/>
    </row>
    <row r="2" spans="1:9" ht="13.5" customHeight="1" thickTop="1">
      <c r="A2" s="684" t="s">
        <v>1215</v>
      </c>
      <c r="B2" s="686" t="s">
        <v>834</v>
      </c>
      <c r="C2" s="684" t="s">
        <v>1216</v>
      </c>
      <c r="D2" s="688" t="s">
        <v>1217</v>
      </c>
      <c r="E2" s="682" t="s">
        <v>1218</v>
      </c>
      <c r="F2" s="682" t="s">
        <v>1219</v>
      </c>
      <c r="G2" s="682" t="s">
        <v>1220</v>
      </c>
      <c r="H2" s="682" t="s">
        <v>1221</v>
      </c>
      <c r="I2" s="306"/>
    </row>
    <row r="3" spans="1:9" ht="18.75" customHeight="1" thickBot="1">
      <c r="A3" s="685"/>
      <c r="B3" s="687"/>
      <c r="C3" s="685"/>
      <c r="D3" s="689"/>
      <c r="E3" s="683"/>
      <c r="F3" s="683"/>
      <c r="G3" s="683"/>
      <c r="H3" s="683"/>
      <c r="I3" s="307"/>
    </row>
    <row r="4" spans="1:9" s="261" customFormat="1" ht="14.25" customHeight="1" thickTop="1">
      <c r="A4" s="308"/>
      <c r="B4" s="309"/>
      <c r="C4" s="308"/>
      <c r="D4" s="309"/>
      <c r="E4" s="310"/>
      <c r="F4" s="311"/>
      <c r="G4" s="312"/>
      <c r="H4" s="311"/>
      <c r="I4" s="311"/>
    </row>
    <row r="5" spans="1:9" ht="23.45" customHeight="1">
      <c r="A5" s="348" t="s">
        <v>1266</v>
      </c>
      <c r="B5" s="314" t="s">
        <v>1270</v>
      </c>
      <c r="C5" s="315"/>
      <c r="D5" s="316"/>
      <c r="E5" s="317"/>
      <c r="F5" s="318"/>
      <c r="G5" s="318"/>
      <c r="H5" s="318"/>
      <c r="I5" s="318"/>
    </row>
    <row r="6" spans="1:9" ht="18.75" customHeight="1">
      <c r="A6" s="313"/>
      <c r="B6" s="314"/>
      <c r="C6" s="315"/>
      <c r="D6" s="316"/>
      <c r="E6" s="317"/>
      <c r="F6" s="318"/>
      <c r="G6" s="318"/>
      <c r="H6" s="318"/>
      <c r="I6" s="318"/>
    </row>
    <row r="7" spans="1:9" ht="12.75" customHeight="1">
      <c r="A7" s="709" t="s">
        <v>1222</v>
      </c>
      <c r="B7" s="350" t="s">
        <v>1223</v>
      </c>
      <c r="C7" s="710" t="s">
        <v>912</v>
      </c>
      <c r="D7" s="711">
        <v>1</v>
      </c>
      <c r="E7" s="679">
        <v>0</v>
      </c>
      <c r="F7" s="680">
        <v>0</v>
      </c>
      <c r="G7" s="681">
        <f>SUM(E7*D7)</f>
        <v>0</v>
      </c>
      <c r="H7" s="669">
        <f>SUM(F7*D7)</f>
        <v>0</v>
      </c>
      <c r="I7" s="320"/>
    </row>
    <row r="8" spans="1:9" ht="12" customHeight="1">
      <c r="A8" s="709"/>
      <c r="B8" s="350" t="s">
        <v>1224</v>
      </c>
      <c r="C8" s="710"/>
      <c r="D8" s="711"/>
      <c r="E8" s="679"/>
      <c r="F8" s="680"/>
      <c r="G8" s="681"/>
      <c r="H8" s="669"/>
      <c r="I8" s="320"/>
    </row>
    <row r="9" spans="1:9" ht="12" customHeight="1">
      <c r="A9" s="709"/>
      <c r="B9" s="351" t="s">
        <v>1225</v>
      </c>
      <c r="C9" s="710"/>
      <c r="D9" s="711"/>
      <c r="E9" s="679"/>
      <c r="F9" s="680"/>
      <c r="G9" s="681"/>
      <c r="H9" s="669"/>
      <c r="I9" s="322"/>
    </row>
    <row r="10" spans="1:9" ht="12" customHeight="1">
      <c r="A10" s="709"/>
      <c r="B10" s="351" t="s">
        <v>1226</v>
      </c>
      <c r="C10" s="710"/>
      <c r="D10" s="711"/>
      <c r="E10" s="679"/>
      <c r="F10" s="680"/>
      <c r="G10" s="681"/>
      <c r="H10" s="669"/>
      <c r="I10" s="322"/>
    </row>
    <row r="11" spans="1:9" ht="12" customHeight="1">
      <c r="A11" s="707" t="s">
        <v>1227</v>
      </c>
      <c r="B11" s="353" t="s">
        <v>1228</v>
      </c>
      <c r="C11" s="708" t="s">
        <v>912</v>
      </c>
      <c r="D11" s="708">
        <v>2</v>
      </c>
      <c r="E11" s="679">
        <v>0</v>
      </c>
      <c r="F11" s="680">
        <v>0</v>
      </c>
      <c r="G11" s="681">
        <f>SUM(E11*D11)</f>
        <v>0</v>
      </c>
      <c r="H11" s="669">
        <f>SUM(F11*D11)</f>
        <v>0</v>
      </c>
      <c r="I11" s="320"/>
    </row>
    <row r="12" spans="1:9" ht="12" customHeight="1">
      <c r="A12" s="707"/>
      <c r="B12" s="353" t="s">
        <v>1229</v>
      </c>
      <c r="C12" s="708"/>
      <c r="D12" s="708"/>
      <c r="E12" s="679"/>
      <c r="F12" s="680"/>
      <c r="G12" s="681"/>
      <c r="H12" s="669"/>
      <c r="I12" s="324"/>
    </row>
    <row r="13" spans="1:9" ht="12.75" customHeight="1">
      <c r="A13" s="707" t="s">
        <v>1230</v>
      </c>
      <c r="B13" s="353" t="s">
        <v>1231</v>
      </c>
      <c r="C13" s="708" t="s">
        <v>912</v>
      </c>
      <c r="D13" s="708">
        <v>1</v>
      </c>
      <c r="E13" s="679">
        <v>0</v>
      </c>
      <c r="F13" s="680">
        <v>0</v>
      </c>
      <c r="G13" s="681">
        <f>SUM(E13*D13)</f>
        <v>0</v>
      </c>
      <c r="H13" s="669">
        <f>SUM(F13*D13)</f>
        <v>0</v>
      </c>
      <c r="I13" s="320"/>
    </row>
    <row r="14" spans="1:9" ht="12" customHeight="1">
      <c r="A14" s="707"/>
      <c r="B14" s="353" t="s">
        <v>1232</v>
      </c>
      <c r="C14" s="708"/>
      <c r="D14" s="708"/>
      <c r="E14" s="679"/>
      <c r="F14" s="680"/>
      <c r="G14" s="681"/>
      <c r="H14" s="669"/>
      <c r="I14" s="324"/>
    </row>
    <row r="15" spans="1:9" ht="12" customHeight="1">
      <c r="A15" s="707" t="s">
        <v>1233</v>
      </c>
      <c r="B15" s="353" t="s">
        <v>1234</v>
      </c>
      <c r="C15" s="708" t="s">
        <v>912</v>
      </c>
      <c r="D15" s="708">
        <v>9</v>
      </c>
      <c r="E15" s="679">
        <v>0</v>
      </c>
      <c r="F15" s="680">
        <v>0</v>
      </c>
      <c r="G15" s="681">
        <f>SUM(E15*D15)</f>
        <v>0</v>
      </c>
      <c r="H15" s="669">
        <f>SUM(F15*D15)</f>
        <v>0</v>
      </c>
      <c r="I15" s="320"/>
    </row>
    <row r="16" spans="1:9" ht="12" customHeight="1">
      <c r="A16" s="707"/>
      <c r="B16" s="353" t="s">
        <v>1235</v>
      </c>
      <c r="C16" s="708"/>
      <c r="D16" s="708"/>
      <c r="E16" s="679"/>
      <c r="F16" s="680"/>
      <c r="G16" s="681"/>
      <c r="H16" s="669"/>
      <c r="I16" s="324"/>
    </row>
    <row r="17" spans="1:9" ht="12" customHeight="1">
      <c r="A17" s="707" t="s">
        <v>1236</v>
      </c>
      <c r="B17" s="353" t="s">
        <v>1234</v>
      </c>
      <c r="C17" s="708" t="s">
        <v>912</v>
      </c>
      <c r="D17" s="708">
        <v>2</v>
      </c>
      <c r="E17" s="679">
        <v>0</v>
      </c>
      <c r="F17" s="680">
        <v>0</v>
      </c>
      <c r="G17" s="681">
        <f>SUM(E17*D17)</f>
        <v>0</v>
      </c>
      <c r="H17" s="669">
        <f>SUM(F17*D17)</f>
        <v>0</v>
      </c>
      <c r="I17" s="320"/>
    </row>
    <row r="18" spans="1:9" ht="12" customHeight="1">
      <c r="A18" s="707"/>
      <c r="B18" s="353" t="s">
        <v>1237</v>
      </c>
      <c r="C18" s="708"/>
      <c r="D18" s="708"/>
      <c r="E18" s="679"/>
      <c r="F18" s="680"/>
      <c r="G18" s="681"/>
      <c r="H18" s="669"/>
      <c r="I18" s="324"/>
    </row>
    <row r="19" spans="1:9" ht="12" customHeight="1">
      <c r="A19" s="707" t="s">
        <v>1238</v>
      </c>
      <c r="B19" s="353" t="s">
        <v>1239</v>
      </c>
      <c r="C19" s="708" t="s">
        <v>912</v>
      </c>
      <c r="D19" s="708">
        <v>6</v>
      </c>
      <c r="E19" s="679">
        <v>0</v>
      </c>
      <c r="F19" s="680">
        <v>0</v>
      </c>
      <c r="G19" s="681">
        <f>SUM(E19*D19)</f>
        <v>0</v>
      </c>
      <c r="H19" s="669">
        <f>SUM(F19*D19)</f>
        <v>0</v>
      </c>
      <c r="I19" s="320"/>
    </row>
    <row r="20" spans="1:9" ht="12" customHeight="1">
      <c r="A20" s="707"/>
      <c r="B20" s="353" t="s">
        <v>1240</v>
      </c>
      <c r="C20" s="708"/>
      <c r="D20" s="708"/>
      <c r="E20" s="679"/>
      <c r="F20" s="680"/>
      <c r="G20" s="681"/>
      <c r="H20" s="669"/>
      <c r="I20" s="324"/>
    </row>
    <row r="21" spans="1:9" ht="12" customHeight="1">
      <c r="A21" s="707" t="s">
        <v>1271</v>
      </c>
      <c r="B21" s="353" t="s">
        <v>1239</v>
      </c>
      <c r="C21" s="708" t="s">
        <v>912</v>
      </c>
      <c r="D21" s="708">
        <v>2</v>
      </c>
      <c r="E21" s="679">
        <v>0</v>
      </c>
      <c r="F21" s="680">
        <v>0</v>
      </c>
      <c r="G21" s="681">
        <f>SUM(E21*D21)</f>
        <v>0</v>
      </c>
      <c r="H21" s="669">
        <f>SUM(F21*D21)</f>
        <v>0</v>
      </c>
      <c r="I21" s="320"/>
    </row>
    <row r="22" spans="1:9" ht="12" customHeight="1">
      <c r="A22" s="707"/>
      <c r="B22" s="353" t="s">
        <v>1272</v>
      </c>
      <c r="C22" s="708"/>
      <c r="D22" s="708"/>
      <c r="E22" s="679"/>
      <c r="F22" s="680"/>
      <c r="G22" s="681"/>
      <c r="H22" s="669"/>
      <c r="I22" s="324"/>
    </row>
    <row r="23" spans="1:9" ht="12" customHeight="1">
      <c r="A23" s="707" t="s">
        <v>1241</v>
      </c>
      <c r="B23" s="353" t="s">
        <v>1242</v>
      </c>
      <c r="C23" s="708" t="s">
        <v>1243</v>
      </c>
      <c r="D23" s="708">
        <v>18</v>
      </c>
      <c r="E23" s="679">
        <v>0</v>
      </c>
      <c r="F23" s="680">
        <v>0</v>
      </c>
      <c r="G23" s="681">
        <f>SUM(E23*D23)</f>
        <v>0</v>
      </c>
      <c r="H23" s="669">
        <f>SUM(F23*D23)</f>
        <v>0</v>
      </c>
      <c r="I23" s="320"/>
    </row>
    <row r="24" spans="1:9" ht="12" customHeight="1">
      <c r="A24" s="707"/>
      <c r="B24" s="353" t="s">
        <v>1235</v>
      </c>
      <c r="C24" s="708"/>
      <c r="D24" s="708"/>
      <c r="E24" s="679"/>
      <c r="F24" s="680"/>
      <c r="G24" s="681"/>
      <c r="H24" s="669"/>
      <c r="I24" s="324"/>
    </row>
    <row r="25" spans="1:9" ht="12" customHeight="1">
      <c r="A25" s="707" t="s">
        <v>1244</v>
      </c>
      <c r="B25" s="353" t="s">
        <v>1242</v>
      </c>
      <c r="C25" s="708" t="s">
        <v>1243</v>
      </c>
      <c r="D25" s="708">
        <v>4</v>
      </c>
      <c r="E25" s="330">
        <v>0</v>
      </c>
      <c r="F25" s="331">
        <v>0</v>
      </c>
      <c r="G25" s="332">
        <f>D25*E25</f>
        <v>0</v>
      </c>
      <c r="H25" s="333">
        <f>D25*F25</f>
        <v>0</v>
      </c>
      <c r="I25" s="320"/>
    </row>
    <row r="26" spans="1:9" ht="12" customHeight="1">
      <c r="A26" s="707"/>
      <c r="B26" s="353" t="s">
        <v>1237</v>
      </c>
      <c r="C26" s="708"/>
      <c r="D26" s="708"/>
      <c r="E26" s="330"/>
      <c r="F26" s="331"/>
      <c r="G26" s="332"/>
      <c r="H26" s="333"/>
      <c r="I26" s="324"/>
    </row>
    <row r="27" spans="1:9" ht="12" customHeight="1">
      <c r="A27" s="707" t="s">
        <v>1245</v>
      </c>
      <c r="B27" s="354" t="s">
        <v>1246</v>
      </c>
      <c r="C27" s="708" t="s">
        <v>120</v>
      </c>
      <c r="D27" s="708">
        <v>2</v>
      </c>
      <c r="E27" s="330">
        <v>0</v>
      </c>
      <c r="F27" s="331">
        <v>0</v>
      </c>
      <c r="G27" s="332">
        <f>D27*E27</f>
        <v>0</v>
      </c>
      <c r="H27" s="333">
        <f>D27*F27</f>
        <v>0</v>
      </c>
      <c r="I27" s="320"/>
    </row>
    <row r="28" spans="1:9" ht="12" customHeight="1">
      <c r="A28" s="707"/>
      <c r="B28" s="354" t="s">
        <v>1247</v>
      </c>
      <c r="C28" s="708"/>
      <c r="D28" s="708"/>
      <c r="E28" s="330"/>
      <c r="F28" s="331"/>
      <c r="G28" s="332"/>
      <c r="H28" s="333"/>
      <c r="I28" s="324"/>
    </row>
    <row r="29" spans="1:9" ht="12" customHeight="1">
      <c r="A29" s="707" t="s">
        <v>1248</v>
      </c>
      <c r="B29" s="355" t="s">
        <v>1249</v>
      </c>
      <c r="C29" s="708" t="s">
        <v>1243</v>
      </c>
      <c r="D29" s="708">
        <v>9</v>
      </c>
      <c r="E29" s="330">
        <v>0</v>
      </c>
      <c r="F29" s="331">
        <v>0</v>
      </c>
      <c r="G29" s="332">
        <f>D29*E29</f>
        <v>0</v>
      </c>
      <c r="H29" s="333">
        <f>D29*F29</f>
        <v>0</v>
      </c>
      <c r="I29" s="320"/>
    </row>
    <row r="30" spans="1:9" ht="12" customHeight="1">
      <c r="A30" s="707"/>
      <c r="B30" s="354" t="s">
        <v>1247</v>
      </c>
      <c r="C30" s="708"/>
      <c r="D30" s="708"/>
      <c r="E30" s="330"/>
      <c r="F30" s="331"/>
      <c r="G30" s="332"/>
      <c r="H30" s="333"/>
      <c r="I30" s="322"/>
    </row>
    <row r="31" spans="1:9" ht="12" customHeight="1">
      <c r="A31" s="707" t="s">
        <v>1250</v>
      </c>
      <c r="B31" s="355" t="s">
        <v>1251</v>
      </c>
      <c r="C31" s="708" t="s">
        <v>1243</v>
      </c>
      <c r="D31" s="708">
        <v>6</v>
      </c>
      <c r="E31" s="330">
        <v>0</v>
      </c>
      <c r="F31" s="331">
        <v>0</v>
      </c>
      <c r="G31" s="332">
        <f>D31*E31</f>
        <v>0</v>
      </c>
      <c r="H31" s="333">
        <f>D31*F31</f>
        <v>0</v>
      </c>
      <c r="I31" s="320"/>
    </row>
    <row r="32" spans="1:9" ht="12" customHeight="1">
      <c r="A32" s="707"/>
      <c r="B32" s="354" t="s">
        <v>1247</v>
      </c>
      <c r="C32" s="708"/>
      <c r="D32" s="708"/>
      <c r="E32" s="330"/>
      <c r="F32" s="331"/>
      <c r="G32" s="332"/>
      <c r="H32" s="333"/>
      <c r="I32" s="322"/>
    </row>
    <row r="33" spans="1:9" ht="12" customHeight="1">
      <c r="A33" s="707" t="s">
        <v>1252</v>
      </c>
      <c r="B33" s="355" t="s">
        <v>1253</v>
      </c>
      <c r="C33" s="708" t="s">
        <v>1243</v>
      </c>
      <c r="D33" s="708">
        <v>4</v>
      </c>
      <c r="E33" s="330">
        <v>0</v>
      </c>
      <c r="F33" s="331">
        <v>0</v>
      </c>
      <c r="G33" s="332">
        <f>D33*E33</f>
        <v>0</v>
      </c>
      <c r="H33" s="333">
        <f>D33*F33</f>
        <v>0</v>
      </c>
      <c r="I33" s="320"/>
    </row>
    <row r="34" spans="1:9" ht="12" customHeight="1">
      <c r="A34" s="707"/>
      <c r="B34" s="354" t="s">
        <v>1247</v>
      </c>
      <c r="C34" s="708"/>
      <c r="D34" s="708"/>
      <c r="E34" s="330"/>
      <c r="F34" s="331"/>
      <c r="G34" s="332"/>
      <c r="H34" s="333"/>
      <c r="I34" s="322"/>
    </row>
    <row r="35" spans="1:9" ht="12" customHeight="1">
      <c r="A35" s="707" t="s">
        <v>1273</v>
      </c>
      <c r="B35" s="355" t="s">
        <v>1274</v>
      </c>
      <c r="C35" s="708" t="s">
        <v>1243</v>
      </c>
      <c r="D35" s="708">
        <v>5</v>
      </c>
      <c r="E35" s="330">
        <v>0</v>
      </c>
      <c r="F35" s="331">
        <v>0</v>
      </c>
      <c r="G35" s="332">
        <f>D35*E35</f>
        <v>0</v>
      </c>
      <c r="H35" s="333">
        <f>D35*F35</f>
        <v>0</v>
      </c>
      <c r="I35" s="320"/>
    </row>
    <row r="36" spans="1:9" ht="12" customHeight="1">
      <c r="A36" s="707"/>
      <c r="B36" s="354" t="s">
        <v>1247</v>
      </c>
      <c r="C36" s="708"/>
      <c r="D36" s="708"/>
      <c r="E36" s="330"/>
      <c r="F36" s="331"/>
      <c r="G36" s="332"/>
      <c r="H36" s="333"/>
      <c r="I36" s="322"/>
    </row>
    <row r="37" spans="1:9" ht="12" customHeight="1">
      <c r="A37" s="707" t="s">
        <v>1254</v>
      </c>
      <c r="B37" s="698" t="s">
        <v>1255</v>
      </c>
      <c r="C37" s="708" t="s">
        <v>120</v>
      </c>
      <c r="D37" s="708">
        <v>5</v>
      </c>
      <c r="E37" s="699">
        <v>0</v>
      </c>
      <c r="F37" s="701">
        <v>0</v>
      </c>
      <c r="G37" s="703">
        <f>SUM(E37*D37)</f>
        <v>0</v>
      </c>
      <c r="H37" s="705">
        <f>SUM(F37*D37)</f>
        <v>0</v>
      </c>
      <c r="I37" s="320"/>
    </row>
    <row r="38" spans="1:9" ht="12" customHeight="1">
      <c r="A38" s="707"/>
      <c r="B38" s="698"/>
      <c r="C38" s="708"/>
      <c r="D38" s="708"/>
      <c r="E38" s="700"/>
      <c r="F38" s="702"/>
      <c r="G38" s="704"/>
      <c r="H38" s="706"/>
      <c r="I38" s="322"/>
    </row>
    <row r="39" spans="1:9" ht="12" customHeight="1">
      <c r="A39" s="373" t="s">
        <v>1256</v>
      </c>
      <c r="B39" s="355" t="s">
        <v>1257</v>
      </c>
      <c r="C39" s="352" t="s">
        <v>164</v>
      </c>
      <c r="D39" s="352">
        <v>3</v>
      </c>
      <c r="E39" s="330">
        <v>0</v>
      </c>
      <c r="F39" s="331">
        <v>0</v>
      </c>
      <c r="G39" s="332">
        <f>D39*E39</f>
        <v>0</v>
      </c>
      <c r="H39" s="333">
        <f>D39*F39</f>
        <v>0</v>
      </c>
      <c r="I39" s="320"/>
    </row>
    <row r="40" spans="1:9" ht="15">
      <c r="A40" s="373" t="s">
        <v>1258</v>
      </c>
      <c r="B40" s="355" t="s">
        <v>1259</v>
      </c>
      <c r="C40" s="352" t="s">
        <v>912</v>
      </c>
      <c r="D40" s="352">
        <v>1</v>
      </c>
      <c r="E40" s="330">
        <v>0</v>
      </c>
      <c r="F40" s="331">
        <v>0</v>
      </c>
      <c r="G40" s="332">
        <f aca="true" t="shared" si="0" ref="G40:G42">D40*E40</f>
        <v>0</v>
      </c>
      <c r="H40" s="333">
        <f aca="true" t="shared" si="1" ref="H40:H42">D40*F40</f>
        <v>0</v>
      </c>
      <c r="I40" s="322"/>
    </row>
    <row r="41" spans="1:9" ht="15">
      <c r="A41" s="373" t="s">
        <v>1260</v>
      </c>
      <c r="B41" s="355" t="s">
        <v>1261</v>
      </c>
      <c r="C41" s="352" t="s">
        <v>912</v>
      </c>
      <c r="D41" s="352">
        <v>1</v>
      </c>
      <c r="E41" s="330">
        <v>0</v>
      </c>
      <c r="F41" s="331">
        <v>0</v>
      </c>
      <c r="G41" s="332">
        <f t="shared" si="0"/>
        <v>0</v>
      </c>
      <c r="H41" s="333">
        <f t="shared" si="1"/>
        <v>0</v>
      </c>
      <c r="I41" s="322"/>
    </row>
    <row r="42" spans="1:9" ht="12" customHeight="1" thickBot="1">
      <c r="A42" s="373" t="s">
        <v>1262</v>
      </c>
      <c r="B42" s="355" t="s">
        <v>1263</v>
      </c>
      <c r="C42" s="356" t="s">
        <v>912</v>
      </c>
      <c r="D42" s="357" t="s">
        <v>80</v>
      </c>
      <c r="E42" s="330">
        <v>0</v>
      </c>
      <c r="F42" s="331">
        <v>0</v>
      </c>
      <c r="G42" s="332">
        <f t="shared" si="0"/>
        <v>0</v>
      </c>
      <c r="H42" s="333">
        <f t="shared" si="1"/>
        <v>0</v>
      </c>
      <c r="I42" s="338"/>
    </row>
    <row r="43" spans="1:9" ht="27" customHeight="1" thickBot="1" thickTop="1">
      <c r="A43" s="358"/>
      <c r="B43" s="359" t="s">
        <v>1264</v>
      </c>
      <c r="C43" s="360"/>
      <c r="D43" s="358"/>
      <c r="E43" s="361"/>
      <c r="F43" s="362"/>
      <c r="G43" s="363">
        <f>SUM(G7:G42)</f>
        <v>0</v>
      </c>
      <c r="H43" s="363">
        <f>SUM(H7:H42)</f>
        <v>0</v>
      </c>
      <c r="I43" s="346"/>
    </row>
    <row r="44" spans="1:9" ht="14.25" customHeight="1" thickBot="1" thickTop="1">
      <c r="A44" s="176"/>
      <c r="B44" s="175"/>
      <c r="C44" s="176"/>
      <c r="D44" s="175"/>
      <c r="E44" s="310"/>
      <c r="F44" s="311"/>
      <c r="G44" s="312"/>
      <c r="H44" s="311"/>
      <c r="I44" s="311"/>
    </row>
    <row r="45" spans="2:8" ht="13.5" thickBot="1">
      <c r="B45" s="694" t="s">
        <v>1213</v>
      </c>
      <c r="C45" s="695"/>
      <c r="D45" s="695"/>
      <c r="E45" s="695"/>
      <c r="F45" s="695"/>
      <c r="G45" s="696">
        <f>G43+H43</f>
        <v>0</v>
      </c>
      <c r="H45" s="697"/>
    </row>
  </sheetData>
  <mergeCells count="92">
    <mergeCell ref="A7:A10"/>
    <mergeCell ref="A2:A3"/>
    <mergeCell ref="B2:B3"/>
    <mergeCell ref="C2:C3"/>
    <mergeCell ref="D2:D3"/>
    <mergeCell ref="C7:C10"/>
    <mergeCell ref="D7:D10"/>
    <mergeCell ref="G2:G3"/>
    <mergeCell ref="H2:H3"/>
    <mergeCell ref="E7:E10"/>
    <mergeCell ref="F7:F10"/>
    <mergeCell ref="G7:G10"/>
    <mergeCell ref="H7:H10"/>
    <mergeCell ref="E2:E3"/>
    <mergeCell ref="F2:F3"/>
    <mergeCell ref="H11:H12"/>
    <mergeCell ref="A13:A14"/>
    <mergeCell ref="C13:C14"/>
    <mergeCell ref="D13:D14"/>
    <mergeCell ref="E13:E14"/>
    <mergeCell ref="F13:F14"/>
    <mergeCell ref="G13:G14"/>
    <mergeCell ref="H13:H14"/>
    <mergeCell ref="A11:A12"/>
    <mergeCell ref="C11:C12"/>
    <mergeCell ref="D11:D12"/>
    <mergeCell ref="E11:E12"/>
    <mergeCell ref="F11:F12"/>
    <mergeCell ref="G11:G12"/>
    <mergeCell ref="G17:G18"/>
    <mergeCell ref="H17:H18"/>
    <mergeCell ref="A15:A16"/>
    <mergeCell ref="C15:C16"/>
    <mergeCell ref="D15:D16"/>
    <mergeCell ref="E15:E16"/>
    <mergeCell ref="F15:F16"/>
    <mergeCell ref="G15:G16"/>
    <mergeCell ref="A17:A18"/>
    <mergeCell ref="C17:C18"/>
    <mergeCell ref="D17:D18"/>
    <mergeCell ref="E17:E18"/>
    <mergeCell ref="F17:F18"/>
    <mergeCell ref="H15:H16"/>
    <mergeCell ref="A19:A20"/>
    <mergeCell ref="C19:C20"/>
    <mergeCell ref="D19:D20"/>
    <mergeCell ref="E19:E20"/>
    <mergeCell ref="F19:F20"/>
    <mergeCell ref="A21:A22"/>
    <mergeCell ref="C21:C22"/>
    <mergeCell ref="D21:D22"/>
    <mergeCell ref="E21:E22"/>
    <mergeCell ref="F21:F22"/>
    <mergeCell ref="A23:A24"/>
    <mergeCell ref="C23:C24"/>
    <mergeCell ref="D23:D24"/>
    <mergeCell ref="E23:E24"/>
    <mergeCell ref="F23:F24"/>
    <mergeCell ref="A25:A26"/>
    <mergeCell ref="C25:C26"/>
    <mergeCell ref="D25:D26"/>
    <mergeCell ref="A27:A28"/>
    <mergeCell ref="C27:C28"/>
    <mergeCell ref="D27:D28"/>
    <mergeCell ref="A29:A30"/>
    <mergeCell ref="C29:C30"/>
    <mergeCell ref="D29:D30"/>
    <mergeCell ref="A31:A32"/>
    <mergeCell ref="C31:C32"/>
    <mergeCell ref="D31:D32"/>
    <mergeCell ref="A37:A38"/>
    <mergeCell ref="C37:C38"/>
    <mergeCell ref="D37:D38"/>
    <mergeCell ref="A33:A34"/>
    <mergeCell ref="C33:C34"/>
    <mergeCell ref="D33:D34"/>
    <mergeCell ref="A35:A36"/>
    <mergeCell ref="C35:C36"/>
    <mergeCell ref="D35:D36"/>
    <mergeCell ref="B45:F45"/>
    <mergeCell ref="G45:H45"/>
    <mergeCell ref="B37:B38"/>
    <mergeCell ref="E37:E38"/>
    <mergeCell ref="F37:F38"/>
    <mergeCell ref="G37:G38"/>
    <mergeCell ref="H37:H38"/>
    <mergeCell ref="H23:H24"/>
    <mergeCell ref="G23:G24"/>
    <mergeCell ref="H19:H20"/>
    <mergeCell ref="G21:G22"/>
    <mergeCell ref="H21:H22"/>
    <mergeCell ref="G19:G20"/>
  </mergeCells>
  <printOptions/>
  <pageMargins left="0.6692913385826772" right="0.2362204724409449" top="0.9448818897637796" bottom="0.9448818897637796" header="0.5118110236220472" footer="0.5118110236220472"/>
  <pageSetup fitToHeight="2" horizontalDpi="600" verticalDpi="600" orientation="portrait" paperSize="9" scale="70" r:id="rId1"/>
  <headerFooter alignWithMargins="0">
    <oddHeader>&amp;RNemocnice Vyškov
Poliklinika - sociální zařízení</oddHeader>
    <oddFooter>&amp;LMMklima s.r.o.
Palackého třída 2630/131
61200 Brno&amp;C
&amp;D
&amp;Rstrana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topLeftCell="A1">
      <selection activeCell="G48" sqref="G47:G48"/>
    </sheetView>
  </sheetViews>
  <sheetFormatPr defaultColWidth="9.140625" defaultRowHeight="15"/>
  <cols>
    <col min="1" max="1" width="8.00390625" style="187" customWidth="1"/>
    <col min="2" max="2" width="47.28125" style="303" customWidth="1"/>
    <col min="3" max="3" width="6.7109375" style="188" customWidth="1"/>
    <col min="4" max="4" width="6.7109375" style="187" customWidth="1"/>
    <col min="5" max="5" width="16.28125" style="347" customWidth="1"/>
    <col min="6" max="6" width="11.8515625" style="305" customWidth="1"/>
    <col min="7" max="7" width="15.140625" style="305" customWidth="1"/>
    <col min="8" max="8" width="15.8515625" style="305" customWidth="1"/>
    <col min="9" max="9" width="13.28125" style="305" hidden="1" customWidth="1"/>
    <col min="10" max="256" width="9.140625" style="174" customWidth="1"/>
    <col min="257" max="257" width="8.00390625" style="174" customWidth="1"/>
    <col min="258" max="258" width="47.28125" style="174" customWidth="1"/>
    <col min="259" max="260" width="6.7109375" style="174" customWidth="1"/>
    <col min="261" max="261" width="16.28125" style="174" customWidth="1"/>
    <col min="262" max="262" width="11.8515625" style="174" customWidth="1"/>
    <col min="263" max="263" width="15.140625" style="174" customWidth="1"/>
    <col min="264" max="264" width="15.8515625" style="174" customWidth="1"/>
    <col min="265" max="265" width="9.140625" style="174" hidden="1" customWidth="1"/>
    <col min="266" max="512" width="9.140625" style="174" customWidth="1"/>
    <col min="513" max="513" width="8.00390625" style="174" customWidth="1"/>
    <col min="514" max="514" width="47.28125" style="174" customWidth="1"/>
    <col min="515" max="516" width="6.7109375" style="174" customWidth="1"/>
    <col min="517" max="517" width="16.28125" style="174" customWidth="1"/>
    <col min="518" max="518" width="11.8515625" style="174" customWidth="1"/>
    <col min="519" max="519" width="15.140625" style="174" customWidth="1"/>
    <col min="520" max="520" width="15.8515625" style="174" customWidth="1"/>
    <col min="521" max="521" width="9.140625" style="174" hidden="1" customWidth="1"/>
    <col min="522" max="768" width="9.140625" style="174" customWidth="1"/>
    <col min="769" max="769" width="8.00390625" style="174" customWidth="1"/>
    <col min="770" max="770" width="47.28125" style="174" customWidth="1"/>
    <col min="771" max="772" width="6.7109375" style="174" customWidth="1"/>
    <col min="773" max="773" width="16.28125" style="174" customWidth="1"/>
    <col min="774" max="774" width="11.8515625" style="174" customWidth="1"/>
    <col min="775" max="775" width="15.140625" style="174" customWidth="1"/>
    <col min="776" max="776" width="15.8515625" style="174" customWidth="1"/>
    <col min="777" max="777" width="9.140625" style="174" hidden="1" customWidth="1"/>
    <col min="778" max="1024" width="9.140625" style="174" customWidth="1"/>
    <col min="1025" max="1025" width="8.00390625" style="174" customWidth="1"/>
    <col min="1026" max="1026" width="47.28125" style="174" customWidth="1"/>
    <col min="1027" max="1028" width="6.7109375" style="174" customWidth="1"/>
    <col min="1029" max="1029" width="16.28125" style="174" customWidth="1"/>
    <col min="1030" max="1030" width="11.8515625" style="174" customWidth="1"/>
    <col min="1031" max="1031" width="15.140625" style="174" customWidth="1"/>
    <col min="1032" max="1032" width="15.8515625" style="174" customWidth="1"/>
    <col min="1033" max="1033" width="9.140625" style="174" hidden="1" customWidth="1"/>
    <col min="1034" max="1280" width="9.140625" style="174" customWidth="1"/>
    <col min="1281" max="1281" width="8.00390625" style="174" customWidth="1"/>
    <col min="1282" max="1282" width="47.28125" style="174" customWidth="1"/>
    <col min="1283" max="1284" width="6.7109375" style="174" customWidth="1"/>
    <col min="1285" max="1285" width="16.28125" style="174" customWidth="1"/>
    <col min="1286" max="1286" width="11.8515625" style="174" customWidth="1"/>
    <col min="1287" max="1287" width="15.140625" style="174" customWidth="1"/>
    <col min="1288" max="1288" width="15.8515625" style="174" customWidth="1"/>
    <col min="1289" max="1289" width="9.140625" style="174" hidden="1" customWidth="1"/>
    <col min="1290" max="1536" width="9.140625" style="174" customWidth="1"/>
    <col min="1537" max="1537" width="8.00390625" style="174" customWidth="1"/>
    <col min="1538" max="1538" width="47.28125" style="174" customWidth="1"/>
    <col min="1539" max="1540" width="6.7109375" style="174" customWidth="1"/>
    <col min="1541" max="1541" width="16.28125" style="174" customWidth="1"/>
    <col min="1542" max="1542" width="11.8515625" style="174" customWidth="1"/>
    <col min="1543" max="1543" width="15.140625" style="174" customWidth="1"/>
    <col min="1544" max="1544" width="15.8515625" style="174" customWidth="1"/>
    <col min="1545" max="1545" width="9.140625" style="174" hidden="1" customWidth="1"/>
    <col min="1546" max="1792" width="9.140625" style="174" customWidth="1"/>
    <col min="1793" max="1793" width="8.00390625" style="174" customWidth="1"/>
    <col min="1794" max="1794" width="47.28125" style="174" customWidth="1"/>
    <col min="1795" max="1796" width="6.7109375" style="174" customWidth="1"/>
    <col min="1797" max="1797" width="16.28125" style="174" customWidth="1"/>
    <col min="1798" max="1798" width="11.8515625" style="174" customWidth="1"/>
    <col min="1799" max="1799" width="15.140625" style="174" customWidth="1"/>
    <col min="1800" max="1800" width="15.8515625" style="174" customWidth="1"/>
    <col min="1801" max="1801" width="9.140625" style="174" hidden="1" customWidth="1"/>
    <col min="1802" max="2048" width="9.140625" style="174" customWidth="1"/>
    <col min="2049" max="2049" width="8.00390625" style="174" customWidth="1"/>
    <col min="2050" max="2050" width="47.28125" style="174" customWidth="1"/>
    <col min="2051" max="2052" width="6.7109375" style="174" customWidth="1"/>
    <col min="2053" max="2053" width="16.28125" style="174" customWidth="1"/>
    <col min="2054" max="2054" width="11.8515625" style="174" customWidth="1"/>
    <col min="2055" max="2055" width="15.140625" style="174" customWidth="1"/>
    <col min="2056" max="2056" width="15.8515625" style="174" customWidth="1"/>
    <col min="2057" max="2057" width="9.140625" style="174" hidden="1" customWidth="1"/>
    <col min="2058" max="2304" width="9.140625" style="174" customWidth="1"/>
    <col min="2305" max="2305" width="8.00390625" style="174" customWidth="1"/>
    <col min="2306" max="2306" width="47.28125" style="174" customWidth="1"/>
    <col min="2307" max="2308" width="6.7109375" style="174" customWidth="1"/>
    <col min="2309" max="2309" width="16.28125" style="174" customWidth="1"/>
    <col min="2310" max="2310" width="11.8515625" style="174" customWidth="1"/>
    <col min="2311" max="2311" width="15.140625" style="174" customWidth="1"/>
    <col min="2312" max="2312" width="15.8515625" style="174" customWidth="1"/>
    <col min="2313" max="2313" width="9.140625" style="174" hidden="1" customWidth="1"/>
    <col min="2314" max="2560" width="9.140625" style="174" customWidth="1"/>
    <col min="2561" max="2561" width="8.00390625" style="174" customWidth="1"/>
    <col min="2562" max="2562" width="47.28125" style="174" customWidth="1"/>
    <col min="2563" max="2564" width="6.7109375" style="174" customWidth="1"/>
    <col min="2565" max="2565" width="16.28125" style="174" customWidth="1"/>
    <col min="2566" max="2566" width="11.8515625" style="174" customWidth="1"/>
    <col min="2567" max="2567" width="15.140625" style="174" customWidth="1"/>
    <col min="2568" max="2568" width="15.8515625" style="174" customWidth="1"/>
    <col min="2569" max="2569" width="9.140625" style="174" hidden="1" customWidth="1"/>
    <col min="2570" max="2816" width="9.140625" style="174" customWidth="1"/>
    <col min="2817" max="2817" width="8.00390625" style="174" customWidth="1"/>
    <col min="2818" max="2818" width="47.28125" style="174" customWidth="1"/>
    <col min="2819" max="2820" width="6.7109375" style="174" customWidth="1"/>
    <col min="2821" max="2821" width="16.28125" style="174" customWidth="1"/>
    <col min="2822" max="2822" width="11.8515625" style="174" customWidth="1"/>
    <col min="2823" max="2823" width="15.140625" style="174" customWidth="1"/>
    <col min="2824" max="2824" width="15.8515625" style="174" customWidth="1"/>
    <col min="2825" max="2825" width="9.140625" style="174" hidden="1" customWidth="1"/>
    <col min="2826" max="3072" width="9.140625" style="174" customWidth="1"/>
    <col min="3073" max="3073" width="8.00390625" style="174" customWidth="1"/>
    <col min="3074" max="3074" width="47.28125" style="174" customWidth="1"/>
    <col min="3075" max="3076" width="6.7109375" style="174" customWidth="1"/>
    <col min="3077" max="3077" width="16.28125" style="174" customWidth="1"/>
    <col min="3078" max="3078" width="11.8515625" style="174" customWidth="1"/>
    <col min="3079" max="3079" width="15.140625" style="174" customWidth="1"/>
    <col min="3080" max="3080" width="15.8515625" style="174" customWidth="1"/>
    <col min="3081" max="3081" width="9.140625" style="174" hidden="1" customWidth="1"/>
    <col min="3082" max="3328" width="9.140625" style="174" customWidth="1"/>
    <col min="3329" max="3329" width="8.00390625" style="174" customWidth="1"/>
    <col min="3330" max="3330" width="47.28125" style="174" customWidth="1"/>
    <col min="3331" max="3332" width="6.7109375" style="174" customWidth="1"/>
    <col min="3333" max="3333" width="16.28125" style="174" customWidth="1"/>
    <col min="3334" max="3334" width="11.8515625" style="174" customWidth="1"/>
    <col min="3335" max="3335" width="15.140625" style="174" customWidth="1"/>
    <col min="3336" max="3336" width="15.8515625" style="174" customWidth="1"/>
    <col min="3337" max="3337" width="9.140625" style="174" hidden="1" customWidth="1"/>
    <col min="3338" max="3584" width="9.140625" style="174" customWidth="1"/>
    <col min="3585" max="3585" width="8.00390625" style="174" customWidth="1"/>
    <col min="3586" max="3586" width="47.28125" style="174" customWidth="1"/>
    <col min="3587" max="3588" width="6.7109375" style="174" customWidth="1"/>
    <col min="3589" max="3589" width="16.28125" style="174" customWidth="1"/>
    <col min="3590" max="3590" width="11.8515625" style="174" customWidth="1"/>
    <col min="3591" max="3591" width="15.140625" style="174" customWidth="1"/>
    <col min="3592" max="3592" width="15.8515625" style="174" customWidth="1"/>
    <col min="3593" max="3593" width="9.140625" style="174" hidden="1" customWidth="1"/>
    <col min="3594" max="3840" width="9.140625" style="174" customWidth="1"/>
    <col min="3841" max="3841" width="8.00390625" style="174" customWidth="1"/>
    <col min="3842" max="3842" width="47.28125" style="174" customWidth="1"/>
    <col min="3843" max="3844" width="6.7109375" style="174" customWidth="1"/>
    <col min="3845" max="3845" width="16.28125" style="174" customWidth="1"/>
    <col min="3846" max="3846" width="11.8515625" style="174" customWidth="1"/>
    <col min="3847" max="3847" width="15.140625" style="174" customWidth="1"/>
    <col min="3848" max="3848" width="15.8515625" style="174" customWidth="1"/>
    <col min="3849" max="3849" width="9.140625" style="174" hidden="1" customWidth="1"/>
    <col min="3850" max="4096" width="9.140625" style="174" customWidth="1"/>
    <col min="4097" max="4097" width="8.00390625" style="174" customWidth="1"/>
    <col min="4098" max="4098" width="47.28125" style="174" customWidth="1"/>
    <col min="4099" max="4100" width="6.7109375" style="174" customWidth="1"/>
    <col min="4101" max="4101" width="16.28125" style="174" customWidth="1"/>
    <col min="4102" max="4102" width="11.8515625" style="174" customWidth="1"/>
    <col min="4103" max="4103" width="15.140625" style="174" customWidth="1"/>
    <col min="4104" max="4104" width="15.8515625" style="174" customWidth="1"/>
    <col min="4105" max="4105" width="9.140625" style="174" hidden="1" customWidth="1"/>
    <col min="4106" max="4352" width="9.140625" style="174" customWidth="1"/>
    <col min="4353" max="4353" width="8.00390625" style="174" customWidth="1"/>
    <col min="4354" max="4354" width="47.28125" style="174" customWidth="1"/>
    <col min="4355" max="4356" width="6.7109375" style="174" customWidth="1"/>
    <col min="4357" max="4357" width="16.28125" style="174" customWidth="1"/>
    <col min="4358" max="4358" width="11.8515625" style="174" customWidth="1"/>
    <col min="4359" max="4359" width="15.140625" style="174" customWidth="1"/>
    <col min="4360" max="4360" width="15.8515625" style="174" customWidth="1"/>
    <col min="4361" max="4361" width="9.140625" style="174" hidden="1" customWidth="1"/>
    <col min="4362" max="4608" width="9.140625" style="174" customWidth="1"/>
    <col min="4609" max="4609" width="8.00390625" style="174" customWidth="1"/>
    <col min="4610" max="4610" width="47.28125" style="174" customWidth="1"/>
    <col min="4611" max="4612" width="6.7109375" style="174" customWidth="1"/>
    <col min="4613" max="4613" width="16.28125" style="174" customWidth="1"/>
    <col min="4614" max="4614" width="11.8515625" style="174" customWidth="1"/>
    <col min="4615" max="4615" width="15.140625" style="174" customWidth="1"/>
    <col min="4616" max="4616" width="15.8515625" style="174" customWidth="1"/>
    <col min="4617" max="4617" width="9.140625" style="174" hidden="1" customWidth="1"/>
    <col min="4618" max="4864" width="9.140625" style="174" customWidth="1"/>
    <col min="4865" max="4865" width="8.00390625" style="174" customWidth="1"/>
    <col min="4866" max="4866" width="47.28125" style="174" customWidth="1"/>
    <col min="4867" max="4868" width="6.7109375" style="174" customWidth="1"/>
    <col min="4869" max="4869" width="16.28125" style="174" customWidth="1"/>
    <col min="4870" max="4870" width="11.8515625" style="174" customWidth="1"/>
    <col min="4871" max="4871" width="15.140625" style="174" customWidth="1"/>
    <col min="4872" max="4872" width="15.8515625" style="174" customWidth="1"/>
    <col min="4873" max="4873" width="9.140625" style="174" hidden="1" customWidth="1"/>
    <col min="4874" max="5120" width="9.140625" style="174" customWidth="1"/>
    <col min="5121" max="5121" width="8.00390625" style="174" customWidth="1"/>
    <col min="5122" max="5122" width="47.28125" style="174" customWidth="1"/>
    <col min="5123" max="5124" width="6.7109375" style="174" customWidth="1"/>
    <col min="5125" max="5125" width="16.28125" style="174" customWidth="1"/>
    <col min="5126" max="5126" width="11.8515625" style="174" customWidth="1"/>
    <col min="5127" max="5127" width="15.140625" style="174" customWidth="1"/>
    <col min="5128" max="5128" width="15.8515625" style="174" customWidth="1"/>
    <col min="5129" max="5129" width="9.140625" style="174" hidden="1" customWidth="1"/>
    <col min="5130" max="5376" width="9.140625" style="174" customWidth="1"/>
    <col min="5377" max="5377" width="8.00390625" style="174" customWidth="1"/>
    <col min="5378" max="5378" width="47.28125" style="174" customWidth="1"/>
    <col min="5379" max="5380" width="6.7109375" style="174" customWidth="1"/>
    <col min="5381" max="5381" width="16.28125" style="174" customWidth="1"/>
    <col min="5382" max="5382" width="11.8515625" style="174" customWidth="1"/>
    <col min="5383" max="5383" width="15.140625" style="174" customWidth="1"/>
    <col min="5384" max="5384" width="15.8515625" style="174" customWidth="1"/>
    <col min="5385" max="5385" width="9.140625" style="174" hidden="1" customWidth="1"/>
    <col min="5386" max="5632" width="9.140625" style="174" customWidth="1"/>
    <col min="5633" max="5633" width="8.00390625" style="174" customWidth="1"/>
    <col min="5634" max="5634" width="47.28125" style="174" customWidth="1"/>
    <col min="5635" max="5636" width="6.7109375" style="174" customWidth="1"/>
    <col min="5637" max="5637" width="16.28125" style="174" customWidth="1"/>
    <col min="5638" max="5638" width="11.8515625" style="174" customWidth="1"/>
    <col min="5639" max="5639" width="15.140625" style="174" customWidth="1"/>
    <col min="5640" max="5640" width="15.8515625" style="174" customWidth="1"/>
    <col min="5641" max="5641" width="9.140625" style="174" hidden="1" customWidth="1"/>
    <col min="5642" max="5888" width="9.140625" style="174" customWidth="1"/>
    <col min="5889" max="5889" width="8.00390625" style="174" customWidth="1"/>
    <col min="5890" max="5890" width="47.28125" style="174" customWidth="1"/>
    <col min="5891" max="5892" width="6.7109375" style="174" customWidth="1"/>
    <col min="5893" max="5893" width="16.28125" style="174" customWidth="1"/>
    <col min="5894" max="5894" width="11.8515625" style="174" customWidth="1"/>
    <col min="5895" max="5895" width="15.140625" style="174" customWidth="1"/>
    <col min="5896" max="5896" width="15.8515625" style="174" customWidth="1"/>
    <col min="5897" max="5897" width="9.140625" style="174" hidden="1" customWidth="1"/>
    <col min="5898" max="6144" width="9.140625" style="174" customWidth="1"/>
    <col min="6145" max="6145" width="8.00390625" style="174" customWidth="1"/>
    <col min="6146" max="6146" width="47.28125" style="174" customWidth="1"/>
    <col min="6147" max="6148" width="6.7109375" style="174" customWidth="1"/>
    <col min="6149" max="6149" width="16.28125" style="174" customWidth="1"/>
    <col min="6150" max="6150" width="11.8515625" style="174" customWidth="1"/>
    <col min="6151" max="6151" width="15.140625" style="174" customWidth="1"/>
    <col min="6152" max="6152" width="15.8515625" style="174" customWidth="1"/>
    <col min="6153" max="6153" width="9.140625" style="174" hidden="1" customWidth="1"/>
    <col min="6154" max="6400" width="9.140625" style="174" customWidth="1"/>
    <col min="6401" max="6401" width="8.00390625" style="174" customWidth="1"/>
    <col min="6402" max="6402" width="47.28125" style="174" customWidth="1"/>
    <col min="6403" max="6404" width="6.7109375" style="174" customWidth="1"/>
    <col min="6405" max="6405" width="16.28125" style="174" customWidth="1"/>
    <col min="6406" max="6406" width="11.8515625" style="174" customWidth="1"/>
    <col min="6407" max="6407" width="15.140625" style="174" customWidth="1"/>
    <col min="6408" max="6408" width="15.8515625" style="174" customWidth="1"/>
    <col min="6409" max="6409" width="9.140625" style="174" hidden="1" customWidth="1"/>
    <col min="6410" max="6656" width="9.140625" style="174" customWidth="1"/>
    <col min="6657" max="6657" width="8.00390625" style="174" customWidth="1"/>
    <col min="6658" max="6658" width="47.28125" style="174" customWidth="1"/>
    <col min="6659" max="6660" width="6.7109375" style="174" customWidth="1"/>
    <col min="6661" max="6661" width="16.28125" style="174" customWidth="1"/>
    <col min="6662" max="6662" width="11.8515625" style="174" customWidth="1"/>
    <col min="6663" max="6663" width="15.140625" style="174" customWidth="1"/>
    <col min="6664" max="6664" width="15.8515625" style="174" customWidth="1"/>
    <col min="6665" max="6665" width="9.140625" style="174" hidden="1" customWidth="1"/>
    <col min="6666" max="6912" width="9.140625" style="174" customWidth="1"/>
    <col min="6913" max="6913" width="8.00390625" style="174" customWidth="1"/>
    <col min="6914" max="6914" width="47.28125" style="174" customWidth="1"/>
    <col min="6915" max="6916" width="6.7109375" style="174" customWidth="1"/>
    <col min="6917" max="6917" width="16.28125" style="174" customWidth="1"/>
    <col min="6918" max="6918" width="11.8515625" style="174" customWidth="1"/>
    <col min="6919" max="6919" width="15.140625" style="174" customWidth="1"/>
    <col min="6920" max="6920" width="15.8515625" style="174" customWidth="1"/>
    <col min="6921" max="6921" width="9.140625" style="174" hidden="1" customWidth="1"/>
    <col min="6922" max="7168" width="9.140625" style="174" customWidth="1"/>
    <col min="7169" max="7169" width="8.00390625" style="174" customWidth="1"/>
    <col min="7170" max="7170" width="47.28125" style="174" customWidth="1"/>
    <col min="7171" max="7172" width="6.7109375" style="174" customWidth="1"/>
    <col min="7173" max="7173" width="16.28125" style="174" customWidth="1"/>
    <col min="7174" max="7174" width="11.8515625" style="174" customWidth="1"/>
    <col min="7175" max="7175" width="15.140625" style="174" customWidth="1"/>
    <col min="7176" max="7176" width="15.8515625" style="174" customWidth="1"/>
    <col min="7177" max="7177" width="9.140625" style="174" hidden="1" customWidth="1"/>
    <col min="7178" max="7424" width="9.140625" style="174" customWidth="1"/>
    <col min="7425" max="7425" width="8.00390625" style="174" customWidth="1"/>
    <col min="7426" max="7426" width="47.28125" style="174" customWidth="1"/>
    <col min="7427" max="7428" width="6.7109375" style="174" customWidth="1"/>
    <col min="7429" max="7429" width="16.28125" style="174" customWidth="1"/>
    <col min="7430" max="7430" width="11.8515625" style="174" customWidth="1"/>
    <col min="7431" max="7431" width="15.140625" style="174" customWidth="1"/>
    <col min="7432" max="7432" width="15.8515625" style="174" customWidth="1"/>
    <col min="7433" max="7433" width="9.140625" style="174" hidden="1" customWidth="1"/>
    <col min="7434" max="7680" width="9.140625" style="174" customWidth="1"/>
    <col min="7681" max="7681" width="8.00390625" style="174" customWidth="1"/>
    <col min="7682" max="7682" width="47.28125" style="174" customWidth="1"/>
    <col min="7683" max="7684" width="6.7109375" style="174" customWidth="1"/>
    <col min="7685" max="7685" width="16.28125" style="174" customWidth="1"/>
    <col min="7686" max="7686" width="11.8515625" style="174" customWidth="1"/>
    <col min="7687" max="7687" width="15.140625" style="174" customWidth="1"/>
    <col min="7688" max="7688" width="15.8515625" style="174" customWidth="1"/>
    <col min="7689" max="7689" width="9.140625" style="174" hidden="1" customWidth="1"/>
    <col min="7690" max="7936" width="9.140625" style="174" customWidth="1"/>
    <col min="7937" max="7937" width="8.00390625" style="174" customWidth="1"/>
    <col min="7938" max="7938" width="47.28125" style="174" customWidth="1"/>
    <col min="7939" max="7940" width="6.7109375" style="174" customWidth="1"/>
    <col min="7941" max="7941" width="16.28125" style="174" customWidth="1"/>
    <col min="7942" max="7942" width="11.8515625" style="174" customWidth="1"/>
    <col min="7943" max="7943" width="15.140625" style="174" customWidth="1"/>
    <col min="7944" max="7944" width="15.8515625" style="174" customWidth="1"/>
    <col min="7945" max="7945" width="9.140625" style="174" hidden="1" customWidth="1"/>
    <col min="7946" max="8192" width="9.140625" style="174" customWidth="1"/>
    <col min="8193" max="8193" width="8.00390625" style="174" customWidth="1"/>
    <col min="8194" max="8194" width="47.28125" style="174" customWidth="1"/>
    <col min="8195" max="8196" width="6.7109375" style="174" customWidth="1"/>
    <col min="8197" max="8197" width="16.28125" style="174" customWidth="1"/>
    <col min="8198" max="8198" width="11.8515625" style="174" customWidth="1"/>
    <col min="8199" max="8199" width="15.140625" style="174" customWidth="1"/>
    <col min="8200" max="8200" width="15.8515625" style="174" customWidth="1"/>
    <col min="8201" max="8201" width="9.140625" style="174" hidden="1" customWidth="1"/>
    <col min="8202" max="8448" width="9.140625" style="174" customWidth="1"/>
    <col min="8449" max="8449" width="8.00390625" style="174" customWidth="1"/>
    <col min="8450" max="8450" width="47.28125" style="174" customWidth="1"/>
    <col min="8451" max="8452" width="6.7109375" style="174" customWidth="1"/>
    <col min="8453" max="8453" width="16.28125" style="174" customWidth="1"/>
    <col min="8454" max="8454" width="11.8515625" style="174" customWidth="1"/>
    <col min="8455" max="8455" width="15.140625" style="174" customWidth="1"/>
    <col min="8456" max="8456" width="15.8515625" style="174" customWidth="1"/>
    <col min="8457" max="8457" width="9.140625" style="174" hidden="1" customWidth="1"/>
    <col min="8458" max="8704" width="9.140625" style="174" customWidth="1"/>
    <col min="8705" max="8705" width="8.00390625" style="174" customWidth="1"/>
    <col min="8706" max="8706" width="47.28125" style="174" customWidth="1"/>
    <col min="8707" max="8708" width="6.7109375" style="174" customWidth="1"/>
    <col min="8709" max="8709" width="16.28125" style="174" customWidth="1"/>
    <col min="8710" max="8710" width="11.8515625" style="174" customWidth="1"/>
    <col min="8711" max="8711" width="15.140625" style="174" customWidth="1"/>
    <col min="8712" max="8712" width="15.8515625" style="174" customWidth="1"/>
    <col min="8713" max="8713" width="9.140625" style="174" hidden="1" customWidth="1"/>
    <col min="8714" max="8960" width="9.140625" style="174" customWidth="1"/>
    <col min="8961" max="8961" width="8.00390625" style="174" customWidth="1"/>
    <col min="8962" max="8962" width="47.28125" style="174" customWidth="1"/>
    <col min="8963" max="8964" width="6.7109375" style="174" customWidth="1"/>
    <col min="8965" max="8965" width="16.28125" style="174" customWidth="1"/>
    <col min="8966" max="8966" width="11.8515625" style="174" customWidth="1"/>
    <col min="8967" max="8967" width="15.140625" style="174" customWidth="1"/>
    <col min="8968" max="8968" width="15.8515625" style="174" customWidth="1"/>
    <col min="8969" max="8969" width="9.140625" style="174" hidden="1" customWidth="1"/>
    <col min="8970" max="9216" width="9.140625" style="174" customWidth="1"/>
    <col min="9217" max="9217" width="8.00390625" style="174" customWidth="1"/>
    <col min="9218" max="9218" width="47.28125" style="174" customWidth="1"/>
    <col min="9219" max="9220" width="6.7109375" style="174" customWidth="1"/>
    <col min="9221" max="9221" width="16.28125" style="174" customWidth="1"/>
    <col min="9222" max="9222" width="11.8515625" style="174" customWidth="1"/>
    <col min="9223" max="9223" width="15.140625" style="174" customWidth="1"/>
    <col min="9224" max="9224" width="15.8515625" style="174" customWidth="1"/>
    <col min="9225" max="9225" width="9.140625" style="174" hidden="1" customWidth="1"/>
    <col min="9226" max="9472" width="9.140625" style="174" customWidth="1"/>
    <col min="9473" max="9473" width="8.00390625" style="174" customWidth="1"/>
    <col min="9474" max="9474" width="47.28125" style="174" customWidth="1"/>
    <col min="9475" max="9476" width="6.7109375" style="174" customWidth="1"/>
    <col min="9477" max="9477" width="16.28125" style="174" customWidth="1"/>
    <col min="9478" max="9478" width="11.8515625" style="174" customWidth="1"/>
    <col min="9479" max="9479" width="15.140625" style="174" customWidth="1"/>
    <col min="9480" max="9480" width="15.8515625" style="174" customWidth="1"/>
    <col min="9481" max="9481" width="9.140625" style="174" hidden="1" customWidth="1"/>
    <col min="9482" max="9728" width="9.140625" style="174" customWidth="1"/>
    <col min="9729" max="9729" width="8.00390625" style="174" customWidth="1"/>
    <col min="9730" max="9730" width="47.28125" style="174" customWidth="1"/>
    <col min="9731" max="9732" width="6.7109375" style="174" customWidth="1"/>
    <col min="9733" max="9733" width="16.28125" style="174" customWidth="1"/>
    <col min="9734" max="9734" width="11.8515625" style="174" customWidth="1"/>
    <col min="9735" max="9735" width="15.140625" style="174" customWidth="1"/>
    <col min="9736" max="9736" width="15.8515625" style="174" customWidth="1"/>
    <col min="9737" max="9737" width="9.140625" style="174" hidden="1" customWidth="1"/>
    <col min="9738" max="9984" width="9.140625" style="174" customWidth="1"/>
    <col min="9985" max="9985" width="8.00390625" style="174" customWidth="1"/>
    <col min="9986" max="9986" width="47.28125" style="174" customWidth="1"/>
    <col min="9987" max="9988" width="6.7109375" style="174" customWidth="1"/>
    <col min="9989" max="9989" width="16.28125" style="174" customWidth="1"/>
    <col min="9990" max="9990" width="11.8515625" style="174" customWidth="1"/>
    <col min="9991" max="9991" width="15.140625" style="174" customWidth="1"/>
    <col min="9992" max="9992" width="15.8515625" style="174" customWidth="1"/>
    <col min="9993" max="9993" width="9.140625" style="174" hidden="1" customWidth="1"/>
    <col min="9994" max="10240" width="9.140625" style="174" customWidth="1"/>
    <col min="10241" max="10241" width="8.00390625" style="174" customWidth="1"/>
    <col min="10242" max="10242" width="47.28125" style="174" customWidth="1"/>
    <col min="10243" max="10244" width="6.7109375" style="174" customWidth="1"/>
    <col min="10245" max="10245" width="16.28125" style="174" customWidth="1"/>
    <col min="10246" max="10246" width="11.8515625" style="174" customWidth="1"/>
    <col min="10247" max="10247" width="15.140625" style="174" customWidth="1"/>
    <col min="10248" max="10248" width="15.8515625" style="174" customWidth="1"/>
    <col min="10249" max="10249" width="9.140625" style="174" hidden="1" customWidth="1"/>
    <col min="10250" max="10496" width="9.140625" style="174" customWidth="1"/>
    <col min="10497" max="10497" width="8.00390625" style="174" customWidth="1"/>
    <col min="10498" max="10498" width="47.28125" style="174" customWidth="1"/>
    <col min="10499" max="10500" width="6.7109375" style="174" customWidth="1"/>
    <col min="10501" max="10501" width="16.28125" style="174" customWidth="1"/>
    <col min="10502" max="10502" width="11.8515625" style="174" customWidth="1"/>
    <col min="10503" max="10503" width="15.140625" style="174" customWidth="1"/>
    <col min="10504" max="10504" width="15.8515625" style="174" customWidth="1"/>
    <col min="10505" max="10505" width="9.140625" style="174" hidden="1" customWidth="1"/>
    <col min="10506" max="10752" width="9.140625" style="174" customWidth="1"/>
    <col min="10753" max="10753" width="8.00390625" style="174" customWidth="1"/>
    <col min="10754" max="10754" width="47.28125" style="174" customWidth="1"/>
    <col min="10755" max="10756" width="6.7109375" style="174" customWidth="1"/>
    <col min="10757" max="10757" width="16.28125" style="174" customWidth="1"/>
    <col min="10758" max="10758" width="11.8515625" style="174" customWidth="1"/>
    <col min="10759" max="10759" width="15.140625" style="174" customWidth="1"/>
    <col min="10760" max="10760" width="15.8515625" style="174" customWidth="1"/>
    <col min="10761" max="10761" width="9.140625" style="174" hidden="1" customWidth="1"/>
    <col min="10762" max="11008" width="9.140625" style="174" customWidth="1"/>
    <col min="11009" max="11009" width="8.00390625" style="174" customWidth="1"/>
    <col min="11010" max="11010" width="47.28125" style="174" customWidth="1"/>
    <col min="11011" max="11012" width="6.7109375" style="174" customWidth="1"/>
    <col min="11013" max="11013" width="16.28125" style="174" customWidth="1"/>
    <col min="11014" max="11014" width="11.8515625" style="174" customWidth="1"/>
    <col min="11015" max="11015" width="15.140625" style="174" customWidth="1"/>
    <col min="11016" max="11016" width="15.8515625" style="174" customWidth="1"/>
    <col min="11017" max="11017" width="9.140625" style="174" hidden="1" customWidth="1"/>
    <col min="11018" max="11264" width="9.140625" style="174" customWidth="1"/>
    <col min="11265" max="11265" width="8.00390625" style="174" customWidth="1"/>
    <col min="11266" max="11266" width="47.28125" style="174" customWidth="1"/>
    <col min="11267" max="11268" width="6.7109375" style="174" customWidth="1"/>
    <col min="11269" max="11269" width="16.28125" style="174" customWidth="1"/>
    <col min="11270" max="11270" width="11.8515625" style="174" customWidth="1"/>
    <col min="11271" max="11271" width="15.140625" style="174" customWidth="1"/>
    <col min="11272" max="11272" width="15.8515625" style="174" customWidth="1"/>
    <col min="11273" max="11273" width="9.140625" style="174" hidden="1" customWidth="1"/>
    <col min="11274" max="11520" width="9.140625" style="174" customWidth="1"/>
    <col min="11521" max="11521" width="8.00390625" style="174" customWidth="1"/>
    <col min="11522" max="11522" width="47.28125" style="174" customWidth="1"/>
    <col min="11523" max="11524" width="6.7109375" style="174" customWidth="1"/>
    <col min="11525" max="11525" width="16.28125" style="174" customWidth="1"/>
    <col min="11526" max="11526" width="11.8515625" style="174" customWidth="1"/>
    <col min="11527" max="11527" width="15.140625" style="174" customWidth="1"/>
    <col min="11528" max="11528" width="15.8515625" style="174" customWidth="1"/>
    <col min="11529" max="11529" width="9.140625" style="174" hidden="1" customWidth="1"/>
    <col min="11530" max="11776" width="9.140625" style="174" customWidth="1"/>
    <col min="11777" max="11777" width="8.00390625" style="174" customWidth="1"/>
    <col min="11778" max="11778" width="47.28125" style="174" customWidth="1"/>
    <col min="11779" max="11780" width="6.7109375" style="174" customWidth="1"/>
    <col min="11781" max="11781" width="16.28125" style="174" customWidth="1"/>
    <col min="11782" max="11782" width="11.8515625" style="174" customWidth="1"/>
    <col min="11783" max="11783" width="15.140625" style="174" customWidth="1"/>
    <col min="11784" max="11784" width="15.8515625" style="174" customWidth="1"/>
    <col min="11785" max="11785" width="9.140625" style="174" hidden="1" customWidth="1"/>
    <col min="11786" max="12032" width="9.140625" style="174" customWidth="1"/>
    <col min="12033" max="12033" width="8.00390625" style="174" customWidth="1"/>
    <col min="12034" max="12034" width="47.28125" style="174" customWidth="1"/>
    <col min="12035" max="12036" width="6.7109375" style="174" customWidth="1"/>
    <col min="12037" max="12037" width="16.28125" style="174" customWidth="1"/>
    <col min="12038" max="12038" width="11.8515625" style="174" customWidth="1"/>
    <col min="12039" max="12039" width="15.140625" style="174" customWidth="1"/>
    <col min="12040" max="12040" width="15.8515625" style="174" customWidth="1"/>
    <col min="12041" max="12041" width="9.140625" style="174" hidden="1" customWidth="1"/>
    <col min="12042" max="12288" width="9.140625" style="174" customWidth="1"/>
    <col min="12289" max="12289" width="8.00390625" style="174" customWidth="1"/>
    <col min="12290" max="12290" width="47.28125" style="174" customWidth="1"/>
    <col min="12291" max="12292" width="6.7109375" style="174" customWidth="1"/>
    <col min="12293" max="12293" width="16.28125" style="174" customWidth="1"/>
    <col min="12294" max="12294" width="11.8515625" style="174" customWidth="1"/>
    <col min="12295" max="12295" width="15.140625" style="174" customWidth="1"/>
    <col min="12296" max="12296" width="15.8515625" style="174" customWidth="1"/>
    <col min="12297" max="12297" width="9.140625" style="174" hidden="1" customWidth="1"/>
    <col min="12298" max="12544" width="9.140625" style="174" customWidth="1"/>
    <col min="12545" max="12545" width="8.00390625" style="174" customWidth="1"/>
    <col min="12546" max="12546" width="47.28125" style="174" customWidth="1"/>
    <col min="12547" max="12548" width="6.7109375" style="174" customWidth="1"/>
    <col min="12549" max="12549" width="16.28125" style="174" customWidth="1"/>
    <col min="12550" max="12550" width="11.8515625" style="174" customWidth="1"/>
    <col min="12551" max="12551" width="15.140625" style="174" customWidth="1"/>
    <col min="12552" max="12552" width="15.8515625" style="174" customWidth="1"/>
    <col min="12553" max="12553" width="9.140625" style="174" hidden="1" customWidth="1"/>
    <col min="12554" max="12800" width="9.140625" style="174" customWidth="1"/>
    <col min="12801" max="12801" width="8.00390625" style="174" customWidth="1"/>
    <col min="12802" max="12802" width="47.28125" style="174" customWidth="1"/>
    <col min="12803" max="12804" width="6.7109375" style="174" customWidth="1"/>
    <col min="12805" max="12805" width="16.28125" style="174" customWidth="1"/>
    <col min="12806" max="12806" width="11.8515625" style="174" customWidth="1"/>
    <col min="12807" max="12807" width="15.140625" style="174" customWidth="1"/>
    <col min="12808" max="12808" width="15.8515625" style="174" customWidth="1"/>
    <col min="12809" max="12809" width="9.140625" style="174" hidden="1" customWidth="1"/>
    <col min="12810" max="13056" width="9.140625" style="174" customWidth="1"/>
    <col min="13057" max="13057" width="8.00390625" style="174" customWidth="1"/>
    <col min="13058" max="13058" width="47.28125" style="174" customWidth="1"/>
    <col min="13059" max="13060" width="6.7109375" style="174" customWidth="1"/>
    <col min="13061" max="13061" width="16.28125" style="174" customWidth="1"/>
    <col min="13062" max="13062" width="11.8515625" style="174" customWidth="1"/>
    <col min="13063" max="13063" width="15.140625" style="174" customWidth="1"/>
    <col min="13064" max="13064" width="15.8515625" style="174" customWidth="1"/>
    <col min="13065" max="13065" width="9.140625" style="174" hidden="1" customWidth="1"/>
    <col min="13066" max="13312" width="9.140625" style="174" customWidth="1"/>
    <col min="13313" max="13313" width="8.00390625" style="174" customWidth="1"/>
    <col min="13314" max="13314" width="47.28125" style="174" customWidth="1"/>
    <col min="13315" max="13316" width="6.7109375" style="174" customWidth="1"/>
    <col min="13317" max="13317" width="16.28125" style="174" customWidth="1"/>
    <col min="13318" max="13318" width="11.8515625" style="174" customWidth="1"/>
    <col min="13319" max="13319" width="15.140625" style="174" customWidth="1"/>
    <col min="13320" max="13320" width="15.8515625" style="174" customWidth="1"/>
    <col min="13321" max="13321" width="9.140625" style="174" hidden="1" customWidth="1"/>
    <col min="13322" max="13568" width="9.140625" style="174" customWidth="1"/>
    <col min="13569" max="13569" width="8.00390625" style="174" customWidth="1"/>
    <col min="13570" max="13570" width="47.28125" style="174" customWidth="1"/>
    <col min="13571" max="13572" width="6.7109375" style="174" customWidth="1"/>
    <col min="13573" max="13573" width="16.28125" style="174" customWidth="1"/>
    <col min="13574" max="13574" width="11.8515625" style="174" customWidth="1"/>
    <col min="13575" max="13575" width="15.140625" style="174" customWidth="1"/>
    <col min="13576" max="13576" width="15.8515625" style="174" customWidth="1"/>
    <col min="13577" max="13577" width="9.140625" style="174" hidden="1" customWidth="1"/>
    <col min="13578" max="13824" width="9.140625" style="174" customWidth="1"/>
    <col min="13825" max="13825" width="8.00390625" style="174" customWidth="1"/>
    <col min="13826" max="13826" width="47.28125" style="174" customWidth="1"/>
    <col min="13827" max="13828" width="6.7109375" style="174" customWidth="1"/>
    <col min="13829" max="13829" width="16.28125" style="174" customWidth="1"/>
    <col min="13830" max="13830" width="11.8515625" style="174" customWidth="1"/>
    <col min="13831" max="13831" width="15.140625" style="174" customWidth="1"/>
    <col min="13832" max="13832" width="15.8515625" style="174" customWidth="1"/>
    <col min="13833" max="13833" width="9.140625" style="174" hidden="1" customWidth="1"/>
    <col min="13834" max="14080" width="9.140625" style="174" customWidth="1"/>
    <col min="14081" max="14081" width="8.00390625" style="174" customWidth="1"/>
    <col min="14082" max="14082" width="47.28125" style="174" customWidth="1"/>
    <col min="14083" max="14084" width="6.7109375" style="174" customWidth="1"/>
    <col min="14085" max="14085" width="16.28125" style="174" customWidth="1"/>
    <col min="14086" max="14086" width="11.8515625" style="174" customWidth="1"/>
    <col min="14087" max="14087" width="15.140625" style="174" customWidth="1"/>
    <col min="14088" max="14088" width="15.8515625" style="174" customWidth="1"/>
    <col min="14089" max="14089" width="9.140625" style="174" hidden="1" customWidth="1"/>
    <col min="14090" max="14336" width="9.140625" style="174" customWidth="1"/>
    <col min="14337" max="14337" width="8.00390625" style="174" customWidth="1"/>
    <col min="14338" max="14338" width="47.28125" style="174" customWidth="1"/>
    <col min="14339" max="14340" width="6.7109375" style="174" customWidth="1"/>
    <col min="14341" max="14341" width="16.28125" style="174" customWidth="1"/>
    <col min="14342" max="14342" width="11.8515625" style="174" customWidth="1"/>
    <col min="14343" max="14343" width="15.140625" style="174" customWidth="1"/>
    <col min="14344" max="14344" width="15.8515625" style="174" customWidth="1"/>
    <col min="14345" max="14345" width="9.140625" style="174" hidden="1" customWidth="1"/>
    <col min="14346" max="14592" width="9.140625" style="174" customWidth="1"/>
    <col min="14593" max="14593" width="8.00390625" style="174" customWidth="1"/>
    <col min="14594" max="14594" width="47.28125" style="174" customWidth="1"/>
    <col min="14595" max="14596" width="6.7109375" style="174" customWidth="1"/>
    <col min="14597" max="14597" width="16.28125" style="174" customWidth="1"/>
    <col min="14598" max="14598" width="11.8515625" style="174" customWidth="1"/>
    <col min="14599" max="14599" width="15.140625" style="174" customWidth="1"/>
    <col min="14600" max="14600" width="15.8515625" style="174" customWidth="1"/>
    <col min="14601" max="14601" width="9.140625" style="174" hidden="1" customWidth="1"/>
    <col min="14602" max="14848" width="9.140625" style="174" customWidth="1"/>
    <col min="14849" max="14849" width="8.00390625" style="174" customWidth="1"/>
    <col min="14850" max="14850" width="47.28125" style="174" customWidth="1"/>
    <col min="14851" max="14852" width="6.7109375" style="174" customWidth="1"/>
    <col min="14853" max="14853" width="16.28125" style="174" customWidth="1"/>
    <col min="14854" max="14854" width="11.8515625" style="174" customWidth="1"/>
    <col min="14855" max="14855" width="15.140625" style="174" customWidth="1"/>
    <col min="14856" max="14856" width="15.8515625" style="174" customWidth="1"/>
    <col min="14857" max="14857" width="9.140625" style="174" hidden="1" customWidth="1"/>
    <col min="14858" max="15104" width="9.140625" style="174" customWidth="1"/>
    <col min="15105" max="15105" width="8.00390625" style="174" customWidth="1"/>
    <col min="15106" max="15106" width="47.28125" style="174" customWidth="1"/>
    <col min="15107" max="15108" width="6.7109375" style="174" customWidth="1"/>
    <col min="15109" max="15109" width="16.28125" style="174" customWidth="1"/>
    <col min="15110" max="15110" width="11.8515625" style="174" customWidth="1"/>
    <col min="15111" max="15111" width="15.140625" style="174" customWidth="1"/>
    <col min="15112" max="15112" width="15.8515625" style="174" customWidth="1"/>
    <col min="15113" max="15113" width="9.140625" style="174" hidden="1" customWidth="1"/>
    <col min="15114" max="15360" width="9.140625" style="174" customWidth="1"/>
    <col min="15361" max="15361" width="8.00390625" style="174" customWidth="1"/>
    <col min="15362" max="15362" width="47.28125" style="174" customWidth="1"/>
    <col min="15363" max="15364" width="6.7109375" style="174" customWidth="1"/>
    <col min="15365" max="15365" width="16.28125" style="174" customWidth="1"/>
    <col min="15366" max="15366" width="11.8515625" style="174" customWidth="1"/>
    <col min="15367" max="15367" width="15.140625" style="174" customWidth="1"/>
    <col min="15368" max="15368" width="15.8515625" style="174" customWidth="1"/>
    <col min="15369" max="15369" width="9.140625" style="174" hidden="1" customWidth="1"/>
    <col min="15370" max="15616" width="9.140625" style="174" customWidth="1"/>
    <col min="15617" max="15617" width="8.00390625" style="174" customWidth="1"/>
    <col min="15618" max="15618" width="47.28125" style="174" customWidth="1"/>
    <col min="15619" max="15620" width="6.7109375" style="174" customWidth="1"/>
    <col min="15621" max="15621" width="16.28125" style="174" customWidth="1"/>
    <col min="15622" max="15622" width="11.8515625" style="174" customWidth="1"/>
    <col min="15623" max="15623" width="15.140625" style="174" customWidth="1"/>
    <col min="15624" max="15624" width="15.8515625" style="174" customWidth="1"/>
    <col min="15625" max="15625" width="9.140625" style="174" hidden="1" customWidth="1"/>
    <col min="15626" max="15872" width="9.140625" style="174" customWidth="1"/>
    <col min="15873" max="15873" width="8.00390625" style="174" customWidth="1"/>
    <col min="15874" max="15874" width="47.28125" style="174" customWidth="1"/>
    <col min="15875" max="15876" width="6.7109375" style="174" customWidth="1"/>
    <col min="15877" max="15877" width="16.28125" style="174" customWidth="1"/>
    <col min="15878" max="15878" width="11.8515625" style="174" customWidth="1"/>
    <col min="15879" max="15879" width="15.140625" style="174" customWidth="1"/>
    <col min="15880" max="15880" width="15.8515625" style="174" customWidth="1"/>
    <col min="15881" max="15881" width="9.140625" style="174" hidden="1" customWidth="1"/>
    <col min="15882" max="16128" width="9.140625" style="174" customWidth="1"/>
    <col min="16129" max="16129" width="8.00390625" style="174" customWidth="1"/>
    <col min="16130" max="16130" width="47.28125" style="174" customWidth="1"/>
    <col min="16131" max="16132" width="6.7109375" style="174" customWidth="1"/>
    <col min="16133" max="16133" width="16.28125" style="174" customWidth="1"/>
    <col min="16134" max="16134" width="11.8515625" style="174" customWidth="1"/>
    <col min="16135" max="16135" width="15.140625" style="174" customWidth="1"/>
    <col min="16136" max="16136" width="15.8515625" style="174" customWidth="1"/>
    <col min="16137" max="16137" width="9.140625" style="174" hidden="1" customWidth="1"/>
    <col min="16138" max="16384" width="9.140625" style="174" customWidth="1"/>
  </cols>
  <sheetData>
    <row r="1" spans="3:5" ht="13.5" thickBot="1">
      <c r="C1" s="303"/>
      <c r="D1" s="303"/>
      <c r="E1" s="304"/>
    </row>
    <row r="2" spans="1:9" ht="13.5" customHeight="1" thickTop="1">
      <c r="A2" s="684" t="s">
        <v>1215</v>
      </c>
      <c r="B2" s="686" t="s">
        <v>834</v>
      </c>
      <c r="C2" s="684" t="s">
        <v>1216</v>
      </c>
      <c r="D2" s="688" t="s">
        <v>1217</v>
      </c>
      <c r="E2" s="682" t="s">
        <v>1218</v>
      </c>
      <c r="F2" s="682" t="s">
        <v>1219</v>
      </c>
      <c r="G2" s="682" t="s">
        <v>1220</v>
      </c>
      <c r="H2" s="682" t="s">
        <v>1221</v>
      </c>
      <c r="I2" s="306"/>
    </row>
    <row r="3" spans="1:9" ht="18.75" customHeight="1" thickBot="1">
      <c r="A3" s="685"/>
      <c r="B3" s="687"/>
      <c r="C3" s="685"/>
      <c r="D3" s="689"/>
      <c r="E3" s="683"/>
      <c r="F3" s="683"/>
      <c r="G3" s="683"/>
      <c r="H3" s="683"/>
      <c r="I3" s="307"/>
    </row>
    <row r="4" spans="1:9" s="261" customFormat="1" ht="14.25" customHeight="1" thickTop="1">
      <c r="A4" s="308"/>
      <c r="B4" s="309"/>
      <c r="C4" s="308"/>
      <c r="D4" s="309"/>
      <c r="E4" s="310"/>
      <c r="F4" s="311"/>
      <c r="G4" s="312"/>
      <c r="H4" s="311"/>
      <c r="I4" s="311"/>
    </row>
    <row r="5" spans="1:9" ht="23.45" customHeight="1">
      <c r="A5" s="348" t="s">
        <v>1266</v>
      </c>
      <c r="B5" s="314" t="s">
        <v>1275</v>
      </c>
      <c r="C5" s="315"/>
      <c r="D5" s="316"/>
      <c r="E5" s="317"/>
      <c r="F5" s="318"/>
      <c r="G5" s="318"/>
      <c r="H5" s="318"/>
      <c r="I5" s="318"/>
    </row>
    <row r="6" spans="1:9" ht="18.75" customHeight="1">
      <c r="A6" s="313"/>
      <c r="B6" s="314"/>
      <c r="C6" s="315"/>
      <c r="D6" s="316"/>
      <c r="E6" s="317"/>
      <c r="F6" s="318"/>
      <c r="G6" s="318"/>
      <c r="H6" s="318"/>
      <c r="I6" s="318"/>
    </row>
    <row r="7" spans="1:9" ht="12.75" customHeight="1">
      <c r="A7" s="707" t="s">
        <v>1222</v>
      </c>
      <c r="B7" s="350" t="s">
        <v>1223</v>
      </c>
      <c r="C7" s="708" t="s">
        <v>912</v>
      </c>
      <c r="D7" s="714">
        <v>1</v>
      </c>
      <c r="E7" s="679">
        <v>0</v>
      </c>
      <c r="F7" s="680">
        <v>0</v>
      </c>
      <c r="G7" s="681">
        <f>SUM(E7*D7)</f>
        <v>0</v>
      </c>
      <c r="H7" s="669">
        <f>SUM(F7*D7)</f>
        <v>0</v>
      </c>
      <c r="I7" s="320"/>
    </row>
    <row r="8" spans="1:9" ht="12" customHeight="1">
      <c r="A8" s="707"/>
      <c r="B8" s="350" t="s">
        <v>1224</v>
      </c>
      <c r="C8" s="708"/>
      <c r="D8" s="714"/>
      <c r="E8" s="679"/>
      <c r="F8" s="680"/>
      <c r="G8" s="681"/>
      <c r="H8" s="669"/>
      <c r="I8" s="320"/>
    </row>
    <row r="9" spans="1:9" ht="12" customHeight="1">
      <c r="A9" s="707"/>
      <c r="B9" s="351" t="s">
        <v>1225</v>
      </c>
      <c r="C9" s="708"/>
      <c r="D9" s="714"/>
      <c r="E9" s="679"/>
      <c r="F9" s="680"/>
      <c r="G9" s="681"/>
      <c r="H9" s="669"/>
      <c r="I9" s="322"/>
    </row>
    <row r="10" spans="1:9" ht="12" customHeight="1">
      <c r="A10" s="707"/>
      <c r="B10" s="351" t="s">
        <v>1226</v>
      </c>
      <c r="C10" s="708"/>
      <c r="D10" s="714"/>
      <c r="E10" s="679"/>
      <c r="F10" s="680"/>
      <c r="G10" s="681"/>
      <c r="H10" s="669"/>
      <c r="I10" s="322"/>
    </row>
    <row r="11" spans="1:9" ht="12" customHeight="1">
      <c r="A11" s="707" t="s">
        <v>1227</v>
      </c>
      <c r="B11" s="353" t="s">
        <v>1228</v>
      </c>
      <c r="C11" s="708" t="s">
        <v>912</v>
      </c>
      <c r="D11" s="708">
        <v>2</v>
      </c>
      <c r="E11" s="679">
        <v>0</v>
      </c>
      <c r="F11" s="680">
        <v>0</v>
      </c>
      <c r="G11" s="681">
        <f>SUM(E11*D11)</f>
        <v>0</v>
      </c>
      <c r="H11" s="669">
        <f>SUM(F11*D11)</f>
        <v>0</v>
      </c>
      <c r="I11" s="320"/>
    </row>
    <row r="12" spans="1:9" ht="12" customHeight="1">
      <c r="A12" s="707"/>
      <c r="B12" s="353" t="s">
        <v>1229</v>
      </c>
      <c r="C12" s="708"/>
      <c r="D12" s="708"/>
      <c r="E12" s="679"/>
      <c r="F12" s="680"/>
      <c r="G12" s="681"/>
      <c r="H12" s="669"/>
      <c r="I12" s="324"/>
    </row>
    <row r="13" spans="1:9" ht="12.75" customHeight="1">
      <c r="A13" s="707" t="s">
        <v>1230</v>
      </c>
      <c r="B13" s="353" t="s">
        <v>1231</v>
      </c>
      <c r="C13" s="708" t="s">
        <v>912</v>
      </c>
      <c r="D13" s="708">
        <v>1</v>
      </c>
      <c r="E13" s="679">
        <v>0</v>
      </c>
      <c r="F13" s="680">
        <v>0</v>
      </c>
      <c r="G13" s="681">
        <f>SUM(E13*D13)</f>
        <v>0</v>
      </c>
      <c r="H13" s="669">
        <f>SUM(F13*D13)</f>
        <v>0</v>
      </c>
      <c r="I13" s="320"/>
    </row>
    <row r="14" spans="1:9" ht="12" customHeight="1">
      <c r="A14" s="707"/>
      <c r="B14" s="353" t="s">
        <v>1232</v>
      </c>
      <c r="C14" s="708"/>
      <c r="D14" s="708"/>
      <c r="E14" s="679"/>
      <c r="F14" s="680"/>
      <c r="G14" s="681"/>
      <c r="H14" s="669"/>
      <c r="I14" s="324"/>
    </row>
    <row r="15" spans="1:9" ht="12" customHeight="1">
      <c r="A15" s="707" t="s">
        <v>1233</v>
      </c>
      <c r="B15" s="353" t="s">
        <v>1234</v>
      </c>
      <c r="C15" s="708" t="s">
        <v>912</v>
      </c>
      <c r="D15" s="708">
        <v>10</v>
      </c>
      <c r="E15" s="679">
        <v>0</v>
      </c>
      <c r="F15" s="680">
        <v>0</v>
      </c>
      <c r="G15" s="681">
        <f>SUM(E15*D15)</f>
        <v>0</v>
      </c>
      <c r="H15" s="669">
        <f>SUM(F15*D15)</f>
        <v>0</v>
      </c>
      <c r="I15" s="320"/>
    </row>
    <row r="16" spans="1:9" ht="12" customHeight="1">
      <c r="A16" s="707"/>
      <c r="B16" s="353" t="s">
        <v>1235</v>
      </c>
      <c r="C16" s="708"/>
      <c r="D16" s="708"/>
      <c r="E16" s="679"/>
      <c r="F16" s="680"/>
      <c r="G16" s="681"/>
      <c r="H16" s="669"/>
      <c r="I16" s="324"/>
    </row>
    <row r="17" spans="1:9" ht="12" customHeight="1">
      <c r="A17" s="707" t="s">
        <v>1238</v>
      </c>
      <c r="B17" s="353" t="s">
        <v>1239</v>
      </c>
      <c r="C17" s="708" t="s">
        <v>912</v>
      </c>
      <c r="D17" s="708">
        <v>6</v>
      </c>
      <c r="E17" s="679">
        <v>0</v>
      </c>
      <c r="F17" s="680">
        <v>0</v>
      </c>
      <c r="G17" s="681">
        <f>SUM(E17*D17)</f>
        <v>0</v>
      </c>
      <c r="H17" s="669">
        <f>SUM(F17*D17)</f>
        <v>0</v>
      </c>
      <c r="I17" s="320"/>
    </row>
    <row r="18" spans="1:9" ht="12" customHeight="1">
      <c r="A18" s="707"/>
      <c r="B18" s="353" t="s">
        <v>1240</v>
      </c>
      <c r="C18" s="708"/>
      <c r="D18" s="708"/>
      <c r="E18" s="679"/>
      <c r="F18" s="680"/>
      <c r="G18" s="681"/>
      <c r="H18" s="669"/>
      <c r="I18" s="324"/>
    </row>
    <row r="19" spans="1:9" ht="12" customHeight="1">
      <c r="A19" s="707" t="s">
        <v>1241</v>
      </c>
      <c r="B19" s="353" t="s">
        <v>1242</v>
      </c>
      <c r="C19" s="708" t="s">
        <v>1243</v>
      </c>
      <c r="D19" s="708">
        <v>20</v>
      </c>
      <c r="E19" s="679">
        <v>0</v>
      </c>
      <c r="F19" s="680">
        <v>0</v>
      </c>
      <c r="G19" s="681">
        <f>D19*E19</f>
        <v>0</v>
      </c>
      <c r="H19" s="669">
        <f>D19*F19</f>
        <v>0</v>
      </c>
      <c r="I19" s="320"/>
    </row>
    <row r="20" spans="1:9" ht="12" customHeight="1">
      <c r="A20" s="707"/>
      <c r="B20" s="353" t="s">
        <v>1235</v>
      </c>
      <c r="C20" s="708"/>
      <c r="D20" s="708"/>
      <c r="E20" s="679"/>
      <c r="F20" s="680"/>
      <c r="G20" s="681"/>
      <c r="H20" s="669"/>
      <c r="I20" s="324"/>
    </row>
    <row r="21" spans="1:9" ht="12" customHeight="1">
      <c r="A21" s="707" t="s">
        <v>1245</v>
      </c>
      <c r="B21" s="354" t="s">
        <v>1246</v>
      </c>
      <c r="C21" s="708" t="s">
        <v>120</v>
      </c>
      <c r="D21" s="708">
        <v>2</v>
      </c>
      <c r="E21" s="330">
        <v>0</v>
      </c>
      <c r="F21" s="331">
        <v>0</v>
      </c>
      <c r="G21" s="681">
        <f>D21*E21</f>
        <v>0</v>
      </c>
      <c r="H21" s="669">
        <f>D21*F21</f>
        <v>0</v>
      </c>
      <c r="I21" s="320"/>
    </row>
    <row r="22" spans="1:9" ht="12" customHeight="1">
      <c r="A22" s="707"/>
      <c r="B22" s="354" t="s">
        <v>1247</v>
      </c>
      <c r="C22" s="708"/>
      <c r="D22" s="708"/>
      <c r="E22" s="330"/>
      <c r="F22" s="331"/>
      <c r="G22" s="681"/>
      <c r="H22" s="669"/>
      <c r="I22" s="324"/>
    </row>
    <row r="23" spans="1:9" ht="12" customHeight="1">
      <c r="A23" s="707" t="s">
        <v>1248</v>
      </c>
      <c r="B23" s="355" t="s">
        <v>1249</v>
      </c>
      <c r="C23" s="708" t="s">
        <v>1243</v>
      </c>
      <c r="D23" s="708">
        <v>10</v>
      </c>
      <c r="E23" s="330">
        <v>0</v>
      </c>
      <c r="F23" s="331">
        <v>0</v>
      </c>
      <c r="G23" s="681">
        <f>D23*E23</f>
        <v>0</v>
      </c>
      <c r="H23" s="669">
        <f>D23*F23</f>
        <v>0</v>
      </c>
      <c r="I23" s="320"/>
    </row>
    <row r="24" spans="1:9" ht="12" customHeight="1">
      <c r="A24" s="707"/>
      <c r="B24" s="354" t="s">
        <v>1247</v>
      </c>
      <c r="C24" s="708"/>
      <c r="D24" s="708"/>
      <c r="E24" s="330"/>
      <c r="F24" s="331"/>
      <c r="G24" s="681"/>
      <c r="H24" s="669"/>
      <c r="I24" s="322"/>
    </row>
    <row r="25" spans="1:9" ht="12" customHeight="1">
      <c r="A25" s="707" t="s">
        <v>1250</v>
      </c>
      <c r="B25" s="355" t="s">
        <v>1251</v>
      </c>
      <c r="C25" s="708" t="s">
        <v>1243</v>
      </c>
      <c r="D25" s="708">
        <v>5</v>
      </c>
      <c r="E25" s="330">
        <v>0</v>
      </c>
      <c r="F25" s="331">
        <v>0</v>
      </c>
      <c r="G25" s="681">
        <f>D25*E25</f>
        <v>0</v>
      </c>
      <c r="H25" s="669">
        <f>D25*F25</f>
        <v>0</v>
      </c>
      <c r="I25" s="320"/>
    </row>
    <row r="26" spans="1:9" ht="12" customHeight="1">
      <c r="A26" s="707"/>
      <c r="B26" s="354" t="s">
        <v>1247</v>
      </c>
      <c r="C26" s="708"/>
      <c r="D26" s="708"/>
      <c r="E26" s="330"/>
      <c r="F26" s="331"/>
      <c r="G26" s="681"/>
      <c r="H26" s="669"/>
      <c r="I26" s="322"/>
    </row>
    <row r="27" spans="1:9" ht="12" customHeight="1">
      <c r="A27" s="707" t="s">
        <v>1252</v>
      </c>
      <c r="B27" s="355" t="s">
        <v>1253</v>
      </c>
      <c r="C27" s="708" t="s">
        <v>1243</v>
      </c>
      <c r="D27" s="708">
        <v>4</v>
      </c>
      <c r="E27" s="330">
        <v>0</v>
      </c>
      <c r="F27" s="331">
        <v>0</v>
      </c>
      <c r="G27" s="681">
        <f>D27*E27</f>
        <v>0</v>
      </c>
      <c r="H27" s="669">
        <f>D27*F27</f>
        <v>0</v>
      </c>
      <c r="I27" s="320"/>
    </row>
    <row r="28" spans="1:9" ht="12" customHeight="1">
      <c r="A28" s="707"/>
      <c r="B28" s="354" t="s">
        <v>1247</v>
      </c>
      <c r="C28" s="708"/>
      <c r="D28" s="708"/>
      <c r="E28" s="330"/>
      <c r="F28" s="331"/>
      <c r="G28" s="681"/>
      <c r="H28" s="669"/>
      <c r="I28" s="322"/>
    </row>
    <row r="29" spans="1:9" ht="12" customHeight="1">
      <c r="A29" s="707" t="s">
        <v>1273</v>
      </c>
      <c r="B29" s="355" t="s">
        <v>1274</v>
      </c>
      <c r="C29" s="708" t="s">
        <v>1243</v>
      </c>
      <c r="D29" s="708">
        <v>5</v>
      </c>
      <c r="E29" s="330">
        <v>0</v>
      </c>
      <c r="F29" s="331">
        <v>0</v>
      </c>
      <c r="G29" s="681">
        <f>D29*E29</f>
        <v>0</v>
      </c>
      <c r="H29" s="669">
        <f>D29*F29</f>
        <v>0</v>
      </c>
      <c r="I29" s="320"/>
    </row>
    <row r="30" spans="1:9" ht="12" customHeight="1">
      <c r="A30" s="707"/>
      <c r="B30" s="354" t="s">
        <v>1247</v>
      </c>
      <c r="C30" s="708"/>
      <c r="D30" s="708"/>
      <c r="E30" s="330"/>
      <c r="F30" s="331"/>
      <c r="G30" s="681"/>
      <c r="H30" s="669"/>
      <c r="I30" s="322"/>
    </row>
    <row r="31" spans="1:9" ht="12" customHeight="1">
      <c r="A31" s="707" t="s">
        <v>1254</v>
      </c>
      <c r="B31" s="355" t="s">
        <v>1255</v>
      </c>
      <c r="C31" s="708" t="s">
        <v>120</v>
      </c>
      <c r="D31" s="708">
        <v>5</v>
      </c>
      <c r="E31" s="330">
        <v>0</v>
      </c>
      <c r="F31" s="331">
        <v>0</v>
      </c>
      <c r="G31" s="681">
        <f>D31*E31</f>
        <v>0</v>
      </c>
      <c r="H31" s="669">
        <f>D31*F31</f>
        <v>0</v>
      </c>
      <c r="I31" s="320"/>
    </row>
    <row r="32" spans="1:9" ht="12" customHeight="1">
      <c r="A32" s="707"/>
      <c r="B32" s="354"/>
      <c r="C32" s="708"/>
      <c r="D32" s="708"/>
      <c r="E32" s="330"/>
      <c r="F32" s="331"/>
      <c r="G32" s="681"/>
      <c r="H32" s="669"/>
      <c r="I32" s="322"/>
    </row>
    <row r="33" spans="1:9" ht="12" customHeight="1">
      <c r="A33" s="373" t="s">
        <v>1256</v>
      </c>
      <c r="B33" s="355" t="s">
        <v>1257</v>
      </c>
      <c r="C33" s="352" t="s">
        <v>164</v>
      </c>
      <c r="D33" s="352">
        <v>2</v>
      </c>
      <c r="E33" s="330">
        <v>0</v>
      </c>
      <c r="F33" s="331">
        <v>0</v>
      </c>
      <c r="G33" s="681">
        <f>D33*E33</f>
        <v>0</v>
      </c>
      <c r="H33" s="669">
        <f>D33*F33</f>
        <v>0</v>
      </c>
      <c r="I33" s="320"/>
    </row>
    <row r="34" spans="1:9" ht="12" customHeight="1">
      <c r="A34" s="373" t="s">
        <v>1258</v>
      </c>
      <c r="B34" s="355" t="s">
        <v>1259</v>
      </c>
      <c r="C34" s="352" t="s">
        <v>912</v>
      </c>
      <c r="D34" s="352">
        <v>1</v>
      </c>
      <c r="E34" s="330">
        <v>0</v>
      </c>
      <c r="F34" s="331">
        <v>0</v>
      </c>
      <c r="G34" s="681"/>
      <c r="H34" s="669"/>
      <c r="I34" s="320"/>
    </row>
    <row r="35" spans="1:9" ht="12" customHeight="1">
      <c r="A35" s="373" t="s">
        <v>1260</v>
      </c>
      <c r="B35" s="355" t="s">
        <v>1261</v>
      </c>
      <c r="C35" s="352" t="s">
        <v>912</v>
      </c>
      <c r="D35" s="352">
        <v>1</v>
      </c>
      <c r="E35" s="330">
        <v>0</v>
      </c>
      <c r="F35" s="331">
        <v>0</v>
      </c>
      <c r="G35" s="332">
        <f>SUM(E35*D35)</f>
        <v>0</v>
      </c>
      <c r="H35" s="333">
        <f>SUM(F35*D35)</f>
        <v>0</v>
      </c>
      <c r="I35" s="322"/>
    </row>
    <row r="36" spans="1:9" ht="12" customHeight="1" thickBot="1">
      <c r="A36" s="373" t="s">
        <v>1262</v>
      </c>
      <c r="B36" s="355" t="s">
        <v>1263</v>
      </c>
      <c r="C36" s="352" t="s">
        <v>912</v>
      </c>
      <c r="D36" s="357" t="s">
        <v>80</v>
      </c>
      <c r="E36" s="330">
        <v>0</v>
      </c>
      <c r="F36" s="331">
        <v>0</v>
      </c>
      <c r="G36" s="332">
        <f>SUM(E36*D36)</f>
        <v>0</v>
      </c>
      <c r="H36" s="333">
        <f>SUM(F36*D36)</f>
        <v>0</v>
      </c>
      <c r="I36" s="338"/>
    </row>
    <row r="37" spans="1:9" ht="27" customHeight="1" thickBot="1" thickTop="1">
      <c r="A37" s="358"/>
      <c r="B37" s="359" t="s">
        <v>1264</v>
      </c>
      <c r="C37" s="360"/>
      <c r="D37" s="358"/>
      <c r="E37" s="361"/>
      <c r="F37" s="362"/>
      <c r="G37" s="362">
        <f>SUM(G7:G36)</f>
        <v>0</v>
      </c>
      <c r="H37" s="362">
        <f>SUM(H7:H36)</f>
        <v>0</v>
      </c>
      <c r="I37" s="346"/>
    </row>
    <row r="38" spans="1:9" ht="14.25" customHeight="1" thickBot="1" thickTop="1">
      <c r="A38" s="176"/>
      <c r="B38" s="175"/>
      <c r="C38" s="176"/>
      <c r="D38" s="175"/>
      <c r="E38" s="310"/>
      <c r="F38" s="311"/>
      <c r="G38" s="312"/>
      <c r="H38" s="311"/>
      <c r="I38" s="311"/>
    </row>
    <row r="39" spans="2:8" ht="13.5" thickBot="1">
      <c r="B39" s="374" t="s">
        <v>1214</v>
      </c>
      <c r="C39" s="375"/>
      <c r="D39" s="376"/>
      <c r="E39" s="377"/>
      <c r="F39" s="378"/>
      <c r="G39" s="712">
        <f>G37+H37</f>
        <v>0</v>
      </c>
      <c r="H39" s="713"/>
    </row>
  </sheetData>
  <mergeCells count="83">
    <mergeCell ref="A7:A10"/>
    <mergeCell ref="A2:A3"/>
    <mergeCell ref="B2:B3"/>
    <mergeCell ref="C2:C3"/>
    <mergeCell ref="D2:D3"/>
    <mergeCell ref="C7:C10"/>
    <mergeCell ref="D7:D10"/>
    <mergeCell ref="G2:G3"/>
    <mergeCell ref="H2:H3"/>
    <mergeCell ref="E7:E10"/>
    <mergeCell ref="F7:F10"/>
    <mergeCell ref="G7:G10"/>
    <mergeCell ref="H7:H10"/>
    <mergeCell ref="E2:E3"/>
    <mergeCell ref="F2:F3"/>
    <mergeCell ref="H11:H12"/>
    <mergeCell ref="A13:A14"/>
    <mergeCell ref="C13:C14"/>
    <mergeCell ref="D13:D14"/>
    <mergeCell ref="E13:E14"/>
    <mergeCell ref="F13:F14"/>
    <mergeCell ref="G13:G14"/>
    <mergeCell ref="H13:H14"/>
    <mergeCell ref="A11:A12"/>
    <mergeCell ref="C11:C12"/>
    <mergeCell ref="D11:D12"/>
    <mergeCell ref="E11:E12"/>
    <mergeCell ref="F11:F12"/>
    <mergeCell ref="G11:G12"/>
    <mergeCell ref="H15:H16"/>
    <mergeCell ref="A17:A18"/>
    <mergeCell ref="C17:C18"/>
    <mergeCell ref="D17:D18"/>
    <mergeCell ref="E17:E18"/>
    <mergeCell ref="F17:F18"/>
    <mergeCell ref="G17:G18"/>
    <mergeCell ref="H17:H18"/>
    <mergeCell ref="A15:A16"/>
    <mergeCell ref="C15:C16"/>
    <mergeCell ref="D15:D16"/>
    <mergeCell ref="E15:E16"/>
    <mergeCell ref="F15:F16"/>
    <mergeCell ref="G15:G16"/>
    <mergeCell ref="H19:H20"/>
    <mergeCell ref="A21:A22"/>
    <mergeCell ref="C21:C22"/>
    <mergeCell ref="D21:D22"/>
    <mergeCell ref="A23:A24"/>
    <mergeCell ref="C23:C24"/>
    <mergeCell ref="D23:D24"/>
    <mergeCell ref="A19:A20"/>
    <mergeCell ref="C19:C20"/>
    <mergeCell ref="D19:D20"/>
    <mergeCell ref="E19:E20"/>
    <mergeCell ref="F19:F20"/>
    <mergeCell ref="G19:G20"/>
    <mergeCell ref="G21:G22"/>
    <mergeCell ref="H21:H22"/>
    <mergeCell ref="G23:G24"/>
    <mergeCell ref="A25:A26"/>
    <mergeCell ref="C25:C26"/>
    <mergeCell ref="D25:D26"/>
    <mergeCell ref="A27:A28"/>
    <mergeCell ref="C27:C28"/>
    <mergeCell ref="D27:D28"/>
    <mergeCell ref="A29:A30"/>
    <mergeCell ref="C29:C30"/>
    <mergeCell ref="D29:D30"/>
    <mergeCell ref="A31:A32"/>
    <mergeCell ref="C31:C32"/>
    <mergeCell ref="D31:D32"/>
    <mergeCell ref="H23:H24"/>
    <mergeCell ref="G25:G26"/>
    <mergeCell ref="H25:H26"/>
    <mergeCell ref="G39:H39"/>
    <mergeCell ref="H27:H28"/>
    <mergeCell ref="G29:G30"/>
    <mergeCell ref="H29:H30"/>
    <mergeCell ref="G31:G32"/>
    <mergeCell ref="H31:H32"/>
    <mergeCell ref="G33:G34"/>
    <mergeCell ref="H33:H34"/>
    <mergeCell ref="G27:G28"/>
  </mergeCells>
  <printOptions/>
  <pageMargins left="0.6692913385826772" right="0.2362204724409449" top="0.9448818897637796" bottom="0.9448818897637796" header="0.5118110236220472" footer="0.5118110236220472"/>
  <pageSetup fitToHeight="2" horizontalDpi="600" verticalDpi="600" orientation="portrait" paperSize="9" scale="70" r:id="rId1"/>
  <headerFooter alignWithMargins="0">
    <oddHeader>&amp;RNemocnice Vyškov
Poliklinika - sociální zařízení</oddHeader>
    <oddFooter>&amp;LMMklima s.r.o.
Palackého třída 2630/131
61200 Brno&amp;C
&amp;D
&amp;Rstrana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A1:O48"/>
  <sheetViews>
    <sheetView showGridLines="0" zoomScaleSheetLayoutView="75" workbookViewId="0" topLeftCell="B7">
      <selection activeCell="G14" sqref="G14"/>
    </sheetView>
  </sheetViews>
  <sheetFormatPr defaultColWidth="9.00390625" defaultRowHeight="15"/>
  <cols>
    <col min="1" max="1" width="8.421875" style="174" hidden="1" customWidth="1"/>
    <col min="2" max="2" width="9.140625" style="174" customWidth="1"/>
    <col min="3" max="3" width="7.421875" style="174" customWidth="1"/>
    <col min="4" max="4" width="13.421875" style="174" customWidth="1"/>
    <col min="5" max="5" width="12.140625" style="174" customWidth="1"/>
    <col min="6" max="6" width="11.421875" style="174" customWidth="1"/>
    <col min="7" max="7" width="12.7109375" style="501" customWidth="1"/>
    <col min="8" max="8" width="12.7109375" style="174" customWidth="1"/>
    <col min="9" max="9" width="12.7109375" style="501" customWidth="1"/>
    <col min="10" max="10" width="6.7109375" style="501" customWidth="1"/>
    <col min="11" max="11" width="4.28125" style="174" customWidth="1"/>
    <col min="12" max="15" width="10.7109375" style="174" customWidth="1"/>
    <col min="16" max="16384" width="9.00390625" style="174" customWidth="1"/>
  </cols>
  <sheetData>
    <row r="1" spans="1:10" ht="33.75" customHeight="1">
      <c r="A1" s="384" t="s">
        <v>1294</v>
      </c>
      <c r="B1" s="740" t="s">
        <v>1295</v>
      </c>
      <c r="C1" s="741"/>
      <c r="D1" s="741"/>
      <c r="E1" s="741"/>
      <c r="F1" s="741"/>
      <c r="G1" s="741"/>
      <c r="H1" s="741"/>
      <c r="I1" s="741"/>
      <c r="J1" s="742"/>
    </row>
    <row r="2" spans="1:15" ht="35.25" customHeight="1">
      <c r="A2" s="385"/>
      <c r="B2" s="386" t="s">
        <v>13</v>
      </c>
      <c r="C2" s="387"/>
      <c r="D2" s="388" t="s">
        <v>1296</v>
      </c>
      <c r="E2" s="749" t="s">
        <v>1282</v>
      </c>
      <c r="F2" s="749"/>
      <c r="G2" s="749"/>
      <c r="H2" s="749"/>
      <c r="I2" s="749"/>
      <c r="J2" s="750"/>
      <c r="O2" s="389"/>
    </row>
    <row r="3" spans="1:10" ht="23.25" customHeight="1">
      <c r="A3" s="385"/>
      <c r="B3" s="390" t="s">
        <v>14</v>
      </c>
      <c r="C3" s="387"/>
      <c r="D3" s="391" t="s">
        <v>80</v>
      </c>
      <c r="E3" s="391" t="s">
        <v>1298</v>
      </c>
      <c r="F3" s="392"/>
      <c r="G3" s="392"/>
      <c r="H3" s="387"/>
      <c r="I3" s="393"/>
      <c r="J3" s="394"/>
    </row>
    <row r="4" spans="1:10" ht="23.25" customHeight="1">
      <c r="A4" s="385"/>
      <c r="B4" s="395" t="s">
        <v>1299</v>
      </c>
      <c r="C4" s="396"/>
      <c r="D4" s="397" t="s">
        <v>80</v>
      </c>
      <c r="E4" s="397" t="s">
        <v>1325</v>
      </c>
      <c r="F4" s="398"/>
      <c r="G4" s="399"/>
      <c r="H4" s="398"/>
      <c r="I4" s="399"/>
      <c r="J4" s="400"/>
    </row>
    <row r="5" spans="1:10" ht="24" customHeight="1">
      <c r="A5" s="385"/>
      <c r="B5" s="401" t="s">
        <v>22</v>
      </c>
      <c r="C5" s="402"/>
      <c r="D5" s="403"/>
      <c r="E5" s="404"/>
      <c r="F5" s="404"/>
      <c r="G5" s="404"/>
      <c r="H5" s="405" t="s">
        <v>23</v>
      </c>
      <c r="I5" s="403"/>
      <c r="J5" s="406"/>
    </row>
    <row r="6" spans="1:10" ht="15.75" customHeight="1">
      <c r="A6" s="385"/>
      <c r="B6" s="407"/>
      <c r="C6" s="404"/>
      <c r="D6" s="403"/>
      <c r="E6" s="404"/>
      <c r="F6" s="404"/>
      <c r="G6" s="404"/>
      <c r="H6" s="405" t="s">
        <v>24</v>
      </c>
      <c r="I6" s="403"/>
      <c r="J6" s="406"/>
    </row>
    <row r="7" spans="1:10" ht="15.75" customHeight="1">
      <c r="A7" s="385"/>
      <c r="B7" s="408"/>
      <c r="C7" s="409"/>
      <c r="D7" s="410"/>
      <c r="E7" s="411"/>
      <c r="F7" s="411"/>
      <c r="G7" s="411"/>
      <c r="H7" s="412"/>
      <c r="I7" s="411"/>
      <c r="J7" s="413"/>
    </row>
    <row r="8" spans="1:10" ht="24" customHeight="1" hidden="1">
      <c r="A8" s="385"/>
      <c r="B8" s="401" t="s">
        <v>26</v>
      </c>
      <c r="C8" s="402"/>
      <c r="D8" s="414"/>
      <c r="E8" s="402"/>
      <c r="F8" s="402"/>
      <c r="G8" s="175"/>
      <c r="H8" s="405" t="s">
        <v>23</v>
      </c>
      <c r="I8" s="403"/>
      <c r="J8" s="406"/>
    </row>
    <row r="9" spans="1:10" ht="15.75" customHeight="1" hidden="1">
      <c r="A9" s="385"/>
      <c r="B9" s="385"/>
      <c r="C9" s="402"/>
      <c r="D9" s="414"/>
      <c r="E9" s="402"/>
      <c r="F9" s="402"/>
      <c r="G9" s="175"/>
      <c r="H9" s="405" t="s">
        <v>24</v>
      </c>
      <c r="I9" s="403"/>
      <c r="J9" s="406"/>
    </row>
    <row r="10" spans="1:10" ht="15.75" customHeight="1" hidden="1">
      <c r="A10" s="385"/>
      <c r="B10" s="415"/>
      <c r="C10" s="409"/>
      <c r="D10" s="416"/>
      <c r="E10" s="417"/>
      <c r="F10" s="417"/>
      <c r="G10" s="418"/>
      <c r="H10" s="418"/>
      <c r="I10" s="419"/>
      <c r="J10" s="413"/>
    </row>
    <row r="11" spans="1:10" ht="24" customHeight="1">
      <c r="A11" s="385"/>
      <c r="B11" s="401" t="s">
        <v>25</v>
      </c>
      <c r="C11" s="402"/>
      <c r="D11" s="743"/>
      <c r="E11" s="743"/>
      <c r="F11" s="743"/>
      <c r="G11" s="743"/>
      <c r="H11" s="405" t="s">
        <v>23</v>
      </c>
      <c r="I11" s="403"/>
      <c r="J11" s="406"/>
    </row>
    <row r="12" spans="1:10" ht="15.75" customHeight="1">
      <c r="A12" s="385"/>
      <c r="B12" s="407"/>
      <c r="C12" s="404"/>
      <c r="D12" s="744"/>
      <c r="E12" s="744"/>
      <c r="F12" s="744"/>
      <c r="G12" s="744"/>
      <c r="H12" s="405" t="s">
        <v>24</v>
      </c>
      <c r="I12" s="403"/>
      <c r="J12" s="406"/>
    </row>
    <row r="13" spans="1:10" ht="15.75" customHeight="1">
      <c r="A13" s="385"/>
      <c r="B13" s="408"/>
      <c r="C13" s="409"/>
      <c r="D13" s="745"/>
      <c r="E13" s="745"/>
      <c r="F13" s="745"/>
      <c r="G13" s="745"/>
      <c r="H13" s="420"/>
      <c r="I13" s="411"/>
      <c r="J13" s="413"/>
    </row>
    <row r="14" spans="1:10" ht="24" customHeight="1">
      <c r="A14" s="385"/>
      <c r="B14" s="421" t="s">
        <v>1301</v>
      </c>
      <c r="C14" s="422"/>
      <c r="D14" s="423"/>
      <c r="E14" s="424"/>
      <c r="F14" s="424"/>
      <c r="G14" s="424"/>
      <c r="H14" s="425"/>
      <c r="I14" s="424"/>
      <c r="J14" s="426"/>
    </row>
    <row r="15" spans="1:10" ht="32.25" customHeight="1">
      <c r="A15" s="385"/>
      <c r="B15" s="415" t="s">
        <v>1302</v>
      </c>
      <c r="C15" s="427"/>
      <c r="D15" s="418"/>
      <c r="E15" s="746"/>
      <c r="F15" s="746"/>
      <c r="G15" s="747"/>
      <c r="H15" s="747"/>
      <c r="I15" s="747" t="s">
        <v>833</v>
      </c>
      <c r="J15" s="748"/>
    </row>
    <row r="16" spans="1:10" ht="23.25" customHeight="1">
      <c r="A16" s="428" t="s">
        <v>1303</v>
      </c>
      <c r="B16" s="429" t="s">
        <v>1303</v>
      </c>
      <c r="C16" s="430"/>
      <c r="D16" s="431"/>
      <c r="E16" s="734"/>
      <c r="F16" s="735"/>
      <c r="G16" s="734"/>
      <c r="H16" s="735"/>
      <c r="I16" s="734">
        <f>'Pol. PP'!G9+'Pol. PP'!G26</f>
        <v>0</v>
      </c>
      <c r="J16" s="736"/>
    </row>
    <row r="17" spans="1:10" ht="23.25" customHeight="1">
      <c r="A17" s="428" t="s">
        <v>1304</v>
      </c>
      <c r="B17" s="429" t="s">
        <v>1304</v>
      </c>
      <c r="C17" s="430"/>
      <c r="D17" s="431"/>
      <c r="E17" s="734"/>
      <c r="F17" s="735"/>
      <c r="G17" s="734"/>
      <c r="H17" s="735"/>
      <c r="I17" s="734">
        <f>('Pol. PP'!G7+'Pol. PP'!G15)</f>
        <v>0</v>
      </c>
      <c r="J17" s="736"/>
    </row>
    <row r="18" spans="1:10" ht="23.25" customHeight="1">
      <c r="A18" s="428" t="s">
        <v>1305</v>
      </c>
      <c r="B18" s="429" t="s">
        <v>1305</v>
      </c>
      <c r="C18" s="430"/>
      <c r="D18" s="431"/>
      <c r="E18" s="734"/>
      <c r="F18" s="735"/>
      <c r="G18" s="734"/>
      <c r="H18" s="735"/>
      <c r="I18" s="734">
        <v>0</v>
      </c>
      <c r="J18" s="736"/>
    </row>
    <row r="19" spans="1:10" ht="23.25" customHeight="1">
      <c r="A19" s="428" t="s">
        <v>1306</v>
      </c>
      <c r="B19" s="429" t="s">
        <v>1307</v>
      </c>
      <c r="C19" s="430"/>
      <c r="D19" s="431"/>
      <c r="E19" s="734"/>
      <c r="F19" s="735"/>
      <c r="G19" s="734"/>
      <c r="H19" s="735"/>
      <c r="I19" s="734">
        <v>0</v>
      </c>
      <c r="J19" s="736"/>
    </row>
    <row r="20" spans="1:10" ht="23.25" customHeight="1">
      <c r="A20" s="428" t="s">
        <v>1308</v>
      </c>
      <c r="B20" s="429" t="s">
        <v>30</v>
      </c>
      <c r="C20" s="430"/>
      <c r="D20" s="431"/>
      <c r="E20" s="734"/>
      <c r="F20" s="735"/>
      <c r="G20" s="734"/>
      <c r="H20" s="735"/>
      <c r="I20" s="734">
        <v>0</v>
      </c>
      <c r="J20" s="736"/>
    </row>
    <row r="21" spans="1:10" ht="23.25" customHeight="1">
      <c r="A21" s="385"/>
      <c r="B21" s="432" t="s">
        <v>833</v>
      </c>
      <c r="C21" s="433"/>
      <c r="D21" s="434"/>
      <c r="E21" s="737"/>
      <c r="F21" s="738"/>
      <c r="G21" s="737"/>
      <c r="H21" s="738"/>
      <c r="I21" s="737">
        <f>SUM(I16:J20)</f>
        <v>0</v>
      </c>
      <c r="J21" s="739"/>
    </row>
    <row r="22" spans="1:10" ht="33" customHeight="1">
      <c r="A22" s="385"/>
      <c r="B22" s="435" t="s">
        <v>1309</v>
      </c>
      <c r="C22" s="430"/>
      <c r="D22" s="431"/>
      <c r="E22" s="436"/>
      <c r="F22" s="437"/>
      <c r="G22" s="438"/>
      <c r="H22" s="438"/>
      <c r="I22" s="438"/>
      <c r="J22" s="439"/>
    </row>
    <row r="23" spans="1:10" ht="23.25" customHeight="1">
      <c r="A23" s="385"/>
      <c r="B23" s="440"/>
      <c r="C23" s="430"/>
      <c r="D23" s="431"/>
      <c r="E23" s="441"/>
      <c r="F23" s="437"/>
      <c r="G23" s="718"/>
      <c r="H23" s="719"/>
      <c r="I23" s="719"/>
      <c r="J23" s="439"/>
    </row>
    <row r="24" spans="1:10" ht="23.25" customHeight="1">
      <c r="A24" s="385"/>
      <c r="B24" s="440"/>
      <c r="C24" s="430"/>
      <c r="D24" s="431"/>
      <c r="E24" s="441"/>
      <c r="F24" s="437"/>
      <c r="G24" s="720"/>
      <c r="H24" s="721"/>
      <c r="I24" s="721"/>
      <c r="J24" s="439"/>
    </row>
    <row r="25" spans="1:10" ht="23.25" customHeight="1">
      <c r="A25" s="385"/>
      <c r="B25" s="440" t="s">
        <v>1310</v>
      </c>
      <c r="C25" s="430"/>
      <c r="D25" s="431"/>
      <c r="E25" s="441">
        <v>21</v>
      </c>
      <c r="F25" s="437" t="s">
        <v>103</v>
      </c>
      <c r="G25" s="718">
        <f>I21</f>
        <v>0</v>
      </c>
      <c r="H25" s="719"/>
      <c r="I25" s="719"/>
      <c r="J25" s="439"/>
    </row>
    <row r="26" spans="1:10" ht="23.25" customHeight="1">
      <c r="A26" s="385"/>
      <c r="B26" s="442" t="s">
        <v>1311</v>
      </c>
      <c r="C26" s="443"/>
      <c r="D26" s="444"/>
      <c r="E26" s="445">
        <f>SazbaDPH2</f>
        <v>21</v>
      </c>
      <c r="F26" s="446" t="s">
        <v>103</v>
      </c>
      <c r="G26" s="722">
        <f>G25*0.21</f>
        <v>0</v>
      </c>
      <c r="H26" s="723"/>
      <c r="I26" s="723"/>
      <c r="J26" s="447"/>
    </row>
    <row r="27" spans="1:10" ht="23.25" customHeight="1" thickBot="1">
      <c r="A27" s="385"/>
      <c r="B27" s="448" t="s">
        <v>1312</v>
      </c>
      <c r="C27" s="449"/>
      <c r="D27" s="450"/>
      <c r="E27" s="449"/>
      <c r="F27" s="451"/>
      <c r="G27" s="724"/>
      <c r="H27" s="724"/>
      <c r="I27" s="724"/>
      <c r="J27" s="452"/>
    </row>
    <row r="28" spans="1:10" ht="27.75" customHeight="1" hidden="1" thickBot="1">
      <c r="A28" s="385"/>
      <c r="B28" s="453" t="s">
        <v>1313</v>
      </c>
      <c r="C28" s="454"/>
      <c r="D28" s="454"/>
      <c r="E28" s="455"/>
      <c r="F28" s="456"/>
      <c r="G28" s="725">
        <v>1626267.21</v>
      </c>
      <c r="H28" s="726"/>
      <c r="I28" s="726"/>
      <c r="J28" s="457" t="e">
        <f aca="true" t="shared" si="0" ref="J28">Mena</f>
        <v>#REF!</v>
      </c>
    </row>
    <row r="29" spans="1:10" ht="27.75" customHeight="1" thickBot="1">
      <c r="A29" s="385"/>
      <c r="B29" s="453" t="s">
        <v>1314</v>
      </c>
      <c r="C29" s="458"/>
      <c r="D29" s="458"/>
      <c r="E29" s="458"/>
      <c r="F29" s="458"/>
      <c r="G29" s="725">
        <f>SUM(G25+G26)</f>
        <v>0</v>
      </c>
      <c r="H29" s="725"/>
      <c r="I29" s="725"/>
      <c r="J29" s="459" t="s">
        <v>40</v>
      </c>
    </row>
    <row r="30" spans="1:10" ht="12.75" customHeight="1">
      <c r="A30" s="385"/>
      <c r="B30" s="385"/>
      <c r="C30" s="402"/>
      <c r="D30" s="402"/>
      <c r="E30" s="402"/>
      <c r="F30" s="402"/>
      <c r="G30" s="175"/>
      <c r="H30" s="402"/>
      <c r="I30" s="175"/>
      <c r="J30" s="460"/>
    </row>
    <row r="31" spans="1:10" ht="30" customHeight="1">
      <c r="A31" s="385"/>
      <c r="B31" s="385"/>
      <c r="C31" s="402"/>
      <c r="D31" s="402"/>
      <c r="E31" s="402"/>
      <c r="F31" s="402"/>
      <c r="G31" s="175"/>
      <c r="H31" s="402"/>
      <c r="I31" s="175"/>
      <c r="J31" s="460"/>
    </row>
    <row r="32" spans="1:10" ht="18.75" customHeight="1">
      <c r="A32" s="385"/>
      <c r="B32" s="461"/>
      <c r="C32" s="462" t="s">
        <v>39</v>
      </c>
      <c r="D32" s="463"/>
      <c r="E32" s="463"/>
      <c r="F32" s="462" t="s">
        <v>1315</v>
      </c>
      <c r="G32" s="463"/>
      <c r="H32" s="464">
        <f ca="1">TODAY()</f>
        <v>42445</v>
      </c>
      <c r="I32" s="463"/>
      <c r="J32" s="460"/>
    </row>
    <row r="33" spans="1:10" ht="47.25" customHeight="1">
      <c r="A33" s="385"/>
      <c r="B33" s="385"/>
      <c r="C33" s="402"/>
      <c r="D33" s="402"/>
      <c r="E33" s="402"/>
      <c r="F33" s="402"/>
      <c r="G33" s="175"/>
      <c r="H33" s="402"/>
      <c r="I33" s="175"/>
      <c r="J33" s="460"/>
    </row>
    <row r="34" spans="1:10" s="470" customFormat="1" ht="18.75" customHeight="1">
      <c r="A34" s="465"/>
      <c r="B34" s="465"/>
      <c r="C34" s="466"/>
      <c r="D34" s="467"/>
      <c r="E34" s="467"/>
      <c r="F34" s="466"/>
      <c r="G34" s="468"/>
      <c r="H34" s="467"/>
      <c r="I34" s="468"/>
      <c r="J34" s="469"/>
    </row>
    <row r="35" spans="1:10" ht="12.75" customHeight="1">
      <c r="A35" s="385"/>
      <c r="B35" s="385"/>
      <c r="C35" s="402"/>
      <c r="D35" s="727" t="s">
        <v>1316</v>
      </c>
      <c r="E35" s="727"/>
      <c r="F35" s="402"/>
      <c r="G35" s="175"/>
      <c r="H35" s="176" t="s">
        <v>1317</v>
      </c>
      <c r="I35" s="175"/>
      <c r="J35" s="460"/>
    </row>
    <row r="36" spans="1:10" ht="13.5" customHeight="1" thickBot="1">
      <c r="A36" s="471"/>
      <c r="B36" s="471"/>
      <c r="C36" s="472"/>
      <c r="D36" s="472"/>
      <c r="E36" s="472"/>
      <c r="F36" s="472"/>
      <c r="G36" s="473"/>
      <c r="H36" s="472"/>
      <c r="I36" s="473"/>
      <c r="J36" s="474"/>
    </row>
    <row r="37" spans="2:10" ht="27" customHeight="1" hidden="1">
      <c r="B37" s="475" t="s">
        <v>1318</v>
      </c>
      <c r="C37" s="476"/>
      <c r="D37" s="476"/>
      <c r="E37" s="476"/>
      <c r="F37" s="477"/>
      <c r="G37" s="477"/>
      <c r="H37" s="477"/>
      <c r="I37" s="477"/>
      <c r="J37" s="476"/>
    </row>
    <row r="38" spans="1:10" ht="25.5" customHeight="1" hidden="1">
      <c r="A38" s="478" t="s">
        <v>1319</v>
      </c>
      <c r="B38" s="479" t="s">
        <v>1320</v>
      </c>
      <c r="C38" s="480" t="s">
        <v>834</v>
      </c>
      <c r="D38" s="481"/>
      <c r="E38" s="481"/>
      <c r="F38" s="482">
        <f>B23</f>
        <v>0</v>
      </c>
      <c r="G38" s="482" t="str">
        <f>B25</f>
        <v>Základ pro základní DPH</v>
      </c>
      <c r="H38" s="483" t="s">
        <v>1321</v>
      </c>
      <c r="I38" s="483" t="s">
        <v>1322</v>
      </c>
      <c r="J38" s="484" t="s">
        <v>103</v>
      </c>
    </row>
    <row r="39" spans="1:10" ht="25.5" customHeight="1" hidden="1">
      <c r="A39"/>
      <c r="B39" s="485" t="s">
        <v>1297</v>
      </c>
      <c r="C39" s="728"/>
      <c r="D39" s="729"/>
      <c r="E39" s="729"/>
      <c r="F39" s="486">
        <v>0</v>
      </c>
      <c r="G39" s="487">
        <v>1626267.21</v>
      </c>
      <c r="H39" s="488">
        <v>341516.11</v>
      </c>
      <c r="I39" s="488">
        <v>1967783.32</v>
      </c>
      <c r="J39" s="489" t="str">
        <f>IF(CenaCelkemVypocet=0,"",I39/CenaCelkemVypocet*100)</f>
        <v/>
      </c>
    </row>
    <row r="40" spans="1:10" ht="25.5" customHeight="1" hidden="1">
      <c r="A40" s="478">
        <v>2</v>
      </c>
      <c r="B40" s="490" t="s">
        <v>80</v>
      </c>
      <c r="C40" s="730" t="s">
        <v>1298</v>
      </c>
      <c r="D40" s="731"/>
      <c r="E40" s="731"/>
      <c r="F40" s="491">
        <v>0</v>
      </c>
      <c r="G40" s="492">
        <v>1626267.21</v>
      </c>
      <c r="H40" s="492">
        <v>341516.11</v>
      </c>
      <c r="I40" s="492">
        <v>1967783.32</v>
      </c>
      <c r="J40" s="493" t="str">
        <f>IF(CenaCelkemVypocet=0,"",I40/CenaCelkemVypocet*100)</f>
        <v/>
      </c>
    </row>
    <row r="41" spans="1:10" ht="25.5" customHeight="1" hidden="1">
      <c r="A41" s="478">
        <v>3</v>
      </c>
      <c r="B41" s="494" t="s">
        <v>80</v>
      </c>
      <c r="C41" s="732" t="s">
        <v>1300</v>
      </c>
      <c r="D41" s="733"/>
      <c r="E41" s="733"/>
      <c r="F41" s="495">
        <v>0</v>
      </c>
      <c r="G41" s="496">
        <v>1626267.21</v>
      </c>
      <c r="H41" s="496">
        <v>341516.11</v>
      </c>
      <c r="I41" s="496">
        <v>1967783.32</v>
      </c>
      <c r="J41" s="497" t="str">
        <f>IF(CenaCelkemVypocet=0,"",I41/CenaCelkemVypocet*100)</f>
        <v/>
      </c>
    </row>
    <row r="42" spans="1:10" ht="25.5" customHeight="1" hidden="1">
      <c r="A42" s="478"/>
      <c r="B42" s="715" t="s">
        <v>1323</v>
      </c>
      <c r="C42" s="716"/>
      <c r="D42" s="716"/>
      <c r="E42" s="717"/>
      <c r="F42" s="498">
        <f>SUMIF(A39:A41,"=1",F39:F41)</f>
        <v>0</v>
      </c>
      <c r="G42" s="499">
        <f>SUMIF(A39:A41,"=1",G39:G41)</f>
        <v>0</v>
      </c>
      <c r="H42" s="499">
        <f>SUMIF(A39:A41,"=1",H39:H41)</f>
        <v>0</v>
      </c>
      <c r="I42" s="499">
        <f>SUMIF(A39:A41,"=1",I39:I41)</f>
        <v>0</v>
      </c>
      <c r="J42" s="500">
        <f>SUMIF(A39:A41,"=1",J39:J41)</f>
        <v>0</v>
      </c>
    </row>
    <row r="46" spans="6:10" ht="15">
      <c r="F46" s="178"/>
      <c r="G46" s="502"/>
      <c r="H46" s="178"/>
      <c r="I46" s="502"/>
      <c r="J46" s="503"/>
    </row>
    <row r="47" spans="6:10" ht="15">
      <c r="F47" s="178"/>
      <c r="G47" s="502"/>
      <c r="H47" s="178"/>
      <c r="I47" s="502"/>
      <c r="J47" s="503"/>
    </row>
    <row r="48" spans="6:10" ht="15">
      <c r="F48" s="178"/>
      <c r="G48" s="502"/>
      <c r="H48" s="178"/>
      <c r="I48" s="502"/>
      <c r="J48" s="503"/>
    </row>
  </sheetData>
  <mergeCells count="38">
    <mergeCell ref="B1:J1"/>
    <mergeCell ref="D11:G11"/>
    <mergeCell ref="D12:G12"/>
    <mergeCell ref="D13:G13"/>
    <mergeCell ref="E15:F15"/>
    <mergeCell ref="G15:H15"/>
    <mergeCell ref="I15:J15"/>
    <mergeCell ref="E2:J2"/>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B42:E42"/>
    <mergeCell ref="G23:I23"/>
    <mergeCell ref="G24:I24"/>
    <mergeCell ref="G25:I25"/>
    <mergeCell ref="G26:I26"/>
    <mergeCell ref="G27:I27"/>
    <mergeCell ref="G28:I28"/>
    <mergeCell ref="G29:I29"/>
    <mergeCell ref="D35:E35"/>
    <mergeCell ref="C39:E39"/>
    <mergeCell ref="C40:E40"/>
    <mergeCell ref="C41:E41"/>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CE,tučné"BUILDpower S,  © RTS, a.s.&amp;R&amp;9Stránka &amp;P z &amp;N</oddFooter>
  </headerFooter>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8"/>
  <sheetViews>
    <sheetView workbookViewId="0" topLeftCell="A106">
      <selection activeCell="F7" sqref="F7:P7"/>
    </sheetView>
  </sheetViews>
  <sheetFormatPr defaultColWidth="9.140625" defaultRowHeight="15"/>
  <cols>
    <col min="1" max="1" width="7.140625" style="6" customWidth="1"/>
    <col min="2" max="2" width="1.421875" style="6" customWidth="1"/>
    <col min="3" max="3" width="3.57421875" style="6" customWidth="1"/>
    <col min="4" max="4" width="3.7109375" style="6" customWidth="1"/>
    <col min="5" max="5" width="14.7109375" style="6" customWidth="1"/>
    <col min="6" max="7" width="9.57421875" style="6" customWidth="1"/>
    <col min="8" max="8" width="10.7109375" style="6" customWidth="1"/>
    <col min="9" max="9" width="6.00390625" style="6" customWidth="1"/>
    <col min="10" max="10" width="4.421875" style="6" customWidth="1"/>
    <col min="11" max="11" width="9.8515625" style="6" customWidth="1"/>
    <col min="12" max="12" width="10.28125" style="6" customWidth="1"/>
    <col min="13" max="14" width="5.140625" style="6" customWidth="1"/>
    <col min="15" max="15" width="1.7109375" style="6" customWidth="1"/>
    <col min="16" max="16" width="10.7109375" style="6" customWidth="1"/>
    <col min="17" max="17" width="3.57421875" style="6" customWidth="1"/>
    <col min="18" max="18" width="1.421875" style="6" customWidth="1"/>
    <col min="19" max="19" width="7.00390625" style="6" customWidth="1"/>
    <col min="20" max="20" width="25.421875" style="6" hidden="1" customWidth="1"/>
    <col min="21" max="21" width="14.00390625" style="6" hidden="1" customWidth="1"/>
    <col min="22" max="22" width="10.57421875" style="6" hidden="1" customWidth="1"/>
    <col min="23" max="23" width="14.00390625" style="6" hidden="1" customWidth="1"/>
    <col min="24" max="24" width="10.421875" style="6" hidden="1" customWidth="1"/>
    <col min="25" max="25" width="12.8515625" style="6" hidden="1" customWidth="1"/>
    <col min="26" max="26" width="9.421875" style="6" hidden="1" customWidth="1"/>
    <col min="27" max="27" width="12.8515625" style="6" hidden="1" customWidth="1"/>
    <col min="28" max="28" width="14.00390625" style="6" hidden="1" customWidth="1"/>
    <col min="29" max="29" width="9.421875" style="6" customWidth="1"/>
    <col min="30" max="30" width="12.8515625" style="6" customWidth="1"/>
    <col min="31" max="31" width="14.00390625" style="6" customWidth="1"/>
    <col min="32" max="43" width="9.140625" style="6" customWidth="1"/>
    <col min="44" max="64" width="9.140625" style="6" hidden="1" customWidth="1"/>
    <col min="65" max="256" width="9.140625" style="6" customWidth="1"/>
    <col min="257" max="257" width="7.140625" style="6" customWidth="1"/>
    <col min="258" max="258" width="1.421875" style="6" customWidth="1"/>
    <col min="259" max="259" width="3.57421875" style="6" customWidth="1"/>
    <col min="260" max="260" width="3.7109375" style="6" customWidth="1"/>
    <col min="261" max="261" width="14.7109375" style="6" customWidth="1"/>
    <col min="262" max="263" width="9.57421875" style="6" customWidth="1"/>
    <col min="264" max="264" width="10.7109375" style="6" customWidth="1"/>
    <col min="265" max="265" width="6.00390625" style="6" customWidth="1"/>
    <col min="266" max="266" width="4.421875" style="6" customWidth="1"/>
    <col min="267" max="267" width="9.8515625" style="6" customWidth="1"/>
    <col min="268" max="268" width="10.28125" style="6" customWidth="1"/>
    <col min="269" max="270" width="5.140625" style="6" customWidth="1"/>
    <col min="271" max="271" width="1.7109375" style="6" customWidth="1"/>
    <col min="272" max="272" width="10.7109375" style="6" customWidth="1"/>
    <col min="273" max="273" width="3.57421875" style="6" customWidth="1"/>
    <col min="274" max="274" width="1.421875" style="6" customWidth="1"/>
    <col min="275" max="275" width="7.00390625" style="6" customWidth="1"/>
    <col min="276" max="284" width="9.140625" style="6" hidden="1" customWidth="1"/>
    <col min="285" max="285" width="9.421875" style="6" customWidth="1"/>
    <col min="286" max="286" width="12.8515625" style="6" customWidth="1"/>
    <col min="287" max="287" width="14.00390625" style="6" customWidth="1"/>
    <col min="288" max="299" width="9.140625" style="6" customWidth="1"/>
    <col min="300" max="320" width="9.140625" style="6" hidden="1" customWidth="1"/>
    <col min="321" max="512" width="9.140625" style="6" customWidth="1"/>
    <col min="513" max="513" width="7.140625" style="6" customWidth="1"/>
    <col min="514" max="514" width="1.421875" style="6" customWidth="1"/>
    <col min="515" max="515" width="3.57421875" style="6" customWidth="1"/>
    <col min="516" max="516" width="3.7109375" style="6" customWidth="1"/>
    <col min="517" max="517" width="14.7109375" style="6" customWidth="1"/>
    <col min="518" max="519" width="9.57421875" style="6" customWidth="1"/>
    <col min="520" max="520" width="10.7109375" style="6" customWidth="1"/>
    <col min="521" max="521" width="6.00390625" style="6" customWidth="1"/>
    <col min="522" max="522" width="4.421875" style="6" customWidth="1"/>
    <col min="523" max="523" width="9.8515625" style="6" customWidth="1"/>
    <col min="524" max="524" width="10.28125" style="6" customWidth="1"/>
    <col min="525" max="526" width="5.140625" style="6" customWidth="1"/>
    <col min="527" max="527" width="1.7109375" style="6" customWidth="1"/>
    <col min="528" max="528" width="10.7109375" style="6" customWidth="1"/>
    <col min="529" max="529" width="3.57421875" style="6" customWidth="1"/>
    <col min="530" max="530" width="1.421875" style="6" customWidth="1"/>
    <col min="531" max="531" width="7.00390625" style="6" customWidth="1"/>
    <col min="532" max="540" width="9.140625" style="6" hidden="1" customWidth="1"/>
    <col min="541" max="541" width="9.421875" style="6" customWidth="1"/>
    <col min="542" max="542" width="12.8515625" style="6" customWidth="1"/>
    <col min="543" max="543" width="14.00390625" style="6" customWidth="1"/>
    <col min="544" max="555" width="9.140625" style="6" customWidth="1"/>
    <col min="556" max="576" width="9.140625" style="6" hidden="1" customWidth="1"/>
    <col min="577" max="768" width="9.140625" style="6" customWidth="1"/>
    <col min="769" max="769" width="7.140625" style="6" customWidth="1"/>
    <col min="770" max="770" width="1.421875" style="6" customWidth="1"/>
    <col min="771" max="771" width="3.57421875" style="6" customWidth="1"/>
    <col min="772" max="772" width="3.7109375" style="6" customWidth="1"/>
    <col min="773" max="773" width="14.7109375" style="6" customWidth="1"/>
    <col min="774" max="775" width="9.57421875" style="6" customWidth="1"/>
    <col min="776" max="776" width="10.7109375" style="6" customWidth="1"/>
    <col min="777" max="777" width="6.00390625" style="6" customWidth="1"/>
    <col min="778" max="778" width="4.421875" style="6" customWidth="1"/>
    <col min="779" max="779" width="9.8515625" style="6" customWidth="1"/>
    <col min="780" max="780" width="10.28125" style="6" customWidth="1"/>
    <col min="781" max="782" width="5.140625" style="6" customWidth="1"/>
    <col min="783" max="783" width="1.7109375" style="6" customWidth="1"/>
    <col min="784" max="784" width="10.7109375" style="6" customWidth="1"/>
    <col min="785" max="785" width="3.57421875" style="6" customWidth="1"/>
    <col min="786" max="786" width="1.421875" style="6" customWidth="1"/>
    <col min="787" max="787" width="7.00390625" style="6" customWidth="1"/>
    <col min="788" max="796" width="9.140625" style="6" hidden="1" customWidth="1"/>
    <col min="797" max="797" width="9.421875" style="6" customWidth="1"/>
    <col min="798" max="798" width="12.8515625" style="6" customWidth="1"/>
    <col min="799" max="799" width="14.00390625" style="6" customWidth="1"/>
    <col min="800" max="811" width="9.140625" style="6" customWidth="1"/>
    <col min="812" max="832" width="9.140625" style="6" hidden="1" customWidth="1"/>
    <col min="833" max="1024" width="9.140625" style="6" customWidth="1"/>
    <col min="1025" max="1025" width="7.140625" style="6" customWidth="1"/>
    <col min="1026" max="1026" width="1.421875" style="6" customWidth="1"/>
    <col min="1027" max="1027" width="3.57421875" style="6" customWidth="1"/>
    <col min="1028" max="1028" width="3.7109375" style="6" customWidth="1"/>
    <col min="1029" max="1029" width="14.7109375" style="6" customWidth="1"/>
    <col min="1030" max="1031" width="9.57421875" style="6" customWidth="1"/>
    <col min="1032" max="1032" width="10.7109375" style="6" customWidth="1"/>
    <col min="1033" max="1033" width="6.00390625" style="6" customWidth="1"/>
    <col min="1034" max="1034" width="4.421875" style="6" customWidth="1"/>
    <col min="1035" max="1035" width="9.8515625" style="6" customWidth="1"/>
    <col min="1036" max="1036" width="10.28125" style="6" customWidth="1"/>
    <col min="1037" max="1038" width="5.140625" style="6" customWidth="1"/>
    <col min="1039" max="1039" width="1.7109375" style="6" customWidth="1"/>
    <col min="1040" max="1040" width="10.7109375" style="6" customWidth="1"/>
    <col min="1041" max="1041" width="3.57421875" style="6" customWidth="1"/>
    <col min="1042" max="1042" width="1.421875" style="6" customWidth="1"/>
    <col min="1043" max="1043" width="7.00390625" style="6" customWidth="1"/>
    <col min="1044" max="1052" width="9.140625" style="6" hidden="1" customWidth="1"/>
    <col min="1053" max="1053" width="9.421875" style="6" customWidth="1"/>
    <col min="1054" max="1054" width="12.8515625" style="6" customWidth="1"/>
    <col min="1055" max="1055" width="14.00390625" style="6" customWidth="1"/>
    <col min="1056" max="1067" width="9.140625" style="6" customWidth="1"/>
    <col min="1068" max="1088" width="9.140625" style="6" hidden="1" customWidth="1"/>
    <col min="1089" max="1280" width="9.140625" style="6" customWidth="1"/>
    <col min="1281" max="1281" width="7.140625" style="6" customWidth="1"/>
    <col min="1282" max="1282" width="1.421875" style="6" customWidth="1"/>
    <col min="1283" max="1283" width="3.57421875" style="6" customWidth="1"/>
    <col min="1284" max="1284" width="3.7109375" style="6" customWidth="1"/>
    <col min="1285" max="1285" width="14.7109375" style="6" customWidth="1"/>
    <col min="1286" max="1287" width="9.57421875" style="6" customWidth="1"/>
    <col min="1288" max="1288" width="10.7109375" style="6" customWidth="1"/>
    <col min="1289" max="1289" width="6.00390625" style="6" customWidth="1"/>
    <col min="1290" max="1290" width="4.421875" style="6" customWidth="1"/>
    <col min="1291" max="1291" width="9.8515625" style="6" customWidth="1"/>
    <col min="1292" max="1292" width="10.28125" style="6" customWidth="1"/>
    <col min="1293" max="1294" width="5.140625" style="6" customWidth="1"/>
    <col min="1295" max="1295" width="1.7109375" style="6" customWidth="1"/>
    <col min="1296" max="1296" width="10.7109375" style="6" customWidth="1"/>
    <col min="1297" max="1297" width="3.57421875" style="6" customWidth="1"/>
    <col min="1298" max="1298" width="1.421875" style="6" customWidth="1"/>
    <col min="1299" max="1299" width="7.00390625" style="6" customWidth="1"/>
    <col min="1300" max="1308" width="9.140625" style="6" hidden="1" customWidth="1"/>
    <col min="1309" max="1309" width="9.421875" style="6" customWidth="1"/>
    <col min="1310" max="1310" width="12.8515625" style="6" customWidth="1"/>
    <col min="1311" max="1311" width="14.00390625" style="6" customWidth="1"/>
    <col min="1312" max="1323" width="9.140625" style="6" customWidth="1"/>
    <col min="1324" max="1344" width="9.140625" style="6" hidden="1" customWidth="1"/>
    <col min="1345" max="1536" width="9.140625" style="6" customWidth="1"/>
    <col min="1537" max="1537" width="7.140625" style="6" customWidth="1"/>
    <col min="1538" max="1538" width="1.421875" style="6" customWidth="1"/>
    <col min="1539" max="1539" width="3.57421875" style="6" customWidth="1"/>
    <col min="1540" max="1540" width="3.7109375" style="6" customWidth="1"/>
    <col min="1541" max="1541" width="14.7109375" style="6" customWidth="1"/>
    <col min="1542" max="1543" width="9.57421875" style="6" customWidth="1"/>
    <col min="1544" max="1544" width="10.7109375" style="6" customWidth="1"/>
    <col min="1545" max="1545" width="6.00390625" style="6" customWidth="1"/>
    <col min="1546" max="1546" width="4.421875" style="6" customWidth="1"/>
    <col min="1547" max="1547" width="9.8515625" style="6" customWidth="1"/>
    <col min="1548" max="1548" width="10.28125" style="6" customWidth="1"/>
    <col min="1549" max="1550" width="5.140625" style="6" customWidth="1"/>
    <col min="1551" max="1551" width="1.7109375" style="6" customWidth="1"/>
    <col min="1552" max="1552" width="10.7109375" style="6" customWidth="1"/>
    <col min="1553" max="1553" width="3.57421875" style="6" customWidth="1"/>
    <col min="1554" max="1554" width="1.421875" style="6" customWidth="1"/>
    <col min="1555" max="1555" width="7.00390625" style="6" customWidth="1"/>
    <col min="1556" max="1564" width="9.140625" style="6" hidden="1" customWidth="1"/>
    <col min="1565" max="1565" width="9.421875" style="6" customWidth="1"/>
    <col min="1566" max="1566" width="12.8515625" style="6" customWidth="1"/>
    <col min="1567" max="1567" width="14.00390625" style="6" customWidth="1"/>
    <col min="1568" max="1579" width="9.140625" style="6" customWidth="1"/>
    <col min="1580" max="1600" width="9.140625" style="6" hidden="1" customWidth="1"/>
    <col min="1601" max="1792" width="9.140625" style="6" customWidth="1"/>
    <col min="1793" max="1793" width="7.140625" style="6" customWidth="1"/>
    <col min="1794" max="1794" width="1.421875" style="6" customWidth="1"/>
    <col min="1795" max="1795" width="3.57421875" style="6" customWidth="1"/>
    <col min="1796" max="1796" width="3.7109375" style="6" customWidth="1"/>
    <col min="1797" max="1797" width="14.7109375" style="6" customWidth="1"/>
    <col min="1798" max="1799" width="9.57421875" style="6" customWidth="1"/>
    <col min="1800" max="1800" width="10.7109375" style="6" customWidth="1"/>
    <col min="1801" max="1801" width="6.00390625" style="6" customWidth="1"/>
    <col min="1802" max="1802" width="4.421875" style="6" customWidth="1"/>
    <col min="1803" max="1803" width="9.8515625" style="6" customWidth="1"/>
    <col min="1804" max="1804" width="10.28125" style="6" customWidth="1"/>
    <col min="1805" max="1806" width="5.140625" style="6" customWidth="1"/>
    <col min="1807" max="1807" width="1.7109375" style="6" customWidth="1"/>
    <col min="1808" max="1808" width="10.7109375" style="6" customWidth="1"/>
    <col min="1809" max="1809" width="3.57421875" style="6" customWidth="1"/>
    <col min="1810" max="1810" width="1.421875" style="6" customWidth="1"/>
    <col min="1811" max="1811" width="7.00390625" style="6" customWidth="1"/>
    <col min="1812" max="1820" width="9.140625" style="6" hidden="1" customWidth="1"/>
    <col min="1821" max="1821" width="9.421875" style="6" customWidth="1"/>
    <col min="1822" max="1822" width="12.8515625" style="6" customWidth="1"/>
    <col min="1823" max="1823" width="14.00390625" style="6" customWidth="1"/>
    <col min="1824" max="1835" width="9.140625" style="6" customWidth="1"/>
    <col min="1836" max="1856" width="9.140625" style="6" hidden="1" customWidth="1"/>
    <col min="1857" max="2048" width="9.140625" style="6" customWidth="1"/>
    <col min="2049" max="2049" width="7.140625" style="6" customWidth="1"/>
    <col min="2050" max="2050" width="1.421875" style="6" customWidth="1"/>
    <col min="2051" max="2051" width="3.57421875" style="6" customWidth="1"/>
    <col min="2052" max="2052" width="3.7109375" style="6" customWidth="1"/>
    <col min="2053" max="2053" width="14.7109375" style="6" customWidth="1"/>
    <col min="2054" max="2055" width="9.57421875" style="6" customWidth="1"/>
    <col min="2056" max="2056" width="10.7109375" style="6" customWidth="1"/>
    <col min="2057" max="2057" width="6.00390625" style="6" customWidth="1"/>
    <col min="2058" max="2058" width="4.421875" style="6" customWidth="1"/>
    <col min="2059" max="2059" width="9.8515625" style="6" customWidth="1"/>
    <col min="2060" max="2060" width="10.28125" style="6" customWidth="1"/>
    <col min="2061" max="2062" width="5.140625" style="6" customWidth="1"/>
    <col min="2063" max="2063" width="1.7109375" style="6" customWidth="1"/>
    <col min="2064" max="2064" width="10.7109375" style="6" customWidth="1"/>
    <col min="2065" max="2065" width="3.57421875" style="6" customWidth="1"/>
    <col min="2066" max="2066" width="1.421875" style="6" customWidth="1"/>
    <col min="2067" max="2067" width="7.00390625" style="6" customWidth="1"/>
    <col min="2068" max="2076" width="9.140625" style="6" hidden="1" customWidth="1"/>
    <col min="2077" max="2077" width="9.421875" style="6" customWidth="1"/>
    <col min="2078" max="2078" width="12.8515625" style="6" customWidth="1"/>
    <col min="2079" max="2079" width="14.00390625" style="6" customWidth="1"/>
    <col min="2080" max="2091" width="9.140625" style="6" customWidth="1"/>
    <col min="2092" max="2112" width="9.140625" style="6" hidden="1" customWidth="1"/>
    <col min="2113" max="2304" width="9.140625" style="6" customWidth="1"/>
    <col min="2305" max="2305" width="7.140625" style="6" customWidth="1"/>
    <col min="2306" max="2306" width="1.421875" style="6" customWidth="1"/>
    <col min="2307" max="2307" width="3.57421875" style="6" customWidth="1"/>
    <col min="2308" max="2308" width="3.7109375" style="6" customWidth="1"/>
    <col min="2309" max="2309" width="14.7109375" style="6" customWidth="1"/>
    <col min="2310" max="2311" width="9.57421875" style="6" customWidth="1"/>
    <col min="2312" max="2312" width="10.7109375" style="6" customWidth="1"/>
    <col min="2313" max="2313" width="6.00390625" style="6" customWidth="1"/>
    <col min="2314" max="2314" width="4.421875" style="6" customWidth="1"/>
    <col min="2315" max="2315" width="9.8515625" style="6" customWidth="1"/>
    <col min="2316" max="2316" width="10.28125" style="6" customWidth="1"/>
    <col min="2317" max="2318" width="5.140625" style="6" customWidth="1"/>
    <col min="2319" max="2319" width="1.7109375" style="6" customWidth="1"/>
    <col min="2320" max="2320" width="10.7109375" style="6" customWidth="1"/>
    <col min="2321" max="2321" width="3.57421875" style="6" customWidth="1"/>
    <col min="2322" max="2322" width="1.421875" style="6" customWidth="1"/>
    <col min="2323" max="2323" width="7.00390625" style="6" customWidth="1"/>
    <col min="2324" max="2332" width="9.140625" style="6" hidden="1" customWidth="1"/>
    <col min="2333" max="2333" width="9.421875" style="6" customWidth="1"/>
    <col min="2334" max="2334" width="12.8515625" style="6" customWidth="1"/>
    <col min="2335" max="2335" width="14.00390625" style="6" customWidth="1"/>
    <col min="2336" max="2347" width="9.140625" style="6" customWidth="1"/>
    <col min="2348" max="2368" width="9.140625" style="6" hidden="1" customWidth="1"/>
    <col min="2369" max="2560" width="9.140625" style="6" customWidth="1"/>
    <col min="2561" max="2561" width="7.140625" style="6" customWidth="1"/>
    <col min="2562" max="2562" width="1.421875" style="6" customWidth="1"/>
    <col min="2563" max="2563" width="3.57421875" style="6" customWidth="1"/>
    <col min="2564" max="2564" width="3.7109375" style="6" customWidth="1"/>
    <col min="2565" max="2565" width="14.7109375" style="6" customWidth="1"/>
    <col min="2566" max="2567" width="9.57421875" style="6" customWidth="1"/>
    <col min="2568" max="2568" width="10.7109375" style="6" customWidth="1"/>
    <col min="2569" max="2569" width="6.00390625" style="6" customWidth="1"/>
    <col min="2570" max="2570" width="4.421875" style="6" customWidth="1"/>
    <col min="2571" max="2571" width="9.8515625" style="6" customWidth="1"/>
    <col min="2572" max="2572" width="10.28125" style="6" customWidth="1"/>
    <col min="2573" max="2574" width="5.140625" style="6" customWidth="1"/>
    <col min="2575" max="2575" width="1.7109375" style="6" customWidth="1"/>
    <col min="2576" max="2576" width="10.7109375" style="6" customWidth="1"/>
    <col min="2577" max="2577" width="3.57421875" style="6" customWidth="1"/>
    <col min="2578" max="2578" width="1.421875" style="6" customWidth="1"/>
    <col min="2579" max="2579" width="7.00390625" style="6" customWidth="1"/>
    <col min="2580" max="2588" width="9.140625" style="6" hidden="1" customWidth="1"/>
    <col min="2589" max="2589" width="9.421875" style="6" customWidth="1"/>
    <col min="2590" max="2590" width="12.8515625" style="6" customWidth="1"/>
    <col min="2591" max="2591" width="14.00390625" style="6" customWidth="1"/>
    <col min="2592" max="2603" width="9.140625" style="6" customWidth="1"/>
    <col min="2604" max="2624" width="9.140625" style="6" hidden="1" customWidth="1"/>
    <col min="2625" max="2816" width="9.140625" style="6" customWidth="1"/>
    <col min="2817" max="2817" width="7.140625" style="6" customWidth="1"/>
    <col min="2818" max="2818" width="1.421875" style="6" customWidth="1"/>
    <col min="2819" max="2819" width="3.57421875" style="6" customWidth="1"/>
    <col min="2820" max="2820" width="3.7109375" style="6" customWidth="1"/>
    <col min="2821" max="2821" width="14.7109375" style="6" customWidth="1"/>
    <col min="2822" max="2823" width="9.57421875" style="6" customWidth="1"/>
    <col min="2824" max="2824" width="10.7109375" style="6" customWidth="1"/>
    <col min="2825" max="2825" width="6.00390625" style="6" customWidth="1"/>
    <col min="2826" max="2826" width="4.421875" style="6" customWidth="1"/>
    <col min="2827" max="2827" width="9.8515625" style="6" customWidth="1"/>
    <col min="2828" max="2828" width="10.28125" style="6" customWidth="1"/>
    <col min="2829" max="2830" width="5.140625" style="6" customWidth="1"/>
    <col min="2831" max="2831" width="1.7109375" style="6" customWidth="1"/>
    <col min="2832" max="2832" width="10.7109375" style="6" customWidth="1"/>
    <col min="2833" max="2833" width="3.57421875" style="6" customWidth="1"/>
    <col min="2834" max="2834" width="1.421875" style="6" customWidth="1"/>
    <col min="2835" max="2835" width="7.00390625" style="6" customWidth="1"/>
    <col min="2836" max="2844" width="9.140625" style="6" hidden="1" customWidth="1"/>
    <col min="2845" max="2845" width="9.421875" style="6" customWidth="1"/>
    <col min="2846" max="2846" width="12.8515625" style="6" customWidth="1"/>
    <col min="2847" max="2847" width="14.00390625" style="6" customWidth="1"/>
    <col min="2848" max="2859" width="9.140625" style="6" customWidth="1"/>
    <col min="2860" max="2880" width="9.140625" style="6" hidden="1" customWidth="1"/>
    <col min="2881" max="3072" width="9.140625" style="6" customWidth="1"/>
    <col min="3073" max="3073" width="7.140625" style="6" customWidth="1"/>
    <col min="3074" max="3074" width="1.421875" style="6" customWidth="1"/>
    <col min="3075" max="3075" width="3.57421875" style="6" customWidth="1"/>
    <col min="3076" max="3076" width="3.7109375" style="6" customWidth="1"/>
    <col min="3077" max="3077" width="14.7109375" style="6" customWidth="1"/>
    <col min="3078" max="3079" width="9.57421875" style="6" customWidth="1"/>
    <col min="3080" max="3080" width="10.7109375" style="6" customWidth="1"/>
    <col min="3081" max="3081" width="6.00390625" style="6" customWidth="1"/>
    <col min="3082" max="3082" width="4.421875" style="6" customWidth="1"/>
    <col min="3083" max="3083" width="9.8515625" style="6" customWidth="1"/>
    <col min="3084" max="3084" width="10.28125" style="6" customWidth="1"/>
    <col min="3085" max="3086" width="5.140625" style="6" customWidth="1"/>
    <col min="3087" max="3087" width="1.7109375" style="6" customWidth="1"/>
    <col min="3088" max="3088" width="10.7109375" style="6" customWidth="1"/>
    <col min="3089" max="3089" width="3.57421875" style="6" customWidth="1"/>
    <col min="3090" max="3090" width="1.421875" style="6" customWidth="1"/>
    <col min="3091" max="3091" width="7.00390625" style="6" customWidth="1"/>
    <col min="3092" max="3100" width="9.140625" style="6" hidden="1" customWidth="1"/>
    <col min="3101" max="3101" width="9.421875" style="6" customWidth="1"/>
    <col min="3102" max="3102" width="12.8515625" style="6" customWidth="1"/>
    <col min="3103" max="3103" width="14.00390625" style="6" customWidth="1"/>
    <col min="3104" max="3115" width="9.140625" style="6" customWidth="1"/>
    <col min="3116" max="3136" width="9.140625" style="6" hidden="1" customWidth="1"/>
    <col min="3137" max="3328" width="9.140625" style="6" customWidth="1"/>
    <col min="3329" max="3329" width="7.140625" style="6" customWidth="1"/>
    <col min="3330" max="3330" width="1.421875" style="6" customWidth="1"/>
    <col min="3331" max="3331" width="3.57421875" style="6" customWidth="1"/>
    <col min="3332" max="3332" width="3.7109375" style="6" customWidth="1"/>
    <col min="3333" max="3333" width="14.7109375" style="6" customWidth="1"/>
    <col min="3334" max="3335" width="9.57421875" style="6" customWidth="1"/>
    <col min="3336" max="3336" width="10.7109375" style="6" customWidth="1"/>
    <col min="3337" max="3337" width="6.00390625" style="6" customWidth="1"/>
    <col min="3338" max="3338" width="4.421875" style="6" customWidth="1"/>
    <col min="3339" max="3339" width="9.8515625" style="6" customWidth="1"/>
    <col min="3340" max="3340" width="10.28125" style="6" customWidth="1"/>
    <col min="3341" max="3342" width="5.140625" style="6" customWidth="1"/>
    <col min="3343" max="3343" width="1.7109375" style="6" customWidth="1"/>
    <col min="3344" max="3344" width="10.7109375" style="6" customWidth="1"/>
    <col min="3345" max="3345" width="3.57421875" style="6" customWidth="1"/>
    <col min="3346" max="3346" width="1.421875" style="6" customWidth="1"/>
    <col min="3347" max="3347" width="7.00390625" style="6" customWidth="1"/>
    <col min="3348" max="3356" width="9.140625" style="6" hidden="1" customWidth="1"/>
    <col min="3357" max="3357" width="9.421875" style="6" customWidth="1"/>
    <col min="3358" max="3358" width="12.8515625" style="6" customWidth="1"/>
    <col min="3359" max="3359" width="14.00390625" style="6" customWidth="1"/>
    <col min="3360" max="3371" width="9.140625" style="6" customWidth="1"/>
    <col min="3372" max="3392" width="9.140625" style="6" hidden="1" customWidth="1"/>
    <col min="3393" max="3584" width="9.140625" style="6" customWidth="1"/>
    <col min="3585" max="3585" width="7.140625" style="6" customWidth="1"/>
    <col min="3586" max="3586" width="1.421875" style="6" customWidth="1"/>
    <col min="3587" max="3587" width="3.57421875" style="6" customWidth="1"/>
    <col min="3588" max="3588" width="3.7109375" style="6" customWidth="1"/>
    <col min="3589" max="3589" width="14.7109375" style="6" customWidth="1"/>
    <col min="3590" max="3591" width="9.57421875" style="6" customWidth="1"/>
    <col min="3592" max="3592" width="10.7109375" style="6" customWidth="1"/>
    <col min="3593" max="3593" width="6.00390625" style="6" customWidth="1"/>
    <col min="3594" max="3594" width="4.421875" style="6" customWidth="1"/>
    <col min="3595" max="3595" width="9.8515625" style="6" customWidth="1"/>
    <col min="3596" max="3596" width="10.28125" style="6" customWidth="1"/>
    <col min="3597" max="3598" width="5.140625" style="6" customWidth="1"/>
    <col min="3599" max="3599" width="1.7109375" style="6" customWidth="1"/>
    <col min="3600" max="3600" width="10.7109375" style="6" customWidth="1"/>
    <col min="3601" max="3601" width="3.57421875" style="6" customWidth="1"/>
    <col min="3602" max="3602" width="1.421875" style="6" customWidth="1"/>
    <col min="3603" max="3603" width="7.00390625" style="6" customWidth="1"/>
    <col min="3604" max="3612" width="9.140625" style="6" hidden="1" customWidth="1"/>
    <col min="3613" max="3613" width="9.421875" style="6" customWidth="1"/>
    <col min="3614" max="3614" width="12.8515625" style="6" customWidth="1"/>
    <col min="3615" max="3615" width="14.00390625" style="6" customWidth="1"/>
    <col min="3616" max="3627" width="9.140625" style="6" customWidth="1"/>
    <col min="3628" max="3648" width="9.140625" style="6" hidden="1" customWidth="1"/>
    <col min="3649" max="3840" width="9.140625" style="6" customWidth="1"/>
    <col min="3841" max="3841" width="7.140625" style="6" customWidth="1"/>
    <col min="3842" max="3842" width="1.421875" style="6" customWidth="1"/>
    <col min="3843" max="3843" width="3.57421875" style="6" customWidth="1"/>
    <col min="3844" max="3844" width="3.7109375" style="6" customWidth="1"/>
    <col min="3845" max="3845" width="14.7109375" style="6" customWidth="1"/>
    <col min="3846" max="3847" width="9.57421875" style="6" customWidth="1"/>
    <col min="3848" max="3848" width="10.7109375" style="6" customWidth="1"/>
    <col min="3849" max="3849" width="6.00390625" style="6" customWidth="1"/>
    <col min="3850" max="3850" width="4.421875" style="6" customWidth="1"/>
    <col min="3851" max="3851" width="9.8515625" style="6" customWidth="1"/>
    <col min="3852" max="3852" width="10.28125" style="6" customWidth="1"/>
    <col min="3853" max="3854" width="5.140625" style="6" customWidth="1"/>
    <col min="3855" max="3855" width="1.7109375" style="6" customWidth="1"/>
    <col min="3856" max="3856" width="10.7109375" style="6" customWidth="1"/>
    <col min="3857" max="3857" width="3.57421875" style="6" customWidth="1"/>
    <col min="3858" max="3858" width="1.421875" style="6" customWidth="1"/>
    <col min="3859" max="3859" width="7.00390625" style="6" customWidth="1"/>
    <col min="3860" max="3868" width="9.140625" style="6" hidden="1" customWidth="1"/>
    <col min="3869" max="3869" width="9.421875" style="6" customWidth="1"/>
    <col min="3870" max="3870" width="12.8515625" style="6" customWidth="1"/>
    <col min="3871" max="3871" width="14.00390625" style="6" customWidth="1"/>
    <col min="3872" max="3883" width="9.140625" style="6" customWidth="1"/>
    <col min="3884" max="3904" width="9.140625" style="6" hidden="1" customWidth="1"/>
    <col min="3905" max="4096" width="9.140625" style="6" customWidth="1"/>
    <col min="4097" max="4097" width="7.140625" style="6" customWidth="1"/>
    <col min="4098" max="4098" width="1.421875" style="6" customWidth="1"/>
    <col min="4099" max="4099" width="3.57421875" style="6" customWidth="1"/>
    <col min="4100" max="4100" width="3.7109375" style="6" customWidth="1"/>
    <col min="4101" max="4101" width="14.7109375" style="6" customWidth="1"/>
    <col min="4102" max="4103" width="9.57421875" style="6" customWidth="1"/>
    <col min="4104" max="4104" width="10.7109375" style="6" customWidth="1"/>
    <col min="4105" max="4105" width="6.00390625" style="6" customWidth="1"/>
    <col min="4106" max="4106" width="4.421875" style="6" customWidth="1"/>
    <col min="4107" max="4107" width="9.8515625" style="6" customWidth="1"/>
    <col min="4108" max="4108" width="10.28125" style="6" customWidth="1"/>
    <col min="4109" max="4110" width="5.140625" style="6" customWidth="1"/>
    <col min="4111" max="4111" width="1.7109375" style="6" customWidth="1"/>
    <col min="4112" max="4112" width="10.7109375" style="6" customWidth="1"/>
    <col min="4113" max="4113" width="3.57421875" style="6" customWidth="1"/>
    <col min="4114" max="4114" width="1.421875" style="6" customWidth="1"/>
    <col min="4115" max="4115" width="7.00390625" style="6" customWidth="1"/>
    <col min="4116" max="4124" width="9.140625" style="6" hidden="1" customWidth="1"/>
    <col min="4125" max="4125" width="9.421875" style="6" customWidth="1"/>
    <col min="4126" max="4126" width="12.8515625" style="6" customWidth="1"/>
    <col min="4127" max="4127" width="14.00390625" style="6" customWidth="1"/>
    <col min="4128" max="4139" width="9.140625" style="6" customWidth="1"/>
    <col min="4140" max="4160" width="9.140625" style="6" hidden="1" customWidth="1"/>
    <col min="4161" max="4352" width="9.140625" style="6" customWidth="1"/>
    <col min="4353" max="4353" width="7.140625" style="6" customWidth="1"/>
    <col min="4354" max="4354" width="1.421875" style="6" customWidth="1"/>
    <col min="4355" max="4355" width="3.57421875" style="6" customWidth="1"/>
    <col min="4356" max="4356" width="3.7109375" style="6" customWidth="1"/>
    <col min="4357" max="4357" width="14.7109375" style="6" customWidth="1"/>
    <col min="4358" max="4359" width="9.57421875" style="6" customWidth="1"/>
    <col min="4360" max="4360" width="10.7109375" style="6" customWidth="1"/>
    <col min="4361" max="4361" width="6.00390625" style="6" customWidth="1"/>
    <col min="4362" max="4362" width="4.421875" style="6" customWidth="1"/>
    <col min="4363" max="4363" width="9.8515625" style="6" customWidth="1"/>
    <col min="4364" max="4364" width="10.28125" style="6" customWidth="1"/>
    <col min="4365" max="4366" width="5.140625" style="6" customWidth="1"/>
    <col min="4367" max="4367" width="1.7109375" style="6" customWidth="1"/>
    <col min="4368" max="4368" width="10.7109375" style="6" customWidth="1"/>
    <col min="4369" max="4369" width="3.57421875" style="6" customWidth="1"/>
    <col min="4370" max="4370" width="1.421875" style="6" customWidth="1"/>
    <col min="4371" max="4371" width="7.00390625" style="6" customWidth="1"/>
    <col min="4372" max="4380" width="9.140625" style="6" hidden="1" customWidth="1"/>
    <col min="4381" max="4381" width="9.421875" style="6" customWidth="1"/>
    <col min="4382" max="4382" width="12.8515625" style="6" customWidth="1"/>
    <col min="4383" max="4383" width="14.00390625" style="6" customWidth="1"/>
    <col min="4384" max="4395" width="9.140625" style="6" customWidth="1"/>
    <col min="4396" max="4416" width="9.140625" style="6" hidden="1" customWidth="1"/>
    <col min="4417" max="4608" width="9.140625" style="6" customWidth="1"/>
    <col min="4609" max="4609" width="7.140625" style="6" customWidth="1"/>
    <col min="4610" max="4610" width="1.421875" style="6" customWidth="1"/>
    <col min="4611" max="4611" width="3.57421875" style="6" customWidth="1"/>
    <col min="4612" max="4612" width="3.7109375" style="6" customWidth="1"/>
    <col min="4613" max="4613" width="14.7109375" style="6" customWidth="1"/>
    <col min="4614" max="4615" width="9.57421875" style="6" customWidth="1"/>
    <col min="4616" max="4616" width="10.7109375" style="6" customWidth="1"/>
    <col min="4617" max="4617" width="6.00390625" style="6" customWidth="1"/>
    <col min="4618" max="4618" width="4.421875" style="6" customWidth="1"/>
    <col min="4619" max="4619" width="9.8515625" style="6" customWidth="1"/>
    <col min="4620" max="4620" width="10.28125" style="6" customWidth="1"/>
    <col min="4621" max="4622" width="5.140625" style="6" customWidth="1"/>
    <col min="4623" max="4623" width="1.7109375" style="6" customWidth="1"/>
    <col min="4624" max="4624" width="10.7109375" style="6" customWidth="1"/>
    <col min="4625" max="4625" width="3.57421875" style="6" customWidth="1"/>
    <col min="4626" max="4626" width="1.421875" style="6" customWidth="1"/>
    <col min="4627" max="4627" width="7.00390625" style="6" customWidth="1"/>
    <col min="4628" max="4636" width="9.140625" style="6" hidden="1" customWidth="1"/>
    <col min="4637" max="4637" width="9.421875" style="6" customWidth="1"/>
    <col min="4638" max="4638" width="12.8515625" style="6" customWidth="1"/>
    <col min="4639" max="4639" width="14.00390625" style="6" customWidth="1"/>
    <col min="4640" max="4651" width="9.140625" style="6" customWidth="1"/>
    <col min="4652" max="4672" width="9.140625" style="6" hidden="1" customWidth="1"/>
    <col min="4673" max="4864" width="9.140625" style="6" customWidth="1"/>
    <col min="4865" max="4865" width="7.140625" style="6" customWidth="1"/>
    <col min="4866" max="4866" width="1.421875" style="6" customWidth="1"/>
    <col min="4867" max="4867" width="3.57421875" style="6" customWidth="1"/>
    <col min="4868" max="4868" width="3.7109375" style="6" customWidth="1"/>
    <col min="4869" max="4869" width="14.7109375" style="6" customWidth="1"/>
    <col min="4870" max="4871" width="9.57421875" style="6" customWidth="1"/>
    <col min="4872" max="4872" width="10.7109375" style="6" customWidth="1"/>
    <col min="4873" max="4873" width="6.00390625" style="6" customWidth="1"/>
    <col min="4874" max="4874" width="4.421875" style="6" customWidth="1"/>
    <col min="4875" max="4875" width="9.8515625" style="6" customWidth="1"/>
    <col min="4876" max="4876" width="10.28125" style="6" customWidth="1"/>
    <col min="4877" max="4878" width="5.140625" style="6" customWidth="1"/>
    <col min="4879" max="4879" width="1.7109375" style="6" customWidth="1"/>
    <col min="4880" max="4880" width="10.7109375" style="6" customWidth="1"/>
    <col min="4881" max="4881" width="3.57421875" style="6" customWidth="1"/>
    <col min="4882" max="4882" width="1.421875" style="6" customWidth="1"/>
    <col min="4883" max="4883" width="7.00390625" style="6" customWidth="1"/>
    <col min="4884" max="4892" width="9.140625" style="6" hidden="1" customWidth="1"/>
    <col min="4893" max="4893" width="9.421875" style="6" customWidth="1"/>
    <col min="4894" max="4894" width="12.8515625" style="6" customWidth="1"/>
    <col min="4895" max="4895" width="14.00390625" style="6" customWidth="1"/>
    <col min="4896" max="4907" width="9.140625" style="6" customWidth="1"/>
    <col min="4908" max="4928" width="9.140625" style="6" hidden="1" customWidth="1"/>
    <col min="4929" max="5120" width="9.140625" style="6" customWidth="1"/>
    <col min="5121" max="5121" width="7.140625" style="6" customWidth="1"/>
    <col min="5122" max="5122" width="1.421875" style="6" customWidth="1"/>
    <col min="5123" max="5123" width="3.57421875" style="6" customWidth="1"/>
    <col min="5124" max="5124" width="3.7109375" style="6" customWidth="1"/>
    <col min="5125" max="5125" width="14.7109375" style="6" customWidth="1"/>
    <col min="5126" max="5127" width="9.57421875" style="6" customWidth="1"/>
    <col min="5128" max="5128" width="10.7109375" style="6" customWidth="1"/>
    <col min="5129" max="5129" width="6.00390625" style="6" customWidth="1"/>
    <col min="5130" max="5130" width="4.421875" style="6" customWidth="1"/>
    <col min="5131" max="5131" width="9.8515625" style="6" customWidth="1"/>
    <col min="5132" max="5132" width="10.28125" style="6" customWidth="1"/>
    <col min="5133" max="5134" width="5.140625" style="6" customWidth="1"/>
    <col min="5135" max="5135" width="1.7109375" style="6" customWidth="1"/>
    <col min="5136" max="5136" width="10.7109375" style="6" customWidth="1"/>
    <col min="5137" max="5137" width="3.57421875" style="6" customWidth="1"/>
    <col min="5138" max="5138" width="1.421875" style="6" customWidth="1"/>
    <col min="5139" max="5139" width="7.00390625" style="6" customWidth="1"/>
    <col min="5140" max="5148" width="9.140625" style="6" hidden="1" customWidth="1"/>
    <col min="5149" max="5149" width="9.421875" style="6" customWidth="1"/>
    <col min="5150" max="5150" width="12.8515625" style="6" customWidth="1"/>
    <col min="5151" max="5151" width="14.00390625" style="6" customWidth="1"/>
    <col min="5152" max="5163" width="9.140625" style="6" customWidth="1"/>
    <col min="5164" max="5184" width="9.140625" style="6" hidden="1" customWidth="1"/>
    <col min="5185" max="5376" width="9.140625" style="6" customWidth="1"/>
    <col min="5377" max="5377" width="7.140625" style="6" customWidth="1"/>
    <col min="5378" max="5378" width="1.421875" style="6" customWidth="1"/>
    <col min="5379" max="5379" width="3.57421875" style="6" customWidth="1"/>
    <col min="5380" max="5380" width="3.7109375" style="6" customWidth="1"/>
    <col min="5381" max="5381" width="14.7109375" style="6" customWidth="1"/>
    <col min="5382" max="5383" width="9.57421875" style="6" customWidth="1"/>
    <col min="5384" max="5384" width="10.7109375" style="6" customWidth="1"/>
    <col min="5385" max="5385" width="6.00390625" style="6" customWidth="1"/>
    <col min="5386" max="5386" width="4.421875" style="6" customWidth="1"/>
    <col min="5387" max="5387" width="9.8515625" style="6" customWidth="1"/>
    <col min="5388" max="5388" width="10.28125" style="6" customWidth="1"/>
    <col min="5389" max="5390" width="5.140625" style="6" customWidth="1"/>
    <col min="5391" max="5391" width="1.7109375" style="6" customWidth="1"/>
    <col min="5392" max="5392" width="10.7109375" style="6" customWidth="1"/>
    <col min="5393" max="5393" width="3.57421875" style="6" customWidth="1"/>
    <col min="5394" max="5394" width="1.421875" style="6" customWidth="1"/>
    <col min="5395" max="5395" width="7.00390625" style="6" customWidth="1"/>
    <col min="5396" max="5404" width="9.140625" style="6" hidden="1" customWidth="1"/>
    <col min="5405" max="5405" width="9.421875" style="6" customWidth="1"/>
    <col min="5406" max="5406" width="12.8515625" style="6" customWidth="1"/>
    <col min="5407" max="5407" width="14.00390625" style="6" customWidth="1"/>
    <col min="5408" max="5419" width="9.140625" style="6" customWidth="1"/>
    <col min="5420" max="5440" width="9.140625" style="6" hidden="1" customWidth="1"/>
    <col min="5441" max="5632" width="9.140625" style="6" customWidth="1"/>
    <col min="5633" max="5633" width="7.140625" style="6" customWidth="1"/>
    <col min="5634" max="5634" width="1.421875" style="6" customWidth="1"/>
    <col min="5635" max="5635" width="3.57421875" style="6" customWidth="1"/>
    <col min="5636" max="5636" width="3.7109375" style="6" customWidth="1"/>
    <col min="5637" max="5637" width="14.7109375" style="6" customWidth="1"/>
    <col min="5638" max="5639" width="9.57421875" style="6" customWidth="1"/>
    <col min="5640" max="5640" width="10.7109375" style="6" customWidth="1"/>
    <col min="5641" max="5641" width="6.00390625" style="6" customWidth="1"/>
    <col min="5642" max="5642" width="4.421875" style="6" customWidth="1"/>
    <col min="5643" max="5643" width="9.8515625" style="6" customWidth="1"/>
    <col min="5644" max="5644" width="10.28125" style="6" customWidth="1"/>
    <col min="5645" max="5646" width="5.140625" style="6" customWidth="1"/>
    <col min="5647" max="5647" width="1.7109375" style="6" customWidth="1"/>
    <col min="5648" max="5648" width="10.7109375" style="6" customWidth="1"/>
    <col min="5649" max="5649" width="3.57421875" style="6" customWidth="1"/>
    <col min="5650" max="5650" width="1.421875" style="6" customWidth="1"/>
    <col min="5651" max="5651" width="7.00390625" style="6" customWidth="1"/>
    <col min="5652" max="5660" width="9.140625" style="6" hidden="1" customWidth="1"/>
    <col min="5661" max="5661" width="9.421875" style="6" customWidth="1"/>
    <col min="5662" max="5662" width="12.8515625" style="6" customWidth="1"/>
    <col min="5663" max="5663" width="14.00390625" style="6" customWidth="1"/>
    <col min="5664" max="5675" width="9.140625" style="6" customWidth="1"/>
    <col min="5676" max="5696" width="9.140625" style="6" hidden="1" customWidth="1"/>
    <col min="5697" max="5888" width="9.140625" style="6" customWidth="1"/>
    <col min="5889" max="5889" width="7.140625" style="6" customWidth="1"/>
    <col min="5890" max="5890" width="1.421875" style="6" customWidth="1"/>
    <col min="5891" max="5891" width="3.57421875" style="6" customWidth="1"/>
    <col min="5892" max="5892" width="3.7109375" style="6" customWidth="1"/>
    <col min="5893" max="5893" width="14.7109375" style="6" customWidth="1"/>
    <col min="5894" max="5895" width="9.57421875" style="6" customWidth="1"/>
    <col min="5896" max="5896" width="10.7109375" style="6" customWidth="1"/>
    <col min="5897" max="5897" width="6.00390625" style="6" customWidth="1"/>
    <col min="5898" max="5898" width="4.421875" style="6" customWidth="1"/>
    <col min="5899" max="5899" width="9.8515625" style="6" customWidth="1"/>
    <col min="5900" max="5900" width="10.28125" style="6" customWidth="1"/>
    <col min="5901" max="5902" width="5.140625" style="6" customWidth="1"/>
    <col min="5903" max="5903" width="1.7109375" style="6" customWidth="1"/>
    <col min="5904" max="5904" width="10.7109375" style="6" customWidth="1"/>
    <col min="5905" max="5905" width="3.57421875" style="6" customWidth="1"/>
    <col min="5906" max="5906" width="1.421875" style="6" customWidth="1"/>
    <col min="5907" max="5907" width="7.00390625" style="6" customWidth="1"/>
    <col min="5908" max="5916" width="9.140625" style="6" hidden="1" customWidth="1"/>
    <col min="5917" max="5917" width="9.421875" style="6" customWidth="1"/>
    <col min="5918" max="5918" width="12.8515625" style="6" customWidth="1"/>
    <col min="5919" max="5919" width="14.00390625" style="6" customWidth="1"/>
    <col min="5920" max="5931" width="9.140625" style="6" customWidth="1"/>
    <col min="5932" max="5952" width="9.140625" style="6" hidden="1" customWidth="1"/>
    <col min="5953" max="6144" width="9.140625" style="6" customWidth="1"/>
    <col min="6145" max="6145" width="7.140625" style="6" customWidth="1"/>
    <col min="6146" max="6146" width="1.421875" style="6" customWidth="1"/>
    <col min="6147" max="6147" width="3.57421875" style="6" customWidth="1"/>
    <col min="6148" max="6148" width="3.7109375" style="6" customWidth="1"/>
    <col min="6149" max="6149" width="14.7109375" style="6" customWidth="1"/>
    <col min="6150" max="6151" width="9.57421875" style="6" customWidth="1"/>
    <col min="6152" max="6152" width="10.7109375" style="6" customWidth="1"/>
    <col min="6153" max="6153" width="6.00390625" style="6" customWidth="1"/>
    <col min="6154" max="6154" width="4.421875" style="6" customWidth="1"/>
    <col min="6155" max="6155" width="9.8515625" style="6" customWidth="1"/>
    <col min="6156" max="6156" width="10.28125" style="6" customWidth="1"/>
    <col min="6157" max="6158" width="5.140625" style="6" customWidth="1"/>
    <col min="6159" max="6159" width="1.7109375" style="6" customWidth="1"/>
    <col min="6160" max="6160" width="10.7109375" style="6" customWidth="1"/>
    <col min="6161" max="6161" width="3.57421875" style="6" customWidth="1"/>
    <col min="6162" max="6162" width="1.421875" style="6" customWidth="1"/>
    <col min="6163" max="6163" width="7.00390625" style="6" customWidth="1"/>
    <col min="6164" max="6172" width="9.140625" style="6" hidden="1" customWidth="1"/>
    <col min="6173" max="6173" width="9.421875" style="6" customWidth="1"/>
    <col min="6174" max="6174" width="12.8515625" style="6" customWidth="1"/>
    <col min="6175" max="6175" width="14.00390625" style="6" customWidth="1"/>
    <col min="6176" max="6187" width="9.140625" style="6" customWidth="1"/>
    <col min="6188" max="6208" width="9.140625" style="6" hidden="1" customWidth="1"/>
    <col min="6209" max="6400" width="9.140625" style="6" customWidth="1"/>
    <col min="6401" max="6401" width="7.140625" style="6" customWidth="1"/>
    <col min="6402" max="6402" width="1.421875" style="6" customWidth="1"/>
    <col min="6403" max="6403" width="3.57421875" style="6" customWidth="1"/>
    <col min="6404" max="6404" width="3.7109375" style="6" customWidth="1"/>
    <col min="6405" max="6405" width="14.7109375" style="6" customWidth="1"/>
    <col min="6406" max="6407" width="9.57421875" style="6" customWidth="1"/>
    <col min="6408" max="6408" width="10.7109375" style="6" customWidth="1"/>
    <col min="6409" max="6409" width="6.00390625" style="6" customWidth="1"/>
    <col min="6410" max="6410" width="4.421875" style="6" customWidth="1"/>
    <col min="6411" max="6411" width="9.8515625" style="6" customWidth="1"/>
    <col min="6412" max="6412" width="10.28125" style="6" customWidth="1"/>
    <col min="6413" max="6414" width="5.140625" style="6" customWidth="1"/>
    <col min="6415" max="6415" width="1.7109375" style="6" customWidth="1"/>
    <col min="6416" max="6416" width="10.7109375" style="6" customWidth="1"/>
    <col min="6417" max="6417" width="3.57421875" style="6" customWidth="1"/>
    <col min="6418" max="6418" width="1.421875" style="6" customWidth="1"/>
    <col min="6419" max="6419" width="7.00390625" style="6" customWidth="1"/>
    <col min="6420" max="6428" width="9.140625" style="6" hidden="1" customWidth="1"/>
    <col min="6429" max="6429" width="9.421875" style="6" customWidth="1"/>
    <col min="6430" max="6430" width="12.8515625" style="6" customWidth="1"/>
    <col min="6431" max="6431" width="14.00390625" style="6" customWidth="1"/>
    <col min="6432" max="6443" width="9.140625" style="6" customWidth="1"/>
    <col min="6444" max="6464" width="9.140625" style="6" hidden="1" customWidth="1"/>
    <col min="6465" max="6656" width="9.140625" style="6" customWidth="1"/>
    <col min="6657" max="6657" width="7.140625" style="6" customWidth="1"/>
    <col min="6658" max="6658" width="1.421875" style="6" customWidth="1"/>
    <col min="6659" max="6659" width="3.57421875" style="6" customWidth="1"/>
    <col min="6660" max="6660" width="3.7109375" style="6" customWidth="1"/>
    <col min="6661" max="6661" width="14.7109375" style="6" customWidth="1"/>
    <col min="6662" max="6663" width="9.57421875" style="6" customWidth="1"/>
    <col min="6664" max="6664" width="10.7109375" style="6" customWidth="1"/>
    <col min="6665" max="6665" width="6.00390625" style="6" customWidth="1"/>
    <col min="6666" max="6666" width="4.421875" style="6" customWidth="1"/>
    <col min="6667" max="6667" width="9.8515625" style="6" customWidth="1"/>
    <col min="6668" max="6668" width="10.28125" style="6" customWidth="1"/>
    <col min="6669" max="6670" width="5.140625" style="6" customWidth="1"/>
    <col min="6671" max="6671" width="1.7109375" style="6" customWidth="1"/>
    <col min="6672" max="6672" width="10.7109375" style="6" customWidth="1"/>
    <col min="6673" max="6673" width="3.57421875" style="6" customWidth="1"/>
    <col min="6674" max="6674" width="1.421875" style="6" customWidth="1"/>
    <col min="6675" max="6675" width="7.00390625" style="6" customWidth="1"/>
    <col min="6676" max="6684" width="9.140625" style="6" hidden="1" customWidth="1"/>
    <col min="6685" max="6685" width="9.421875" style="6" customWidth="1"/>
    <col min="6686" max="6686" width="12.8515625" style="6" customWidth="1"/>
    <col min="6687" max="6687" width="14.00390625" style="6" customWidth="1"/>
    <col min="6688" max="6699" width="9.140625" style="6" customWidth="1"/>
    <col min="6700" max="6720" width="9.140625" style="6" hidden="1" customWidth="1"/>
    <col min="6721" max="6912" width="9.140625" style="6" customWidth="1"/>
    <col min="6913" max="6913" width="7.140625" style="6" customWidth="1"/>
    <col min="6914" max="6914" width="1.421875" style="6" customWidth="1"/>
    <col min="6915" max="6915" width="3.57421875" style="6" customWidth="1"/>
    <col min="6916" max="6916" width="3.7109375" style="6" customWidth="1"/>
    <col min="6917" max="6917" width="14.7109375" style="6" customWidth="1"/>
    <col min="6918" max="6919" width="9.57421875" style="6" customWidth="1"/>
    <col min="6920" max="6920" width="10.7109375" style="6" customWidth="1"/>
    <col min="6921" max="6921" width="6.00390625" style="6" customWidth="1"/>
    <col min="6922" max="6922" width="4.421875" style="6" customWidth="1"/>
    <col min="6923" max="6923" width="9.8515625" style="6" customWidth="1"/>
    <col min="6924" max="6924" width="10.28125" style="6" customWidth="1"/>
    <col min="6925" max="6926" width="5.140625" style="6" customWidth="1"/>
    <col min="6927" max="6927" width="1.7109375" style="6" customWidth="1"/>
    <col min="6928" max="6928" width="10.7109375" style="6" customWidth="1"/>
    <col min="6929" max="6929" width="3.57421875" style="6" customWidth="1"/>
    <col min="6930" max="6930" width="1.421875" style="6" customWidth="1"/>
    <col min="6931" max="6931" width="7.00390625" style="6" customWidth="1"/>
    <col min="6932" max="6940" width="9.140625" style="6" hidden="1" customWidth="1"/>
    <col min="6941" max="6941" width="9.421875" style="6" customWidth="1"/>
    <col min="6942" max="6942" width="12.8515625" style="6" customWidth="1"/>
    <col min="6943" max="6943" width="14.00390625" style="6" customWidth="1"/>
    <col min="6944" max="6955" width="9.140625" style="6" customWidth="1"/>
    <col min="6956" max="6976" width="9.140625" style="6" hidden="1" customWidth="1"/>
    <col min="6977" max="7168" width="9.140625" style="6" customWidth="1"/>
    <col min="7169" max="7169" width="7.140625" style="6" customWidth="1"/>
    <col min="7170" max="7170" width="1.421875" style="6" customWidth="1"/>
    <col min="7171" max="7171" width="3.57421875" style="6" customWidth="1"/>
    <col min="7172" max="7172" width="3.7109375" style="6" customWidth="1"/>
    <col min="7173" max="7173" width="14.7109375" style="6" customWidth="1"/>
    <col min="7174" max="7175" width="9.57421875" style="6" customWidth="1"/>
    <col min="7176" max="7176" width="10.7109375" style="6" customWidth="1"/>
    <col min="7177" max="7177" width="6.00390625" style="6" customWidth="1"/>
    <col min="7178" max="7178" width="4.421875" style="6" customWidth="1"/>
    <col min="7179" max="7179" width="9.8515625" style="6" customWidth="1"/>
    <col min="7180" max="7180" width="10.28125" style="6" customWidth="1"/>
    <col min="7181" max="7182" width="5.140625" style="6" customWidth="1"/>
    <col min="7183" max="7183" width="1.7109375" style="6" customWidth="1"/>
    <col min="7184" max="7184" width="10.7109375" style="6" customWidth="1"/>
    <col min="7185" max="7185" width="3.57421875" style="6" customWidth="1"/>
    <col min="7186" max="7186" width="1.421875" style="6" customWidth="1"/>
    <col min="7187" max="7187" width="7.00390625" style="6" customWidth="1"/>
    <col min="7188" max="7196" width="9.140625" style="6" hidden="1" customWidth="1"/>
    <col min="7197" max="7197" width="9.421875" style="6" customWidth="1"/>
    <col min="7198" max="7198" width="12.8515625" style="6" customWidth="1"/>
    <col min="7199" max="7199" width="14.00390625" style="6" customWidth="1"/>
    <col min="7200" max="7211" width="9.140625" style="6" customWidth="1"/>
    <col min="7212" max="7232" width="9.140625" style="6" hidden="1" customWidth="1"/>
    <col min="7233" max="7424" width="9.140625" style="6" customWidth="1"/>
    <col min="7425" max="7425" width="7.140625" style="6" customWidth="1"/>
    <col min="7426" max="7426" width="1.421875" style="6" customWidth="1"/>
    <col min="7427" max="7427" width="3.57421875" style="6" customWidth="1"/>
    <col min="7428" max="7428" width="3.7109375" style="6" customWidth="1"/>
    <col min="7429" max="7429" width="14.7109375" style="6" customWidth="1"/>
    <col min="7430" max="7431" width="9.57421875" style="6" customWidth="1"/>
    <col min="7432" max="7432" width="10.7109375" style="6" customWidth="1"/>
    <col min="7433" max="7433" width="6.00390625" style="6" customWidth="1"/>
    <col min="7434" max="7434" width="4.421875" style="6" customWidth="1"/>
    <col min="7435" max="7435" width="9.8515625" style="6" customWidth="1"/>
    <col min="7436" max="7436" width="10.28125" style="6" customWidth="1"/>
    <col min="7437" max="7438" width="5.140625" style="6" customWidth="1"/>
    <col min="7439" max="7439" width="1.7109375" style="6" customWidth="1"/>
    <col min="7440" max="7440" width="10.7109375" style="6" customWidth="1"/>
    <col min="7441" max="7441" width="3.57421875" style="6" customWidth="1"/>
    <col min="7442" max="7442" width="1.421875" style="6" customWidth="1"/>
    <col min="7443" max="7443" width="7.00390625" style="6" customWidth="1"/>
    <col min="7444" max="7452" width="9.140625" style="6" hidden="1" customWidth="1"/>
    <col min="7453" max="7453" width="9.421875" style="6" customWidth="1"/>
    <col min="7454" max="7454" width="12.8515625" style="6" customWidth="1"/>
    <col min="7455" max="7455" width="14.00390625" style="6" customWidth="1"/>
    <col min="7456" max="7467" width="9.140625" style="6" customWidth="1"/>
    <col min="7468" max="7488" width="9.140625" style="6" hidden="1" customWidth="1"/>
    <col min="7489" max="7680" width="9.140625" style="6" customWidth="1"/>
    <col min="7681" max="7681" width="7.140625" style="6" customWidth="1"/>
    <col min="7682" max="7682" width="1.421875" style="6" customWidth="1"/>
    <col min="7683" max="7683" width="3.57421875" style="6" customWidth="1"/>
    <col min="7684" max="7684" width="3.7109375" style="6" customWidth="1"/>
    <col min="7685" max="7685" width="14.7109375" style="6" customWidth="1"/>
    <col min="7686" max="7687" width="9.57421875" style="6" customWidth="1"/>
    <col min="7688" max="7688" width="10.7109375" style="6" customWidth="1"/>
    <col min="7689" max="7689" width="6.00390625" style="6" customWidth="1"/>
    <col min="7690" max="7690" width="4.421875" style="6" customWidth="1"/>
    <col min="7691" max="7691" width="9.8515625" style="6" customWidth="1"/>
    <col min="7692" max="7692" width="10.28125" style="6" customWidth="1"/>
    <col min="7693" max="7694" width="5.140625" style="6" customWidth="1"/>
    <col min="7695" max="7695" width="1.7109375" style="6" customWidth="1"/>
    <col min="7696" max="7696" width="10.7109375" style="6" customWidth="1"/>
    <col min="7697" max="7697" width="3.57421875" style="6" customWidth="1"/>
    <col min="7698" max="7698" width="1.421875" style="6" customWidth="1"/>
    <col min="7699" max="7699" width="7.00390625" style="6" customWidth="1"/>
    <col min="7700" max="7708" width="9.140625" style="6" hidden="1" customWidth="1"/>
    <col min="7709" max="7709" width="9.421875" style="6" customWidth="1"/>
    <col min="7710" max="7710" width="12.8515625" style="6" customWidth="1"/>
    <col min="7711" max="7711" width="14.00390625" style="6" customWidth="1"/>
    <col min="7712" max="7723" width="9.140625" style="6" customWidth="1"/>
    <col min="7724" max="7744" width="9.140625" style="6" hidden="1" customWidth="1"/>
    <col min="7745" max="7936" width="9.140625" style="6" customWidth="1"/>
    <col min="7937" max="7937" width="7.140625" style="6" customWidth="1"/>
    <col min="7938" max="7938" width="1.421875" style="6" customWidth="1"/>
    <col min="7939" max="7939" width="3.57421875" style="6" customWidth="1"/>
    <col min="7940" max="7940" width="3.7109375" style="6" customWidth="1"/>
    <col min="7941" max="7941" width="14.7109375" style="6" customWidth="1"/>
    <col min="7942" max="7943" width="9.57421875" style="6" customWidth="1"/>
    <col min="7944" max="7944" width="10.7109375" style="6" customWidth="1"/>
    <col min="7945" max="7945" width="6.00390625" style="6" customWidth="1"/>
    <col min="7946" max="7946" width="4.421875" style="6" customWidth="1"/>
    <col min="7947" max="7947" width="9.8515625" style="6" customWidth="1"/>
    <col min="7948" max="7948" width="10.28125" style="6" customWidth="1"/>
    <col min="7949" max="7950" width="5.140625" style="6" customWidth="1"/>
    <col min="7951" max="7951" width="1.7109375" style="6" customWidth="1"/>
    <col min="7952" max="7952" width="10.7109375" style="6" customWidth="1"/>
    <col min="7953" max="7953" width="3.57421875" style="6" customWidth="1"/>
    <col min="7954" max="7954" width="1.421875" style="6" customWidth="1"/>
    <col min="7955" max="7955" width="7.00390625" style="6" customWidth="1"/>
    <col min="7956" max="7964" width="9.140625" style="6" hidden="1" customWidth="1"/>
    <col min="7965" max="7965" width="9.421875" style="6" customWidth="1"/>
    <col min="7966" max="7966" width="12.8515625" style="6" customWidth="1"/>
    <col min="7967" max="7967" width="14.00390625" style="6" customWidth="1"/>
    <col min="7968" max="7979" width="9.140625" style="6" customWidth="1"/>
    <col min="7980" max="8000" width="9.140625" style="6" hidden="1" customWidth="1"/>
    <col min="8001" max="8192" width="9.140625" style="6" customWidth="1"/>
    <col min="8193" max="8193" width="7.140625" style="6" customWidth="1"/>
    <col min="8194" max="8194" width="1.421875" style="6" customWidth="1"/>
    <col min="8195" max="8195" width="3.57421875" style="6" customWidth="1"/>
    <col min="8196" max="8196" width="3.7109375" style="6" customWidth="1"/>
    <col min="8197" max="8197" width="14.7109375" style="6" customWidth="1"/>
    <col min="8198" max="8199" width="9.57421875" style="6" customWidth="1"/>
    <col min="8200" max="8200" width="10.7109375" style="6" customWidth="1"/>
    <col min="8201" max="8201" width="6.00390625" style="6" customWidth="1"/>
    <col min="8202" max="8202" width="4.421875" style="6" customWidth="1"/>
    <col min="8203" max="8203" width="9.8515625" style="6" customWidth="1"/>
    <col min="8204" max="8204" width="10.28125" style="6" customWidth="1"/>
    <col min="8205" max="8206" width="5.140625" style="6" customWidth="1"/>
    <col min="8207" max="8207" width="1.7109375" style="6" customWidth="1"/>
    <col min="8208" max="8208" width="10.7109375" style="6" customWidth="1"/>
    <col min="8209" max="8209" width="3.57421875" style="6" customWidth="1"/>
    <col min="8210" max="8210" width="1.421875" style="6" customWidth="1"/>
    <col min="8211" max="8211" width="7.00390625" style="6" customWidth="1"/>
    <col min="8212" max="8220" width="9.140625" style="6" hidden="1" customWidth="1"/>
    <col min="8221" max="8221" width="9.421875" style="6" customWidth="1"/>
    <col min="8222" max="8222" width="12.8515625" style="6" customWidth="1"/>
    <col min="8223" max="8223" width="14.00390625" style="6" customWidth="1"/>
    <col min="8224" max="8235" width="9.140625" style="6" customWidth="1"/>
    <col min="8236" max="8256" width="9.140625" style="6" hidden="1" customWidth="1"/>
    <col min="8257" max="8448" width="9.140625" style="6" customWidth="1"/>
    <col min="8449" max="8449" width="7.140625" style="6" customWidth="1"/>
    <col min="8450" max="8450" width="1.421875" style="6" customWidth="1"/>
    <col min="8451" max="8451" width="3.57421875" style="6" customWidth="1"/>
    <col min="8452" max="8452" width="3.7109375" style="6" customWidth="1"/>
    <col min="8453" max="8453" width="14.7109375" style="6" customWidth="1"/>
    <col min="8454" max="8455" width="9.57421875" style="6" customWidth="1"/>
    <col min="8456" max="8456" width="10.7109375" style="6" customWidth="1"/>
    <col min="8457" max="8457" width="6.00390625" style="6" customWidth="1"/>
    <col min="8458" max="8458" width="4.421875" style="6" customWidth="1"/>
    <col min="8459" max="8459" width="9.8515625" style="6" customWidth="1"/>
    <col min="8460" max="8460" width="10.28125" style="6" customWidth="1"/>
    <col min="8461" max="8462" width="5.140625" style="6" customWidth="1"/>
    <col min="8463" max="8463" width="1.7109375" style="6" customWidth="1"/>
    <col min="8464" max="8464" width="10.7109375" style="6" customWidth="1"/>
    <col min="8465" max="8465" width="3.57421875" style="6" customWidth="1"/>
    <col min="8466" max="8466" width="1.421875" style="6" customWidth="1"/>
    <col min="8467" max="8467" width="7.00390625" style="6" customWidth="1"/>
    <col min="8468" max="8476" width="9.140625" style="6" hidden="1" customWidth="1"/>
    <col min="8477" max="8477" width="9.421875" style="6" customWidth="1"/>
    <col min="8478" max="8478" width="12.8515625" style="6" customWidth="1"/>
    <col min="8479" max="8479" width="14.00390625" style="6" customWidth="1"/>
    <col min="8480" max="8491" width="9.140625" style="6" customWidth="1"/>
    <col min="8492" max="8512" width="9.140625" style="6" hidden="1" customWidth="1"/>
    <col min="8513" max="8704" width="9.140625" style="6" customWidth="1"/>
    <col min="8705" max="8705" width="7.140625" style="6" customWidth="1"/>
    <col min="8706" max="8706" width="1.421875" style="6" customWidth="1"/>
    <col min="8707" max="8707" width="3.57421875" style="6" customWidth="1"/>
    <col min="8708" max="8708" width="3.7109375" style="6" customWidth="1"/>
    <col min="8709" max="8709" width="14.7109375" style="6" customWidth="1"/>
    <col min="8710" max="8711" width="9.57421875" style="6" customWidth="1"/>
    <col min="8712" max="8712" width="10.7109375" style="6" customWidth="1"/>
    <col min="8713" max="8713" width="6.00390625" style="6" customWidth="1"/>
    <col min="8714" max="8714" width="4.421875" style="6" customWidth="1"/>
    <col min="8715" max="8715" width="9.8515625" style="6" customWidth="1"/>
    <col min="8716" max="8716" width="10.28125" style="6" customWidth="1"/>
    <col min="8717" max="8718" width="5.140625" style="6" customWidth="1"/>
    <col min="8719" max="8719" width="1.7109375" style="6" customWidth="1"/>
    <col min="8720" max="8720" width="10.7109375" style="6" customWidth="1"/>
    <col min="8721" max="8721" width="3.57421875" style="6" customWidth="1"/>
    <col min="8722" max="8722" width="1.421875" style="6" customWidth="1"/>
    <col min="8723" max="8723" width="7.00390625" style="6" customWidth="1"/>
    <col min="8724" max="8732" width="9.140625" style="6" hidden="1" customWidth="1"/>
    <col min="8733" max="8733" width="9.421875" style="6" customWidth="1"/>
    <col min="8734" max="8734" width="12.8515625" style="6" customWidth="1"/>
    <col min="8735" max="8735" width="14.00390625" style="6" customWidth="1"/>
    <col min="8736" max="8747" width="9.140625" style="6" customWidth="1"/>
    <col min="8748" max="8768" width="9.140625" style="6" hidden="1" customWidth="1"/>
    <col min="8769" max="8960" width="9.140625" style="6" customWidth="1"/>
    <col min="8961" max="8961" width="7.140625" style="6" customWidth="1"/>
    <col min="8962" max="8962" width="1.421875" style="6" customWidth="1"/>
    <col min="8963" max="8963" width="3.57421875" style="6" customWidth="1"/>
    <col min="8964" max="8964" width="3.7109375" style="6" customWidth="1"/>
    <col min="8965" max="8965" width="14.7109375" style="6" customWidth="1"/>
    <col min="8966" max="8967" width="9.57421875" style="6" customWidth="1"/>
    <col min="8968" max="8968" width="10.7109375" style="6" customWidth="1"/>
    <col min="8969" max="8969" width="6.00390625" style="6" customWidth="1"/>
    <col min="8970" max="8970" width="4.421875" style="6" customWidth="1"/>
    <col min="8971" max="8971" width="9.8515625" style="6" customWidth="1"/>
    <col min="8972" max="8972" width="10.28125" style="6" customWidth="1"/>
    <col min="8973" max="8974" width="5.140625" style="6" customWidth="1"/>
    <col min="8975" max="8975" width="1.7109375" style="6" customWidth="1"/>
    <col min="8976" max="8976" width="10.7109375" style="6" customWidth="1"/>
    <col min="8977" max="8977" width="3.57421875" style="6" customWidth="1"/>
    <col min="8978" max="8978" width="1.421875" style="6" customWidth="1"/>
    <col min="8979" max="8979" width="7.00390625" style="6" customWidth="1"/>
    <col min="8980" max="8988" width="9.140625" style="6" hidden="1" customWidth="1"/>
    <col min="8989" max="8989" width="9.421875" style="6" customWidth="1"/>
    <col min="8990" max="8990" width="12.8515625" style="6" customWidth="1"/>
    <col min="8991" max="8991" width="14.00390625" style="6" customWidth="1"/>
    <col min="8992" max="9003" width="9.140625" style="6" customWidth="1"/>
    <col min="9004" max="9024" width="9.140625" style="6" hidden="1" customWidth="1"/>
    <col min="9025" max="9216" width="9.140625" style="6" customWidth="1"/>
    <col min="9217" max="9217" width="7.140625" style="6" customWidth="1"/>
    <col min="9218" max="9218" width="1.421875" style="6" customWidth="1"/>
    <col min="9219" max="9219" width="3.57421875" style="6" customWidth="1"/>
    <col min="9220" max="9220" width="3.7109375" style="6" customWidth="1"/>
    <col min="9221" max="9221" width="14.7109375" style="6" customWidth="1"/>
    <col min="9222" max="9223" width="9.57421875" style="6" customWidth="1"/>
    <col min="9224" max="9224" width="10.7109375" style="6" customWidth="1"/>
    <col min="9225" max="9225" width="6.00390625" style="6" customWidth="1"/>
    <col min="9226" max="9226" width="4.421875" style="6" customWidth="1"/>
    <col min="9227" max="9227" width="9.8515625" style="6" customWidth="1"/>
    <col min="9228" max="9228" width="10.28125" style="6" customWidth="1"/>
    <col min="9229" max="9230" width="5.140625" style="6" customWidth="1"/>
    <col min="9231" max="9231" width="1.7109375" style="6" customWidth="1"/>
    <col min="9232" max="9232" width="10.7109375" style="6" customWidth="1"/>
    <col min="9233" max="9233" width="3.57421875" style="6" customWidth="1"/>
    <col min="9234" max="9234" width="1.421875" style="6" customWidth="1"/>
    <col min="9235" max="9235" width="7.00390625" style="6" customWidth="1"/>
    <col min="9236" max="9244" width="9.140625" style="6" hidden="1" customWidth="1"/>
    <col min="9245" max="9245" width="9.421875" style="6" customWidth="1"/>
    <col min="9246" max="9246" width="12.8515625" style="6" customWidth="1"/>
    <col min="9247" max="9247" width="14.00390625" style="6" customWidth="1"/>
    <col min="9248" max="9259" width="9.140625" style="6" customWidth="1"/>
    <col min="9260" max="9280" width="9.140625" style="6" hidden="1" customWidth="1"/>
    <col min="9281" max="9472" width="9.140625" style="6" customWidth="1"/>
    <col min="9473" max="9473" width="7.140625" style="6" customWidth="1"/>
    <col min="9474" max="9474" width="1.421875" style="6" customWidth="1"/>
    <col min="9475" max="9475" width="3.57421875" style="6" customWidth="1"/>
    <col min="9476" max="9476" width="3.7109375" style="6" customWidth="1"/>
    <col min="9477" max="9477" width="14.7109375" style="6" customWidth="1"/>
    <col min="9478" max="9479" width="9.57421875" style="6" customWidth="1"/>
    <col min="9480" max="9480" width="10.7109375" style="6" customWidth="1"/>
    <col min="9481" max="9481" width="6.00390625" style="6" customWidth="1"/>
    <col min="9482" max="9482" width="4.421875" style="6" customWidth="1"/>
    <col min="9483" max="9483" width="9.8515625" style="6" customWidth="1"/>
    <col min="9484" max="9484" width="10.28125" style="6" customWidth="1"/>
    <col min="9485" max="9486" width="5.140625" style="6" customWidth="1"/>
    <col min="9487" max="9487" width="1.7109375" style="6" customWidth="1"/>
    <col min="9488" max="9488" width="10.7109375" style="6" customWidth="1"/>
    <col min="9489" max="9489" width="3.57421875" style="6" customWidth="1"/>
    <col min="9490" max="9490" width="1.421875" style="6" customWidth="1"/>
    <col min="9491" max="9491" width="7.00390625" style="6" customWidth="1"/>
    <col min="9492" max="9500" width="9.140625" style="6" hidden="1" customWidth="1"/>
    <col min="9501" max="9501" width="9.421875" style="6" customWidth="1"/>
    <col min="9502" max="9502" width="12.8515625" style="6" customWidth="1"/>
    <col min="9503" max="9503" width="14.00390625" style="6" customWidth="1"/>
    <col min="9504" max="9515" width="9.140625" style="6" customWidth="1"/>
    <col min="9516" max="9536" width="9.140625" style="6" hidden="1" customWidth="1"/>
    <col min="9537" max="9728" width="9.140625" style="6" customWidth="1"/>
    <col min="9729" max="9729" width="7.140625" style="6" customWidth="1"/>
    <col min="9730" max="9730" width="1.421875" style="6" customWidth="1"/>
    <col min="9731" max="9731" width="3.57421875" style="6" customWidth="1"/>
    <col min="9732" max="9732" width="3.7109375" style="6" customWidth="1"/>
    <col min="9733" max="9733" width="14.7109375" style="6" customWidth="1"/>
    <col min="9734" max="9735" width="9.57421875" style="6" customWidth="1"/>
    <col min="9736" max="9736" width="10.7109375" style="6" customWidth="1"/>
    <col min="9737" max="9737" width="6.00390625" style="6" customWidth="1"/>
    <col min="9738" max="9738" width="4.421875" style="6" customWidth="1"/>
    <col min="9739" max="9739" width="9.8515625" style="6" customWidth="1"/>
    <col min="9740" max="9740" width="10.28125" style="6" customWidth="1"/>
    <col min="9741" max="9742" width="5.140625" style="6" customWidth="1"/>
    <col min="9743" max="9743" width="1.7109375" style="6" customWidth="1"/>
    <col min="9744" max="9744" width="10.7109375" style="6" customWidth="1"/>
    <col min="9745" max="9745" width="3.57421875" style="6" customWidth="1"/>
    <col min="9746" max="9746" width="1.421875" style="6" customWidth="1"/>
    <col min="9747" max="9747" width="7.00390625" style="6" customWidth="1"/>
    <col min="9748" max="9756" width="9.140625" style="6" hidden="1" customWidth="1"/>
    <col min="9757" max="9757" width="9.421875" style="6" customWidth="1"/>
    <col min="9758" max="9758" width="12.8515625" style="6" customWidth="1"/>
    <col min="9759" max="9759" width="14.00390625" style="6" customWidth="1"/>
    <col min="9760" max="9771" width="9.140625" style="6" customWidth="1"/>
    <col min="9772" max="9792" width="9.140625" style="6" hidden="1" customWidth="1"/>
    <col min="9793" max="9984" width="9.140625" style="6" customWidth="1"/>
    <col min="9985" max="9985" width="7.140625" style="6" customWidth="1"/>
    <col min="9986" max="9986" width="1.421875" style="6" customWidth="1"/>
    <col min="9987" max="9987" width="3.57421875" style="6" customWidth="1"/>
    <col min="9988" max="9988" width="3.7109375" style="6" customWidth="1"/>
    <col min="9989" max="9989" width="14.7109375" style="6" customWidth="1"/>
    <col min="9990" max="9991" width="9.57421875" style="6" customWidth="1"/>
    <col min="9992" max="9992" width="10.7109375" style="6" customWidth="1"/>
    <col min="9993" max="9993" width="6.00390625" style="6" customWidth="1"/>
    <col min="9994" max="9994" width="4.421875" style="6" customWidth="1"/>
    <col min="9995" max="9995" width="9.8515625" style="6" customWidth="1"/>
    <col min="9996" max="9996" width="10.28125" style="6" customWidth="1"/>
    <col min="9997" max="9998" width="5.140625" style="6" customWidth="1"/>
    <col min="9999" max="9999" width="1.7109375" style="6" customWidth="1"/>
    <col min="10000" max="10000" width="10.7109375" style="6" customWidth="1"/>
    <col min="10001" max="10001" width="3.57421875" style="6" customWidth="1"/>
    <col min="10002" max="10002" width="1.421875" style="6" customWidth="1"/>
    <col min="10003" max="10003" width="7.00390625" style="6" customWidth="1"/>
    <col min="10004" max="10012" width="9.140625" style="6" hidden="1" customWidth="1"/>
    <col min="10013" max="10013" width="9.421875" style="6" customWidth="1"/>
    <col min="10014" max="10014" width="12.8515625" style="6" customWidth="1"/>
    <col min="10015" max="10015" width="14.00390625" style="6" customWidth="1"/>
    <col min="10016" max="10027" width="9.140625" style="6" customWidth="1"/>
    <col min="10028" max="10048" width="9.140625" style="6" hidden="1" customWidth="1"/>
    <col min="10049" max="10240" width="9.140625" style="6" customWidth="1"/>
    <col min="10241" max="10241" width="7.140625" style="6" customWidth="1"/>
    <col min="10242" max="10242" width="1.421875" style="6" customWidth="1"/>
    <col min="10243" max="10243" width="3.57421875" style="6" customWidth="1"/>
    <col min="10244" max="10244" width="3.7109375" style="6" customWidth="1"/>
    <col min="10245" max="10245" width="14.7109375" style="6" customWidth="1"/>
    <col min="10246" max="10247" width="9.57421875" style="6" customWidth="1"/>
    <col min="10248" max="10248" width="10.7109375" style="6" customWidth="1"/>
    <col min="10249" max="10249" width="6.00390625" style="6" customWidth="1"/>
    <col min="10250" max="10250" width="4.421875" style="6" customWidth="1"/>
    <col min="10251" max="10251" width="9.8515625" style="6" customWidth="1"/>
    <col min="10252" max="10252" width="10.28125" style="6" customWidth="1"/>
    <col min="10253" max="10254" width="5.140625" style="6" customWidth="1"/>
    <col min="10255" max="10255" width="1.7109375" style="6" customWidth="1"/>
    <col min="10256" max="10256" width="10.7109375" style="6" customWidth="1"/>
    <col min="10257" max="10257" width="3.57421875" style="6" customWidth="1"/>
    <col min="10258" max="10258" width="1.421875" style="6" customWidth="1"/>
    <col min="10259" max="10259" width="7.00390625" style="6" customWidth="1"/>
    <col min="10260" max="10268" width="9.140625" style="6" hidden="1" customWidth="1"/>
    <col min="10269" max="10269" width="9.421875" style="6" customWidth="1"/>
    <col min="10270" max="10270" width="12.8515625" style="6" customWidth="1"/>
    <col min="10271" max="10271" width="14.00390625" style="6" customWidth="1"/>
    <col min="10272" max="10283" width="9.140625" style="6" customWidth="1"/>
    <col min="10284" max="10304" width="9.140625" style="6" hidden="1" customWidth="1"/>
    <col min="10305" max="10496" width="9.140625" style="6" customWidth="1"/>
    <col min="10497" max="10497" width="7.140625" style="6" customWidth="1"/>
    <col min="10498" max="10498" width="1.421875" style="6" customWidth="1"/>
    <col min="10499" max="10499" width="3.57421875" style="6" customWidth="1"/>
    <col min="10500" max="10500" width="3.7109375" style="6" customWidth="1"/>
    <col min="10501" max="10501" width="14.7109375" style="6" customWidth="1"/>
    <col min="10502" max="10503" width="9.57421875" style="6" customWidth="1"/>
    <col min="10504" max="10504" width="10.7109375" style="6" customWidth="1"/>
    <col min="10505" max="10505" width="6.00390625" style="6" customWidth="1"/>
    <col min="10506" max="10506" width="4.421875" style="6" customWidth="1"/>
    <col min="10507" max="10507" width="9.8515625" style="6" customWidth="1"/>
    <col min="10508" max="10508" width="10.28125" style="6" customWidth="1"/>
    <col min="10509" max="10510" width="5.140625" style="6" customWidth="1"/>
    <col min="10511" max="10511" width="1.7109375" style="6" customWidth="1"/>
    <col min="10512" max="10512" width="10.7109375" style="6" customWidth="1"/>
    <col min="10513" max="10513" width="3.57421875" style="6" customWidth="1"/>
    <col min="10514" max="10514" width="1.421875" style="6" customWidth="1"/>
    <col min="10515" max="10515" width="7.00390625" style="6" customWidth="1"/>
    <col min="10516" max="10524" width="9.140625" style="6" hidden="1" customWidth="1"/>
    <col min="10525" max="10525" width="9.421875" style="6" customWidth="1"/>
    <col min="10526" max="10526" width="12.8515625" style="6" customWidth="1"/>
    <col min="10527" max="10527" width="14.00390625" style="6" customWidth="1"/>
    <col min="10528" max="10539" width="9.140625" style="6" customWidth="1"/>
    <col min="10540" max="10560" width="9.140625" style="6" hidden="1" customWidth="1"/>
    <col min="10561" max="10752" width="9.140625" style="6" customWidth="1"/>
    <col min="10753" max="10753" width="7.140625" style="6" customWidth="1"/>
    <col min="10754" max="10754" width="1.421875" style="6" customWidth="1"/>
    <col min="10755" max="10755" width="3.57421875" style="6" customWidth="1"/>
    <col min="10756" max="10756" width="3.7109375" style="6" customWidth="1"/>
    <col min="10757" max="10757" width="14.7109375" style="6" customWidth="1"/>
    <col min="10758" max="10759" width="9.57421875" style="6" customWidth="1"/>
    <col min="10760" max="10760" width="10.7109375" style="6" customWidth="1"/>
    <col min="10761" max="10761" width="6.00390625" style="6" customWidth="1"/>
    <col min="10762" max="10762" width="4.421875" style="6" customWidth="1"/>
    <col min="10763" max="10763" width="9.8515625" style="6" customWidth="1"/>
    <col min="10764" max="10764" width="10.28125" style="6" customWidth="1"/>
    <col min="10765" max="10766" width="5.140625" style="6" customWidth="1"/>
    <col min="10767" max="10767" width="1.7109375" style="6" customWidth="1"/>
    <col min="10768" max="10768" width="10.7109375" style="6" customWidth="1"/>
    <col min="10769" max="10769" width="3.57421875" style="6" customWidth="1"/>
    <col min="10770" max="10770" width="1.421875" style="6" customWidth="1"/>
    <col min="10771" max="10771" width="7.00390625" style="6" customWidth="1"/>
    <col min="10772" max="10780" width="9.140625" style="6" hidden="1" customWidth="1"/>
    <col min="10781" max="10781" width="9.421875" style="6" customWidth="1"/>
    <col min="10782" max="10782" width="12.8515625" style="6" customWidth="1"/>
    <col min="10783" max="10783" width="14.00390625" style="6" customWidth="1"/>
    <col min="10784" max="10795" width="9.140625" style="6" customWidth="1"/>
    <col min="10796" max="10816" width="9.140625" style="6" hidden="1" customWidth="1"/>
    <col min="10817" max="11008" width="9.140625" style="6" customWidth="1"/>
    <col min="11009" max="11009" width="7.140625" style="6" customWidth="1"/>
    <col min="11010" max="11010" width="1.421875" style="6" customWidth="1"/>
    <col min="11011" max="11011" width="3.57421875" style="6" customWidth="1"/>
    <col min="11012" max="11012" width="3.7109375" style="6" customWidth="1"/>
    <col min="11013" max="11013" width="14.7109375" style="6" customWidth="1"/>
    <col min="11014" max="11015" width="9.57421875" style="6" customWidth="1"/>
    <col min="11016" max="11016" width="10.7109375" style="6" customWidth="1"/>
    <col min="11017" max="11017" width="6.00390625" style="6" customWidth="1"/>
    <col min="11018" max="11018" width="4.421875" style="6" customWidth="1"/>
    <col min="11019" max="11019" width="9.8515625" style="6" customWidth="1"/>
    <col min="11020" max="11020" width="10.28125" style="6" customWidth="1"/>
    <col min="11021" max="11022" width="5.140625" style="6" customWidth="1"/>
    <col min="11023" max="11023" width="1.7109375" style="6" customWidth="1"/>
    <col min="11024" max="11024" width="10.7109375" style="6" customWidth="1"/>
    <col min="11025" max="11025" width="3.57421875" style="6" customWidth="1"/>
    <col min="11026" max="11026" width="1.421875" style="6" customWidth="1"/>
    <col min="11027" max="11027" width="7.00390625" style="6" customWidth="1"/>
    <col min="11028" max="11036" width="9.140625" style="6" hidden="1" customWidth="1"/>
    <col min="11037" max="11037" width="9.421875" style="6" customWidth="1"/>
    <col min="11038" max="11038" width="12.8515625" style="6" customWidth="1"/>
    <col min="11039" max="11039" width="14.00390625" style="6" customWidth="1"/>
    <col min="11040" max="11051" width="9.140625" style="6" customWidth="1"/>
    <col min="11052" max="11072" width="9.140625" style="6" hidden="1" customWidth="1"/>
    <col min="11073" max="11264" width="9.140625" style="6" customWidth="1"/>
    <col min="11265" max="11265" width="7.140625" style="6" customWidth="1"/>
    <col min="11266" max="11266" width="1.421875" style="6" customWidth="1"/>
    <col min="11267" max="11267" width="3.57421875" style="6" customWidth="1"/>
    <col min="11268" max="11268" width="3.7109375" style="6" customWidth="1"/>
    <col min="11269" max="11269" width="14.7109375" style="6" customWidth="1"/>
    <col min="11270" max="11271" width="9.57421875" style="6" customWidth="1"/>
    <col min="11272" max="11272" width="10.7109375" style="6" customWidth="1"/>
    <col min="11273" max="11273" width="6.00390625" style="6" customWidth="1"/>
    <col min="11274" max="11274" width="4.421875" style="6" customWidth="1"/>
    <col min="11275" max="11275" width="9.8515625" style="6" customWidth="1"/>
    <col min="11276" max="11276" width="10.28125" style="6" customWidth="1"/>
    <col min="11277" max="11278" width="5.140625" style="6" customWidth="1"/>
    <col min="11279" max="11279" width="1.7109375" style="6" customWidth="1"/>
    <col min="11280" max="11280" width="10.7109375" style="6" customWidth="1"/>
    <col min="11281" max="11281" width="3.57421875" style="6" customWidth="1"/>
    <col min="11282" max="11282" width="1.421875" style="6" customWidth="1"/>
    <col min="11283" max="11283" width="7.00390625" style="6" customWidth="1"/>
    <col min="11284" max="11292" width="9.140625" style="6" hidden="1" customWidth="1"/>
    <col min="11293" max="11293" width="9.421875" style="6" customWidth="1"/>
    <col min="11294" max="11294" width="12.8515625" style="6" customWidth="1"/>
    <col min="11295" max="11295" width="14.00390625" style="6" customWidth="1"/>
    <col min="11296" max="11307" width="9.140625" style="6" customWidth="1"/>
    <col min="11308" max="11328" width="9.140625" style="6" hidden="1" customWidth="1"/>
    <col min="11329" max="11520" width="9.140625" style="6" customWidth="1"/>
    <col min="11521" max="11521" width="7.140625" style="6" customWidth="1"/>
    <col min="11522" max="11522" width="1.421875" style="6" customWidth="1"/>
    <col min="11523" max="11523" width="3.57421875" style="6" customWidth="1"/>
    <col min="11524" max="11524" width="3.7109375" style="6" customWidth="1"/>
    <col min="11525" max="11525" width="14.7109375" style="6" customWidth="1"/>
    <col min="11526" max="11527" width="9.57421875" style="6" customWidth="1"/>
    <col min="11528" max="11528" width="10.7109375" style="6" customWidth="1"/>
    <col min="11529" max="11529" width="6.00390625" style="6" customWidth="1"/>
    <col min="11530" max="11530" width="4.421875" style="6" customWidth="1"/>
    <col min="11531" max="11531" width="9.8515625" style="6" customWidth="1"/>
    <col min="11532" max="11532" width="10.28125" style="6" customWidth="1"/>
    <col min="11533" max="11534" width="5.140625" style="6" customWidth="1"/>
    <col min="11535" max="11535" width="1.7109375" style="6" customWidth="1"/>
    <col min="11536" max="11536" width="10.7109375" style="6" customWidth="1"/>
    <col min="11537" max="11537" width="3.57421875" style="6" customWidth="1"/>
    <col min="11538" max="11538" width="1.421875" style="6" customWidth="1"/>
    <col min="11539" max="11539" width="7.00390625" style="6" customWidth="1"/>
    <col min="11540" max="11548" width="9.140625" style="6" hidden="1" customWidth="1"/>
    <col min="11549" max="11549" width="9.421875" style="6" customWidth="1"/>
    <col min="11550" max="11550" width="12.8515625" style="6" customWidth="1"/>
    <col min="11551" max="11551" width="14.00390625" style="6" customWidth="1"/>
    <col min="11552" max="11563" width="9.140625" style="6" customWidth="1"/>
    <col min="11564" max="11584" width="9.140625" style="6" hidden="1" customWidth="1"/>
    <col min="11585" max="11776" width="9.140625" style="6" customWidth="1"/>
    <col min="11777" max="11777" width="7.140625" style="6" customWidth="1"/>
    <col min="11778" max="11778" width="1.421875" style="6" customWidth="1"/>
    <col min="11779" max="11779" width="3.57421875" style="6" customWidth="1"/>
    <col min="11780" max="11780" width="3.7109375" style="6" customWidth="1"/>
    <col min="11781" max="11781" width="14.7109375" style="6" customWidth="1"/>
    <col min="11782" max="11783" width="9.57421875" style="6" customWidth="1"/>
    <col min="11784" max="11784" width="10.7109375" style="6" customWidth="1"/>
    <col min="11785" max="11785" width="6.00390625" style="6" customWidth="1"/>
    <col min="11786" max="11786" width="4.421875" style="6" customWidth="1"/>
    <col min="11787" max="11787" width="9.8515625" style="6" customWidth="1"/>
    <col min="11788" max="11788" width="10.28125" style="6" customWidth="1"/>
    <col min="11789" max="11790" width="5.140625" style="6" customWidth="1"/>
    <col min="11791" max="11791" width="1.7109375" style="6" customWidth="1"/>
    <col min="11792" max="11792" width="10.7109375" style="6" customWidth="1"/>
    <col min="11793" max="11793" width="3.57421875" style="6" customWidth="1"/>
    <col min="11794" max="11794" width="1.421875" style="6" customWidth="1"/>
    <col min="11795" max="11795" width="7.00390625" style="6" customWidth="1"/>
    <col min="11796" max="11804" width="9.140625" style="6" hidden="1" customWidth="1"/>
    <col min="11805" max="11805" width="9.421875" style="6" customWidth="1"/>
    <col min="11806" max="11806" width="12.8515625" style="6" customWidth="1"/>
    <col min="11807" max="11807" width="14.00390625" style="6" customWidth="1"/>
    <col min="11808" max="11819" width="9.140625" style="6" customWidth="1"/>
    <col min="11820" max="11840" width="9.140625" style="6" hidden="1" customWidth="1"/>
    <col min="11841" max="12032" width="9.140625" style="6" customWidth="1"/>
    <col min="12033" max="12033" width="7.140625" style="6" customWidth="1"/>
    <col min="12034" max="12034" width="1.421875" style="6" customWidth="1"/>
    <col min="12035" max="12035" width="3.57421875" style="6" customWidth="1"/>
    <col min="12036" max="12036" width="3.7109375" style="6" customWidth="1"/>
    <col min="12037" max="12037" width="14.7109375" style="6" customWidth="1"/>
    <col min="12038" max="12039" width="9.57421875" style="6" customWidth="1"/>
    <col min="12040" max="12040" width="10.7109375" style="6" customWidth="1"/>
    <col min="12041" max="12041" width="6.00390625" style="6" customWidth="1"/>
    <col min="12042" max="12042" width="4.421875" style="6" customWidth="1"/>
    <col min="12043" max="12043" width="9.8515625" style="6" customWidth="1"/>
    <col min="12044" max="12044" width="10.28125" style="6" customWidth="1"/>
    <col min="12045" max="12046" width="5.140625" style="6" customWidth="1"/>
    <col min="12047" max="12047" width="1.7109375" style="6" customWidth="1"/>
    <col min="12048" max="12048" width="10.7109375" style="6" customWidth="1"/>
    <col min="12049" max="12049" width="3.57421875" style="6" customWidth="1"/>
    <col min="12050" max="12050" width="1.421875" style="6" customWidth="1"/>
    <col min="12051" max="12051" width="7.00390625" style="6" customWidth="1"/>
    <col min="12052" max="12060" width="9.140625" style="6" hidden="1" customWidth="1"/>
    <col min="12061" max="12061" width="9.421875" style="6" customWidth="1"/>
    <col min="12062" max="12062" width="12.8515625" style="6" customWidth="1"/>
    <col min="12063" max="12063" width="14.00390625" style="6" customWidth="1"/>
    <col min="12064" max="12075" width="9.140625" style="6" customWidth="1"/>
    <col min="12076" max="12096" width="9.140625" style="6" hidden="1" customWidth="1"/>
    <col min="12097" max="12288" width="9.140625" style="6" customWidth="1"/>
    <col min="12289" max="12289" width="7.140625" style="6" customWidth="1"/>
    <col min="12290" max="12290" width="1.421875" style="6" customWidth="1"/>
    <col min="12291" max="12291" width="3.57421875" style="6" customWidth="1"/>
    <col min="12292" max="12292" width="3.7109375" style="6" customWidth="1"/>
    <col min="12293" max="12293" width="14.7109375" style="6" customWidth="1"/>
    <col min="12294" max="12295" width="9.57421875" style="6" customWidth="1"/>
    <col min="12296" max="12296" width="10.7109375" style="6" customWidth="1"/>
    <col min="12297" max="12297" width="6.00390625" style="6" customWidth="1"/>
    <col min="12298" max="12298" width="4.421875" style="6" customWidth="1"/>
    <col min="12299" max="12299" width="9.8515625" style="6" customWidth="1"/>
    <col min="12300" max="12300" width="10.28125" style="6" customWidth="1"/>
    <col min="12301" max="12302" width="5.140625" style="6" customWidth="1"/>
    <col min="12303" max="12303" width="1.7109375" style="6" customWidth="1"/>
    <col min="12304" max="12304" width="10.7109375" style="6" customWidth="1"/>
    <col min="12305" max="12305" width="3.57421875" style="6" customWidth="1"/>
    <col min="12306" max="12306" width="1.421875" style="6" customWidth="1"/>
    <col min="12307" max="12307" width="7.00390625" style="6" customWidth="1"/>
    <col min="12308" max="12316" width="9.140625" style="6" hidden="1" customWidth="1"/>
    <col min="12317" max="12317" width="9.421875" style="6" customWidth="1"/>
    <col min="12318" max="12318" width="12.8515625" style="6" customWidth="1"/>
    <col min="12319" max="12319" width="14.00390625" style="6" customWidth="1"/>
    <col min="12320" max="12331" width="9.140625" style="6" customWidth="1"/>
    <col min="12332" max="12352" width="9.140625" style="6" hidden="1" customWidth="1"/>
    <col min="12353" max="12544" width="9.140625" style="6" customWidth="1"/>
    <col min="12545" max="12545" width="7.140625" style="6" customWidth="1"/>
    <col min="12546" max="12546" width="1.421875" style="6" customWidth="1"/>
    <col min="12547" max="12547" width="3.57421875" style="6" customWidth="1"/>
    <col min="12548" max="12548" width="3.7109375" style="6" customWidth="1"/>
    <col min="12549" max="12549" width="14.7109375" style="6" customWidth="1"/>
    <col min="12550" max="12551" width="9.57421875" style="6" customWidth="1"/>
    <col min="12552" max="12552" width="10.7109375" style="6" customWidth="1"/>
    <col min="12553" max="12553" width="6.00390625" style="6" customWidth="1"/>
    <col min="12554" max="12554" width="4.421875" style="6" customWidth="1"/>
    <col min="12555" max="12555" width="9.8515625" style="6" customWidth="1"/>
    <col min="12556" max="12556" width="10.28125" style="6" customWidth="1"/>
    <col min="12557" max="12558" width="5.140625" style="6" customWidth="1"/>
    <col min="12559" max="12559" width="1.7109375" style="6" customWidth="1"/>
    <col min="12560" max="12560" width="10.7109375" style="6" customWidth="1"/>
    <col min="12561" max="12561" width="3.57421875" style="6" customWidth="1"/>
    <col min="12562" max="12562" width="1.421875" style="6" customWidth="1"/>
    <col min="12563" max="12563" width="7.00390625" style="6" customWidth="1"/>
    <col min="12564" max="12572" width="9.140625" style="6" hidden="1" customWidth="1"/>
    <col min="12573" max="12573" width="9.421875" style="6" customWidth="1"/>
    <col min="12574" max="12574" width="12.8515625" style="6" customWidth="1"/>
    <col min="12575" max="12575" width="14.00390625" style="6" customWidth="1"/>
    <col min="12576" max="12587" width="9.140625" style="6" customWidth="1"/>
    <col min="12588" max="12608" width="9.140625" style="6" hidden="1" customWidth="1"/>
    <col min="12609" max="12800" width="9.140625" style="6" customWidth="1"/>
    <col min="12801" max="12801" width="7.140625" style="6" customWidth="1"/>
    <col min="12802" max="12802" width="1.421875" style="6" customWidth="1"/>
    <col min="12803" max="12803" width="3.57421875" style="6" customWidth="1"/>
    <col min="12804" max="12804" width="3.7109375" style="6" customWidth="1"/>
    <col min="12805" max="12805" width="14.7109375" style="6" customWidth="1"/>
    <col min="12806" max="12807" width="9.57421875" style="6" customWidth="1"/>
    <col min="12808" max="12808" width="10.7109375" style="6" customWidth="1"/>
    <col min="12809" max="12809" width="6.00390625" style="6" customWidth="1"/>
    <col min="12810" max="12810" width="4.421875" style="6" customWidth="1"/>
    <col min="12811" max="12811" width="9.8515625" style="6" customWidth="1"/>
    <col min="12812" max="12812" width="10.28125" style="6" customWidth="1"/>
    <col min="12813" max="12814" width="5.140625" style="6" customWidth="1"/>
    <col min="12815" max="12815" width="1.7109375" style="6" customWidth="1"/>
    <col min="12816" max="12816" width="10.7109375" style="6" customWidth="1"/>
    <col min="12817" max="12817" width="3.57421875" style="6" customWidth="1"/>
    <col min="12818" max="12818" width="1.421875" style="6" customWidth="1"/>
    <col min="12819" max="12819" width="7.00390625" style="6" customWidth="1"/>
    <col min="12820" max="12828" width="9.140625" style="6" hidden="1" customWidth="1"/>
    <col min="12829" max="12829" width="9.421875" style="6" customWidth="1"/>
    <col min="12830" max="12830" width="12.8515625" style="6" customWidth="1"/>
    <col min="12831" max="12831" width="14.00390625" style="6" customWidth="1"/>
    <col min="12832" max="12843" width="9.140625" style="6" customWidth="1"/>
    <col min="12844" max="12864" width="9.140625" style="6" hidden="1" customWidth="1"/>
    <col min="12865" max="13056" width="9.140625" style="6" customWidth="1"/>
    <col min="13057" max="13057" width="7.140625" style="6" customWidth="1"/>
    <col min="13058" max="13058" width="1.421875" style="6" customWidth="1"/>
    <col min="13059" max="13059" width="3.57421875" style="6" customWidth="1"/>
    <col min="13060" max="13060" width="3.7109375" style="6" customWidth="1"/>
    <col min="13061" max="13061" width="14.7109375" style="6" customWidth="1"/>
    <col min="13062" max="13063" width="9.57421875" style="6" customWidth="1"/>
    <col min="13064" max="13064" width="10.7109375" style="6" customWidth="1"/>
    <col min="13065" max="13065" width="6.00390625" style="6" customWidth="1"/>
    <col min="13066" max="13066" width="4.421875" style="6" customWidth="1"/>
    <col min="13067" max="13067" width="9.8515625" style="6" customWidth="1"/>
    <col min="13068" max="13068" width="10.28125" style="6" customWidth="1"/>
    <col min="13069" max="13070" width="5.140625" style="6" customWidth="1"/>
    <col min="13071" max="13071" width="1.7109375" style="6" customWidth="1"/>
    <col min="13072" max="13072" width="10.7109375" style="6" customWidth="1"/>
    <col min="13073" max="13073" width="3.57421875" style="6" customWidth="1"/>
    <col min="13074" max="13074" width="1.421875" style="6" customWidth="1"/>
    <col min="13075" max="13075" width="7.00390625" style="6" customWidth="1"/>
    <col min="13076" max="13084" width="9.140625" style="6" hidden="1" customWidth="1"/>
    <col min="13085" max="13085" width="9.421875" style="6" customWidth="1"/>
    <col min="13086" max="13086" width="12.8515625" style="6" customWidth="1"/>
    <col min="13087" max="13087" width="14.00390625" style="6" customWidth="1"/>
    <col min="13088" max="13099" width="9.140625" style="6" customWidth="1"/>
    <col min="13100" max="13120" width="9.140625" style="6" hidden="1" customWidth="1"/>
    <col min="13121" max="13312" width="9.140625" style="6" customWidth="1"/>
    <col min="13313" max="13313" width="7.140625" style="6" customWidth="1"/>
    <col min="13314" max="13314" width="1.421875" style="6" customWidth="1"/>
    <col min="13315" max="13315" width="3.57421875" style="6" customWidth="1"/>
    <col min="13316" max="13316" width="3.7109375" style="6" customWidth="1"/>
    <col min="13317" max="13317" width="14.7109375" style="6" customWidth="1"/>
    <col min="13318" max="13319" width="9.57421875" style="6" customWidth="1"/>
    <col min="13320" max="13320" width="10.7109375" style="6" customWidth="1"/>
    <col min="13321" max="13321" width="6.00390625" style="6" customWidth="1"/>
    <col min="13322" max="13322" width="4.421875" style="6" customWidth="1"/>
    <col min="13323" max="13323" width="9.8515625" style="6" customWidth="1"/>
    <col min="13324" max="13324" width="10.28125" style="6" customWidth="1"/>
    <col min="13325" max="13326" width="5.140625" style="6" customWidth="1"/>
    <col min="13327" max="13327" width="1.7109375" style="6" customWidth="1"/>
    <col min="13328" max="13328" width="10.7109375" style="6" customWidth="1"/>
    <col min="13329" max="13329" width="3.57421875" style="6" customWidth="1"/>
    <col min="13330" max="13330" width="1.421875" style="6" customWidth="1"/>
    <col min="13331" max="13331" width="7.00390625" style="6" customWidth="1"/>
    <col min="13332" max="13340" width="9.140625" style="6" hidden="1" customWidth="1"/>
    <col min="13341" max="13341" width="9.421875" style="6" customWidth="1"/>
    <col min="13342" max="13342" width="12.8515625" style="6" customWidth="1"/>
    <col min="13343" max="13343" width="14.00390625" style="6" customWidth="1"/>
    <col min="13344" max="13355" width="9.140625" style="6" customWidth="1"/>
    <col min="13356" max="13376" width="9.140625" style="6" hidden="1" customWidth="1"/>
    <col min="13377" max="13568" width="9.140625" style="6" customWidth="1"/>
    <col min="13569" max="13569" width="7.140625" style="6" customWidth="1"/>
    <col min="13570" max="13570" width="1.421875" style="6" customWidth="1"/>
    <col min="13571" max="13571" width="3.57421875" style="6" customWidth="1"/>
    <col min="13572" max="13572" width="3.7109375" style="6" customWidth="1"/>
    <col min="13573" max="13573" width="14.7109375" style="6" customWidth="1"/>
    <col min="13574" max="13575" width="9.57421875" style="6" customWidth="1"/>
    <col min="13576" max="13576" width="10.7109375" style="6" customWidth="1"/>
    <col min="13577" max="13577" width="6.00390625" style="6" customWidth="1"/>
    <col min="13578" max="13578" width="4.421875" style="6" customWidth="1"/>
    <col min="13579" max="13579" width="9.8515625" style="6" customWidth="1"/>
    <col min="13580" max="13580" width="10.28125" style="6" customWidth="1"/>
    <col min="13581" max="13582" width="5.140625" style="6" customWidth="1"/>
    <col min="13583" max="13583" width="1.7109375" style="6" customWidth="1"/>
    <col min="13584" max="13584" width="10.7109375" style="6" customWidth="1"/>
    <col min="13585" max="13585" width="3.57421875" style="6" customWidth="1"/>
    <col min="13586" max="13586" width="1.421875" style="6" customWidth="1"/>
    <col min="13587" max="13587" width="7.00390625" style="6" customWidth="1"/>
    <col min="13588" max="13596" width="9.140625" style="6" hidden="1" customWidth="1"/>
    <col min="13597" max="13597" width="9.421875" style="6" customWidth="1"/>
    <col min="13598" max="13598" width="12.8515625" style="6" customWidth="1"/>
    <col min="13599" max="13599" width="14.00390625" style="6" customWidth="1"/>
    <col min="13600" max="13611" width="9.140625" style="6" customWidth="1"/>
    <col min="13612" max="13632" width="9.140625" style="6" hidden="1" customWidth="1"/>
    <col min="13633" max="13824" width="9.140625" style="6" customWidth="1"/>
    <col min="13825" max="13825" width="7.140625" style="6" customWidth="1"/>
    <col min="13826" max="13826" width="1.421875" style="6" customWidth="1"/>
    <col min="13827" max="13827" width="3.57421875" style="6" customWidth="1"/>
    <col min="13828" max="13828" width="3.7109375" style="6" customWidth="1"/>
    <col min="13829" max="13829" width="14.7109375" style="6" customWidth="1"/>
    <col min="13830" max="13831" width="9.57421875" style="6" customWidth="1"/>
    <col min="13832" max="13832" width="10.7109375" style="6" customWidth="1"/>
    <col min="13833" max="13833" width="6.00390625" style="6" customWidth="1"/>
    <col min="13834" max="13834" width="4.421875" style="6" customWidth="1"/>
    <col min="13835" max="13835" width="9.8515625" style="6" customWidth="1"/>
    <col min="13836" max="13836" width="10.28125" style="6" customWidth="1"/>
    <col min="13837" max="13838" width="5.140625" style="6" customWidth="1"/>
    <col min="13839" max="13839" width="1.7109375" style="6" customWidth="1"/>
    <col min="13840" max="13840" width="10.7109375" style="6" customWidth="1"/>
    <col min="13841" max="13841" width="3.57421875" style="6" customWidth="1"/>
    <col min="13842" max="13842" width="1.421875" style="6" customWidth="1"/>
    <col min="13843" max="13843" width="7.00390625" style="6" customWidth="1"/>
    <col min="13844" max="13852" width="9.140625" style="6" hidden="1" customWidth="1"/>
    <col min="13853" max="13853" width="9.421875" style="6" customWidth="1"/>
    <col min="13854" max="13854" width="12.8515625" style="6" customWidth="1"/>
    <col min="13855" max="13855" width="14.00390625" style="6" customWidth="1"/>
    <col min="13856" max="13867" width="9.140625" style="6" customWidth="1"/>
    <col min="13868" max="13888" width="9.140625" style="6" hidden="1" customWidth="1"/>
    <col min="13889" max="14080" width="9.140625" style="6" customWidth="1"/>
    <col min="14081" max="14081" width="7.140625" style="6" customWidth="1"/>
    <col min="14082" max="14082" width="1.421875" style="6" customWidth="1"/>
    <col min="14083" max="14083" width="3.57421875" style="6" customWidth="1"/>
    <col min="14084" max="14084" width="3.7109375" style="6" customWidth="1"/>
    <col min="14085" max="14085" width="14.7109375" style="6" customWidth="1"/>
    <col min="14086" max="14087" width="9.57421875" style="6" customWidth="1"/>
    <col min="14088" max="14088" width="10.7109375" style="6" customWidth="1"/>
    <col min="14089" max="14089" width="6.00390625" style="6" customWidth="1"/>
    <col min="14090" max="14090" width="4.421875" style="6" customWidth="1"/>
    <col min="14091" max="14091" width="9.8515625" style="6" customWidth="1"/>
    <col min="14092" max="14092" width="10.28125" style="6" customWidth="1"/>
    <col min="14093" max="14094" width="5.140625" style="6" customWidth="1"/>
    <col min="14095" max="14095" width="1.7109375" style="6" customWidth="1"/>
    <col min="14096" max="14096" width="10.7109375" style="6" customWidth="1"/>
    <col min="14097" max="14097" width="3.57421875" style="6" customWidth="1"/>
    <col min="14098" max="14098" width="1.421875" style="6" customWidth="1"/>
    <col min="14099" max="14099" width="7.00390625" style="6" customWidth="1"/>
    <col min="14100" max="14108" width="9.140625" style="6" hidden="1" customWidth="1"/>
    <col min="14109" max="14109" width="9.421875" style="6" customWidth="1"/>
    <col min="14110" max="14110" width="12.8515625" style="6" customWidth="1"/>
    <col min="14111" max="14111" width="14.00390625" style="6" customWidth="1"/>
    <col min="14112" max="14123" width="9.140625" style="6" customWidth="1"/>
    <col min="14124" max="14144" width="9.140625" style="6" hidden="1" customWidth="1"/>
    <col min="14145" max="14336" width="9.140625" style="6" customWidth="1"/>
    <col min="14337" max="14337" width="7.140625" style="6" customWidth="1"/>
    <col min="14338" max="14338" width="1.421875" style="6" customWidth="1"/>
    <col min="14339" max="14339" width="3.57421875" style="6" customWidth="1"/>
    <col min="14340" max="14340" width="3.7109375" style="6" customWidth="1"/>
    <col min="14341" max="14341" width="14.7109375" style="6" customWidth="1"/>
    <col min="14342" max="14343" width="9.57421875" style="6" customWidth="1"/>
    <col min="14344" max="14344" width="10.7109375" style="6" customWidth="1"/>
    <col min="14345" max="14345" width="6.00390625" style="6" customWidth="1"/>
    <col min="14346" max="14346" width="4.421875" style="6" customWidth="1"/>
    <col min="14347" max="14347" width="9.8515625" style="6" customWidth="1"/>
    <col min="14348" max="14348" width="10.28125" style="6" customWidth="1"/>
    <col min="14349" max="14350" width="5.140625" style="6" customWidth="1"/>
    <col min="14351" max="14351" width="1.7109375" style="6" customWidth="1"/>
    <col min="14352" max="14352" width="10.7109375" style="6" customWidth="1"/>
    <col min="14353" max="14353" width="3.57421875" style="6" customWidth="1"/>
    <col min="14354" max="14354" width="1.421875" style="6" customWidth="1"/>
    <col min="14355" max="14355" width="7.00390625" style="6" customWidth="1"/>
    <col min="14356" max="14364" width="9.140625" style="6" hidden="1" customWidth="1"/>
    <col min="14365" max="14365" width="9.421875" style="6" customWidth="1"/>
    <col min="14366" max="14366" width="12.8515625" style="6" customWidth="1"/>
    <col min="14367" max="14367" width="14.00390625" style="6" customWidth="1"/>
    <col min="14368" max="14379" width="9.140625" style="6" customWidth="1"/>
    <col min="14380" max="14400" width="9.140625" style="6" hidden="1" customWidth="1"/>
    <col min="14401" max="14592" width="9.140625" style="6" customWidth="1"/>
    <col min="14593" max="14593" width="7.140625" style="6" customWidth="1"/>
    <col min="14594" max="14594" width="1.421875" style="6" customWidth="1"/>
    <col min="14595" max="14595" width="3.57421875" style="6" customWidth="1"/>
    <col min="14596" max="14596" width="3.7109375" style="6" customWidth="1"/>
    <col min="14597" max="14597" width="14.7109375" style="6" customWidth="1"/>
    <col min="14598" max="14599" width="9.57421875" style="6" customWidth="1"/>
    <col min="14600" max="14600" width="10.7109375" style="6" customWidth="1"/>
    <col min="14601" max="14601" width="6.00390625" style="6" customWidth="1"/>
    <col min="14602" max="14602" width="4.421875" style="6" customWidth="1"/>
    <col min="14603" max="14603" width="9.8515625" style="6" customWidth="1"/>
    <col min="14604" max="14604" width="10.28125" style="6" customWidth="1"/>
    <col min="14605" max="14606" width="5.140625" style="6" customWidth="1"/>
    <col min="14607" max="14607" width="1.7109375" style="6" customWidth="1"/>
    <col min="14608" max="14608" width="10.7109375" style="6" customWidth="1"/>
    <col min="14609" max="14609" width="3.57421875" style="6" customWidth="1"/>
    <col min="14610" max="14610" width="1.421875" style="6" customWidth="1"/>
    <col min="14611" max="14611" width="7.00390625" style="6" customWidth="1"/>
    <col min="14612" max="14620" width="9.140625" style="6" hidden="1" customWidth="1"/>
    <col min="14621" max="14621" width="9.421875" style="6" customWidth="1"/>
    <col min="14622" max="14622" width="12.8515625" style="6" customWidth="1"/>
    <col min="14623" max="14623" width="14.00390625" style="6" customWidth="1"/>
    <col min="14624" max="14635" width="9.140625" style="6" customWidth="1"/>
    <col min="14636" max="14656" width="9.140625" style="6" hidden="1" customWidth="1"/>
    <col min="14657" max="14848" width="9.140625" style="6" customWidth="1"/>
    <col min="14849" max="14849" width="7.140625" style="6" customWidth="1"/>
    <col min="14850" max="14850" width="1.421875" style="6" customWidth="1"/>
    <col min="14851" max="14851" width="3.57421875" style="6" customWidth="1"/>
    <col min="14852" max="14852" width="3.7109375" style="6" customWidth="1"/>
    <col min="14853" max="14853" width="14.7109375" style="6" customWidth="1"/>
    <col min="14854" max="14855" width="9.57421875" style="6" customWidth="1"/>
    <col min="14856" max="14856" width="10.7109375" style="6" customWidth="1"/>
    <col min="14857" max="14857" width="6.00390625" style="6" customWidth="1"/>
    <col min="14858" max="14858" width="4.421875" style="6" customWidth="1"/>
    <col min="14859" max="14859" width="9.8515625" style="6" customWidth="1"/>
    <col min="14860" max="14860" width="10.28125" style="6" customWidth="1"/>
    <col min="14861" max="14862" width="5.140625" style="6" customWidth="1"/>
    <col min="14863" max="14863" width="1.7109375" style="6" customWidth="1"/>
    <col min="14864" max="14864" width="10.7109375" style="6" customWidth="1"/>
    <col min="14865" max="14865" width="3.57421875" style="6" customWidth="1"/>
    <col min="14866" max="14866" width="1.421875" style="6" customWidth="1"/>
    <col min="14867" max="14867" width="7.00390625" style="6" customWidth="1"/>
    <col min="14868" max="14876" width="9.140625" style="6" hidden="1" customWidth="1"/>
    <col min="14877" max="14877" width="9.421875" style="6" customWidth="1"/>
    <col min="14878" max="14878" width="12.8515625" style="6" customWidth="1"/>
    <col min="14879" max="14879" width="14.00390625" style="6" customWidth="1"/>
    <col min="14880" max="14891" width="9.140625" style="6" customWidth="1"/>
    <col min="14892" max="14912" width="9.140625" style="6" hidden="1" customWidth="1"/>
    <col min="14913" max="15104" width="9.140625" style="6" customWidth="1"/>
    <col min="15105" max="15105" width="7.140625" style="6" customWidth="1"/>
    <col min="15106" max="15106" width="1.421875" style="6" customWidth="1"/>
    <col min="15107" max="15107" width="3.57421875" style="6" customWidth="1"/>
    <col min="15108" max="15108" width="3.7109375" style="6" customWidth="1"/>
    <col min="15109" max="15109" width="14.7109375" style="6" customWidth="1"/>
    <col min="15110" max="15111" width="9.57421875" style="6" customWidth="1"/>
    <col min="15112" max="15112" width="10.7109375" style="6" customWidth="1"/>
    <col min="15113" max="15113" width="6.00390625" style="6" customWidth="1"/>
    <col min="15114" max="15114" width="4.421875" style="6" customWidth="1"/>
    <col min="15115" max="15115" width="9.8515625" style="6" customWidth="1"/>
    <col min="15116" max="15116" width="10.28125" style="6" customWidth="1"/>
    <col min="15117" max="15118" width="5.140625" style="6" customWidth="1"/>
    <col min="15119" max="15119" width="1.7109375" style="6" customWidth="1"/>
    <col min="15120" max="15120" width="10.7109375" style="6" customWidth="1"/>
    <col min="15121" max="15121" width="3.57421875" style="6" customWidth="1"/>
    <col min="15122" max="15122" width="1.421875" style="6" customWidth="1"/>
    <col min="15123" max="15123" width="7.00390625" style="6" customWidth="1"/>
    <col min="15124" max="15132" width="9.140625" style="6" hidden="1" customWidth="1"/>
    <col min="15133" max="15133" width="9.421875" style="6" customWidth="1"/>
    <col min="15134" max="15134" width="12.8515625" style="6" customWidth="1"/>
    <col min="15135" max="15135" width="14.00390625" style="6" customWidth="1"/>
    <col min="15136" max="15147" width="9.140625" style="6" customWidth="1"/>
    <col min="15148" max="15168" width="9.140625" style="6" hidden="1" customWidth="1"/>
    <col min="15169" max="15360" width="9.140625" style="6" customWidth="1"/>
    <col min="15361" max="15361" width="7.140625" style="6" customWidth="1"/>
    <col min="15362" max="15362" width="1.421875" style="6" customWidth="1"/>
    <col min="15363" max="15363" width="3.57421875" style="6" customWidth="1"/>
    <col min="15364" max="15364" width="3.7109375" style="6" customWidth="1"/>
    <col min="15365" max="15365" width="14.7109375" style="6" customWidth="1"/>
    <col min="15366" max="15367" width="9.57421875" style="6" customWidth="1"/>
    <col min="15368" max="15368" width="10.7109375" style="6" customWidth="1"/>
    <col min="15369" max="15369" width="6.00390625" style="6" customWidth="1"/>
    <col min="15370" max="15370" width="4.421875" style="6" customWidth="1"/>
    <col min="15371" max="15371" width="9.8515625" style="6" customWidth="1"/>
    <col min="15372" max="15372" width="10.28125" style="6" customWidth="1"/>
    <col min="15373" max="15374" width="5.140625" style="6" customWidth="1"/>
    <col min="15375" max="15375" width="1.7109375" style="6" customWidth="1"/>
    <col min="15376" max="15376" width="10.7109375" style="6" customWidth="1"/>
    <col min="15377" max="15377" width="3.57421875" style="6" customWidth="1"/>
    <col min="15378" max="15378" width="1.421875" style="6" customWidth="1"/>
    <col min="15379" max="15379" width="7.00390625" style="6" customWidth="1"/>
    <col min="15380" max="15388" width="9.140625" style="6" hidden="1" customWidth="1"/>
    <col min="15389" max="15389" width="9.421875" style="6" customWidth="1"/>
    <col min="15390" max="15390" width="12.8515625" style="6" customWidth="1"/>
    <col min="15391" max="15391" width="14.00390625" style="6" customWidth="1"/>
    <col min="15392" max="15403" width="9.140625" style="6" customWidth="1"/>
    <col min="15404" max="15424" width="9.140625" style="6" hidden="1" customWidth="1"/>
    <col min="15425" max="15616" width="9.140625" style="6" customWidth="1"/>
    <col min="15617" max="15617" width="7.140625" style="6" customWidth="1"/>
    <col min="15618" max="15618" width="1.421875" style="6" customWidth="1"/>
    <col min="15619" max="15619" width="3.57421875" style="6" customWidth="1"/>
    <col min="15620" max="15620" width="3.7109375" style="6" customWidth="1"/>
    <col min="15621" max="15621" width="14.7109375" style="6" customWidth="1"/>
    <col min="15622" max="15623" width="9.57421875" style="6" customWidth="1"/>
    <col min="15624" max="15624" width="10.7109375" style="6" customWidth="1"/>
    <col min="15625" max="15625" width="6.00390625" style="6" customWidth="1"/>
    <col min="15626" max="15626" width="4.421875" style="6" customWidth="1"/>
    <col min="15627" max="15627" width="9.8515625" style="6" customWidth="1"/>
    <col min="15628" max="15628" width="10.28125" style="6" customWidth="1"/>
    <col min="15629" max="15630" width="5.140625" style="6" customWidth="1"/>
    <col min="15631" max="15631" width="1.7109375" style="6" customWidth="1"/>
    <col min="15632" max="15632" width="10.7109375" style="6" customWidth="1"/>
    <col min="15633" max="15633" width="3.57421875" style="6" customWidth="1"/>
    <col min="15634" max="15634" width="1.421875" style="6" customWidth="1"/>
    <col min="15635" max="15635" width="7.00390625" style="6" customWidth="1"/>
    <col min="15636" max="15644" width="9.140625" style="6" hidden="1" customWidth="1"/>
    <col min="15645" max="15645" width="9.421875" style="6" customWidth="1"/>
    <col min="15646" max="15646" width="12.8515625" style="6" customWidth="1"/>
    <col min="15647" max="15647" width="14.00390625" style="6" customWidth="1"/>
    <col min="15648" max="15659" width="9.140625" style="6" customWidth="1"/>
    <col min="15660" max="15680" width="9.140625" style="6" hidden="1" customWidth="1"/>
    <col min="15681" max="15872" width="9.140625" style="6" customWidth="1"/>
    <col min="15873" max="15873" width="7.140625" style="6" customWidth="1"/>
    <col min="15874" max="15874" width="1.421875" style="6" customWidth="1"/>
    <col min="15875" max="15875" width="3.57421875" style="6" customWidth="1"/>
    <col min="15876" max="15876" width="3.7109375" style="6" customWidth="1"/>
    <col min="15877" max="15877" width="14.7109375" style="6" customWidth="1"/>
    <col min="15878" max="15879" width="9.57421875" style="6" customWidth="1"/>
    <col min="15880" max="15880" width="10.7109375" style="6" customWidth="1"/>
    <col min="15881" max="15881" width="6.00390625" style="6" customWidth="1"/>
    <col min="15882" max="15882" width="4.421875" style="6" customWidth="1"/>
    <col min="15883" max="15883" width="9.8515625" style="6" customWidth="1"/>
    <col min="15884" max="15884" width="10.28125" style="6" customWidth="1"/>
    <col min="15885" max="15886" width="5.140625" style="6" customWidth="1"/>
    <col min="15887" max="15887" width="1.7109375" style="6" customWidth="1"/>
    <col min="15888" max="15888" width="10.7109375" style="6" customWidth="1"/>
    <col min="15889" max="15889" width="3.57421875" style="6" customWidth="1"/>
    <col min="15890" max="15890" width="1.421875" style="6" customWidth="1"/>
    <col min="15891" max="15891" width="7.00390625" style="6" customWidth="1"/>
    <col min="15892" max="15900" width="9.140625" style="6" hidden="1" customWidth="1"/>
    <col min="15901" max="15901" width="9.421875" style="6" customWidth="1"/>
    <col min="15902" max="15902" width="12.8515625" style="6" customWidth="1"/>
    <col min="15903" max="15903" width="14.00390625" style="6" customWidth="1"/>
    <col min="15904" max="15915" width="9.140625" style="6" customWidth="1"/>
    <col min="15916" max="15936" width="9.140625" style="6" hidden="1" customWidth="1"/>
    <col min="15937" max="16128" width="9.140625" style="6" customWidth="1"/>
    <col min="16129" max="16129" width="7.140625" style="6" customWidth="1"/>
    <col min="16130" max="16130" width="1.421875" style="6" customWidth="1"/>
    <col min="16131" max="16131" width="3.57421875" style="6" customWidth="1"/>
    <col min="16132" max="16132" width="3.7109375" style="6" customWidth="1"/>
    <col min="16133" max="16133" width="14.7109375" style="6" customWidth="1"/>
    <col min="16134" max="16135" width="9.57421875" style="6" customWidth="1"/>
    <col min="16136" max="16136" width="10.7109375" style="6" customWidth="1"/>
    <col min="16137" max="16137" width="6.00390625" style="6" customWidth="1"/>
    <col min="16138" max="16138" width="4.421875" style="6" customWidth="1"/>
    <col min="16139" max="16139" width="9.8515625" style="6" customWidth="1"/>
    <col min="16140" max="16140" width="10.28125" style="6" customWidth="1"/>
    <col min="16141" max="16142" width="5.140625" style="6" customWidth="1"/>
    <col min="16143" max="16143" width="1.7109375" style="6" customWidth="1"/>
    <col min="16144" max="16144" width="10.7109375" style="6" customWidth="1"/>
    <col min="16145" max="16145" width="3.57421875" style="6" customWidth="1"/>
    <col min="16146" max="16146" width="1.421875" style="6" customWidth="1"/>
    <col min="16147" max="16147" width="7.00390625" style="6" customWidth="1"/>
    <col min="16148" max="16156" width="9.140625" style="6" hidden="1" customWidth="1"/>
    <col min="16157" max="16157" width="9.421875" style="6" customWidth="1"/>
    <col min="16158" max="16158" width="12.8515625" style="6" customWidth="1"/>
    <col min="16159" max="16159" width="14.00390625" style="6" customWidth="1"/>
    <col min="16160" max="16171" width="9.140625" style="6" customWidth="1"/>
    <col min="16172" max="16192" width="9.140625" style="6" hidden="1" customWidth="1"/>
    <col min="16193" max="16384" width="9.140625" style="6" customWidth="1"/>
  </cols>
  <sheetData>
    <row r="1" spans="1:66" ht="21.75" customHeight="1">
      <c r="A1" s="1"/>
      <c r="B1" s="2"/>
      <c r="C1" s="2"/>
      <c r="D1" s="3" t="s">
        <v>0</v>
      </c>
      <c r="E1" s="2"/>
      <c r="F1" s="4" t="s">
        <v>1</v>
      </c>
      <c r="G1" s="4"/>
      <c r="H1" s="646" t="s">
        <v>2</v>
      </c>
      <c r="I1" s="646"/>
      <c r="J1" s="646"/>
      <c r="K1" s="646"/>
      <c r="L1" s="4" t="s">
        <v>3</v>
      </c>
      <c r="M1" s="2"/>
      <c r="N1" s="2"/>
      <c r="O1" s="3" t="s">
        <v>4</v>
      </c>
      <c r="P1" s="2"/>
      <c r="Q1" s="2"/>
      <c r="R1" s="2"/>
      <c r="S1" s="4" t="s">
        <v>5</v>
      </c>
      <c r="T1" s="4"/>
      <c r="U1" s="1"/>
      <c r="V1" s="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3:46" ht="36.95" customHeight="1">
      <c r="C2" s="604" t="s">
        <v>6</v>
      </c>
      <c r="D2" s="605"/>
      <c r="E2" s="605"/>
      <c r="F2" s="605"/>
      <c r="G2" s="605"/>
      <c r="H2" s="605"/>
      <c r="I2" s="605"/>
      <c r="J2" s="605"/>
      <c r="K2" s="605"/>
      <c r="L2" s="605"/>
      <c r="M2" s="605"/>
      <c r="N2" s="605"/>
      <c r="O2" s="605"/>
      <c r="P2" s="605"/>
      <c r="Q2" s="605"/>
      <c r="S2" s="606" t="s">
        <v>7</v>
      </c>
      <c r="T2" s="605"/>
      <c r="U2" s="605"/>
      <c r="V2" s="605"/>
      <c r="W2" s="605"/>
      <c r="X2" s="605"/>
      <c r="Y2" s="605"/>
      <c r="Z2" s="605"/>
      <c r="AA2" s="605"/>
      <c r="AB2" s="605"/>
      <c r="AC2" s="605"/>
      <c r="AT2" s="7" t="s">
        <v>729</v>
      </c>
    </row>
    <row r="3" spans="2:46" ht="6.95" customHeight="1">
      <c r="B3" s="8"/>
      <c r="C3" s="9"/>
      <c r="D3" s="9"/>
      <c r="E3" s="9"/>
      <c r="F3" s="9"/>
      <c r="G3" s="9"/>
      <c r="H3" s="9"/>
      <c r="I3" s="9"/>
      <c r="J3" s="9"/>
      <c r="K3" s="9"/>
      <c r="L3" s="9"/>
      <c r="M3" s="9"/>
      <c r="N3" s="9"/>
      <c r="O3" s="9"/>
      <c r="P3" s="9"/>
      <c r="Q3" s="9"/>
      <c r="R3" s="10"/>
      <c r="AT3" s="7" t="s">
        <v>9</v>
      </c>
    </row>
    <row r="4" spans="2:46" ht="36.95" customHeight="1">
      <c r="B4" s="11"/>
      <c r="C4" s="598" t="s">
        <v>10</v>
      </c>
      <c r="D4" s="607"/>
      <c r="E4" s="607"/>
      <c r="F4" s="607"/>
      <c r="G4" s="607"/>
      <c r="H4" s="607"/>
      <c r="I4" s="607"/>
      <c r="J4" s="607"/>
      <c r="K4" s="607"/>
      <c r="L4" s="607"/>
      <c r="M4" s="607"/>
      <c r="N4" s="607"/>
      <c r="O4" s="607"/>
      <c r="P4" s="607"/>
      <c r="Q4" s="607"/>
      <c r="R4" s="12"/>
      <c r="T4" s="13" t="s">
        <v>11</v>
      </c>
      <c r="AT4" s="7" t="s">
        <v>12</v>
      </c>
    </row>
    <row r="5" spans="2:18" ht="6.95" customHeight="1">
      <c r="B5" s="11"/>
      <c r="C5" s="14"/>
      <c r="D5" s="14"/>
      <c r="E5" s="14"/>
      <c r="F5" s="14"/>
      <c r="G5" s="14"/>
      <c r="H5" s="14"/>
      <c r="I5" s="14"/>
      <c r="J5" s="14"/>
      <c r="K5" s="14"/>
      <c r="L5" s="14"/>
      <c r="M5" s="14"/>
      <c r="N5" s="14"/>
      <c r="O5" s="14"/>
      <c r="P5" s="14"/>
      <c r="Q5" s="14"/>
      <c r="R5" s="12"/>
    </row>
    <row r="6" spans="2:18" ht="25.35" customHeight="1">
      <c r="B6" s="11"/>
      <c r="C6" s="14"/>
      <c r="D6" s="15" t="s">
        <v>13</v>
      </c>
      <c r="E6" s="14"/>
      <c r="F6" s="628" t="str">
        <f>'KL '!K6</f>
        <v>Nemocnice Vyškov – Rekonstrukce sociálního zařízení  na poliklinice - dokončení</v>
      </c>
      <c r="G6" s="607"/>
      <c r="H6" s="607"/>
      <c r="I6" s="607"/>
      <c r="J6" s="607"/>
      <c r="K6" s="607"/>
      <c r="L6" s="607"/>
      <c r="M6" s="607"/>
      <c r="N6" s="607"/>
      <c r="O6" s="607"/>
      <c r="P6" s="607"/>
      <c r="Q6" s="14"/>
      <c r="R6" s="12"/>
    </row>
    <row r="7" spans="2:18" s="16" customFormat="1" ht="32.85" customHeight="1">
      <c r="B7" s="17"/>
      <c r="C7" s="18"/>
      <c r="D7" s="19" t="s">
        <v>14</v>
      </c>
      <c r="E7" s="18"/>
      <c r="F7" s="612" t="s">
        <v>730</v>
      </c>
      <c r="G7" s="575"/>
      <c r="H7" s="575"/>
      <c r="I7" s="575"/>
      <c r="J7" s="575"/>
      <c r="K7" s="575"/>
      <c r="L7" s="575"/>
      <c r="M7" s="575"/>
      <c r="N7" s="575"/>
      <c r="O7" s="575"/>
      <c r="P7" s="575"/>
      <c r="Q7" s="18"/>
      <c r="R7" s="20"/>
    </row>
    <row r="8" spans="2:18" s="16" customFormat="1" ht="14.45" customHeight="1">
      <c r="B8" s="17"/>
      <c r="C8" s="18"/>
      <c r="D8" s="15" t="s">
        <v>16</v>
      </c>
      <c r="E8" s="18"/>
      <c r="F8" s="21" t="s">
        <v>17</v>
      </c>
      <c r="G8" s="18"/>
      <c r="H8" s="18"/>
      <c r="I8" s="18"/>
      <c r="J8" s="18"/>
      <c r="K8" s="18"/>
      <c r="L8" s="18"/>
      <c r="M8" s="15" t="s">
        <v>18</v>
      </c>
      <c r="N8" s="18"/>
      <c r="O8" s="21" t="s">
        <v>17</v>
      </c>
      <c r="P8" s="18"/>
      <c r="Q8" s="18"/>
      <c r="R8" s="20"/>
    </row>
    <row r="9" spans="2:18" s="16" customFormat="1" ht="14.45" customHeight="1">
      <c r="B9" s="17"/>
      <c r="C9" s="18"/>
      <c r="D9" s="15" t="s">
        <v>19</v>
      </c>
      <c r="E9" s="18"/>
      <c r="F9" s="21" t="s">
        <v>20</v>
      </c>
      <c r="G9" s="18"/>
      <c r="H9" s="18"/>
      <c r="I9" s="18"/>
      <c r="J9" s="18"/>
      <c r="K9" s="18"/>
      <c r="L9" s="18"/>
      <c r="M9" s="15" t="s">
        <v>21</v>
      </c>
      <c r="N9" s="18"/>
      <c r="O9" s="644"/>
      <c r="P9" s="575"/>
      <c r="Q9" s="18"/>
      <c r="R9" s="20"/>
    </row>
    <row r="10" spans="2:18" s="16" customFormat="1" ht="10.9" customHeight="1">
      <c r="B10" s="17"/>
      <c r="C10" s="18"/>
      <c r="D10" s="18"/>
      <c r="E10" s="18"/>
      <c r="F10" s="18"/>
      <c r="G10" s="18"/>
      <c r="H10" s="18"/>
      <c r="I10" s="18"/>
      <c r="J10" s="18"/>
      <c r="K10" s="18"/>
      <c r="L10" s="18"/>
      <c r="M10" s="18"/>
      <c r="N10" s="18"/>
      <c r="O10" s="18"/>
      <c r="P10" s="18"/>
      <c r="Q10" s="18"/>
      <c r="R10" s="20"/>
    </row>
    <row r="11" spans="2:18" s="16" customFormat="1" ht="14.45" customHeight="1">
      <c r="B11" s="17"/>
      <c r="C11" s="18"/>
      <c r="D11" s="15" t="s">
        <v>22</v>
      </c>
      <c r="E11" s="18"/>
      <c r="F11" s="18"/>
      <c r="G11" s="18"/>
      <c r="H11" s="18"/>
      <c r="I11" s="18"/>
      <c r="J11" s="18"/>
      <c r="K11" s="18"/>
      <c r="L11" s="18"/>
      <c r="M11" s="15" t="s">
        <v>23</v>
      </c>
      <c r="N11" s="18"/>
      <c r="O11" s="608" t="s">
        <v>17</v>
      </c>
      <c r="P11" s="575"/>
      <c r="Q11" s="18"/>
      <c r="R11" s="20"/>
    </row>
    <row r="12" spans="2:18" s="16" customFormat="1" ht="18" customHeight="1">
      <c r="B12" s="17"/>
      <c r="C12" s="18"/>
      <c r="D12" s="18"/>
      <c r="E12" s="21" t="s">
        <v>20</v>
      </c>
      <c r="F12" s="18"/>
      <c r="G12" s="18"/>
      <c r="H12" s="18"/>
      <c r="I12" s="18"/>
      <c r="J12" s="18"/>
      <c r="K12" s="18"/>
      <c r="L12" s="18"/>
      <c r="M12" s="15" t="s">
        <v>24</v>
      </c>
      <c r="N12" s="18"/>
      <c r="O12" s="608" t="s">
        <v>17</v>
      </c>
      <c r="P12" s="575"/>
      <c r="Q12" s="18"/>
      <c r="R12" s="20"/>
    </row>
    <row r="13" spans="2:18" s="16" customFormat="1" ht="6.95" customHeight="1">
      <c r="B13" s="17"/>
      <c r="C13" s="18"/>
      <c r="D13" s="18"/>
      <c r="E13" s="18"/>
      <c r="F13" s="18"/>
      <c r="G13" s="18"/>
      <c r="H13" s="18"/>
      <c r="I13" s="18"/>
      <c r="J13" s="18"/>
      <c r="K13" s="18"/>
      <c r="L13" s="18"/>
      <c r="M13" s="18"/>
      <c r="N13" s="18"/>
      <c r="O13" s="18"/>
      <c r="P13" s="18"/>
      <c r="Q13" s="18"/>
      <c r="R13" s="20"/>
    </row>
    <row r="14" spans="2:18" s="16" customFormat="1" ht="14.45" customHeight="1">
      <c r="B14" s="17"/>
      <c r="C14" s="18"/>
      <c r="D14" s="15" t="s">
        <v>25</v>
      </c>
      <c r="E14" s="18"/>
      <c r="F14" s="18"/>
      <c r="G14" s="18"/>
      <c r="H14" s="18"/>
      <c r="I14" s="18"/>
      <c r="J14" s="18"/>
      <c r="K14" s="18"/>
      <c r="L14" s="18"/>
      <c r="M14" s="15" t="s">
        <v>23</v>
      </c>
      <c r="N14" s="18"/>
      <c r="O14" s="645" t="s">
        <v>764</v>
      </c>
      <c r="P14" s="575"/>
      <c r="Q14" s="18"/>
      <c r="R14" s="20"/>
    </row>
    <row r="15" spans="2:18" s="16" customFormat="1" ht="18" customHeight="1">
      <c r="B15" s="17"/>
      <c r="C15" s="18"/>
      <c r="D15" s="18"/>
      <c r="E15" s="645" t="s">
        <v>764</v>
      </c>
      <c r="F15" s="575"/>
      <c r="G15" s="575"/>
      <c r="H15" s="575"/>
      <c r="I15" s="575"/>
      <c r="J15" s="575"/>
      <c r="K15" s="575"/>
      <c r="L15" s="575"/>
      <c r="M15" s="15" t="s">
        <v>24</v>
      </c>
      <c r="N15" s="18"/>
      <c r="O15" s="645" t="s">
        <v>764</v>
      </c>
      <c r="P15" s="575"/>
      <c r="Q15" s="18"/>
      <c r="R15" s="20"/>
    </row>
    <row r="16" spans="2:18" s="16" customFormat="1" ht="6.95" customHeight="1">
      <c r="B16" s="17"/>
      <c r="C16" s="18"/>
      <c r="D16" s="18"/>
      <c r="E16" s="18"/>
      <c r="F16" s="18"/>
      <c r="G16" s="18"/>
      <c r="H16" s="18"/>
      <c r="I16" s="18"/>
      <c r="J16" s="18"/>
      <c r="K16" s="18"/>
      <c r="L16" s="18"/>
      <c r="M16" s="18"/>
      <c r="N16" s="18"/>
      <c r="O16" s="18"/>
      <c r="P16" s="18"/>
      <c r="Q16" s="18"/>
      <c r="R16" s="20"/>
    </row>
    <row r="17" spans="2:18" s="16" customFormat="1" ht="14.45" customHeight="1">
      <c r="B17" s="17"/>
      <c r="C17" s="18"/>
      <c r="D17" s="15" t="s">
        <v>26</v>
      </c>
      <c r="E17" s="18"/>
      <c r="F17" s="18"/>
      <c r="G17" s="18"/>
      <c r="H17" s="18"/>
      <c r="I17" s="18"/>
      <c r="J17" s="18"/>
      <c r="K17" s="18"/>
      <c r="L17" s="18"/>
      <c r="M17" s="15" t="s">
        <v>23</v>
      </c>
      <c r="N17" s="18"/>
      <c r="O17" s="608" t="s">
        <v>17</v>
      </c>
      <c r="P17" s="575"/>
      <c r="Q17" s="18"/>
      <c r="R17" s="20"/>
    </row>
    <row r="18" spans="2:18" s="16" customFormat="1" ht="18" customHeight="1">
      <c r="B18" s="17"/>
      <c r="C18" s="18"/>
      <c r="D18" s="18"/>
      <c r="E18" s="21" t="s">
        <v>20</v>
      </c>
      <c r="F18" s="18"/>
      <c r="G18" s="18"/>
      <c r="H18" s="18"/>
      <c r="I18" s="18"/>
      <c r="J18" s="18"/>
      <c r="K18" s="18"/>
      <c r="L18" s="18"/>
      <c r="M18" s="15" t="s">
        <v>24</v>
      </c>
      <c r="N18" s="18"/>
      <c r="O18" s="608" t="s">
        <v>17</v>
      </c>
      <c r="P18" s="575"/>
      <c r="Q18" s="18"/>
      <c r="R18" s="20"/>
    </row>
    <row r="19" spans="2:18" s="16" customFormat="1" ht="6.95" customHeight="1">
      <c r="B19" s="17"/>
      <c r="C19" s="18"/>
      <c r="D19" s="18"/>
      <c r="E19" s="18"/>
      <c r="F19" s="18"/>
      <c r="G19" s="18"/>
      <c r="H19" s="18"/>
      <c r="I19" s="18"/>
      <c r="J19" s="18"/>
      <c r="K19" s="18"/>
      <c r="L19" s="18"/>
      <c r="M19" s="18"/>
      <c r="N19" s="18"/>
      <c r="O19" s="18"/>
      <c r="P19" s="18"/>
      <c r="Q19" s="18"/>
      <c r="R19" s="20"/>
    </row>
    <row r="20" spans="2:18" s="16" customFormat="1" ht="14.45" customHeight="1">
      <c r="B20" s="17"/>
      <c r="C20" s="18"/>
      <c r="D20" s="15" t="s">
        <v>27</v>
      </c>
      <c r="E20" s="18"/>
      <c r="F20" s="18"/>
      <c r="G20" s="18"/>
      <c r="H20" s="18"/>
      <c r="I20" s="18"/>
      <c r="J20" s="18"/>
      <c r="K20" s="18"/>
      <c r="L20" s="18"/>
      <c r="M20" s="15" t="s">
        <v>23</v>
      </c>
      <c r="N20" s="18"/>
      <c r="O20" s="608" t="s">
        <v>17</v>
      </c>
      <c r="P20" s="575"/>
      <c r="Q20" s="18"/>
      <c r="R20" s="20"/>
    </row>
    <row r="21" spans="2:18" s="16" customFormat="1" ht="18" customHeight="1">
      <c r="B21" s="17"/>
      <c r="C21" s="18"/>
      <c r="D21" s="18"/>
      <c r="E21" s="21" t="s">
        <v>20</v>
      </c>
      <c r="F21" s="18"/>
      <c r="G21" s="18"/>
      <c r="H21" s="18"/>
      <c r="I21" s="18"/>
      <c r="J21" s="18"/>
      <c r="K21" s="18"/>
      <c r="L21" s="18"/>
      <c r="M21" s="15" t="s">
        <v>24</v>
      </c>
      <c r="N21" s="18"/>
      <c r="O21" s="608" t="s">
        <v>17</v>
      </c>
      <c r="P21" s="575"/>
      <c r="Q21" s="18"/>
      <c r="R21" s="20"/>
    </row>
    <row r="22" spans="2:18" s="16" customFormat="1" ht="6.95" customHeight="1">
      <c r="B22" s="17"/>
      <c r="C22" s="18"/>
      <c r="D22" s="18"/>
      <c r="E22" s="18"/>
      <c r="F22" s="18"/>
      <c r="G22" s="18"/>
      <c r="H22" s="18"/>
      <c r="I22" s="18"/>
      <c r="J22" s="18"/>
      <c r="K22" s="18"/>
      <c r="L22" s="18"/>
      <c r="M22" s="18"/>
      <c r="N22" s="18"/>
      <c r="O22" s="18"/>
      <c r="P22" s="18"/>
      <c r="Q22" s="18"/>
      <c r="R22" s="20"/>
    </row>
    <row r="23" spans="2:18" s="16" customFormat="1" ht="14.45" customHeight="1">
      <c r="B23" s="17"/>
      <c r="C23" s="18"/>
      <c r="D23" s="15" t="s">
        <v>28</v>
      </c>
      <c r="E23" s="18"/>
      <c r="F23" s="18"/>
      <c r="G23" s="18"/>
      <c r="H23" s="18"/>
      <c r="I23" s="18"/>
      <c r="J23" s="18"/>
      <c r="K23" s="18"/>
      <c r="L23" s="18"/>
      <c r="M23" s="18"/>
      <c r="N23" s="18"/>
      <c r="O23" s="18"/>
      <c r="P23" s="18"/>
      <c r="Q23" s="18"/>
      <c r="R23" s="20"/>
    </row>
    <row r="24" spans="2:18" s="16" customFormat="1" ht="20.45" customHeight="1">
      <c r="B24" s="17"/>
      <c r="C24" s="18"/>
      <c r="D24" s="18"/>
      <c r="E24" s="614" t="s">
        <v>17</v>
      </c>
      <c r="F24" s="575"/>
      <c r="G24" s="575"/>
      <c r="H24" s="575"/>
      <c r="I24" s="575"/>
      <c r="J24" s="575"/>
      <c r="K24" s="575"/>
      <c r="L24" s="575"/>
      <c r="M24" s="18"/>
      <c r="N24" s="18"/>
      <c r="O24" s="18"/>
      <c r="P24" s="18"/>
      <c r="Q24" s="18"/>
      <c r="R24" s="20"/>
    </row>
    <row r="25" spans="2:18" s="16" customFormat="1" ht="6.95" customHeight="1">
      <c r="B25" s="17"/>
      <c r="C25" s="18"/>
      <c r="D25" s="18"/>
      <c r="E25" s="18"/>
      <c r="F25" s="18"/>
      <c r="G25" s="18"/>
      <c r="H25" s="18"/>
      <c r="I25" s="18"/>
      <c r="J25" s="18"/>
      <c r="K25" s="18"/>
      <c r="L25" s="18"/>
      <c r="M25" s="18"/>
      <c r="N25" s="18"/>
      <c r="O25" s="18"/>
      <c r="P25" s="18"/>
      <c r="Q25" s="18"/>
      <c r="R25" s="20"/>
    </row>
    <row r="26" spans="2:18" s="16" customFormat="1" ht="6.95" customHeight="1">
      <c r="B26" s="17"/>
      <c r="C26" s="18"/>
      <c r="D26" s="22"/>
      <c r="E26" s="22"/>
      <c r="F26" s="22"/>
      <c r="G26" s="22"/>
      <c r="H26" s="22"/>
      <c r="I26" s="22"/>
      <c r="J26" s="22"/>
      <c r="K26" s="22"/>
      <c r="L26" s="22"/>
      <c r="M26" s="22"/>
      <c r="N26" s="22"/>
      <c r="O26" s="22"/>
      <c r="P26" s="22"/>
      <c r="Q26" s="18"/>
      <c r="R26" s="20"/>
    </row>
    <row r="27" spans="2:18" s="16" customFormat="1" ht="14.45" customHeight="1">
      <c r="B27" s="17"/>
      <c r="C27" s="18"/>
      <c r="D27" s="23" t="s">
        <v>29</v>
      </c>
      <c r="E27" s="18"/>
      <c r="F27" s="18"/>
      <c r="G27" s="18"/>
      <c r="H27" s="18"/>
      <c r="I27" s="18"/>
      <c r="J27" s="18"/>
      <c r="K27" s="18"/>
      <c r="L27" s="18"/>
      <c r="M27" s="615">
        <f>N88</f>
        <v>0</v>
      </c>
      <c r="N27" s="575"/>
      <c r="O27" s="575"/>
      <c r="P27" s="575"/>
      <c r="Q27" s="18"/>
      <c r="R27" s="20"/>
    </row>
    <row r="28" spans="2:18" s="16" customFormat="1" ht="14.45" customHeight="1">
      <c r="B28" s="17"/>
      <c r="C28" s="18"/>
      <c r="D28" s="24" t="s">
        <v>30</v>
      </c>
      <c r="E28" s="18"/>
      <c r="F28" s="18"/>
      <c r="G28" s="18"/>
      <c r="H28" s="18"/>
      <c r="I28" s="18"/>
      <c r="J28" s="18"/>
      <c r="K28" s="18"/>
      <c r="L28" s="18"/>
      <c r="M28" s="615">
        <f>N93</f>
        <v>0</v>
      </c>
      <c r="N28" s="575"/>
      <c r="O28" s="575"/>
      <c r="P28" s="575"/>
      <c r="Q28" s="18"/>
      <c r="R28" s="20"/>
    </row>
    <row r="29" spans="2:18" s="16" customFormat="1" ht="6.95" customHeight="1">
      <c r="B29" s="17"/>
      <c r="C29" s="18"/>
      <c r="D29" s="18"/>
      <c r="E29" s="18"/>
      <c r="F29" s="18"/>
      <c r="G29" s="18"/>
      <c r="H29" s="18"/>
      <c r="I29" s="18"/>
      <c r="J29" s="18"/>
      <c r="K29" s="18"/>
      <c r="L29" s="18"/>
      <c r="M29" s="18"/>
      <c r="N29" s="18"/>
      <c r="O29" s="18"/>
      <c r="P29" s="18"/>
      <c r="Q29" s="18"/>
      <c r="R29" s="20"/>
    </row>
    <row r="30" spans="2:18" s="16" customFormat="1" ht="25.35" customHeight="1">
      <c r="B30" s="17"/>
      <c r="C30" s="18"/>
      <c r="D30" s="25" t="s">
        <v>31</v>
      </c>
      <c r="E30" s="18"/>
      <c r="F30" s="18"/>
      <c r="G30" s="18"/>
      <c r="H30" s="18"/>
      <c r="I30" s="18"/>
      <c r="J30" s="18"/>
      <c r="K30" s="18"/>
      <c r="L30" s="18"/>
      <c r="M30" s="642">
        <f>ROUND(M27+M28,2)</f>
        <v>0</v>
      </c>
      <c r="N30" s="575"/>
      <c r="O30" s="575"/>
      <c r="P30" s="575"/>
      <c r="Q30" s="18"/>
      <c r="R30" s="20"/>
    </row>
    <row r="31" spans="2:18" s="16" customFormat="1" ht="6.95" customHeight="1">
      <c r="B31" s="17"/>
      <c r="C31" s="18"/>
      <c r="D31" s="22"/>
      <c r="E31" s="22"/>
      <c r="F31" s="22"/>
      <c r="G31" s="22"/>
      <c r="H31" s="22"/>
      <c r="I31" s="22"/>
      <c r="J31" s="22"/>
      <c r="K31" s="22"/>
      <c r="L31" s="22"/>
      <c r="M31" s="22"/>
      <c r="N31" s="22"/>
      <c r="O31" s="22"/>
      <c r="P31" s="22"/>
      <c r="Q31" s="18"/>
      <c r="R31" s="20"/>
    </row>
    <row r="32" spans="2:18" s="16" customFormat="1" ht="14.45" customHeight="1">
      <c r="B32" s="17"/>
      <c r="C32" s="18"/>
      <c r="D32" s="26"/>
      <c r="E32" s="26"/>
      <c r="F32" s="27"/>
      <c r="G32" s="28"/>
      <c r="H32" s="643"/>
      <c r="I32" s="575"/>
      <c r="J32" s="575"/>
      <c r="K32" s="18"/>
      <c r="L32" s="18"/>
      <c r="M32" s="643"/>
      <c r="N32" s="575"/>
      <c r="O32" s="575"/>
      <c r="P32" s="575"/>
      <c r="Q32" s="18"/>
      <c r="R32" s="20"/>
    </row>
    <row r="33" spans="2:18" s="16" customFormat="1" ht="14.45" customHeight="1">
      <c r="B33" s="17"/>
      <c r="C33" s="18"/>
      <c r="D33" s="18"/>
      <c r="E33" s="26"/>
      <c r="F33" s="27"/>
      <c r="G33" s="28"/>
      <c r="H33" s="643"/>
      <c r="I33" s="575"/>
      <c r="J33" s="575"/>
      <c r="K33" s="18"/>
      <c r="L33" s="18"/>
      <c r="M33" s="643"/>
      <c r="N33" s="575"/>
      <c r="O33" s="575"/>
      <c r="P33" s="575"/>
      <c r="Q33" s="18"/>
      <c r="R33" s="20"/>
    </row>
    <row r="34" spans="2:18" s="16" customFormat="1" ht="14.45" customHeight="1" hidden="1">
      <c r="B34" s="17"/>
      <c r="C34" s="18"/>
      <c r="D34" s="18"/>
      <c r="E34" s="26"/>
      <c r="F34" s="27"/>
      <c r="G34" s="28"/>
      <c r="H34" s="643"/>
      <c r="I34" s="575"/>
      <c r="J34" s="575"/>
      <c r="K34" s="18"/>
      <c r="L34" s="18"/>
      <c r="M34" s="643"/>
      <c r="N34" s="575"/>
      <c r="O34" s="575"/>
      <c r="P34" s="575"/>
      <c r="Q34" s="18"/>
      <c r="R34" s="20"/>
    </row>
    <row r="35" spans="2:18" s="16" customFormat="1" ht="14.45" customHeight="1" hidden="1">
      <c r="B35" s="17"/>
      <c r="C35" s="18"/>
      <c r="D35" s="18"/>
      <c r="E35" s="26"/>
      <c r="F35" s="27"/>
      <c r="G35" s="28"/>
      <c r="H35" s="643"/>
      <c r="I35" s="575"/>
      <c r="J35" s="575"/>
      <c r="K35" s="18"/>
      <c r="L35" s="18"/>
      <c r="M35" s="643"/>
      <c r="N35" s="575"/>
      <c r="O35" s="575"/>
      <c r="P35" s="575"/>
      <c r="Q35" s="18"/>
      <c r="R35" s="20"/>
    </row>
    <row r="36" spans="2:18" s="16" customFormat="1" ht="14.45" customHeight="1" hidden="1">
      <c r="B36" s="17"/>
      <c r="C36" s="18"/>
      <c r="D36" s="18"/>
      <c r="E36" s="26"/>
      <c r="F36" s="27"/>
      <c r="G36" s="28"/>
      <c r="H36" s="643"/>
      <c r="I36" s="575"/>
      <c r="J36" s="575"/>
      <c r="K36" s="18"/>
      <c r="L36" s="18"/>
      <c r="M36" s="643"/>
      <c r="N36" s="575"/>
      <c r="O36" s="575"/>
      <c r="P36" s="575"/>
      <c r="Q36" s="18"/>
      <c r="R36" s="20"/>
    </row>
    <row r="37" spans="2:18" s="16" customFormat="1" ht="6.95" customHeight="1">
      <c r="B37" s="17"/>
      <c r="C37" s="18"/>
      <c r="D37" s="18"/>
      <c r="E37" s="18"/>
      <c r="F37" s="18"/>
      <c r="G37" s="18"/>
      <c r="H37" s="18"/>
      <c r="I37" s="18"/>
      <c r="J37" s="18"/>
      <c r="K37" s="18"/>
      <c r="L37" s="18"/>
      <c r="M37" s="18"/>
      <c r="N37" s="18"/>
      <c r="O37" s="18"/>
      <c r="P37" s="18"/>
      <c r="Q37" s="18"/>
      <c r="R37" s="20"/>
    </row>
    <row r="38" spans="2:18" s="16" customFormat="1" ht="25.35" customHeight="1">
      <c r="B38" s="17"/>
      <c r="C38" s="29"/>
      <c r="D38" s="30"/>
      <c r="E38" s="31"/>
      <c r="F38" s="31"/>
      <c r="G38" s="32"/>
      <c r="H38" s="33"/>
      <c r="I38" s="31"/>
      <c r="J38" s="31"/>
      <c r="K38" s="31"/>
      <c r="L38" s="640"/>
      <c r="M38" s="593"/>
      <c r="N38" s="593"/>
      <c r="O38" s="593"/>
      <c r="P38" s="595"/>
      <c r="Q38" s="29"/>
      <c r="R38" s="20"/>
    </row>
    <row r="39" spans="2:18" s="16" customFormat="1" ht="14.45" customHeight="1">
      <c r="B39" s="17"/>
      <c r="C39" s="18"/>
      <c r="D39" s="18"/>
      <c r="E39" s="18"/>
      <c r="F39" s="18"/>
      <c r="G39" s="18"/>
      <c r="H39" s="18"/>
      <c r="I39" s="18"/>
      <c r="J39" s="18"/>
      <c r="K39" s="18"/>
      <c r="L39" s="18"/>
      <c r="M39" s="18"/>
      <c r="N39" s="18"/>
      <c r="O39" s="18"/>
      <c r="P39" s="18"/>
      <c r="Q39" s="18"/>
      <c r="R39" s="20"/>
    </row>
    <row r="40" spans="2:18" s="16" customFormat="1" ht="14.45" customHeight="1">
      <c r="B40" s="17"/>
      <c r="C40" s="18"/>
      <c r="D40" s="18"/>
      <c r="E40" s="18"/>
      <c r="F40" s="18"/>
      <c r="G40" s="18"/>
      <c r="H40" s="18"/>
      <c r="I40" s="18"/>
      <c r="J40" s="18"/>
      <c r="K40" s="18"/>
      <c r="L40" s="18"/>
      <c r="M40" s="18"/>
      <c r="N40" s="18"/>
      <c r="O40" s="18"/>
      <c r="P40" s="18"/>
      <c r="Q40" s="18"/>
      <c r="R40" s="20"/>
    </row>
    <row r="41" spans="2:18" ht="15">
      <c r="B41" s="11"/>
      <c r="C41" s="14"/>
      <c r="D41" s="14"/>
      <c r="E41" s="14"/>
      <c r="F41" s="14"/>
      <c r="G41" s="14"/>
      <c r="H41" s="14"/>
      <c r="I41" s="14"/>
      <c r="J41" s="14"/>
      <c r="K41" s="14"/>
      <c r="L41" s="14"/>
      <c r="M41" s="14"/>
      <c r="N41" s="14"/>
      <c r="O41" s="14"/>
      <c r="P41" s="14"/>
      <c r="Q41" s="14"/>
      <c r="R41" s="12"/>
    </row>
    <row r="42" spans="2:18" ht="15">
      <c r="B42" s="11"/>
      <c r="C42" s="14"/>
      <c r="D42" s="14"/>
      <c r="E42" s="14"/>
      <c r="F42" s="14"/>
      <c r="G42" s="14"/>
      <c r="H42" s="14"/>
      <c r="I42" s="14"/>
      <c r="J42" s="14"/>
      <c r="K42" s="14"/>
      <c r="L42" s="14"/>
      <c r="M42" s="14"/>
      <c r="N42" s="14"/>
      <c r="O42" s="14"/>
      <c r="P42" s="14"/>
      <c r="Q42" s="14"/>
      <c r="R42" s="12"/>
    </row>
    <row r="43" spans="2:18" ht="15">
      <c r="B43" s="11"/>
      <c r="C43" s="14"/>
      <c r="D43" s="14"/>
      <c r="E43" s="14"/>
      <c r="F43" s="14"/>
      <c r="G43" s="14"/>
      <c r="H43" s="14"/>
      <c r="I43" s="14"/>
      <c r="J43" s="14"/>
      <c r="K43" s="14"/>
      <c r="L43" s="14"/>
      <c r="M43" s="14"/>
      <c r="N43" s="14"/>
      <c r="O43" s="14"/>
      <c r="P43" s="14"/>
      <c r="Q43" s="14"/>
      <c r="R43" s="12"/>
    </row>
    <row r="44" spans="2:18" ht="15">
      <c r="B44" s="11"/>
      <c r="C44" s="14"/>
      <c r="D44" s="14"/>
      <c r="E44" s="14"/>
      <c r="F44" s="14"/>
      <c r="G44" s="14"/>
      <c r="H44" s="14"/>
      <c r="I44" s="14"/>
      <c r="J44" s="14"/>
      <c r="K44" s="14"/>
      <c r="L44" s="14"/>
      <c r="M44" s="14"/>
      <c r="N44" s="14"/>
      <c r="O44" s="14"/>
      <c r="P44" s="14"/>
      <c r="Q44" s="14"/>
      <c r="R44" s="12"/>
    </row>
    <row r="45" spans="2:18" ht="15">
      <c r="B45" s="11"/>
      <c r="C45" s="14"/>
      <c r="D45" s="14"/>
      <c r="E45" s="14"/>
      <c r="F45" s="14"/>
      <c r="G45" s="14"/>
      <c r="H45" s="14"/>
      <c r="I45" s="14"/>
      <c r="J45" s="14"/>
      <c r="K45" s="14"/>
      <c r="L45" s="14"/>
      <c r="M45" s="14"/>
      <c r="N45" s="14"/>
      <c r="O45" s="14"/>
      <c r="P45" s="14"/>
      <c r="Q45" s="14"/>
      <c r="R45" s="12"/>
    </row>
    <row r="46" spans="2:18" ht="15">
      <c r="B46" s="11"/>
      <c r="C46" s="14"/>
      <c r="D46" s="14"/>
      <c r="E46" s="14"/>
      <c r="F46" s="14"/>
      <c r="G46" s="14"/>
      <c r="H46" s="14"/>
      <c r="I46" s="14"/>
      <c r="J46" s="14"/>
      <c r="K46" s="14"/>
      <c r="L46" s="14"/>
      <c r="M46" s="14"/>
      <c r="N46" s="14"/>
      <c r="O46" s="14"/>
      <c r="P46" s="14"/>
      <c r="Q46" s="14"/>
      <c r="R46" s="12"/>
    </row>
    <row r="47" spans="2:18" ht="15">
      <c r="B47" s="11"/>
      <c r="C47" s="14"/>
      <c r="D47" s="14"/>
      <c r="E47" s="14"/>
      <c r="F47" s="14"/>
      <c r="G47" s="14"/>
      <c r="H47" s="14"/>
      <c r="I47" s="14"/>
      <c r="J47" s="14"/>
      <c r="K47" s="14"/>
      <c r="L47" s="14"/>
      <c r="M47" s="14"/>
      <c r="N47" s="14"/>
      <c r="O47" s="14"/>
      <c r="P47" s="14"/>
      <c r="Q47" s="14"/>
      <c r="R47" s="12"/>
    </row>
    <row r="48" spans="2:18" ht="15">
      <c r="B48" s="11"/>
      <c r="C48" s="14"/>
      <c r="D48" s="14"/>
      <c r="E48" s="14"/>
      <c r="F48" s="14"/>
      <c r="G48" s="14"/>
      <c r="H48" s="14"/>
      <c r="I48" s="14"/>
      <c r="J48" s="14"/>
      <c r="K48" s="14"/>
      <c r="L48" s="14"/>
      <c r="M48" s="14"/>
      <c r="N48" s="14"/>
      <c r="O48" s="14"/>
      <c r="P48" s="14"/>
      <c r="Q48" s="14"/>
      <c r="R48" s="12"/>
    </row>
    <row r="49" spans="2:18" ht="15">
      <c r="B49" s="11"/>
      <c r="C49" s="14"/>
      <c r="D49" s="14"/>
      <c r="E49" s="14"/>
      <c r="F49" s="14"/>
      <c r="G49" s="14"/>
      <c r="H49" s="14"/>
      <c r="I49" s="14"/>
      <c r="J49" s="14"/>
      <c r="K49" s="14"/>
      <c r="L49" s="14"/>
      <c r="M49" s="14"/>
      <c r="N49" s="14"/>
      <c r="O49" s="14"/>
      <c r="P49" s="14"/>
      <c r="Q49" s="14"/>
      <c r="R49" s="12"/>
    </row>
    <row r="50" spans="2:18" s="16" customFormat="1" ht="15">
      <c r="B50" s="17"/>
      <c r="C50" s="18"/>
      <c r="D50" s="34" t="s">
        <v>41</v>
      </c>
      <c r="E50" s="22"/>
      <c r="F50" s="22"/>
      <c r="G50" s="22"/>
      <c r="H50" s="35"/>
      <c r="I50" s="18"/>
      <c r="J50" s="34" t="s">
        <v>42</v>
      </c>
      <c r="K50" s="22"/>
      <c r="L50" s="22"/>
      <c r="M50" s="22"/>
      <c r="N50" s="22"/>
      <c r="O50" s="22"/>
      <c r="P50" s="35"/>
      <c r="Q50" s="18"/>
      <c r="R50" s="20"/>
    </row>
    <row r="51" spans="2:18" ht="15">
      <c r="B51" s="11"/>
      <c r="C51" s="14"/>
      <c r="D51" s="36"/>
      <c r="E51" s="14"/>
      <c r="F51" s="14"/>
      <c r="G51" s="14"/>
      <c r="H51" s="37"/>
      <c r="I51" s="14"/>
      <c r="J51" s="36"/>
      <c r="K51" s="14"/>
      <c r="L51" s="14"/>
      <c r="M51" s="14"/>
      <c r="N51" s="14"/>
      <c r="O51" s="14"/>
      <c r="P51" s="37"/>
      <c r="Q51" s="14"/>
      <c r="R51" s="12"/>
    </row>
    <row r="52" spans="2:18" ht="15">
      <c r="B52" s="11"/>
      <c r="C52" s="14"/>
      <c r="D52" s="36"/>
      <c r="E52" s="14"/>
      <c r="F52" s="14"/>
      <c r="G52" s="14"/>
      <c r="H52" s="37"/>
      <c r="I52" s="14"/>
      <c r="J52" s="36"/>
      <c r="K52" s="14"/>
      <c r="L52" s="14"/>
      <c r="M52" s="14"/>
      <c r="N52" s="14"/>
      <c r="O52" s="14"/>
      <c r="P52" s="37"/>
      <c r="Q52" s="14"/>
      <c r="R52" s="12"/>
    </row>
    <row r="53" spans="2:18" ht="15">
      <c r="B53" s="11"/>
      <c r="C53" s="14"/>
      <c r="D53" s="36"/>
      <c r="E53" s="14"/>
      <c r="F53" s="14"/>
      <c r="G53" s="14"/>
      <c r="H53" s="37"/>
      <c r="I53" s="14"/>
      <c r="J53" s="36"/>
      <c r="K53" s="14"/>
      <c r="L53" s="14"/>
      <c r="M53" s="14"/>
      <c r="N53" s="14"/>
      <c r="O53" s="14"/>
      <c r="P53" s="37"/>
      <c r="Q53" s="14"/>
      <c r="R53" s="12"/>
    </row>
    <row r="54" spans="2:18" ht="15">
      <c r="B54" s="11"/>
      <c r="C54" s="14"/>
      <c r="D54" s="36"/>
      <c r="E54" s="14"/>
      <c r="F54" s="14"/>
      <c r="G54" s="14"/>
      <c r="H54" s="37"/>
      <c r="I54" s="14"/>
      <c r="J54" s="36"/>
      <c r="K54" s="14"/>
      <c r="L54" s="14"/>
      <c r="M54" s="14"/>
      <c r="N54" s="14"/>
      <c r="O54" s="14"/>
      <c r="P54" s="37"/>
      <c r="Q54" s="14"/>
      <c r="R54" s="12"/>
    </row>
    <row r="55" spans="2:18" ht="15">
      <c r="B55" s="11"/>
      <c r="C55" s="14"/>
      <c r="D55" s="36"/>
      <c r="E55" s="14"/>
      <c r="F55" s="14"/>
      <c r="G55" s="14"/>
      <c r="H55" s="37"/>
      <c r="I55" s="14"/>
      <c r="J55" s="36"/>
      <c r="K55" s="14"/>
      <c r="L55" s="14"/>
      <c r="M55" s="14"/>
      <c r="N55" s="14"/>
      <c r="O55" s="14"/>
      <c r="P55" s="37"/>
      <c r="Q55" s="14"/>
      <c r="R55" s="12"/>
    </row>
    <row r="56" spans="2:18" ht="15">
      <c r="B56" s="11"/>
      <c r="C56" s="14"/>
      <c r="D56" s="36"/>
      <c r="E56" s="14"/>
      <c r="F56" s="14"/>
      <c r="G56" s="14"/>
      <c r="H56" s="37"/>
      <c r="I56" s="14"/>
      <c r="J56" s="36"/>
      <c r="K56" s="14"/>
      <c r="L56" s="14"/>
      <c r="M56" s="14"/>
      <c r="N56" s="14"/>
      <c r="O56" s="14"/>
      <c r="P56" s="37"/>
      <c r="Q56" s="14"/>
      <c r="R56" s="12"/>
    </row>
    <row r="57" spans="2:18" ht="15">
      <c r="B57" s="11"/>
      <c r="C57" s="14"/>
      <c r="D57" s="36"/>
      <c r="E57" s="14"/>
      <c r="F57" s="14"/>
      <c r="G57" s="14"/>
      <c r="H57" s="37"/>
      <c r="I57" s="14"/>
      <c r="J57" s="36"/>
      <c r="K57" s="14"/>
      <c r="L57" s="14"/>
      <c r="M57" s="14"/>
      <c r="N57" s="14"/>
      <c r="O57" s="14"/>
      <c r="P57" s="37"/>
      <c r="Q57" s="14"/>
      <c r="R57" s="12"/>
    </row>
    <row r="58" spans="2:18" ht="15">
      <c r="B58" s="11"/>
      <c r="C58" s="14"/>
      <c r="D58" s="36"/>
      <c r="E58" s="14"/>
      <c r="F58" s="14"/>
      <c r="G58" s="14"/>
      <c r="H58" s="37"/>
      <c r="I58" s="14"/>
      <c r="J58" s="36"/>
      <c r="K58" s="14"/>
      <c r="L58" s="14"/>
      <c r="M58" s="14"/>
      <c r="N58" s="14"/>
      <c r="O58" s="14"/>
      <c r="P58" s="37"/>
      <c r="Q58" s="14"/>
      <c r="R58" s="12"/>
    </row>
    <row r="59" spans="2:18" s="16" customFormat="1" ht="15">
      <c r="B59" s="17"/>
      <c r="C59" s="18"/>
      <c r="D59" s="38" t="s">
        <v>43</v>
      </c>
      <c r="E59" s="39"/>
      <c r="F59" s="39"/>
      <c r="G59" s="40" t="s">
        <v>44</v>
      </c>
      <c r="H59" s="41"/>
      <c r="I59" s="18"/>
      <c r="J59" s="38" t="s">
        <v>43</v>
      </c>
      <c r="K59" s="39"/>
      <c r="L59" s="39"/>
      <c r="M59" s="39"/>
      <c r="N59" s="40" t="s">
        <v>44</v>
      </c>
      <c r="O59" s="39"/>
      <c r="P59" s="41"/>
      <c r="Q59" s="18"/>
      <c r="R59" s="20"/>
    </row>
    <row r="60" spans="2:18" ht="15">
      <c r="B60" s="11"/>
      <c r="C60" s="14"/>
      <c r="D60" s="14"/>
      <c r="E60" s="14"/>
      <c r="F60" s="14"/>
      <c r="G60" s="14"/>
      <c r="H60" s="14"/>
      <c r="I60" s="14"/>
      <c r="J60" s="14"/>
      <c r="K60" s="14"/>
      <c r="L60" s="14"/>
      <c r="M60" s="14"/>
      <c r="N60" s="14"/>
      <c r="O60" s="14"/>
      <c r="P60" s="14"/>
      <c r="Q60" s="14"/>
      <c r="R60" s="12"/>
    </row>
    <row r="61" spans="2:18" s="16" customFormat="1" ht="15">
      <c r="B61" s="17"/>
      <c r="C61" s="18"/>
      <c r="D61" s="34" t="s">
        <v>45</v>
      </c>
      <c r="E61" s="22"/>
      <c r="F61" s="22"/>
      <c r="G61" s="22"/>
      <c r="H61" s="35"/>
      <c r="I61" s="18"/>
      <c r="J61" s="34" t="s">
        <v>46</v>
      </c>
      <c r="K61" s="22"/>
      <c r="L61" s="22"/>
      <c r="M61" s="22"/>
      <c r="N61" s="22"/>
      <c r="O61" s="22"/>
      <c r="P61" s="35"/>
      <c r="Q61" s="18"/>
      <c r="R61" s="20"/>
    </row>
    <row r="62" spans="2:18" ht="15">
      <c r="B62" s="11"/>
      <c r="C62" s="14"/>
      <c r="D62" s="36"/>
      <c r="E62" s="14"/>
      <c r="F62" s="14"/>
      <c r="G62" s="14"/>
      <c r="H62" s="37"/>
      <c r="I62" s="14"/>
      <c r="J62" s="36"/>
      <c r="K62" s="14"/>
      <c r="L62" s="14"/>
      <c r="M62" s="14"/>
      <c r="N62" s="14"/>
      <c r="O62" s="14"/>
      <c r="P62" s="37"/>
      <c r="Q62" s="14"/>
      <c r="R62" s="12"/>
    </row>
    <row r="63" spans="2:18" ht="15">
      <c r="B63" s="11"/>
      <c r="C63" s="14"/>
      <c r="D63" s="36"/>
      <c r="E63" s="14"/>
      <c r="F63" s="14"/>
      <c r="G63" s="14"/>
      <c r="H63" s="37"/>
      <c r="I63" s="14"/>
      <c r="J63" s="36"/>
      <c r="K63" s="14"/>
      <c r="L63" s="14"/>
      <c r="M63" s="14"/>
      <c r="N63" s="14"/>
      <c r="O63" s="14"/>
      <c r="P63" s="37"/>
      <c r="Q63" s="14"/>
      <c r="R63" s="12"/>
    </row>
    <row r="64" spans="2:18" ht="15">
      <c r="B64" s="11"/>
      <c r="C64" s="14"/>
      <c r="D64" s="36"/>
      <c r="E64" s="14"/>
      <c r="F64" s="14"/>
      <c r="G64" s="14"/>
      <c r="H64" s="37"/>
      <c r="I64" s="14"/>
      <c r="J64" s="36"/>
      <c r="K64" s="14"/>
      <c r="L64" s="14"/>
      <c r="M64" s="14"/>
      <c r="N64" s="14"/>
      <c r="O64" s="14"/>
      <c r="P64" s="37"/>
      <c r="Q64" s="14"/>
      <c r="R64" s="12"/>
    </row>
    <row r="65" spans="2:18" ht="15">
      <c r="B65" s="11"/>
      <c r="C65" s="14"/>
      <c r="D65" s="36"/>
      <c r="E65" s="14"/>
      <c r="F65" s="14"/>
      <c r="G65" s="14"/>
      <c r="H65" s="37"/>
      <c r="I65" s="14"/>
      <c r="J65" s="36"/>
      <c r="K65" s="14"/>
      <c r="L65" s="14"/>
      <c r="M65" s="14"/>
      <c r="N65" s="14"/>
      <c r="O65" s="14"/>
      <c r="P65" s="37"/>
      <c r="Q65" s="14"/>
      <c r="R65" s="12"/>
    </row>
    <row r="66" spans="2:18" ht="15">
      <c r="B66" s="11"/>
      <c r="C66" s="14"/>
      <c r="D66" s="36"/>
      <c r="E66" s="14"/>
      <c r="F66" s="14"/>
      <c r="G66" s="14"/>
      <c r="H66" s="37"/>
      <c r="I66" s="14"/>
      <c r="J66" s="36"/>
      <c r="K66" s="14"/>
      <c r="L66" s="14"/>
      <c r="M66" s="14"/>
      <c r="N66" s="14"/>
      <c r="O66" s="14"/>
      <c r="P66" s="37"/>
      <c r="Q66" s="14"/>
      <c r="R66" s="12"/>
    </row>
    <row r="67" spans="2:18" ht="15">
      <c r="B67" s="11"/>
      <c r="C67" s="14"/>
      <c r="D67" s="36"/>
      <c r="E67" s="14"/>
      <c r="F67" s="14"/>
      <c r="G67" s="14"/>
      <c r="H67" s="37"/>
      <c r="I67" s="14"/>
      <c r="J67" s="36"/>
      <c r="K67" s="14"/>
      <c r="L67" s="14"/>
      <c r="M67" s="14"/>
      <c r="N67" s="14"/>
      <c r="O67" s="14"/>
      <c r="P67" s="37"/>
      <c r="Q67" s="14"/>
      <c r="R67" s="12"/>
    </row>
    <row r="68" spans="2:18" ht="15">
      <c r="B68" s="11"/>
      <c r="C68" s="14"/>
      <c r="D68" s="36"/>
      <c r="E68" s="14"/>
      <c r="F68" s="14"/>
      <c r="G68" s="14"/>
      <c r="H68" s="37"/>
      <c r="I68" s="14"/>
      <c r="J68" s="36"/>
      <c r="K68" s="14"/>
      <c r="L68" s="14"/>
      <c r="M68" s="14"/>
      <c r="N68" s="14"/>
      <c r="O68" s="14"/>
      <c r="P68" s="37"/>
      <c r="Q68" s="14"/>
      <c r="R68" s="12"/>
    </row>
    <row r="69" spans="2:18" ht="15">
      <c r="B69" s="11"/>
      <c r="C69" s="14"/>
      <c r="D69" s="36"/>
      <c r="E69" s="14"/>
      <c r="F69" s="14"/>
      <c r="G69" s="14"/>
      <c r="H69" s="37"/>
      <c r="I69" s="14"/>
      <c r="J69" s="36"/>
      <c r="K69" s="14"/>
      <c r="L69" s="14"/>
      <c r="M69" s="14"/>
      <c r="N69" s="14"/>
      <c r="O69" s="14"/>
      <c r="P69" s="37"/>
      <c r="Q69" s="14"/>
      <c r="R69" s="12"/>
    </row>
    <row r="70" spans="2:18" s="16" customFormat="1" ht="15">
      <c r="B70" s="17"/>
      <c r="C70" s="18"/>
      <c r="D70" s="38" t="s">
        <v>43</v>
      </c>
      <c r="E70" s="39"/>
      <c r="F70" s="39"/>
      <c r="G70" s="40" t="s">
        <v>44</v>
      </c>
      <c r="H70" s="41"/>
      <c r="I70" s="18"/>
      <c r="J70" s="38" t="s">
        <v>43</v>
      </c>
      <c r="K70" s="39"/>
      <c r="L70" s="39"/>
      <c r="M70" s="39"/>
      <c r="N70" s="40" t="s">
        <v>44</v>
      </c>
      <c r="O70" s="39"/>
      <c r="P70" s="41"/>
      <c r="Q70" s="18"/>
      <c r="R70" s="20"/>
    </row>
    <row r="71" spans="2:18" s="16" customFormat="1" ht="14.45" customHeight="1">
      <c r="B71" s="42"/>
      <c r="C71" s="43"/>
      <c r="D71" s="43"/>
      <c r="E71" s="43"/>
      <c r="F71" s="43"/>
      <c r="G71" s="43"/>
      <c r="H71" s="43"/>
      <c r="I71" s="43"/>
      <c r="J71" s="43"/>
      <c r="K71" s="43"/>
      <c r="L71" s="43"/>
      <c r="M71" s="43"/>
      <c r="N71" s="43"/>
      <c r="O71" s="43"/>
      <c r="P71" s="43"/>
      <c r="Q71" s="43"/>
      <c r="R71" s="44"/>
    </row>
    <row r="75" spans="2:18" s="16" customFormat="1" ht="6.95" customHeight="1">
      <c r="B75" s="45"/>
      <c r="C75" s="46"/>
      <c r="D75" s="46"/>
      <c r="E75" s="46"/>
      <c r="F75" s="46"/>
      <c r="G75" s="46"/>
      <c r="H75" s="46"/>
      <c r="I75" s="46"/>
      <c r="J75" s="46"/>
      <c r="K75" s="46"/>
      <c r="L75" s="46"/>
      <c r="M75" s="46"/>
      <c r="N75" s="46"/>
      <c r="O75" s="46"/>
      <c r="P75" s="46"/>
      <c r="Q75" s="46"/>
      <c r="R75" s="47"/>
    </row>
    <row r="76" spans="2:18" s="16" customFormat="1" ht="36.95" customHeight="1">
      <c r="B76" s="17"/>
      <c r="C76" s="598" t="s">
        <v>47</v>
      </c>
      <c r="D76" s="575"/>
      <c r="E76" s="575"/>
      <c r="F76" s="575"/>
      <c r="G76" s="575"/>
      <c r="H76" s="575"/>
      <c r="I76" s="575"/>
      <c r="J76" s="575"/>
      <c r="K76" s="575"/>
      <c r="L76" s="575"/>
      <c r="M76" s="575"/>
      <c r="N76" s="575"/>
      <c r="O76" s="575"/>
      <c r="P76" s="575"/>
      <c r="Q76" s="575"/>
      <c r="R76" s="20"/>
    </row>
    <row r="77" spans="2:18" s="16" customFormat="1" ht="6.95" customHeight="1">
      <c r="B77" s="17"/>
      <c r="C77" s="18"/>
      <c r="D77" s="18"/>
      <c r="E77" s="18"/>
      <c r="F77" s="18"/>
      <c r="G77" s="18"/>
      <c r="H77" s="18"/>
      <c r="I77" s="18"/>
      <c r="J77" s="18"/>
      <c r="K77" s="18"/>
      <c r="L77" s="18"/>
      <c r="M77" s="18"/>
      <c r="N77" s="18"/>
      <c r="O77" s="18"/>
      <c r="P77" s="18"/>
      <c r="Q77" s="18"/>
      <c r="R77" s="20"/>
    </row>
    <row r="78" spans="2:18" s="16" customFormat="1" ht="30" customHeight="1">
      <c r="B78" s="17"/>
      <c r="C78" s="15" t="s">
        <v>13</v>
      </c>
      <c r="D78" s="18"/>
      <c r="E78" s="18"/>
      <c r="F78" s="628" t="str">
        <f>F6</f>
        <v>Nemocnice Vyškov – Rekonstrukce sociálního zařízení  na poliklinice - dokončení</v>
      </c>
      <c r="G78" s="575"/>
      <c r="H78" s="575"/>
      <c r="I78" s="575"/>
      <c r="J78" s="575"/>
      <c r="K78" s="575"/>
      <c r="L78" s="575"/>
      <c r="M78" s="575"/>
      <c r="N78" s="575"/>
      <c r="O78" s="575"/>
      <c r="P78" s="575"/>
      <c r="Q78" s="18"/>
      <c r="R78" s="20"/>
    </row>
    <row r="79" spans="2:18" s="16" customFormat="1" ht="36.95" customHeight="1">
      <c r="B79" s="17"/>
      <c r="C79" s="48" t="s">
        <v>14</v>
      </c>
      <c r="D79" s="18"/>
      <c r="E79" s="18"/>
      <c r="F79" s="586" t="str">
        <f>F7</f>
        <v xml:space="preserve">01 - 01 - VRN a ostatní náklady </v>
      </c>
      <c r="G79" s="575"/>
      <c r="H79" s="575"/>
      <c r="I79" s="575"/>
      <c r="J79" s="575"/>
      <c r="K79" s="575"/>
      <c r="L79" s="575"/>
      <c r="M79" s="575"/>
      <c r="N79" s="575"/>
      <c r="O79" s="575"/>
      <c r="P79" s="575"/>
      <c r="Q79" s="18"/>
      <c r="R79" s="20"/>
    </row>
    <row r="80" spans="2:18" s="16" customFormat="1" ht="6.95" customHeight="1">
      <c r="B80" s="17"/>
      <c r="C80" s="18"/>
      <c r="D80" s="18"/>
      <c r="E80" s="18"/>
      <c r="F80" s="18"/>
      <c r="G80" s="18"/>
      <c r="H80" s="18"/>
      <c r="I80" s="18"/>
      <c r="J80" s="18"/>
      <c r="K80" s="18"/>
      <c r="L80" s="18"/>
      <c r="M80" s="18"/>
      <c r="N80" s="18"/>
      <c r="O80" s="18"/>
      <c r="P80" s="18"/>
      <c r="Q80" s="18"/>
      <c r="R80" s="20"/>
    </row>
    <row r="81" spans="2:18" s="16" customFormat="1" ht="18" customHeight="1">
      <c r="B81" s="17"/>
      <c r="C81" s="15" t="s">
        <v>19</v>
      </c>
      <c r="D81" s="18"/>
      <c r="E81" s="18"/>
      <c r="F81" s="21" t="str">
        <f>F9</f>
        <v xml:space="preserve"> </v>
      </c>
      <c r="G81" s="18"/>
      <c r="H81" s="18"/>
      <c r="I81" s="18"/>
      <c r="J81" s="18"/>
      <c r="K81" s="15" t="s">
        <v>21</v>
      </c>
      <c r="L81" s="18"/>
      <c r="M81" s="629" t="str">
        <f>IF(O9="","",O9)</f>
        <v/>
      </c>
      <c r="N81" s="575"/>
      <c r="O81" s="575"/>
      <c r="P81" s="575"/>
      <c r="Q81" s="18"/>
      <c r="R81" s="20"/>
    </row>
    <row r="82" spans="2:18" s="16" customFormat="1" ht="6.95" customHeight="1">
      <c r="B82" s="17"/>
      <c r="C82" s="18"/>
      <c r="D82" s="18"/>
      <c r="E82" s="18"/>
      <c r="F82" s="18"/>
      <c r="G82" s="18"/>
      <c r="H82" s="18"/>
      <c r="I82" s="18"/>
      <c r="J82" s="18"/>
      <c r="K82" s="18"/>
      <c r="L82" s="18"/>
      <c r="M82" s="18"/>
      <c r="N82" s="18"/>
      <c r="O82" s="18"/>
      <c r="P82" s="18"/>
      <c r="Q82" s="18"/>
      <c r="R82" s="20"/>
    </row>
    <row r="83" spans="2:18" s="16" customFormat="1" ht="15">
      <c r="B83" s="17"/>
      <c r="C83" s="15" t="s">
        <v>22</v>
      </c>
      <c r="D83" s="18"/>
      <c r="E83" s="18"/>
      <c r="F83" s="21" t="str">
        <f>E12</f>
        <v xml:space="preserve"> </v>
      </c>
      <c r="G83" s="18"/>
      <c r="H83" s="18"/>
      <c r="I83" s="18"/>
      <c r="J83" s="18"/>
      <c r="K83" s="15" t="s">
        <v>26</v>
      </c>
      <c r="L83" s="18"/>
      <c r="M83" s="608" t="str">
        <f>E18</f>
        <v xml:space="preserve"> </v>
      </c>
      <c r="N83" s="575"/>
      <c r="O83" s="575"/>
      <c r="P83" s="575"/>
      <c r="Q83" s="575"/>
      <c r="R83" s="20"/>
    </row>
    <row r="84" spans="2:18" s="16" customFormat="1" ht="14.45" customHeight="1">
      <c r="B84" s="17"/>
      <c r="C84" s="15" t="s">
        <v>25</v>
      </c>
      <c r="D84" s="18"/>
      <c r="E84" s="18"/>
      <c r="F84" s="21" t="str">
        <f>IF(E15="","",E15)</f>
        <v>Vyplň údaj</v>
      </c>
      <c r="G84" s="18"/>
      <c r="H84" s="18"/>
      <c r="I84" s="18"/>
      <c r="J84" s="18"/>
      <c r="K84" s="15" t="s">
        <v>27</v>
      </c>
      <c r="L84" s="18"/>
      <c r="M84" s="608" t="str">
        <f>E21</f>
        <v xml:space="preserve"> </v>
      </c>
      <c r="N84" s="575"/>
      <c r="O84" s="575"/>
      <c r="P84" s="575"/>
      <c r="Q84" s="575"/>
      <c r="R84" s="20"/>
    </row>
    <row r="85" spans="2:18" s="16" customFormat="1" ht="10.35" customHeight="1">
      <c r="B85" s="17"/>
      <c r="C85" s="18"/>
      <c r="D85" s="18"/>
      <c r="E85" s="18"/>
      <c r="F85" s="18"/>
      <c r="G85" s="18"/>
      <c r="H85" s="18"/>
      <c r="I85" s="18"/>
      <c r="J85" s="18"/>
      <c r="K85" s="18"/>
      <c r="L85" s="18"/>
      <c r="M85" s="18"/>
      <c r="N85" s="18"/>
      <c r="O85" s="18"/>
      <c r="P85" s="18"/>
      <c r="Q85" s="18"/>
      <c r="R85" s="20"/>
    </row>
    <row r="86" spans="2:18" s="16" customFormat="1" ht="29.25" customHeight="1">
      <c r="B86" s="17"/>
      <c r="C86" s="641" t="s">
        <v>48</v>
      </c>
      <c r="D86" s="627"/>
      <c r="E86" s="627"/>
      <c r="F86" s="627"/>
      <c r="G86" s="627"/>
      <c r="H86" s="29"/>
      <c r="I86" s="29"/>
      <c r="J86" s="29"/>
      <c r="K86" s="29"/>
      <c r="L86" s="29"/>
      <c r="M86" s="29"/>
      <c r="N86" s="641" t="s">
        <v>49</v>
      </c>
      <c r="O86" s="575"/>
      <c r="P86" s="575"/>
      <c r="Q86" s="575"/>
      <c r="R86" s="20"/>
    </row>
    <row r="87" spans="2:18" s="16" customFormat="1" ht="10.35" customHeight="1">
      <c r="B87" s="17"/>
      <c r="C87" s="18"/>
      <c r="D87" s="18"/>
      <c r="E87" s="18"/>
      <c r="F87" s="18"/>
      <c r="G87" s="18"/>
      <c r="H87" s="18"/>
      <c r="I87" s="18"/>
      <c r="J87" s="18"/>
      <c r="K87" s="18"/>
      <c r="L87" s="18"/>
      <c r="M87" s="18"/>
      <c r="N87" s="18"/>
      <c r="O87" s="18"/>
      <c r="P87" s="18"/>
      <c r="Q87" s="18"/>
      <c r="R87" s="20"/>
    </row>
    <row r="88" spans="2:47" s="16" customFormat="1" ht="29.25" customHeight="1">
      <c r="B88" s="17"/>
      <c r="C88" s="49" t="s">
        <v>50</v>
      </c>
      <c r="D88" s="18"/>
      <c r="E88" s="18"/>
      <c r="F88" s="18"/>
      <c r="G88" s="18"/>
      <c r="H88" s="18"/>
      <c r="I88" s="18"/>
      <c r="J88" s="18"/>
      <c r="K88" s="18"/>
      <c r="L88" s="18"/>
      <c r="M88" s="18"/>
      <c r="N88" s="574">
        <f>N118</f>
        <v>0</v>
      </c>
      <c r="O88" s="575"/>
      <c r="P88" s="575"/>
      <c r="Q88" s="575"/>
      <c r="R88" s="20"/>
      <c r="AU88" s="7" t="s">
        <v>51</v>
      </c>
    </row>
    <row r="89" spans="2:18" s="50" customFormat="1" ht="24.95" customHeight="1">
      <c r="B89" s="51"/>
      <c r="C89" s="52"/>
      <c r="D89" s="53" t="s">
        <v>731</v>
      </c>
      <c r="E89" s="52"/>
      <c r="F89" s="52"/>
      <c r="G89" s="52"/>
      <c r="H89" s="52"/>
      <c r="I89" s="52"/>
      <c r="J89" s="52"/>
      <c r="K89" s="52"/>
      <c r="L89" s="52"/>
      <c r="M89" s="52"/>
      <c r="N89" s="631">
        <f>N119</f>
        <v>0</v>
      </c>
      <c r="O89" s="634"/>
      <c r="P89" s="634"/>
      <c r="Q89" s="634"/>
      <c r="R89" s="54"/>
    </row>
    <row r="90" spans="2:18" s="55" customFormat="1" ht="19.9" customHeight="1">
      <c r="B90" s="56"/>
      <c r="C90" s="57"/>
      <c r="D90" s="58" t="s">
        <v>732</v>
      </c>
      <c r="E90" s="57"/>
      <c r="F90" s="57"/>
      <c r="G90" s="57"/>
      <c r="H90" s="57"/>
      <c r="I90" s="57"/>
      <c r="J90" s="57"/>
      <c r="K90" s="57"/>
      <c r="L90" s="57"/>
      <c r="M90" s="57"/>
      <c r="N90" s="577">
        <f>N120</f>
        <v>0</v>
      </c>
      <c r="O90" s="639"/>
      <c r="P90" s="639"/>
      <c r="Q90" s="639"/>
      <c r="R90" s="59"/>
    </row>
    <row r="91" spans="2:18" s="50" customFormat="1" ht="21.75" customHeight="1">
      <c r="B91" s="51"/>
      <c r="C91" s="52"/>
      <c r="D91" s="53"/>
      <c r="E91" s="52"/>
      <c r="F91" s="52"/>
      <c r="G91" s="52"/>
      <c r="H91" s="52"/>
      <c r="I91" s="52"/>
      <c r="J91" s="52"/>
      <c r="K91" s="52"/>
      <c r="L91" s="52"/>
      <c r="M91" s="52"/>
      <c r="N91" s="630"/>
      <c r="O91" s="634"/>
      <c r="P91" s="634"/>
      <c r="Q91" s="634"/>
      <c r="R91" s="54"/>
    </row>
    <row r="92" spans="2:18" s="16" customFormat="1" ht="21.75" customHeight="1">
      <c r="B92" s="17"/>
      <c r="C92" s="18"/>
      <c r="D92" s="18"/>
      <c r="E92" s="18"/>
      <c r="F92" s="18"/>
      <c r="G92" s="18"/>
      <c r="H92" s="18"/>
      <c r="I92" s="18"/>
      <c r="J92" s="18"/>
      <c r="K92" s="18"/>
      <c r="L92" s="18"/>
      <c r="M92" s="18"/>
      <c r="N92" s="18"/>
      <c r="O92" s="18"/>
      <c r="P92" s="18"/>
      <c r="Q92" s="18"/>
      <c r="R92" s="20"/>
    </row>
    <row r="93" spans="2:21" s="16" customFormat="1" ht="29.25" customHeight="1">
      <c r="B93" s="17"/>
      <c r="C93" s="49"/>
      <c r="D93" s="18"/>
      <c r="E93" s="18"/>
      <c r="F93" s="18"/>
      <c r="G93" s="18"/>
      <c r="H93" s="18"/>
      <c r="I93" s="18"/>
      <c r="J93" s="18"/>
      <c r="K93" s="18"/>
      <c r="L93" s="18"/>
      <c r="M93" s="18"/>
      <c r="N93" s="635"/>
      <c r="O93" s="575"/>
      <c r="P93" s="575"/>
      <c r="Q93" s="575"/>
      <c r="R93" s="20"/>
      <c r="T93" s="60"/>
      <c r="U93" s="61" t="s">
        <v>32</v>
      </c>
    </row>
    <row r="94" spans="2:65" s="16" customFormat="1" ht="18" customHeight="1">
      <c r="B94" s="62"/>
      <c r="C94" s="63"/>
      <c r="D94" s="579"/>
      <c r="E94" s="636"/>
      <c r="F94" s="636"/>
      <c r="G94" s="636"/>
      <c r="H94" s="636"/>
      <c r="I94" s="63"/>
      <c r="J94" s="63"/>
      <c r="K94" s="63"/>
      <c r="L94" s="63"/>
      <c r="M94" s="63"/>
      <c r="N94" s="576"/>
      <c r="O94" s="636"/>
      <c r="P94" s="636"/>
      <c r="Q94" s="636"/>
      <c r="R94" s="64"/>
      <c r="S94" s="65"/>
      <c r="T94" s="66"/>
      <c r="U94" s="67" t="s">
        <v>33</v>
      </c>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9" t="s">
        <v>79</v>
      </c>
      <c r="AZ94" s="68"/>
      <c r="BA94" s="68"/>
      <c r="BB94" s="68"/>
      <c r="BC94" s="68"/>
      <c r="BD94" s="68"/>
      <c r="BE94" s="70">
        <f aca="true" t="shared" si="0" ref="BE94:BE99">IF(U94="základní",N94,0)</f>
        <v>0</v>
      </c>
      <c r="BF94" s="70">
        <f aca="true" t="shared" si="1" ref="BF94:BF99">IF(U94="snížená",N94,0)</f>
        <v>0</v>
      </c>
      <c r="BG94" s="70">
        <f aca="true" t="shared" si="2" ref="BG94:BG99">IF(U94="zákl. přenesená",N94,0)</f>
        <v>0</v>
      </c>
      <c r="BH94" s="70">
        <f aca="true" t="shared" si="3" ref="BH94:BH99">IF(U94="sníž. přenesená",N94,0)</f>
        <v>0</v>
      </c>
      <c r="BI94" s="70">
        <f aca="true" t="shared" si="4" ref="BI94:BI99">IF(U94="nulová",N94,0)</f>
        <v>0</v>
      </c>
      <c r="BJ94" s="69" t="s">
        <v>80</v>
      </c>
      <c r="BK94" s="68"/>
      <c r="BL94" s="68"/>
      <c r="BM94" s="68"/>
    </row>
    <row r="95" spans="2:65" s="16" customFormat="1" ht="18" customHeight="1">
      <c r="B95" s="62"/>
      <c r="C95" s="63"/>
      <c r="D95" s="579"/>
      <c r="E95" s="636"/>
      <c r="F95" s="636"/>
      <c r="G95" s="636"/>
      <c r="H95" s="636"/>
      <c r="I95" s="63"/>
      <c r="J95" s="63"/>
      <c r="K95" s="63"/>
      <c r="L95" s="63"/>
      <c r="M95" s="63"/>
      <c r="N95" s="576"/>
      <c r="O95" s="636"/>
      <c r="P95" s="636"/>
      <c r="Q95" s="636"/>
      <c r="R95" s="64"/>
      <c r="S95" s="65"/>
      <c r="T95" s="66"/>
      <c r="U95" s="67" t="s">
        <v>33</v>
      </c>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9" t="s">
        <v>79</v>
      </c>
      <c r="AZ95" s="68"/>
      <c r="BA95" s="68"/>
      <c r="BB95" s="68"/>
      <c r="BC95" s="68"/>
      <c r="BD95" s="68"/>
      <c r="BE95" s="70">
        <f t="shared" si="0"/>
        <v>0</v>
      </c>
      <c r="BF95" s="70">
        <f t="shared" si="1"/>
        <v>0</v>
      </c>
      <c r="BG95" s="70">
        <f t="shared" si="2"/>
        <v>0</v>
      </c>
      <c r="BH95" s="70">
        <f t="shared" si="3"/>
        <v>0</v>
      </c>
      <c r="BI95" s="70">
        <f t="shared" si="4"/>
        <v>0</v>
      </c>
      <c r="BJ95" s="69" t="s">
        <v>80</v>
      </c>
      <c r="BK95" s="68"/>
      <c r="BL95" s="68"/>
      <c r="BM95" s="68"/>
    </row>
    <row r="96" spans="2:65" s="16" customFormat="1" ht="18" customHeight="1">
      <c r="B96" s="62"/>
      <c r="C96" s="63"/>
      <c r="D96" s="579"/>
      <c r="E96" s="636"/>
      <c r="F96" s="636"/>
      <c r="G96" s="636"/>
      <c r="H96" s="636"/>
      <c r="I96" s="63"/>
      <c r="J96" s="63"/>
      <c r="K96" s="63"/>
      <c r="L96" s="63"/>
      <c r="M96" s="63"/>
      <c r="N96" s="576"/>
      <c r="O96" s="636"/>
      <c r="P96" s="636"/>
      <c r="Q96" s="636"/>
      <c r="R96" s="64"/>
      <c r="S96" s="65"/>
      <c r="T96" s="66"/>
      <c r="U96" s="67" t="s">
        <v>33</v>
      </c>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9" t="s">
        <v>79</v>
      </c>
      <c r="AZ96" s="68"/>
      <c r="BA96" s="68"/>
      <c r="BB96" s="68"/>
      <c r="BC96" s="68"/>
      <c r="BD96" s="68"/>
      <c r="BE96" s="70">
        <f t="shared" si="0"/>
        <v>0</v>
      </c>
      <c r="BF96" s="70">
        <f t="shared" si="1"/>
        <v>0</v>
      </c>
      <c r="BG96" s="70">
        <f t="shared" si="2"/>
        <v>0</v>
      </c>
      <c r="BH96" s="70">
        <f t="shared" si="3"/>
        <v>0</v>
      </c>
      <c r="BI96" s="70">
        <f t="shared" si="4"/>
        <v>0</v>
      </c>
      <c r="BJ96" s="69" t="s">
        <v>80</v>
      </c>
      <c r="BK96" s="68"/>
      <c r="BL96" s="68"/>
      <c r="BM96" s="68"/>
    </row>
    <row r="97" spans="2:65" s="16" customFormat="1" ht="18" customHeight="1">
      <c r="B97" s="62"/>
      <c r="C97" s="63"/>
      <c r="D97" s="579"/>
      <c r="E97" s="636"/>
      <c r="F97" s="636"/>
      <c r="G97" s="636"/>
      <c r="H97" s="636"/>
      <c r="I97" s="63"/>
      <c r="J97" s="63"/>
      <c r="K97" s="63"/>
      <c r="L97" s="63"/>
      <c r="M97" s="63"/>
      <c r="N97" s="576"/>
      <c r="O97" s="636"/>
      <c r="P97" s="636"/>
      <c r="Q97" s="636"/>
      <c r="R97" s="64"/>
      <c r="S97" s="65"/>
      <c r="T97" s="66"/>
      <c r="U97" s="67" t="s">
        <v>33</v>
      </c>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9" t="s">
        <v>79</v>
      </c>
      <c r="AZ97" s="68"/>
      <c r="BA97" s="68"/>
      <c r="BB97" s="68"/>
      <c r="BC97" s="68"/>
      <c r="BD97" s="68"/>
      <c r="BE97" s="70">
        <f t="shared" si="0"/>
        <v>0</v>
      </c>
      <c r="BF97" s="70">
        <f t="shared" si="1"/>
        <v>0</v>
      </c>
      <c r="BG97" s="70">
        <f t="shared" si="2"/>
        <v>0</v>
      </c>
      <c r="BH97" s="70">
        <f t="shared" si="3"/>
        <v>0</v>
      </c>
      <c r="BI97" s="70">
        <f t="shared" si="4"/>
        <v>0</v>
      </c>
      <c r="BJ97" s="69" t="s">
        <v>80</v>
      </c>
      <c r="BK97" s="68"/>
      <c r="BL97" s="68"/>
      <c r="BM97" s="68"/>
    </row>
    <row r="98" spans="2:65" s="16" customFormat="1" ht="18" customHeight="1">
      <c r="B98" s="62"/>
      <c r="C98" s="63"/>
      <c r="D98" s="579"/>
      <c r="E98" s="636"/>
      <c r="F98" s="636"/>
      <c r="G98" s="636"/>
      <c r="H98" s="636"/>
      <c r="I98" s="63"/>
      <c r="J98" s="63"/>
      <c r="K98" s="63"/>
      <c r="L98" s="63"/>
      <c r="M98" s="63"/>
      <c r="N98" s="576"/>
      <c r="O98" s="636"/>
      <c r="P98" s="636"/>
      <c r="Q98" s="636"/>
      <c r="R98" s="64"/>
      <c r="S98" s="65"/>
      <c r="T98" s="66"/>
      <c r="U98" s="67" t="s">
        <v>33</v>
      </c>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9" t="s">
        <v>79</v>
      </c>
      <c r="AZ98" s="68"/>
      <c r="BA98" s="68"/>
      <c r="BB98" s="68"/>
      <c r="BC98" s="68"/>
      <c r="BD98" s="68"/>
      <c r="BE98" s="70">
        <f t="shared" si="0"/>
        <v>0</v>
      </c>
      <c r="BF98" s="70">
        <f t="shared" si="1"/>
        <v>0</v>
      </c>
      <c r="BG98" s="70">
        <f t="shared" si="2"/>
        <v>0</v>
      </c>
      <c r="BH98" s="70">
        <f t="shared" si="3"/>
        <v>0</v>
      </c>
      <c r="BI98" s="70">
        <f t="shared" si="4"/>
        <v>0</v>
      </c>
      <c r="BJ98" s="69" t="s">
        <v>80</v>
      </c>
      <c r="BK98" s="68"/>
      <c r="BL98" s="68"/>
      <c r="BM98" s="68"/>
    </row>
    <row r="99" spans="2:65" s="16" customFormat="1" ht="18" customHeight="1">
      <c r="B99" s="62"/>
      <c r="C99" s="63"/>
      <c r="D99" s="71"/>
      <c r="E99" s="63"/>
      <c r="F99" s="63"/>
      <c r="G99" s="63"/>
      <c r="H99" s="63"/>
      <c r="I99" s="63"/>
      <c r="J99" s="63"/>
      <c r="K99" s="63"/>
      <c r="L99" s="63"/>
      <c r="M99" s="63"/>
      <c r="N99" s="576"/>
      <c r="O99" s="636"/>
      <c r="P99" s="636"/>
      <c r="Q99" s="636"/>
      <c r="R99" s="64"/>
      <c r="S99" s="65"/>
      <c r="T99" s="72"/>
      <c r="U99" s="73" t="s">
        <v>33</v>
      </c>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9" t="s">
        <v>82</v>
      </c>
      <c r="AZ99" s="68"/>
      <c r="BA99" s="68"/>
      <c r="BB99" s="68"/>
      <c r="BC99" s="68"/>
      <c r="BD99" s="68"/>
      <c r="BE99" s="70">
        <f t="shared" si="0"/>
        <v>0</v>
      </c>
      <c r="BF99" s="70">
        <f t="shared" si="1"/>
        <v>0</v>
      </c>
      <c r="BG99" s="70">
        <f t="shared" si="2"/>
        <v>0</v>
      </c>
      <c r="BH99" s="70">
        <f t="shared" si="3"/>
        <v>0</v>
      </c>
      <c r="BI99" s="70">
        <f t="shared" si="4"/>
        <v>0</v>
      </c>
      <c r="BJ99" s="69" t="s">
        <v>80</v>
      </c>
      <c r="BK99" s="68"/>
      <c r="BL99" s="68"/>
      <c r="BM99" s="68"/>
    </row>
    <row r="100" spans="2:18" s="16" customFormat="1" ht="15">
      <c r="B100" s="17"/>
      <c r="C100" s="18"/>
      <c r="D100" s="18"/>
      <c r="E100" s="18"/>
      <c r="F100" s="18"/>
      <c r="G100" s="18"/>
      <c r="H100" s="18"/>
      <c r="I100" s="18"/>
      <c r="J100" s="18"/>
      <c r="K100" s="18"/>
      <c r="L100" s="18"/>
      <c r="M100" s="18"/>
      <c r="N100" s="18"/>
      <c r="O100" s="18"/>
      <c r="P100" s="18"/>
      <c r="Q100" s="18"/>
      <c r="R100" s="20"/>
    </row>
    <row r="101" spans="2:18" s="16" customFormat="1" ht="29.25" customHeight="1">
      <c r="B101" s="17"/>
      <c r="C101" s="74" t="s">
        <v>1280</v>
      </c>
      <c r="D101" s="29"/>
      <c r="E101" s="29"/>
      <c r="F101" s="29"/>
      <c r="G101" s="29"/>
      <c r="H101" s="29"/>
      <c r="I101" s="29"/>
      <c r="J101" s="29"/>
      <c r="K101" s="29"/>
      <c r="L101" s="578">
        <f>ROUND(SUM(N88+N93),2)</f>
        <v>0</v>
      </c>
      <c r="M101" s="627"/>
      <c r="N101" s="627"/>
      <c r="O101" s="627"/>
      <c r="P101" s="627"/>
      <c r="Q101" s="627"/>
      <c r="R101" s="20"/>
    </row>
    <row r="102" spans="2:18" s="16" customFormat="1" ht="6.95" customHeight="1">
      <c r="B102" s="42"/>
      <c r="C102" s="43"/>
      <c r="D102" s="43"/>
      <c r="E102" s="43"/>
      <c r="F102" s="43"/>
      <c r="G102" s="43"/>
      <c r="H102" s="43"/>
      <c r="I102" s="43"/>
      <c r="J102" s="43"/>
      <c r="K102" s="43"/>
      <c r="L102" s="43"/>
      <c r="M102" s="43"/>
      <c r="N102" s="43"/>
      <c r="O102" s="43"/>
      <c r="P102" s="43"/>
      <c r="Q102" s="43"/>
      <c r="R102" s="44"/>
    </row>
    <row r="106" spans="2:18" s="16" customFormat="1" ht="6.95" customHeight="1">
      <c r="B106" s="45"/>
      <c r="C106" s="46"/>
      <c r="D106" s="46"/>
      <c r="E106" s="46"/>
      <c r="F106" s="46"/>
      <c r="G106" s="46"/>
      <c r="H106" s="46"/>
      <c r="I106" s="46"/>
      <c r="J106" s="46"/>
      <c r="K106" s="46"/>
      <c r="L106" s="46"/>
      <c r="M106" s="46"/>
      <c r="N106" s="46"/>
      <c r="O106" s="46"/>
      <c r="P106" s="46"/>
      <c r="Q106" s="46"/>
      <c r="R106" s="47"/>
    </row>
    <row r="107" spans="2:18" s="16" customFormat="1" ht="36.95" customHeight="1">
      <c r="B107" s="17"/>
      <c r="C107" s="598" t="s">
        <v>83</v>
      </c>
      <c r="D107" s="575"/>
      <c r="E107" s="575"/>
      <c r="F107" s="575"/>
      <c r="G107" s="575"/>
      <c r="H107" s="575"/>
      <c r="I107" s="575"/>
      <c r="J107" s="575"/>
      <c r="K107" s="575"/>
      <c r="L107" s="575"/>
      <c r="M107" s="575"/>
      <c r="N107" s="575"/>
      <c r="O107" s="575"/>
      <c r="P107" s="575"/>
      <c r="Q107" s="575"/>
      <c r="R107" s="20"/>
    </row>
    <row r="108" spans="2:18" s="16" customFormat="1" ht="6.95" customHeight="1">
      <c r="B108" s="17"/>
      <c r="C108" s="18"/>
      <c r="D108" s="18"/>
      <c r="E108" s="18"/>
      <c r="F108" s="18"/>
      <c r="G108" s="18"/>
      <c r="H108" s="18"/>
      <c r="I108" s="18"/>
      <c r="J108" s="18"/>
      <c r="K108" s="18"/>
      <c r="L108" s="18"/>
      <c r="M108" s="18"/>
      <c r="N108" s="18"/>
      <c r="O108" s="18"/>
      <c r="P108" s="18"/>
      <c r="Q108" s="18"/>
      <c r="R108" s="20"/>
    </row>
    <row r="109" spans="2:18" s="16" customFormat="1" ht="30" customHeight="1">
      <c r="B109" s="17"/>
      <c r="C109" s="15" t="s">
        <v>13</v>
      </c>
      <c r="D109" s="18"/>
      <c r="E109" s="18"/>
      <c r="F109" s="628" t="str">
        <f>F6</f>
        <v>Nemocnice Vyškov – Rekonstrukce sociálního zařízení  na poliklinice - dokončení</v>
      </c>
      <c r="G109" s="575"/>
      <c r="H109" s="575"/>
      <c r="I109" s="575"/>
      <c r="J109" s="575"/>
      <c r="K109" s="575"/>
      <c r="L109" s="575"/>
      <c r="M109" s="575"/>
      <c r="N109" s="575"/>
      <c r="O109" s="575"/>
      <c r="P109" s="575"/>
      <c r="Q109" s="18"/>
      <c r="R109" s="20"/>
    </row>
    <row r="110" spans="2:18" s="16" customFormat="1" ht="36.95" customHeight="1">
      <c r="B110" s="17"/>
      <c r="C110" s="48" t="s">
        <v>14</v>
      </c>
      <c r="D110" s="18"/>
      <c r="E110" s="18"/>
      <c r="F110" s="586" t="str">
        <f>F7</f>
        <v xml:space="preserve">01 - 01 - VRN a ostatní náklady </v>
      </c>
      <c r="G110" s="575"/>
      <c r="H110" s="575"/>
      <c r="I110" s="575"/>
      <c r="J110" s="575"/>
      <c r="K110" s="575"/>
      <c r="L110" s="575"/>
      <c r="M110" s="575"/>
      <c r="N110" s="575"/>
      <c r="O110" s="575"/>
      <c r="P110" s="575"/>
      <c r="Q110" s="18"/>
      <c r="R110" s="20"/>
    </row>
    <row r="111" spans="2:18" s="16" customFormat="1" ht="6.95" customHeight="1">
      <c r="B111" s="17"/>
      <c r="C111" s="18"/>
      <c r="D111" s="18"/>
      <c r="E111" s="18"/>
      <c r="F111" s="18"/>
      <c r="G111" s="18"/>
      <c r="H111" s="18"/>
      <c r="I111" s="18"/>
      <c r="J111" s="18"/>
      <c r="K111" s="18"/>
      <c r="L111" s="18"/>
      <c r="M111" s="18"/>
      <c r="N111" s="18"/>
      <c r="O111" s="18"/>
      <c r="P111" s="18"/>
      <c r="Q111" s="18"/>
      <c r="R111" s="20"/>
    </row>
    <row r="112" spans="2:18" s="16" customFormat="1" ht="18" customHeight="1">
      <c r="B112" s="17"/>
      <c r="C112" s="15" t="s">
        <v>19</v>
      </c>
      <c r="D112" s="18"/>
      <c r="E112" s="18"/>
      <c r="F112" s="21" t="str">
        <f>F9</f>
        <v xml:space="preserve"> </v>
      </c>
      <c r="G112" s="18"/>
      <c r="H112" s="18"/>
      <c r="I112" s="18"/>
      <c r="J112" s="18"/>
      <c r="K112" s="15" t="s">
        <v>21</v>
      </c>
      <c r="L112" s="18"/>
      <c r="M112" s="629"/>
      <c r="N112" s="575"/>
      <c r="O112" s="575"/>
      <c r="P112" s="575"/>
      <c r="Q112" s="18"/>
      <c r="R112" s="20"/>
    </row>
    <row r="113" spans="2:18" s="16" customFormat="1" ht="6.95" customHeight="1">
      <c r="B113" s="17"/>
      <c r="C113" s="18"/>
      <c r="D113" s="18"/>
      <c r="E113" s="18"/>
      <c r="F113" s="18"/>
      <c r="G113" s="18"/>
      <c r="H113" s="18"/>
      <c r="I113" s="18"/>
      <c r="J113" s="18"/>
      <c r="K113" s="18"/>
      <c r="L113" s="18"/>
      <c r="M113" s="18"/>
      <c r="N113" s="18"/>
      <c r="O113" s="18"/>
      <c r="P113" s="18"/>
      <c r="Q113" s="18"/>
      <c r="R113" s="20"/>
    </row>
    <row r="114" spans="2:18" s="16" customFormat="1" ht="15">
      <c r="B114" s="17"/>
      <c r="C114" s="15" t="s">
        <v>22</v>
      </c>
      <c r="D114" s="18"/>
      <c r="E114" s="18"/>
      <c r="F114" s="21" t="str">
        <f>E12</f>
        <v xml:space="preserve"> </v>
      </c>
      <c r="G114" s="18"/>
      <c r="H114" s="18"/>
      <c r="I114" s="18"/>
      <c r="J114" s="18"/>
      <c r="K114" s="15" t="s">
        <v>26</v>
      </c>
      <c r="L114" s="18"/>
      <c r="M114" s="608" t="str">
        <f>E18</f>
        <v xml:space="preserve"> </v>
      </c>
      <c r="N114" s="575"/>
      <c r="O114" s="575"/>
      <c r="P114" s="575"/>
      <c r="Q114" s="575"/>
      <c r="R114" s="20"/>
    </row>
    <row r="115" spans="2:18" s="16" customFormat="1" ht="14.45" customHeight="1">
      <c r="B115" s="17"/>
      <c r="C115" s="15" t="s">
        <v>25</v>
      </c>
      <c r="D115" s="18"/>
      <c r="E115" s="18"/>
      <c r="F115" s="21" t="str">
        <f>IF(E15="","",E15)</f>
        <v>Vyplň údaj</v>
      </c>
      <c r="G115" s="18"/>
      <c r="H115" s="18"/>
      <c r="I115" s="18"/>
      <c r="J115" s="18"/>
      <c r="K115" s="15" t="s">
        <v>27</v>
      </c>
      <c r="L115" s="18"/>
      <c r="M115" s="608" t="str">
        <f>E21</f>
        <v xml:space="preserve"> </v>
      </c>
      <c r="N115" s="575"/>
      <c r="O115" s="575"/>
      <c r="P115" s="575"/>
      <c r="Q115" s="575"/>
      <c r="R115" s="20"/>
    </row>
    <row r="116" spans="2:18" s="16" customFormat="1" ht="10.35" customHeight="1">
      <c r="B116" s="17"/>
      <c r="C116" s="18"/>
      <c r="D116" s="18"/>
      <c r="E116" s="18"/>
      <c r="F116" s="18"/>
      <c r="G116" s="18"/>
      <c r="H116" s="18"/>
      <c r="I116" s="18"/>
      <c r="J116" s="18"/>
      <c r="K116" s="18"/>
      <c r="L116" s="18"/>
      <c r="M116" s="18"/>
      <c r="N116" s="18"/>
      <c r="O116" s="18"/>
      <c r="P116" s="18"/>
      <c r="Q116" s="18"/>
      <c r="R116" s="20"/>
    </row>
    <row r="117" spans="2:27" s="75" customFormat="1" ht="29.25" customHeight="1">
      <c r="B117" s="76"/>
      <c r="C117" s="77" t="s">
        <v>84</v>
      </c>
      <c r="D117" s="78" t="s">
        <v>85</v>
      </c>
      <c r="E117" s="78" t="s">
        <v>86</v>
      </c>
      <c r="F117" s="623" t="s">
        <v>87</v>
      </c>
      <c r="G117" s="624"/>
      <c r="H117" s="624"/>
      <c r="I117" s="624"/>
      <c r="J117" s="78" t="s">
        <v>88</v>
      </c>
      <c r="K117" s="78" t="s">
        <v>89</v>
      </c>
      <c r="L117" s="625" t="s">
        <v>90</v>
      </c>
      <c r="M117" s="624"/>
      <c r="N117" s="623" t="s">
        <v>49</v>
      </c>
      <c r="O117" s="624"/>
      <c r="P117" s="624"/>
      <c r="Q117" s="626"/>
      <c r="R117" s="79"/>
      <c r="T117" s="80" t="s">
        <v>91</v>
      </c>
      <c r="U117" s="81" t="s">
        <v>32</v>
      </c>
      <c r="V117" s="81" t="s">
        <v>92</v>
      </c>
      <c r="W117" s="81" t="s">
        <v>93</v>
      </c>
      <c r="X117" s="81" t="s">
        <v>94</v>
      </c>
      <c r="Y117" s="81" t="s">
        <v>95</v>
      </c>
      <c r="Z117" s="81" t="s">
        <v>96</v>
      </c>
      <c r="AA117" s="82" t="s">
        <v>97</v>
      </c>
    </row>
    <row r="118" spans="2:63" s="16" customFormat="1" ht="29.25" customHeight="1">
      <c r="B118" s="17"/>
      <c r="C118" s="83" t="s">
        <v>29</v>
      </c>
      <c r="D118" s="18"/>
      <c r="E118" s="18"/>
      <c r="F118" s="18"/>
      <c r="G118" s="18"/>
      <c r="H118" s="18"/>
      <c r="I118" s="18"/>
      <c r="J118" s="18"/>
      <c r="K118" s="18"/>
      <c r="L118" s="18"/>
      <c r="M118" s="18"/>
      <c r="N118" s="637">
        <f>N119</f>
        <v>0</v>
      </c>
      <c r="O118" s="638"/>
      <c r="P118" s="638"/>
      <c r="Q118" s="638"/>
      <c r="R118" s="20"/>
      <c r="T118" s="84"/>
      <c r="U118" s="22"/>
      <c r="V118" s="22"/>
      <c r="W118" s="85" t="e">
        <f>W119+#REF!</f>
        <v>#REF!</v>
      </c>
      <c r="X118" s="22"/>
      <c r="Y118" s="85" t="e">
        <f>Y119+#REF!</f>
        <v>#REF!</v>
      </c>
      <c r="Z118" s="22"/>
      <c r="AA118" s="86" t="e">
        <f>AA119+#REF!</f>
        <v>#REF!</v>
      </c>
      <c r="AT118" s="7" t="s">
        <v>98</v>
      </c>
      <c r="AU118" s="7" t="s">
        <v>51</v>
      </c>
      <c r="BK118" s="87" t="e">
        <f>BK119+#REF!</f>
        <v>#REF!</v>
      </c>
    </row>
    <row r="119" spans="2:63" s="88" customFormat="1" ht="37.35" customHeight="1">
      <c r="B119" s="89"/>
      <c r="C119" s="90"/>
      <c r="D119" s="91" t="s">
        <v>731</v>
      </c>
      <c r="E119" s="91"/>
      <c r="F119" s="91"/>
      <c r="G119" s="91"/>
      <c r="H119" s="91"/>
      <c r="I119" s="91"/>
      <c r="J119" s="91"/>
      <c r="K119" s="91"/>
      <c r="L119" s="91"/>
      <c r="M119" s="91"/>
      <c r="N119" s="630">
        <f>N120</f>
        <v>0</v>
      </c>
      <c r="O119" s="631"/>
      <c r="P119" s="631"/>
      <c r="Q119" s="631"/>
      <c r="R119" s="92"/>
      <c r="T119" s="93"/>
      <c r="U119" s="90"/>
      <c r="V119" s="90"/>
      <c r="W119" s="94">
        <f>W120</f>
        <v>0</v>
      </c>
      <c r="X119" s="90"/>
      <c r="Y119" s="94">
        <f>Y120</f>
        <v>0</v>
      </c>
      <c r="Z119" s="90"/>
      <c r="AA119" s="95">
        <f>AA120</f>
        <v>0</v>
      </c>
      <c r="AR119" s="96" t="s">
        <v>104</v>
      </c>
      <c r="AT119" s="97" t="s">
        <v>98</v>
      </c>
      <c r="AU119" s="97" t="s">
        <v>99</v>
      </c>
      <c r="AY119" s="96" t="s">
        <v>100</v>
      </c>
      <c r="BK119" s="98">
        <f>BK120</f>
        <v>0</v>
      </c>
    </row>
    <row r="120" spans="2:63" s="88" customFormat="1" ht="19.9" customHeight="1">
      <c r="B120" s="89"/>
      <c r="C120" s="90"/>
      <c r="D120" s="99" t="s">
        <v>732</v>
      </c>
      <c r="E120" s="99"/>
      <c r="F120" s="99"/>
      <c r="G120" s="99"/>
      <c r="H120" s="99"/>
      <c r="I120" s="99"/>
      <c r="J120" s="99"/>
      <c r="K120" s="99"/>
      <c r="L120" s="99"/>
      <c r="M120" s="99"/>
      <c r="N120" s="632">
        <f>SUM(N121:Q127)</f>
        <v>0</v>
      </c>
      <c r="O120" s="633"/>
      <c r="P120" s="633"/>
      <c r="Q120" s="633"/>
      <c r="R120" s="92"/>
      <c r="T120" s="93"/>
      <c r="U120" s="90"/>
      <c r="V120" s="90"/>
      <c r="W120" s="94">
        <f>SUM(W121:W127)</f>
        <v>0</v>
      </c>
      <c r="X120" s="90"/>
      <c r="Y120" s="94">
        <f>SUM(Y121:Y127)</f>
        <v>0</v>
      </c>
      <c r="Z120" s="90"/>
      <c r="AA120" s="95">
        <f>SUM(AA121:AA127)</f>
        <v>0</v>
      </c>
      <c r="AR120" s="96" t="s">
        <v>104</v>
      </c>
      <c r="AT120" s="97" t="s">
        <v>98</v>
      </c>
      <c r="AU120" s="97" t="s">
        <v>80</v>
      </c>
      <c r="AY120" s="96" t="s">
        <v>100</v>
      </c>
      <c r="BK120" s="98">
        <f>SUM(BK121:BK127)</f>
        <v>0</v>
      </c>
    </row>
    <row r="121" spans="2:65" s="16" customFormat="1" ht="20.45" customHeight="1">
      <c r="B121" s="62"/>
      <c r="C121" s="108" t="s">
        <v>80</v>
      </c>
      <c r="D121" s="108" t="s">
        <v>105</v>
      </c>
      <c r="E121" s="109" t="s">
        <v>102</v>
      </c>
      <c r="F121" s="618" t="s">
        <v>78</v>
      </c>
      <c r="G121" s="619"/>
      <c r="H121" s="619"/>
      <c r="I121" s="619"/>
      <c r="J121" s="110" t="s">
        <v>286</v>
      </c>
      <c r="K121" s="111">
        <v>1</v>
      </c>
      <c r="L121" s="620">
        <v>0</v>
      </c>
      <c r="M121" s="619"/>
      <c r="N121" s="621">
        <f>ROUND(L121*K121,2)</f>
        <v>0</v>
      </c>
      <c r="O121" s="622"/>
      <c r="P121" s="622"/>
      <c r="Q121" s="622"/>
      <c r="R121" s="64"/>
      <c r="T121" s="103" t="s">
        <v>17</v>
      </c>
      <c r="U121" s="104" t="s">
        <v>33</v>
      </c>
      <c r="V121" s="18"/>
      <c r="W121" s="105">
        <f aca="true" t="shared" si="5" ref="W121:W127">V121*K121</f>
        <v>0</v>
      </c>
      <c r="X121" s="105">
        <v>0</v>
      </c>
      <c r="Y121" s="105">
        <f aca="true" t="shared" si="6" ref="Y121:Y127">X121*K121</f>
        <v>0</v>
      </c>
      <c r="Z121" s="105">
        <v>0</v>
      </c>
      <c r="AA121" s="106">
        <f aca="true" t="shared" si="7" ref="AA121:AA127">Z121*K121</f>
        <v>0</v>
      </c>
      <c r="AR121" s="7" t="s">
        <v>108</v>
      </c>
      <c r="AT121" s="7" t="s">
        <v>105</v>
      </c>
      <c r="AU121" s="7" t="s">
        <v>9</v>
      </c>
      <c r="AY121" s="7" t="s">
        <v>100</v>
      </c>
      <c r="BE121" s="107">
        <f aca="true" t="shared" si="8" ref="BE121:BE127">IF(U121="základní",N121,0)</f>
        <v>0</v>
      </c>
      <c r="BF121" s="107">
        <f aca="true" t="shared" si="9" ref="BF121:BF127">IF(U121="snížená",N121,0)</f>
        <v>0</v>
      </c>
      <c r="BG121" s="107">
        <f aca="true" t="shared" si="10" ref="BG121:BG127">IF(U121="zákl. přenesená",N121,0)</f>
        <v>0</v>
      </c>
      <c r="BH121" s="107">
        <f aca="true" t="shared" si="11" ref="BH121:BH127">IF(U121="sníž. přenesená",N121,0)</f>
        <v>0</v>
      </c>
      <c r="BI121" s="107">
        <f aca="true" t="shared" si="12" ref="BI121:BI127">IF(U121="nulová",N121,0)</f>
        <v>0</v>
      </c>
      <c r="BJ121" s="7" t="s">
        <v>80</v>
      </c>
      <c r="BK121" s="107">
        <f aca="true" t="shared" si="13" ref="BK121:BK127">ROUND(L121*K121,2)</f>
        <v>0</v>
      </c>
      <c r="BL121" s="7" t="s">
        <v>108</v>
      </c>
      <c r="BM121" s="7" t="s">
        <v>733</v>
      </c>
    </row>
    <row r="122" spans="2:65" s="16" customFormat="1" ht="20.45" customHeight="1">
      <c r="B122" s="62"/>
      <c r="C122" s="108" t="s">
        <v>9</v>
      </c>
      <c r="D122" s="108" t="s">
        <v>105</v>
      </c>
      <c r="E122" s="109" t="s">
        <v>734</v>
      </c>
      <c r="F122" s="618" t="s">
        <v>81</v>
      </c>
      <c r="G122" s="619"/>
      <c r="H122" s="619"/>
      <c r="I122" s="619"/>
      <c r="J122" s="110" t="s">
        <v>286</v>
      </c>
      <c r="K122" s="111">
        <v>1</v>
      </c>
      <c r="L122" s="620">
        <v>0</v>
      </c>
      <c r="M122" s="619"/>
      <c r="N122" s="621">
        <f aca="true" t="shared" si="14" ref="N122:N127">ROUND(L122*K122,2)</f>
        <v>0</v>
      </c>
      <c r="O122" s="622"/>
      <c r="P122" s="622"/>
      <c r="Q122" s="622"/>
      <c r="R122" s="64"/>
      <c r="T122" s="103" t="s">
        <v>17</v>
      </c>
      <c r="U122" s="104" t="s">
        <v>33</v>
      </c>
      <c r="V122" s="18"/>
      <c r="W122" s="105">
        <f t="shared" si="5"/>
        <v>0</v>
      </c>
      <c r="X122" s="105">
        <v>0</v>
      </c>
      <c r="Y122" s="105">
        <f t="shared" si="6"/>
        <v>0</v>
      </c>
      <c r="Z122" s="105">
        <v>0</v>
      </c>
      <c r="AA122" s="106">
        <f t="shared" si="7"/>
        <v>0</v>
      </c>
      <c r="AR122" s="7" t="s">
        <v>108</v>
      </c>
      <c r="AT122" s="7" t="s">
        <v>105</v>
      </c>
      <c r="AU122" s="7" t="s">
        <v>9</v>
      </c>
      <c r="AY122" s="7" t="s">
        <v>100</v>
      </c>
      <c r="BE122" s="107">
        <f t="shared" si="8"/>
        <v>0</v>
      </c>
      <c r="BF122" s="107">
        <f t="shared" si="9"/>
        <v>0</v>
      </c>
      <c r="BG122" s="107">
        <f t="shared" si="10"/>
        <v>0</v>
      </c>
      <c r="BH122" s="107">
        <f t="shared" si="11"/>
        <v>0</v>
      </c>
      <c r="BI122" s="107">
        <f t="shared" si="12"/>
        <v>0</v>
      </c>
      <c r="BJ122" s="7" t="s">
        <v>80</v>
      </c>
      <c r="BK122" s="107">
        <f t="shared" si="13"/>
        <v>0</v>
      </c>
      <c r="BL122" s="7" t="s">
        <v>108</v>
      </c>
      <c r="BM122" s="7" t="s">
        <v>735</v>
      </c>
    </row>
    <row r="123" spans="2:65" s="16" customFormat="1" ht="20.45" customHeight="1">
      <c r="B123" s="62"/>
      <c r="C123" s="108" t="s">
        <v>110</v>
      </c>
      <c r="D123" s="108" t="s">
        <v>105</v>
      </c>
      <c r="E123" s="109" t="s">
        <v>736</v>
      </c>
      <c r="F123" s="618" t="s">
        <v>737</v>
      </c>
      <c r="G123" s="619"/>
      <c r="H123" s="619"/>
      <c r="I123" s="619"/>
      <c r="J123" s="110" t="s">
        <v>286</v>
      </c>
      <c r="K123" s="111">
        <v>1</v>
      </c>
      <c r="L123" s="620">
        <v>0</v>
      </c>
      <c r="M123" s="619"/>
      <c r="N123" s="621">
        <f t="shared" si="14"/>
        <v>0</v>
      </c>
      <c r="O123" s="622"/>
      <c r="P123" s="622"/>
      <c r="Q123" s="622"/>
      <c r="R123" s="64"/>
      <c r="T123" s="103" t="s">
        <v>17</v>
      </c>
      <c r="U123" s="104" t="s">
        <v>33</v>
      </c>
      <c r="V123" s="18"/>
      <c r="W123" s="105">
        <f t="shared" si="5"/>
        <v>0</v>
      </c>
      <c r="X123" s="105">
        <v>0</v>
      </c>
      <c r="Y123" s="105">
        <f t="shared" si="6"/>
        <v>0</v>
      </c>
      <c r="Z123" s="105">
        <v>0</v>
      </c>
      <c r="AA123" s="106">
        <f t="shared" si="7"/>
        <v>0</v>
      </c>
      <c r="AR123" s="7" t="s">
        <v>108</v>
      </c>
      <c r="AT123" s="7" t="s">
        <v>105</v>
      </c>
      <c r="AU123" s="7" t="s">
        <v>9</v>
      </c>
      <c r="AY123" s="7" t="s">
        <v>100</v>
      </c>
      <c r="BE123" s="107">
        <f t="shared" si="8"/>
        <v>0</v>
      </c>
      <c r="BF123" s="107">
        <f t="shared" si="9"/>
        <v>0</v>
      </c>
      <c r="BG123" s="107">
        <f t="shared" si="10"/>
        <v>0</v>
      </c>
      <c r="BH123" s="107">
        <f t="shared" si="11"/>
        <v>0</v>
      </c>
      <c r="BI123" s="107">
        <f t="shared" si="12"/>
        <v>0</v>
      </c>
      <c r="BJ123" s="7" t="s">
        <v>80</v>
      </c>
      <c r="BK123" s="107">
        <f t="shared" si="13"/>
        <v>0</v>
      </c>
      <c r="BL123" s="7" t="s">
        <v>108</v>
      </c>
      <c r="BM123" s="7" t="s">
        <v>738</v>
      </c>
    </row>
    <row r="124" spans="2:65" s="16" customFormat="1" ht="20.45" customHeight="1">
      <c r="B124" s="62"/>
      <c r="C124" s="108" t="s">
        <v>104</v>
      </c>
      <c r="D124" s="108" t="s">
        <v>105</v>
      </c>
      <c r="E124" s="109" t="s">
        <v>739</v>
      </c>
      <c r="F124" s="618" t="s">
        <v>740</v>
      </c>
      <c r="G124" s="619"/>
      <c r="H124" s="619"/>
      <c r="I124" s="619"/>
      <c r="J124" s="110" t="s">
        <v>286</v>
      </c>
      <c r="K124" s="111">
        <v>1</v>
      </c>
      <c r="L124" s="620">
        <v>0</v>
      </c>
      <c r="M124" s="619"/>
      <c r="N124" s="621">
        <f t="shared" si="14"/>
        <v>0</v>
      </c>
      <c r="O124" s="622"/>
      <c r="P124" s="622"/>
      <c r="Q124" s="622"/>
      <c r="R124" s="64"/>
      <c r="T124" s="103" t="s">
        <v>17</v>
      </c>
      <c r="U124" s="104" t="s">
        <v>33</v>
      </c>
      <c r="V124" s="18"/>
      <c r="W124" s="105">
        <f t="shared" si="5"/>
        <v>0</v>
      </c>
      <c r="X124" s="105">
        <v>0</v>
      </c>
      <c r="Y124" s="105">
        <f t="shared" si="6"/>
        <v>0</v>
      </c>
      <c r="Z124" s="105">
        <v>0</v>
      </c>
      <c r="AA124" s="106">
        <f t="shared" si="7"/>
        <v>0</v>
      </c>
      <c r="AR124" s="7" t="s">
        <v>108</v>
      </c>
      <c r="AT124" s="7" t="s">
        <v>105</v>
      </c>
      <c r="AU124" s="7" t="s">
        <v>9</v>
      </c>
      <c r="AY124" s="7" t="s">
        <v>100</v>
      </c>
      <c r="BE124" s="107">
        <f t="shared" si="8"/>
        <v>0</v>
      </c>
      <c r="BF124" s="107">
        <f t="shared" si="9"/>
        <v>0</v>
      </c>
      <c r="BG124" s="107">
        <f t="shared" si="10"/>
        <v>0</v>
      </c>
      <c r="BH124" s="107">
        <f t="shared" si="11"/>
        <v>0</v>
      </c>
      <c r="BI124" s="107">
        <f t="shared" si="12"/>
        <v>0</v>
      </c>
      <c r="BJ124" s="7" t="s">
        <v>80</v>
      </c>
      <c r="BK124" s="107">
        <f t="shared" si="13"/>
        <v>0</v>
      </c>
      <c r="BL124" s="7" t="s">
        <v>108</v>
      </c>
      <c r="BM124" s="7" t="s">
        <v>741</v>
      </c>
    </row>
    <row r="125" spans="2:65" s="16" customFormat="1" ht="20.45" customHeight="1">
      <c r="B125" s="62"/>
      <c r="C125" s="108" t="s">
        <v>118</v>
      </c>
      <c r="D125" s="108" t="s">
        <v>105</v>
      </c>
      <c r="E125" s="109" t="s">
        <v>742</v>
      </c>
      <c r="F125" s="618" t="s">
        <v>743</v>
      </c>
      <c r="G125" s="619"/>
      <c r="H125" s="619"/>
      <c r="I125" s="619"/>
      <c r="J125" s="110" t="s">
        <v>286</v>
      </c>
      <c r="K125" s="111">
        <v>1</v>
      </c>
      <c r="L125" s="620">
        <v>0</v>
      </c>
      <c r="M125" s="619"/>
      <c r="N125" s="621">
        <f t="shared" si="14"/>
        <v>0</v>
      </c>
      <c r="O125" s="622"/>
      <c r="P125" s="622"/>
      <c r="Q125" s="622"/>
      <c r="R125" s="64"/>
      <c r="T125" s="103" t="s">
        <v>17</v>
      </c>
      <c r="U125" s="104" t="s">
        <v>33</v>
      </c>
      <c r="V125" s="18"/>
      <c r="W125" s="105">
        <f t="shared" si="5"/>
        <v>0</v>
      </c>
      <c r="X125" s="105">
        <v>0</v>
      </c>
      <c r="Y125" s="105">
        <f t="shared" si="6"/>
        <v>0</v>
      </c>
      <c r="Z125" s="105">
        <v>0</v>
      </c>
      <c r="AA125" s="106">
        <f t="shared" si="7"/>
        <v>0</v>
      </c>
      <c r="AR125" s="7" t="s">
        <v>108</v>
      </c>
      <c r="AT125" s="7" t="s">
        <v>105</v>
      </c>
      <c r="AU125" s="7" t="s">
        <v>9</v>
      </c>
      <c r="AY125" s="7" t="s">
        <v>100</v>
      </c>
      <c r="BE125" s="107">
        <f t="shared" si="8"/>
        <v>0</v>
      </c>
      <c r="BF125" s="107">
        <f t="shared" si="9"/>
        <v>0</v>
      </c>
      <c r="BG125" s="107">
        <f t="shared" si="10"/>
        <v>0</v>
      </c>
      <c r="BH125" s="107">
        <f t="shared" si="11"/>
        <v>0</v>
      </c>
      <c r="BI125" s="107">
        <f t="shared" si="12"/>
        <v>0</v>
      </c>
      <c r="BJ125" s="7" t="s">
        <v>80</v>
      </c>
      <c r="BK125" s="107">
        <f t="shared" si="13"/>
        <v>0</v>
      </c>
      <c r="BL125" s="7" t="s">
        <v>108</v>
      </c>
      <c r="BM125" s="7" t="s">
        <v>744</v>
      </c>
    </row>
    <row r="126" spans="2:65" s="16" customFormat="1" ht="20.45" customHeight="1">
      <c r="B126" s="62"/>
      <c r="C126" s="108" t="s">
        <v>122</v>
      </c>
      <c r="D126" s="108" t="s">
        <v>105</v>
      </c>
      <c r="E126" s="109" t="s">
        <v>745</v>
      </c>
      <c r="F126" s="618" t="s">
        <v>746</v>
      </c>
      <c r="G126" s="619"/>
      <c r="H126" s="619"/>
      <c r="I126" s="619"/>
      <c r="J126" s="110" t="s">
        <v>286</v>
      </c>
      <c r="K126" s="111">
        <v>1</v>
      </c>
      <c r="L126" s="620">
        <v>0</v>
      </c>
      <c r="M126" s="619"/>
      <c r="N126" s="621">
        <f t="shared" si="14"/>
        <v>0</v>
      </c>
      <c r="O126" s="622"/>
      <c r="P126" s="622"/>
      <c r="Q126" s="622"/>
      <c r="R126" s="64"/>
      <c r="T126" s="103" t="s">
        <v>17</v>
      </c>
      <c r="U126" s="104" t="s">
        <v>33</v>
      </c>
      <c r="V126" s="18"/>
      <c r="W126" s="105">
        <f t="shared" si="5"/>
        <v>0</v>
      </c>
      <c r="X126" s="105">
        <v>0</v>
      </c>
      <c r="Y126" s="105">
        <f t="shared" si="6"/>
        <v>0</v>
      </c>
      <c r="Z126" s="105">
        <v>0</v>
      </c>
      <c r="AA126" s="106">
        <f t="shared" si="7"/>
        <v>0</v>
      </c>
      <c r="AR126" s="7" t="s">
        <v>108</v>
      </c>
      <c r="AT126" s="7" t="s">
        <v>105</v>
      </c>
      <c r="AU126" s="7" t="s">
        <v>9</v>
      </c>
      <c r="AY126" s="7" t="s">
        <v>100</v>
      </c>
      <c r="BE126" s="107">
        <f t="shared" si="8"/>
        <v>0</v>
      </c>
      <c r="BF126" s="107">
        <f t="shared" si="9"/>
        <v>0</v>
      </c>
      <c r="BG126" s="107">
        <f t="shared" si="10"/>
        <v>0</v>
      </c>
      <c r="BH126" s="107">
        <f t="shared" si="11"/>
        <v>0</v>
      </c>
      <c r="BI126" s="107">
        <f t="shared" si="12"/>
        <v>0</v>
      </c>
      <c r="BJ126" s="7" t="s">
        <v>80</v>
      </c>
      <c r="BK126" s="107">
        <f t="shared" si="13"/>
        <v>0</v>
      </c>
      <c r="BL126" s="7" t="s">
        <v>108</v>
      </c>
      <c r="BM126" s="7" t="s">
        <v>747</v>
      </c>
    </row>
    <row r="127" spans="2:65" s="16" customFormat="1" ht="28.9" customHeight="1">
      <c r="B127" s="62"/>
      <c r="C127" s="108" t="s">
        <v>125</v>
      </c>
      <c r="D127" s="108" t="s">
        <v>105</v>
      </c>
      <c r="E127" s="109" t="s">
        <v>748</v>
      </c>
      <c r="F127" s="618" t="s">
        <v>749</v>
      </c>
      <c r="G127" s="619"/>
      <c r="H127" s="619"/>
      <c r="I127" s="619"/>
      <c r="J127" s="110" t="s">
        <v>286</v>
      </c>
      <c r="K127" s="111">
        <v>1</v>
      </c>
      <c r="L127" s="620">
        <v>0</v>
      </c>
      <c r="M127" s="619"/>
      <c r="N127" s="621">
        <f t="shared" si="14"/>
        <v>0</v>
      </c>
      <c r="O127" s="622"/>
      <c r="P127" s="622"/>
      <c r="Q127" s="622"/>
      <c r="R127" s="64"/>
      <c r="T127" s="103" t="s">
        <v>17</v>
      </c>
      <c r="U127" s="104" t="s">
        <v>33</v>
      </c>
      <c r="V127" s="18"/>
      <c r="W127" s="105">
        <f t="shared" si="5"/>
        <v>0</v>
      </c>
      <c r="X127" s="105">
        <v>0</v>
      </c>
      <c r="Y127" s="105">
        <f t="shared" si="6"/>
        <v>0</v>
      </c>
      <c r="Z127" s="105">
        <v>0</v>
      </c>
      <c r="AA127" s="106">
        <f t="shared" si="7"/>
        <v>0</v>
      </c>
      <c r="AR127" s="7" t="s">
        <v>108</v>
      </c>
      <c r="AT127" s="7" t="s">
        <v>105</v>
      </c>
      <c r="AU127" s="7" t="s">
        <v>9</v>
      </c>
      <c r="AY127" s="7" t="s">
        <v>100</v>
      </c>
      <c r="BE127" s="107">
        <f t="shared" si="8"/>
        <v>0</v>
      </c>
      <c r="BF127" s="107">
        <f t="shared" si="9"/>
        <v>0</v>
      </c>
      <c r="BG127" s="107">
        <f t="shared" si="10"/>
        <v>0</v>
      </c>
      <c r="BH127" s="107">
        <f t="shared" si="11"/>
        <v>0</v>
      </c>
      <c r="BI127" s="107">
        <f t="shared" si="12"/>
        <v>0</v>
      </c>
      <c r="BJ127" s="7" t="s">
        <v>80</v>
      </c>
      <c r="BK127" s="107">
        <f t="shared" si="13"/>
        <v>0</v>
      </c>
      <c r="BL127" s="7" t="s">
        <v>108</v>
      </c>
      <c r="BM127" s="7" t="s">
        <v>750</v>
      </c>
    </row>
    <row r="128" spans="2:18" s="16" customFormat="1" ht="6.95" customHeight="1">
      <c r="B128" s="42"/>
      <c r="C128" s="43"/>
      <c r="D128" s="43"/>
      <c r="E128" s="43"/>
      <c r="F128" s="43"/>
      <c r="G128" s="43"/>
      <c r="H128" s="43"/>
      <c r="I128" s="43"/>
      <c r="J128" s="43"/>
      <c r="K128" s="43"/>
      <c r="L128" s="43"/>
      <c r="M128" s="43"/>
      <c r="N128" s="43"/>
      <c r="O128" s="43"/>
      <c r="P128" s="43"/>
      <c r="Q128" s="43"/>
      <c r="R128" s="44"/>
    </row>
  </sheetData>
  <mergeCells count="89">
    <mergeCell ref="H1:K1"/>
    <mergeCell ref="C2:Q2"/>
    <mergeCell ref="S2:AC2"/>
    <mergeCell ref="C4:Q4"/>
    <mergeCell ref="F6:P6"/>
    <mergeCell ref="F7:P7"/>
    <mergeCell ref="O17:P17"/>
    <mergeCell ref="O18:P18"/>
    <mergeCell ref="O20:P20"/>
    <mergeCell ref="O21:P21"/>
    <mergeCell ref="E24:L24"/>
    <mergeCell ref="M27:P27"/>
    <mergeCell ref="O9:P9"/>
    <mergeCell ref="O11:P11"/>
    <mergeCell ref="O12:P12"/>
    <mergeCell ref="O14:P14"/>
    <mergeCell ref="E15:L15"/>
    <mergeCell ref="O15:P15"/>
    <mergeCell ref="H34:J34"/>
    <mergeCell ref="M34:P34"/>
    <mergeCell ref="H35:J35"/>
    <mergeCell ref="M35:P35"/>
    <mergeCell ref="H36:J36"/>
    <mergeCell ref="M36:P36"/>
    <mergeCell ref="M28:P28"/>
    <mergeCell ref="M30:P30"/>
    <mergeCell ref="H32:J32"/>
    <mergeCell ref="M32:P32"/>
    <mergeCell ref="H33:J33"/>
    <mergeCell ref="M33:P33"/>
    <mergeCell ref="N90:Q90"/>
    <mergeCell ref="L38:P38"/>
    <mergeCell ref="C76:Q76"/>
    <mergeCell ref="F78:P78"/>
    <mergeCell ref="F79:P79"/>
    <mergeCell ref="M81:P81"/>
    <mergeCell ref="M83:Q83"/>
    <mergeCell ref="M84:Q84"/>
    <mergeCell ref="C86:G86"/>
    <mergeCell ref="N86:Q86"/>
    <mergeCell ref="N88:Q88"/>
    <mergeCell ref="N89:Q89"/>
    <mergeCell ref="N119:Q119"/>
    <mergeCell ref="N120:Q120"/>
    <mergeCell ref="N91:Q91"/>
    <mergeCell ref="N93:Q93"/>
    <mergeCell ref="D94:H94"/>
    <mergeCell ref="N94:Q94"/>
    <mergeCell ref="D95:H95"/>
    <mergeCell ref="N95:Q95"/>
    <mergeCell ref="D96:H96"/>
    <mergeCell ref="N96:Q96"/>
    <mergeCell ref="D97:H97"/>
    <mergeCell ref="N97:Q97"/>
    <mergeCell ref="D98:H98"/>
    <mergeCell ref="N98:Q98"/>
    <mergeCell ref="N118:Q118"/>
    <mergeCell ref="N99:Q99"/>
    <mergeCell ref="L101:Q101"/>
    <mergeCell ref="C107:Q107"/>
    <mergeCell ref="F109:P109"/>
    <mergeCell ref="F110:P110"/>
    <mergeCell ref="M112:P112"/>
    <mergeCell ref="M114:Q114"/>
    <mergeCell ref="M115:Q115"/>
    <mergeCell ref="F117:I117"/>
    <mergeCell ref="L117:M117"/>
    <mergeCell ref="N117:Q117"/>
    <mergeCell ref="F121:I121"/>
    <mergeCell ref="L121:M121"/>
    <mergeCell ref="N121:Q121"/>
    <mergeCell ref="F122:I122"/>
    <mergeCell ref="L122:M122"/>
    <mergeCell ref="N122:Q122"/>
    <mergeCell ref="F123:I123"/>
    <mergeCell ref="L123:M123"/>
    <mergeCell ref="N123:Q123"/>
    <mergeCell ref="F124:I124"/>
    <mergeCell ref="F127:I127"/>
    <mergeCell ref="L127:M127"/>
    <mergeCell ref="N127:Q127"/>
    <mergeCell ref="F125:I125"/>
    <mergeCell ref="L125:M125"/>
    <mergeCell ref="N125:Q125"/>
    <mergeCell ref="F126:I126"/>
    <mergeCell ref="L126:M126"/>
    <mergeCell ref="N126:Q126"/>
    <mergeCell ref="L124:M124"/>
    <mergeCell ref="N124:Q124"/>
  </mergeCells>
  <dataValidations count="22">
    <dataValidation type="list" allowBlank="1" showInputMessage="1" showErrorMessage="1" error="Povoleny jsou hodnoty základní, snížená, zákl. přenesená, sníž. přenesená, nulová." sqref="U65659:U65664 JQ65659:JQ65664 TM65659:TM65664 ADI65659:ADI65664 ANE65659:ANE65664 AXA65659:AXA65664 BGW65659:BGW65664 BQS65659:BQS65664 CAO65659:CAO65664 CKK65659:CKK65664 CUG65659:CUG65664 DEC65659:DEC65664 DNY65659:DNY65664 DXU65659:DXU65664 EHQ65659:EHQ65664 ERM65659:ERM65664 FBI65659:FBI65664 FLE65659:FLE65664 FVA65659:FVA65664 GEW65659:GEW65664 GOS65659:GOS65664 GYO65659:GYO65664 HIK65659:HIK65664 HSG65659:HSG65664 ICC65659:ICC65664 ILY65659:ILY65664 IVU65659:IVU65664 JFQ65659:JFQ65664 JPM65659:JPM65664 JZI65659:JZI65664 KJE65659:KJE65664 KTA65659:KTA65664 LCW65659:LCW65664 LMS65659:LMS65664 LWO65659:LWO65664 MGK65659:MGK65664 MQG65659:MQG65664 NAC65659:NAC65664 NJY65659:NJY65664 NTU65659:NTU65664 ODQ65659:ODQ65664 ONM65659:ONM65664 OXI65659:OXI65664 PHE65659:PHE65664 PRA65659:PRA65664 QAW65659:QAW65664 QKS65659:QKS65664 QUO65659:QUO65664 REK65659:REK65664 ROG65659:ROG65664 RYC65659:RYC65664 SHY65659:SHY65664 SRU65659:SRU65664 TBQ65659:TBQ65664 TLM65659:TLM65664 TVI65659:TVI65664 UFE65659:UFE65664 UPA65659:UPA65664 UYW65659:UYW65664 VIS65659:VIS65664 VSO65659:VSO65664 WCK65659:WCK65664 WMG65659:WMG65664 WWC65659:WWC65664 U131195:U131200 JQ131195:JQ131200 TM131195:TM131200 ADI131195:ADI131200 ANE131195:ANE131200 AXA131195:AXA131200 BGW131195:BGW131200 BQS131195:BQS131200 CAO131195:CAO131200 CKK131195:CKK131200 CUG131195:CUG131200 DEC131195:DEC131200 DNY131195:DNY131200 DXU131195:DXU131200 EHQ131195:EHQ131200 ERM131195:ERM131200 FBI131195:FBI131200 FLE131195:FLE131200 FVA131195:FVA131200 GEW131195:GEW131200 GOS131195:GOS131200 GYO131195:GYO131200 HIK131195:HIK131200 HSG131195:HSG131200 ICC131195:ICC131200 ILY131195:ILY131200 IVU131195:IVU131200 JFQ131195:JFQ131200 JPM131195:JPM131200 JZI131195:JZI131200 KJE131195:KJE131200 KTA131195:KTA131200 LCW131195:LCW131200 LMS131195:LMS131200 LWO131195:LWO131200 MGK131195:MGK131200">
      <formula1>"základní,snížená,zákl. přenesená,sníž. přenesená,nulová"</formula1>
    </dataValidation>
    <dataValidation type="list" allowBlank="1" showInputMessage="1" showErrorMessage="1" error="Povoleny jsou hodnoty základní, snížená, zákl. přenesená, sníž. přenesená, nulová." sqref="MQG131195:MQG131200 NAC131195:NAC131200 NJY131195:NJY131200 NTU131195:NTU131200 ODQ131195:ODQ131200 ONM131195:ONM131200 OXI131195:OXI131200 PHE131195:PHE131200 PRA131195:PRA131200 QAW131195:QAW131200 QKS131195:QKS131200 QUO131195:QUO131200 REK131195:REK131200 ROG131195:ROG131200 RYC131195:RYC131200 SHY131195:SHY131200 SRU131195:SRU131200 TBQ131195:TBQ131200 TLM131195:TLM131200 TVI131195:TVI131200 UFE131195:UFE131200 UPA131195:UPA131200 UYW131195:UYW131200 VIS131195:VIS131200 VSO131195:VSO131200 WCK131195:WCK131200 WMG131195:WMG131200 WWC131195:WWC131200 U196731:U196736 JQ196731:JQ196736 TM196731:TM196736 ADI196731:ADI196736 ANE196731:ANE196736 AXA196731:AXA196736 BGW196731:BGW196736 BQS196731:BQS196736 CAO196731:CAO196736 CKK196731:CKK196736 CUG196731:CUG196736 DEC196731:DEC196736 DNY196731:DNY196736 DXU196731:DXU196736 EHQ196731:EHQ196736 ERM196731:ERM196736 FBI196731:FBI196736 FLE196731:FLE196736 FVA196731:FVA196736 GEW196731:GEW196736 GOS196731:GOS196736 GYO196731:GYO196736 HIK196731:HIK196736 HSG196731:HSG196736 ICC196731:ICC196736 ILY196731:ILY196736 IVU196731:IVU196736 JFQ196731:JFQ196736 JPM196731:JPM196736 JZI196731:JZI196736 KJE196731:KJE196736 KTA196731:KTA196736 LCW196731:LCW196736 LMS196731:LMS196736 LWO196731:LWO196736 MGK196731:MGK196736 MQG196731:MQG196736 NAC196731:NAC196736 NJY196731:NJY196736 NTU196731:NTU196736 ODQ196731:ODQ196736 ONM196731:ONM196736 OXI196731:OXI196736 PHE196731:PHE196736 PRA196731:PRA196736 QAW196731:QAW196736 QKS196731:QKS196736 QUO196731:QUO196736 REK196731:REK196736 ROG196731:ROG196736 RYC196731:RYC196736 SHY196731:SHY196736 SRU196731:SRU196736 TBQ196731:TBQ196736 TLM196731:TLM196736 TVI196731:TVI196736 UFE196731:UFE196736 UPA196731:UPA196736 UYW196731:UYW196736 VIS196731:VIS196736 VSO196731:VSO196736 WCK196731:WCK196736 WMG196731:WMG196736 WWC196731:WWC196736 U262267:U262272 JQ262267:JQ262272 TM262267:TM262272 ADI262267:ADI262272 ANE262267:ANE262272 AXA262267:AXA262272 BGW262267:BGW262272 BQS262267:BQS262272">
      <formula1>"základní,snížená,zákl. přenesená,sníž. přenesená,nulová"</formula1>
    </dataValidation>
    <dataValidation type="list" allowBlank="1" showInputMessage="1" showErrorMessage="1" error="Povoleny jsou hodnoty základní, snížená, zákl. přenesená, sníž. přenesená, nulová." sqref="CAO262267:CAO262272 CKK262267:CKK262272 CUG262267:CUG262272 DEC262267:DEC262272 DNY262267:DNY262272 DXU262267:DXU262272 EHQ262267:EHQ262272 ERM262267:ERM262272 FBI262267:FBI262272 FLE262267:FLE262272 FVA262267:FVA262272 GEW262267:GEW262272 GOS262267:GOS262272 GYO262267:GYO262272 HIK262267:HIK262272 HSG262267:HSG262272 ICC262267:ICC262272 ILY262267:ILY262272 IVU262267:IVU262272 JFQ262267:JFQ262272 JPM262267:JPM262272 JZI262267:JZI262272 KJE262267:KJE262272 KTA262267:KTA262272 LCW262267:LCW262272 LMS262267:LMS262272 LWO262267:LWO262272 MGK262267:MGK262272 MQG262267:MQG262272 NAC262267:NAC262272 NJY262267:NJY262272 NTU262267:NTU262272 ODQ262267:ODQ262272 ONM262267:ONM262272 OXI262267:OXI262272 PHE262267:PHE262272 PRA262267:PRA262272 QAW262267:QAW262272 QKS262267:QKS262272 QUO262267:QUO262272 REK262267:REK262272 ROG262267:ROG262272 RYC262267:RYC262272 SHY262267:SHY262272 SRU262267:SRU262272 TBQ262267:TBQ262272 TLM262267:TLM262272 TVI262267:TVI262272 UFE262267:UFE262272 UPA262267:UPA262272 UYW262267:UYW262272 VIS262267:VIS262272 VSO262267:VSO262272 WCK262267:WCK262272 WMG262267:WMG262272 WWC262267:WWC262272 U327803:U327808 JQ327803:JQ327808 TM327803:TM327808 ADI327803:ADI327808 ANE327803:ANE327808 AXA327803:AXA327808 BGW327803:BGW327808 BQS327803:BQS327808 CAO327803:CAO327808 CKK327803:CKK327808 CUG327803:CUG327808 DEC327803:DEC327808 DNY327803:DNY327808 DXU327803:DXU327808 EHQ327803:EHQ327808 ERM327803:ERM327808 FBI327803:FBI327808 FLE327803:FLE327808 FVA327803:FVA327808 GEW327803:GEW327808 GOS327803:GOS327808 GYO327803:GYO327808 HIK327803:HIK327808 HSG327803:HSG327808 ICC327803:ICC327808 ILY327803:ILY327808 IVU327803:IVU327808 JFQ327803:JFQ327808 JPM327803:JPM327808 JZI327803:JZI327808 KJE327803:KJE327808 KTA327803:KTA327808 LCW327803:LCW327808 LMS327803:LMS327808 LWO327803:LWO327808 MGK327803:MGK327808 MQG327803:MQG327808 NAC327803:NAC327808 NJY327803:NJY327808 NTU327803:NTU327808 ODQ327803:ODQ327808 ONM327803:ONM327808 OXI327803:OXI327808 PHE327803:PHE327808">
      <formula1>"základní,snížená,zákl. přenesená,sníž. přenesená,nulová"</formula1>
    </dataValidation>
    <dataValidation type="list" allowBlank="1" showInputMessage="1" showErrorMessage="1" error="Povoleny jsou hodnoty základní, snížená, zákl. přenesená, sníž. přenesená, nulová." sqref="PRA327803:PRA327808 QAW327803:QAW327808 QKS327803:QKS327808 QUO327803:QUO327808 REK327803:REK327808 ROG327803:ROG327808 RYC327803:RYC327808 SHY327803:SHY327808 SRU327803:SRU327808 TBQ327803:TBQ327808 TLM327803:TLM327808 TVI327803:TVI327808 UFE327803:UFE327808 UPA327803:UPA327808 UYW327803:UYW327808 VIS327803:VIS327808 VSO327803:VSO327808 WCK327803:WCK327808 WMG327803:WMG327808 WWC327803:WWC327808 U393339:U393344 JQ393339:JQ393344 TM393339:TM393344 ADI393339:ADI393344 ANE393339:ANE393344 AXA393339:AXA393344 BGW393339:BGW393344 BQS393339:BQS393344 CAO393339:CAO393344 CKK393339:CKK393344 CUG393339:CUG393344 DEC393339:DEC393344 DNY393339:DNY393344 DXU393339:DXU393344 EHQ393339:EHQ393344 ERM393339:ERM393344 FBI393339:FBI393344 FLE393339:FLE393344 FVA393339:FVA393344 GEW393339:GEW393344 GOS393339:GOS393344 GYO393339:GYO393344 HIK393339:HIK393344 HSG393339:HSG393344 ICC393339:ICC393344 ILY393339:ILY393344 IVU393339:IVU393344 JFQ393339:JFQ393344 JPM393339:JPM393344 JZI393339:JZI393344 KJE393339:KJE393344 KTA393339:KTA393344 LCW393339:LCW393344 LMS393339:LMS393344 LWO393339:LWO393344 MGK393339:MGK393344 MQG393339:MQG393344 NAC393339:NAC393344 NJY393339:NJY393344 NTU393339:NTU393344 ODQ393339:ODQ393344 ONM393339:ONM393344 OXI393339:OXI393344 PHE393339:PHE393344 PRA393339:PRA393344 QAW393339:QAW393344 QKS393339:QKS393344 QUO393339:QUO393344 REK393339:REK393344 ROG393339:ROG393344 RYC393339:RYC393344 SHY393339:SHY393344 SRU393339:SRU393344 TBQ393339:TBQ393344 TLM393339:TLM393344 TVI393339:TVI393344 UFE393339:UFE393344 UPA393339:UPA393344 UYW393339:UYW393344 VIS393339:VIS393344 VSO393339:VSO393344 WCK393339:WCK393344 WMG393339:WMG393344 WWC393339:WWC393344 U458875:U458880 JQ458875:JQ458880 TM458875:TM458880 ADI458875:ADI458880 ANE458875:ANE458880 AXA458875:AXA458880 BGW458875:BGW458880 BQS458875:BQS458880 CAO458875:CAO458880 CKK458875:CKK458880 CUG458875:CUG458880 DEC458875:DEC458880 DNY458875:DNY458880 DXU458875:DXU458880 EHQ458875:EHQ458880 ERM458875:ERM458880">
      <formula1>"základní,snížená,zákl. přenesená,sníž. přenesená,nulová"</formula1>
    </dataValidation>
    <dataValidation type="list" allowBlank="1" showInputMessage="1" showErrorMessage="1" error="Povoleny jsou hodnoty základní, snížená, zákl. přenesená, sníž. přenesená, nulová." sqref="FBI458875:FBI458880 FLE458875:FLE458880 FVA458875:FVA458880 GEW458875:GEW458880 GOS458875:GOS458880 GYO458875:GYO458880 HIK458875:HIK458880 HSG458875:HSG458880 ICC458875:ICC458880 ILY458875:ILY458880 IVU458875:IVU458880 JFQ458875:JFQ458880 JPM458875:JPM458880 JZI458875:JZI458880 KJE458875:KJE458880 KTA458875:KTA458880 LCW458875:LCW458880 LMS458875:LMS458880 LWO458875:LWO458880 MGK458875:MGK458880 MQG458875:MQG458880 NAC458875:NAC458880 NJY458875:NJY458880 NTU458875:NTU458880 ODQ458875:ODQ458880 ONM458875:ONM458880 OXI458875:OXI458880 PHE458875:PHE458880 PRA458875:PRA458880 QAW458875:QAW458880 QKS458875:QKS458880 QUO458875:QUO458880 REK458875:REK458880 ROG458875:ROG458880 RYC458875:RYC458880 SHY458875:SHY458880 SRU458875:SRU458880 TBQ458875:TBQ458880 TLM458875:TLM458880 TVI458875:TVI458880 UFE458875:UFE458880 UPA458875:UPA458880 UYW458875:UYW458880 VIS458875:VIS458880 VSO458875:VSO458880 WCK458875:WCK458880 WMG458875:WMG458880 WWC458875:WWC458880 U524411:U524416 JQ524411:JQ524416 TM524411:TM524416 ADI524411:ADI524416 ANE524411:ANE524416 AXA524411:AXA524416 BGW524411:BGW524416 BQS524411:BQS524416 CAO524411:CAO524416 CKK524411:CKK524416 CUG524411:CUG524416 DEC524411:DEC524416 DNY524411:DNY524416 DXU524411:DXU524416 EHQ524411:EHQ524416 ERM524411:ERM524416 FBI524411:FBI524416 FLE524411:FLE524416 FVA524411:FVA524416 GEW524411:GEW524416 GOS524411:GOS524416 GYO524411:GYO524416 HIK524411:HIK524416 HSG524411:HSG524416 ICC524411:ICC524416 ILY524411:ILY524416 IVU524411:IVU524416 JFQ524411:JFQ524416 JPM524411:JPM524416 JZI524411:JZI524416 KJE524411:KJE524416 KTA524411:KTA524416 LCW524411:LCW524416 LMS524411:LMS524416 LWO524411:LWO524416 MGK524411:MGK524416 MQG524411:MQG524416 NAC524411:NAC524416 NJY524411:NJY524416 NTU524411:NTU524416 ODQ524411:ODQ524416 ONM524411:ONM524416 OXI524411:OXI524416 PHE524411:PHE524416 PRA524411:PRA524416 QAW524411:QAW524416 QKS524411:QKS524416 QUO524411:QUO524416 REK524411:REK524416 ROG524411:ROG524416 RYC524411:RYC524416 SHY524411:SHY524416">
      <formula1>"základní,snížená,zákl. přenesená,sníž. přenesená,nulová"</formula1>
    </dataValidation>
    <dataValidation type="list" allowBlank="1" showInputMessage="1" showErrorMessage="1" error="Povoleny jsou hodnoty základní, snížená, zákl. přenesená, sníž. přenesená, nulová." sqref="SRU524411:SRU524416 TBQ524411:TBQ524416 TLM524411:TLM524416 TVI524411:TVI524416 UFE524411:UFE524416 UPA524411:UPA524416 UYW524411:UYW524416 VIS524411:VIS524416 VSO524411:VSO524416 WCK524411:WCK524416 WMG524411:WMG524416 WWC524411:WWC524416 U589947:U589952 JQ589947:JQ589952 TM589947:TM589952 ADI589947:ADI589952 ANE589947:ANE589952 AXA589947:AXA589952 BGW589947:BGW589952 BQS589947:BQS589952 CAO589947:CAO589952 CKK589947:CKK589952 CUG589947:CUG589952 DEC589947:DEC589952 DNY589947:DNY589952 DXU589947:DXU589952 EHQ589947:EHQ589952 ERM589947:ERM589952 FBI589947:FBI589952 FLE589947:FLE589952 FVA589947:FVA589952 GEW589947:GEW589952 GOS589947:GOS589952 GYO589947:GYO589952 HIK589947:HIK589952 HSG589947:HSG589952 ICC589947:ICC589952 ILY589947:ILY589952 IVU589947:IVU589952 JFQ589947:JFQ589952 JPM589947:JPM589952 JZI589947:JZI589952 KJE589947:KJE589952 KTA589947:KTA589952 LCW589947:LCW589952 LMS589947:LMS589952 LWO589947:LWO589952 MGK589947:MGK589952 MQG589947:MQG589952 NAC589947:NAC589952 NJY589947:NJY589952 NTU589947:NTU589952 ODQ589947:ODQ589952 ONM589947:ONM589952 OXI589947:OXI589952 PHE589947:PHE589952 PRA589947:PRA589952 QAW589947:QAW589952 QKS589947:QKS589952 QUO589947:QUO589952 REK589947:REK589952 ROG589947:ROG589952 RYC589947:RYC589952 SHY589947:SHY589952 SRU589947:SRU589952 TBQ589947:TBQ589952 TLM589947:TLM589952 TVI589947:TVI589952 UFE589947:UFE589952 UPA589947:UPA589952 UYW589947:UYW589952 VIS589947:VIS589952 VSO589947:VSO589952 WCK589947:WCK589952 WMG589947:WMG589952 WWC589947:WWC589952 U655483:U655488 JQ655483:JQ655488 TM655483:TM655488 ADI655483:ADI655488 ANE655483:ANE655488 AXA655483:AXA655488 BGW655483:BGW655488 BQS655483:BQS655488 CAO655483:CAO655488 CKK655483:CKK655488 CUG655483:CUG655488 DEC655483:DEC655488 DNY655483:DNY655488 DXU655483:DXU655488 EHQ655483:EHQ655488 ERM655483:ERM655488 FBI655483:FBI655488 FLE655483:FLE655488 FVA655483:FVA655488 GEW655483:GEW655488 GOS655483:GOS655488 GYO655483:GYO655488 HIK655483:HIK655488 HSG655483:HSG655488">
      <formula1>"základní,snížená,zákl. přenesená,sníž. přenesená,nulová"</formula1>
    </dataValidation>
    <dataValidation type="list" allowBlank="1" showInputMessage="1" showErrorMessage="1" error="Povoleny jsou hodnoty základní, snížená, zákl. přenesená, sníž. přenesená, nulová." sqref="ICC655483:ICC655488 ILY655483:ILY655488 IVU655483:IVU655488 JFQ655483:JFQ655488 JPM655483:JPM655488 JZI655483:JZI655488 KJE655483:KJE655488 KTA655483:KTA655488 LCW655483:LCW655488 LMS655483:LMS655488 LWO655483:LWO655488 MGK655483:MGK655488 MQG655483:MQG655488 NAC655483:NAC655488 NJY655483:NJY655488 NTU655483:NTU655488 ODQ655483:ODQ655488 ONM655483:ONM655488 OXI655483:OXI655488 PHE655483:PHE655488 PRA655483:PRA655488 QAW655483:QAW655488 QKS655483:QKS655488 QUO655483:QUO655488 REK655483:REK655488 ROG655483:ROG655488 RYC655483:RYC655488 SHY655483:SHY655488 SRU655483:SRU655488 TBQ655483:TBQ655488 TLM655483:TLM655488 TVI655483:TVI655488 UFE655483:UFE655488 UPA655483:UPA655488 UYW655483:UYW655488 VIS655483:VIS655488 VSO655483:VSO655488 WCK655483:WCK655488 WMG655483:WMG655488 WWC655483:WWC655488 U721019:U721024 JQ721019:JQ721024 TM721019:TM721024 ADI721019:ADI721024 ANE721019:ANE721024 AXA721019:AXA721024 BGW721019:BGW721024 BQS721019:BQS721024 CAO721019:CAO721024 CKK721019:CKK721024 CUG721019:CUG721024 DEC721019:DEC721024 DNY721019:DNY721024 DXU721019:DXU721024 EHQ721019:EHQ721024 ERM721019:ERM721024 FBI721019:FBI721024 FLE721019:FLE721024 FVA721019:FVA721024 GEW721019:GEW721024 GOS721019:GOS721024 GYO721019:GYO721024 HIK721019:HIK721024 HSG721019:HSG721024 ICC721019:ICC721024 ILY721019:ILY721024 IVU721019:IVU721024 JFQ721019:JFQ721024 JPM721019:JPM721024 JZI721019:JZI721024 KJE721019:KJE721024 KTA721019:KTA721024 LCW721019:LCW721024 LMS721019:LMS721024 LWO721019:LWO721024 MGK721019:MGK721024 MQG721019:MQG721024 NAC721019:NAC721024 NJY721019:NJY721024 NTU721019:NTU721024 ODQ721019:ODQ721024 ONM721019:ONM721024 OXI721019:OXI721024 PHE721019:PHE721024 PRA721019:PRA721024 QAW721019:QAW721024 QKS721019:QKS721024 QUO721019:QUO721024 REK721019:REK721024 ROG721019:ROG721024 RYC721019:RYC721024 SHY721019:SHY721024 SRU721019:SRU721024 TBQ721019:TBQ721024 TLM721019:TLM721024 TVI721019:TVI721024 UFE721019:UFE721024 UPA721019:UPA721024 UYW721019:UYW721024 VIS721019:VIS721024">
      <formula1>"základní,snížená,zákl. přenesená,sníž. přenesená,nulová"</formula1>
    </dataValidation>
    <dataValidation type="list" allowBlank="1" showInputMessage="1" showErrorMessage="1" error="Povoleny jsou hodnoty základní, snížená, zákl. přenesená, sníž. přenesená, nulová." sqref="VSO721019:VSO721024 WCK721019:WCK721024 WMG721019:WMG721024 WWC721019:WWC721024 U786555:U786560 JQ786555:JQ786560 TM786555:TM786560 ADI786555:ADI786560 ANE786555:ANE786560 AXA786555:AXA786560 BGW786555:BGW786560 BQS786555:BQS786560 CAO786555:CAO786560 CKK786555:CKK786560 CUG786555:CUG786560 DEC786555:DEC786560 DNY786555:DNY786560 DXU786555:DXU786560 EHQ786555:EHQ786560 ERM786555:ERM786560 FBI786555:FBI786560 FLE786555:FLE786560 FVA786555:FVA786560 GEW786555:GEW786560 GOS786555:GOS786560 GYO786555:GYO786560 HIK786555:HIK786560 HSG786555:HSG786560 ICC786555:ICC786560 ILY786555:ILY786560 IVU786555:IVU786560 JFQ786555:JFQ786560 JPM786555:JPM786560 JZI786555:JZI786560 KJE786555:KJE786560 KTA786555:KTA786560 LCW786555:LCW786560 LMS786555:LMS786560 LWO786555:LWO786560 MGK786555:MGK786560 MQG786555:MQG786560 NAC786555:NAC786560 NJY786555:NJY786560 NTU786555:NTU786560 ODQ786555:ODQ786560 ONM786555:ONM786560 OXI786555:OXI786560 PHE786555:PHE786560 PRA786555:PRA786560 QAW786555:QAW786560 QKS786555:QKS786560 QUO786555:QUO786560 REK786555:REK786560 ROG786555:ROG786560 RYC786555:RYC786560 SHY786555:SHY786560 SRU786555:SRU786560 TBQ786555:TBQ786560 TLM786555:TLM786560 TVI786555:TVI786560 UFE786555:UFE786560 UPA786555:UPA786560 UYW786555:UYW786560 VIS786555:VIS786560 VSO786555:VSO786560 WCK786555:WCK786560 WMG786555:WMG786560 WWC786555:WWC786560 U852091:U852096 JQ852091:JQ852096 TM852091:TM852096 ADI852091:ADI852096 ANE852091:ANE852096 AXA852091:AXA852096 BGW852091:BGW852096 BQS852091:BQS852096 CAO852091:CAO852096 CKK852091:CKK852096 CUG852091:CUG852096 DEC852091:DEC852096 DNY852091:DNY852096 DXU852091:DXU852096 EHQ852091:EHQ852096 ERM852091:ERM852096 FBI852091:FBI852096 FLE852091:FLE852096 FVA852091:FVA852096 GEW852091:GEW852096 GOS852091:GOS852096 GYO852091:GYO852096 HIK852091:HIK852096 HSG852091:HSG852096 ICC852091:ICC852096 ILY852091:ILY852096 IVU852091:IVU852096 JFQ852091:JFQ852096 JPM852091:JPM852096 JZI852091:JZI852096 KJE852091:KJE852096 KTA852091:KTA852096">
      <formula1>"základní,snížená,zákl. přenesená,sníž. přenesená,nulová"</formula1>
    </dataValidation>
    <dataValidation type="list" allowBlank="1" showInputMessage="1" showErrorMessage="1" error="Povoleny jsou hodnoty základní, snížená, zákl. přenesená, sníž. přenesená, nulová." sqref="LCW852091:LCW852096 LMS852091:LMS852096 LWO852091:LWO852096 MGK852091:MGK852096 MQG852091:MQG852096 NAC852091:NAC852096 NJY852091:NJY852096 NTU852091:NTU852096 ODQ852091:ODQ852096 ONM852091:ONM852096 OXI852091:OXI852096 PHE852091:PHE852096 PRA852091:PRA852096 QAW852091:QAW852096 QKS852091:QKS852096 QUO852091:QUO852096 REK852091:REK852096 ROG852091:ROG852096 RYC852091:RYC852096 SHY852091:SHY852096 SRU852091:SRU852096 TBQ852091:TBQ852096 TLM852091:TLM852096 TVI852091:TVI852096 UFE852091:UFE852096 UPA852091:UPA852096 UYW852091:UYW852096 VIS852091:VIS852096 VSO852091:VSO852096 WCK852091:WCK852096 WMG852091:WMG852096 WWC852091:WWC852096 U917627:U917632 JQ917627:JQ917632 TM917627:TM917632 ADI917627:ADI917632 ANE917627:ANE917632 AXA917627:AXA917632 BGW917627:BGW917632 BQS917627:BQS917632 CAO917627:CAO917632 CKK917627:CKK917632 CUG917627:CUG917632 DEC917627:DEC917632 DNY917627:DNY917632 DXU917627:DXU917632 EHQ917627:EHQ917632 ERM917627:ERM917632 FBI917627:FBI917632 FLE917627:FLE917632 FVA917627:FVA917632 GEW917627:GEW917632 GOS917627:GOS917632 GYO917627:GYO917632 HIK917627:HIK917632 HSG917627:HSG917632 ICC917627:ICC917632 ILY917627:ILY917632 IVU917627:IVU917632 JFQ917627:JFQ917632 JPM917627:JPM917632 JZI917627:JZI917632 KJE917627:KJE917632 KTA917627:KTA917632 LCW917627:LCW917632 LMS917627:LMS917632 LWO917627:LWO917632 MGK917627:MGK917632 MQG917627:MQG917632 NAC917627:NAC917632 NJY917627:NJY917632 NTU917627:NTU917632 ODQ917627:ODQ917632 ONM917627:ONM917632 OXI917627:OXI917632 PHE917627:PHE917632 PRA917627:PRA917632 QAW917627:QAW917632 QKS917627:QKS917632 QUO917627:QUO917632 REK917627:REK917632 ROG917627:ROG917632 RYC917627:RYC917632 SHY917627:SHY917632 SRU917627:SRU917632 TBQ917627:TBQ917632 TLM917627:TLM917632 TVI917627:TVI917632 UFE917627:UFE917632 UPA917627:UPA917632 UYW917627:UYW917632 VIS917627:VIS917632 VSO917627:VSO917632 WCK917627:WCK917632 WMG917627:WMG917632 WWC917627:WWC917632 U983163:U983168 JQ983163:JQ983168 TM983163:TM983168 ADI983163:ADI983168">
      <formula1>"základní,snížená,zákl. přenesená,sníž. přenesená,nulová"</formula1>
    </dataValidation>
    <dataValidation type="list" allowBlank="1" showInputMessage="1" showErrorMessage="1" error="Povoleny jsou hodnoty základní, snížená, zákl. přenesená, sníž. přenesená, nulová." sqref="ANE983163:ANE983168 AXA983163:AXA983168 BGW983163:BGW983168 BQS983163:BQS983168 CAO983163:CAO983168 CKK983163:CKK983168 CUG983163:CUG983168 DEC983163:DEC983168 DNY983163:DNY983168 DXU983163:DXU983168 EHQ983163:EHQ983168 ERM983163:ERM983168 FBI983163:FBI983168 FLE983163:FLE983168 FVA983163:FVA983168 GEW983163:GEW983168 GOS983163:GOS983168 GYO983163:GYO983168 HIK983163:HIK983168 HSG983163:HSG983168 ICC983163:ICC983168 ILY983163:ILY983168 IVU983163:IVU983168 JFQ983163:JFQ983168 JPM983163:JPM983168 JZI983163:JZI983168 KJE983163:KJE983168 KTA983163:KTA983168 LCW983163:LCW983168 LMS983163:LMS983168 LWO983163:LWO983168 MGK983163:MGK983168 MQG983163:MQG983168 NAC983163:NAC983168 NJY983163:NJY983168 NTU983163:NTU983168 ODQ983163:ODQ983168 ONM983163:ONM983168 OXI983163:OXI983168 PHE983163:PHE983168 PRA983163:PRA983168 QAW983163:QAW983168 QKS983163:QKS983168 QUO983163:QUO983168 REK983163:REK983168 ROG983163:ROG983168 RYC983163:RYC983168 SHY983163:SHY983168 SRU983163:SRU983168 TBQ983163:TBQ983168 TLM983163:TLM983168 TVI983163:TVI983168 UFE983163:UFE983168 UPA983163:UPA983168 UYW983163:UYW983168 VIS983163:VIS983168 VSO983163:VSO983168 WCK983163:WCK983168 WMG983163:WMG983168 WWC983163:WWC983168 WWC128 WMG128 WCK128 VSO128 VIS128 UYW128 UPA128 UFE128 TVI128 TLM128 TBQ128 SRU128 SHY128 RYC128 ROG128 REK128 QUO128 QKS128 QAW128 PRA128 PHE128 OXI128 ONM128 ODQ128 NTU128 NJY128 NAC128 MQG128 MGK128 LWO128 LMS128 LCW128 KTA128 KJE128 JZI128 JPM128 JFQ128 IVU128 ILY128 ICC128">
      <formula1>"základní,snížená,zákl. přenesená,sníž. přenesená,nulová"</formula1>
    </dataValidation>
    <dataValidation type="list" allowBlank="1" showInputMessage="1" showErrorMessage="1" error="Povoleny jsou hodnoty základní, snížená, zákl. přenesená, sníž. přenesená, nulová." sqref="HSG128 HIK128 GYO128 GOS128 GEW128 FVA128 FLE128 FBI128 ERM128 EHQ128 DXU128 DNY128 DEC128 CUG128 CKK128 CAO128 BQS128 BGW128 AXA128 ANE128 ADI128 TM128 JQ128 U128">
      <formula1>"základní,snížená,zákl. přenesená,sníž. přenesená,nulová"</formula1>
    </dataValidation>
    <dataValidation type="list" allowBlank="1" showInputMessage="1" showErrorMessage="1" error="Povoleny jsou hodnoty K a M." sqref="D65659:D65664 IZ65659:IZ65664 SV65659:SV65664 ACR65659:ACR65664 AMN65659:AMN65664 AWJ65659:AWJ65664 BGF65659:BGF65664 BQB65659:BQB65664 BZX65659:BZX65664 CJT65659:CJT65664 CTP65659:CTP65664 DDL65659:DDL65664 DNH65659:DNH65664 DXD65659:DXD65664 EGZ65659:EGZ65664 EQV65659:EQV65664 FAR65659:FAR65664 FKN65659:FKN65664 FUJ65659:FUJ65664 GEF65659:GEF65664 GOB65659:GOB65664 GXX65659:GXX65664 HHT65659:HHT65664 HRP65659:HRP65664 IBL65659:IBL65664 ILH65659:ILH65664 IVD65659:IVD65664 JEZ65659:JEZ65664 JOV65659:JOV65664 JYR65659:JYR65664 KIN65659:KIN65664 KSJ65659:KSJ65664 LCF65659:LCF65664 LMB65659:LMB65664 LVX65659:LVX65664 MFT65659:MFT65664 MPP65659:MPP65664 MZL65659:MZL65664 NJH65659:NJH65664 NTD65659:NTD65664 OCZ65659:OCZ65664 OMV65659:OMV65664 OWR65659:OWR65664 PGN65659:PGN65664 PQJ65659:PQJ65664 QAF65659:QAF65664 QKB65659:QKB65664 QTX65659:QTX65664 RDT65659:RDT65664 RNP65659:RNP65664 RXL65659:RXL65664 SHH65659:SHH65664 SRD65659:SRD65664 TAZ65659:TAZ65664 TKV65659:TKV65664 TUR65659:TUR65664 UEN65659:UEN65664 UOJ65659:UOJ65664 UYF65659:UYF65664 VIB65659:VIB65664 VRX65659:VRX65664 WBT65659:WBT65664 WLP65659:WLP65664 WVL65659:WVL65664 D131195:D131200 IZ131195:IZ131200 SV131195:SV131200 ACR131195:ACR131200 AMN131195:AMN131200 AWJ131195:AWJ131200 BGF131195:BGF131200 BQB131195:BQB131200 BZX131195:BZX131200 CJT131195:CJT131200 CTP131195:CTP131200 DDL131195:DDL131200 DNH131195:DNH131200 DXD131195:DXD131200 EGZ131195:EGZ131200 EQV131195:EQV131200 FAR131195:FAR131200 FKN131195:FKN131200 FUJ131195:FUJ131200 GEF131195:GEF131200 GOB131195:GOB131200 GXX131195:GXX131200 HHT131195:HHT131200 HRP131195:HRP131200 IBL131195:IBL131200 ILH131195:ILH131200 IVD131195:IVD131200 JEZ131195:JEZ131200 JOV131195:JOV131200 JYR131195:JYR131200 KIN131195:KIN131200 KSJ131195:KSJ131200 LCF131195:LCF131200 LMB131195:LMB131200 LVX131195:LVX131200 MFT131195:MFT131200">
      <formula1>"K,M"</formula1>
    </dataValidation>
    <dataValidation type="list" allowBlank="1" showInputMessage="1" showErrorMessage="1" error="Povoleny jsou hodnoty K a M." sqref="MPP131195:MPP131200 MZL131195:MZL131200 NJH131195:NJH131200 NTD131195:NTD131200 OCZ131195:OCZ131200 OMV131195:OMV131200 OWR131195:OWR131200 PGN131195:PGN131200 PQJ131195:PQJ131200 QAF131195:QAF131200 QKB131195:QKB131200 QTX131195:QTX131200 RDT131195:RDT131200 RNP131195:RNP131200 RXL131195:RXL131200 SHH131195:SHH131200 SRD131195:SRD131200 TAZ131195:TAZ131200 TKV131195:TKV131200 TUR131195:TUR131200 UEN131195:UEN131200 UOJ131195:UOJ131200 UYF131195:UYF131200 VIB131195:VIB131200 VRX131195:VRX131200 WBT131195:WBT131200 WLP131195:WLP131200 WVL131195:WVL131200 D196731:D196736 IZ196731:IZ196736 SV196731:SV196736 ACR196731:ACR196736 AMN196731:AMN196736 AWJ196731:AWJ196736 BGF196731:BGF196736 BQB196731:BQB196736 BZX196731:BZX196736 CJT196731:CJT196736 CTP196731:CTP196736 DDL196731:DDL196736 DNH196731:DNH196736 DXD196731:DXD196736 EGZ196731:EGZ196736 EQV196731:EQV196736 FAR196731:FAR196736 FKN196731:FKN196736 FUJ196731:FUJ196736 GEF196731:GEF196736 GOB196731:GOB196736 GXX196731:GXX196736 HHT196731:HHT196736 HRP196731:HRP196736 IBL196731:IBL196736 ILH196731:ILH196736 IVD196731:IVD196736 JEZ196731:JEZ196736 JOV196731:JOV196736 JYR196731:JYR196736 KIN196731:KIN196736 KSJ196731:KSJ196736 LCF196731:LCF196736 LMB196731:LMB196736 LVX196731:LVX196736 MFT196731:MFT196736 MPP196731:MPP196736 MZL196731:MZL196736 NJH196731:NJH196736 NTD196731:NTD196736 OCZ196731:OCZ196736 OMV196731:OMV196736 OWR196731:OWR196736 PGN196731:PGN196736 PQJ196731:PQJ196736 QAF196731:QAF196736 QKB196731:QKB196736 QTX196731:QTX196736 RDT196731:RDT196736 RNP196731:RNP196736 RXL196731:RXL196736 SHH196731:SHH196736 SRD196731:SRD196736 TAZ196731:TAZ196736 TKV196731:TKV196736 TUR196731:TUR196736 UEN196731:UEN196736 UOJ196731:UOJ196736 UYF196731:UYF196736 VIB196731:VIB196736 VRX196731:VRX196736 WBT196731:WBT196736 WLP196731:WLP196736 WVL196731:WVL196736 D262267:D262272 IZ262267:IZ262272 SV262267:SV262272 ACR262267:ACR262272 AMN262267:AMN262272 AWJ262267:AWJ262272 BGF262267:BGF262272 BQB262267:BQB262272">
      <formula1>"K,M"</formula1>
    </dataValidation>
    <dataValidation type="list" allowBlank="1" showInputMessage="1" showErrorMessage="1" error="Povoleny jsou hodnoty K a M." sqref="BZX262267:BZX262272 CJT262267:CJT262272 CTP262267:CTP262272 DDL262267:DDL262272 DNH262267:DNH262272 DXD262267:DXD262272 EGZ262267:EGZ262272 EQV262267:EQV262272 FAR262267:FAR262272 FKN262267:FKN262272 FUJ262267:FUJ262272 GEF262267:GEF262272 GOB262267:GOB262272 GXX262267:GXX262272 HHT262267:HHT262272 HRP262267:HRP262272 IBL262267:IBL262272 ILH262267:ILH262272 IVD262267:IVD262272 JEZ262267:JEZ262272 JOV262267:JOV262272 JYR262267:JYR262272 KIN262267:KIN262272 KSJ262267:KSJ262272 LCF262267:LCF262272 LMB262267:LMB262272 LVX262267:LVX262272 MFT262267:MFT262272 MPP262267:MPP262272 MZL262267:MZL262272 NJH262267:NJH262272 NTD262267:NTD262272 OCZ262267:OCZ262272 OMV262267:OMV262272 OWR262267:OWR262272 PGN262267:PGN262272 PQJ262267:PQJ262272 QAF262267:QAF262272 QKB262267:QKB262272 QTX262267:QTX262272 RDT262267:RDT262272 RNP262267:RNP262272 RXL262267:RXL262272 SHH262267:SHH262272 SRD262267:SRD262272 TAZ262267:TAZ262272 TKV262267:TKV262272 TUR262267:TUR262272 UEN262267:UEN262272 UOJ262267:UOJ262272 UYF262267:UYF262272 VIB262267:VIB262272 VRX262267:VRX262272 WBT262267:WBT262272 WLP262267:WLP262272 WVL262267:WVL262272 D327803:D327808 IZ327803:IZ327808 SV327803:SV327808 ACR327803:ACR327808 AMN327803:AMN327808 AWJ327803:AWJ327808 BGF327803:BGF327808 BQB327803:BQB327808 BZX327803:BZX327808 CJT327803:CJT327808 CTP327803:CTP327808 DDL327803:DDL327808 DNH327803:DNH327808 DXD327803:DXD327808 EGZ327803:EGZ327808 EQV327803:EQV327808 FAR327803:FAR327808 FKN327803:FKN327808 FUJ327803:FUJ327808 GEF327803:GEF327808 GOB327803:GOB327808 GXX327803:GXX327808 HHT327803:HHT327808 HRP327803:HRP327808 IBL327803:IBL327808 ILH327803:ILH327808 IVD327803:IVD327808 JEZ327803:JEZ327808 JOV327803:JOV327808 JYR327803:JYR327808 KIN327803:KIN327808 KSJ327803:KSJ327808 LCF327803:LCF327808 LMB327803:LMB327808 LVX327803:LVX327808 MFT327803:MFT327808 MPP327803:MPP327808 MZL327803:MZL327808 NJH327803:NJH327808 NTD327803:NTD327808 OCZ327803:OCZ327808 OMV327803:OMV327808 OWR327803:OWR327808 PGN327803:PGN327808">
      <formula1>"K,M"</formula1>
    </dataValidation>
    <dataValidation type="list" allowBlank="1" showInputMessage="1" showErrorMessage="1" error="Povoleny jsou hodnoty K a M." sqref="PQJ327803:PQJ327808 QAF327803:QAF327808 QKB327803:QKB327808 QTX327803:QTX327808 RDT327803:RDT327808 RNP327803:RNP327808 RXL327803:RXL327808 SHH327803:SHH327808 SRD327803:SRD327808 TAZ327803:TAZ327808 TKV327803:TKV327808 TUR327803:TUR327808 UEN327803:UEN327808 UOJ327803:UOJ327808 UYF327803:UYF327808 VIB327803:VIB327808 VRX327803:VRX327808 WBT327803:WBT327808 WLP327803:WLP327808 WVL327803:WVL327808 D393339:D393344 IZ393339:IZ393344 SV393339:SV393344 ACR393339:ACR393344 AMN393339:AMN393344 AWJ393339:AWJ393344 BGF393339:BGF393344 BQB393339:BQB393344 BZX393339:BZX393344 CJT393339:CJT393344 CTP393339:CTP393344 DDL393339:DDL393344 DNH393339:DNH393344 DXD393339:DXD393344 EGZ393339:EGZ393344 EQV393339:EQV393344 FAR393339:FAR393344 FKN393339:FKN393344 FUJ393339:FUJ393344 GEF393339:GEF393344 GOB393339:GOB393344 GXX393339:GXX393344 HHT393339:HHT393344 HRP393339:HRP393344 IBL393339:IBL393344 ILH393339:ILH393344 IVD393339:IVD393344 JEZ393339:JEZ393344 JOV393339:JOV393344 JYR393339:JYR393344 KIN393339:KIN393344 KSJ393339:KSJ393344 LCF393339:LCF393344 LMB393339:LMB393344 LVX393339:LVX393344 MFT393339:MFT393344 MPP393339:MPP393344 MZL393339:MZL393344 NJH393339:NJH393344 NTD393339:NTD393344 OCZ393339:OCZ393344 OMV393339:OMV393344 OWR393339:OWR393344 PGN393339:PGN393344 PQJ393339:PQJ393344 QAF393339:QAF393344 QKB393339:QKB393344 QTX393339:QTX393344 RDT393339:RDT393344 RNP393339:RNP393344 RXL393339:RXL393344 SHH393339:SHH393344 SRD393339:SRD393344 TAZ393339:TAZ393344 TKV393339:TKV393344 TUR393339:TUR393344 UEN393339:UEN393344 UOJ393339:UOJ393344 UYF393339:UYF393344 VIB393339:VIB393344 VRX393339:VRX393344 WBT393339:WBT393344 WLP393339:WLP393344 WVL393339:WVL393344 D458875:D458880 IZ458875:IZ458880 SV458875:SV458880 ACR458875:ACR458880 AMN458875:AMN458880 AWJ458875:AWJ458880 BGF458875:BGF458880 BQB458875:BQB458880 BZX458875:BZX458880 CJT458875:CJT458880 CTP458875:CTP458880 DDL458875:DDL458880 DNH458875:DNH458880 DXD458875:DXD458880 EGZ458875:EGZ458880 EQV458875:EQV458880">
      <formula1>"K,M"</formula1>
    </dataValidation>
    <dataValidation type="list" allowBlank="1" showInputMessage="1" showErrorMessage="1" error="Povoleny jsou hodnoty K a M." sqref="FAR458875:FAR458880 FKN458875:FKN458880 FUJ458875:FUJ458880 GEF458875:GEF458880 GOB458875:GOB458880 GXX458875:GXX458880 HHT458875:HHT458880 HRP458875:HRP458880 IBL458875:IBL458880 ILH458875:ILH458880 IVD458875:IVD458880 JEZ458875:JEZ458880 JOV458875:JOV458880 JYR458875:JYR458880 KIN458875:KIN458880 KSJ458875:KSJ458880 LCF458875:LCF458880 LMB458875:LMB458880 LVX458875:LVX458880 MFT458875:MFT458880 MPP458875:MPP458880 MZL458875:MZL458880 NJH458875:NJH458880 NTD458875:NTD458880 OCZ458875:OCZ458880 OMV458875:OMV458880 OWR458875:OWR458880 PGN458875:PGN458880 PQJ458875:PQJ458880 QAF458875:QAF458880 QKB458875:QKB458880 QTX458875:QTX458880 RDT458875:RDT458880 RNP458875:RNP458880 RXL458875:RXL458880 SHH458875:SHH458880 SRD458875:SRD458880 TAZ458875:TAZ458880 TKV458875:TKV458880 TUR458875:TUR458880 UEN458875:UEN458880 UOJ458875:UOJ458880 UYF458875:UYF458880 VIB458875:VIB458880 VRX458875:VRX458880 WBT458875:WBT458880 WLP458875:WLP458880 WVL458875:WVL458880 D524411:D524416 IZ524411:IZ524416 SV524411:SV524416 ACR524411:ACR524416 AMN524411:AMN524416 AWJ524411:AWJ524416 BGF524411:BGF524416 BQB524411:BQB524416 BZX524411:BZX524416 CJT524411:CJT524416 CTP524411:CTP524416 DDL524411:DDL524416 DNH524411:DNH524416 DXD524411:DXD524416 EGZ524411:EGZ524416 EQV524411:EQV524416 FAR524411:FAR524416 FKN524411:FKN524416 FUJ524411:FUJ524416 GEF524411:GEF524416 GOB524411:GOB524416 GXX524411:GXX524416 HHT524411:HHT524416 HRP524411:HRP524416 IBL524411:IBL524416 ILH524411:ILH524416 IVD524411:IVD524416 JEZ524411:JEZ524416 JOV524411:JOV524416 JYR524411:JYR524416 KIN524411:KIN524416 KSJ524411:KSJ524416 LCF524411:LCF524416 LMB524411:LMB524416 LVX524411:LVX524416 MFT524411:MFT524416 MPP524411:MPP524416 MZL524411:MZL524416 NJH524411:NJH524416 NTD524411:NTD524416 OCZ524411:OCZ524416 OMV524411:OMV524416 OWR524411:OWR524416 PGN524411:PGN524416 PQJ524411:PQJ524416 QAF524411:QAF524416 QKB524411:QKB524416 QTX524411:QTX524416 RDT524411:RDT524416 RNP524411:RNP524416 RXL524411:RXL524416 SHH524411:SHH524416">
      <formula1>"K,M"</formula1>
    </dataValidation>
    <dataValidation type="list" allowBlank="1" showInputMessage="1" showErrorMessage="1" error="Povoleny jsou hodnoty K a M." sqref="SRD524411:SRD524416 TAZ524411:TAZ524416 TKV524411:TKV524416 TUR524411:TUR524416 UEN524411:UEN524416 UOJ524411:UOJ524416 UYF524411:UYF524416 VIB524411:VIB524416 VRX524411:VRX524416 WBT524411:WBT524416 WLP524411:WLP524416 WVL524411:WVL524416 D589947:D589952 IZ589947:IZ589952 SV589947:SV589952 ACR589947:ACR589952 AMN589947:AMN589952 AWJ589947:AWJ589952 BGF589947:BGF589952 BQB589947:BQB589952 BZX589947:BZX589952 CJT589947:CJT589952 CTP589947:CTP589952 DDL589947:DDL589952 DNH589947:DNH589952 DXD589947:DXD589952 EGZ589947:EGZ589952 EQV589947:EQV589952 FAR589947:FAR589952 FKN589947:FKN589952 FUJ589947:FUJ589952 GEF589947:GEF589952 GOB589947:GOB589952 GXX589947:GXX589952 HHT589947:HHT589952 HRP589947:HRP589952 IBL589947:IBL589952 ILH589947:ILH589952 IVD589947:IVD589952 JEZ589947:JEZ589952 JOV589947:JOV589952 JYR589947:JYR589952 KIN589947:KIN589952 KSJ589947:KSJ589952 LCF589947:LCF589952 LMB589947:LMB589952 LVX589947:LVX589952 MFT589947:MFT589952 MPP589947:MPP589952 MZL589947:MZL589952 NJH589947:NJH589952 NTD589947:NTD589952 OCZ589947:OCZ589952 OMV589947:OMV589952 OWR589947:OWR589952 PGN589947:PGN589952 PQJ589947:PQJ589952 QAF589947:QAF589952 QKB589947:QKB589952 QTX589947:QTX589952 RDT589947:RDT589952 RNP589947:RNP589952 RXL589947:RXL589952 SHH589947:SHH589952 SRD589947:SRD589952 TAZ589947:TAZ589952 TKV589947:TKV589952 TUR589947:TUR589952 UEN589947:UEN589952 UOJ589947:UOJ589952 UYF589947:UYF589952 VIB589947:VIB589952 VRX589947:VRX589952 WBT589947:WBT589952 WLP589947:WLP589952 WVL589947:WVL589952 D655483:D655488 IZ655483:IZ655488 SV655483:SV655488 ACR655483:ACR655488 AMN655483:AMN655488 AWJ655483:AWJ655488 BGF655483:BGF655488 BQB655483:BQB655488 BZX655483:BZX655488 CJT655483:CJT655488 CTP655483:CTP655488 DDL655483:DDL655488 DNH655483:DNH655488 DXD655483:DXD655488 EGZ655483:EGZ655488 EQV655483:EQV655488 FAR655483:FAR655488 FKN655483:FKN655488 FUJ655483:FUJ655488 GEF655483:GEF655488 GOB655483:GOB655488 GXX655483:GXX655488 HHT655483:HHT655488 HRP655483:HRP655488">
      <formula1>"K,M"</formula1>
    </dataValidation>
    <dataValidation type="list" allowBlank="1" showInputMessage="1" showErrorMessage="1" error="Povoleny jsou hodnoty K a M." sqref="IBL655483:IBL655488 ILH655483:ILH655488 IVD655483:IVD655488 JEZ655483:JEZ655488 JOV655483:JOV655488 JYR655483:JYR655488 KIN655483:KIN655488 KSJ655483:KSJ655488 LCF655483:LCF655488 LMB655483:LMB655488 LVX655483:LVX655488 MFT655483:MFT655488 MPP655483:MPP655488 MZL655483:MZL655488 NJH655483:NJH655488 NTD655483:NTD655488 OCZ655483:OCZ655488 OMV655483:OMV655488 OWR655483:OWR655488 PGN655483:PGN655488 PQJ655483:PQJ655488 QAF655483:QAF655488 QKB655483:QKB655488 QTX655483:QTX655488 RDT655483:RDT655488 RNP655483:RNP655488 RXL655483:RXL655488 SHH655483:SHH655488 SRD655483:SRD655488 TAZ655483:TAZ655488 TKV655483:TKV655488 TUR655483:TUR655488 UEN655483:UEN655488 UOJ655483:UOJ655488 UYF655483:UYF655488 VIB655483:VIB655488 VRX655483:VRX655488 WBT655483:WBT655488 WLP655483:WLP655488 WVL655483:WVL655488 D721019:D721024 IZ721019:IZ721024 SV721019:SV721024 ACR721019:ACR721024 AMN721019:AMN721024 AWJ721019:AWJ721024 BGF721019:BGF721024 BQB721019:BQB721024 BZX721019:BZX721024 CJT721019:CJT721024 CTP721019:CTP721024 DDL721019:DDL721024 DNH721019:DNH721024 DXD721019:DXD721024 EGZ721019:EGZ721024 EQV721019:EQV721024 FAR721019:FAR721024 FKN721019:FKN721024 FUJ721019:FUJ721024 GEF721019:GEF721024 GOB721019:GOB721024 GXX721019:GXX721024 HHT721019:HHT721024 HRP721019:HRP721024 IBL721019:IBL721024 ILH721019:ILH721024 IVD721019:IVD721024 JEZ721019:JEZ721024 JOV721019:JOV721024 JYR721019:JYR721024 KIN721019:KIN721024 KSJ721019:KSJ721024 LCF721019:LCF721024 LMB721019:LMB721024 LVX721019:LVX721024 MFT721019:MFT721024 MPP721019:MPP721024 MZL721019:MZL721024 NJH721019:NJH721024 NTD721019:NTD721024 OCZ721019:OCZ721024 OMV721019:OMV721024 OWR721019:OWR721024 PGN721019:PGN721024 PQJ721019:PQJ721024 QAF721019:QAF721024 QKB721019:QKB721024 QTX721019:QTX721024 RDT721019:RDT721024 RNP721019:RNP721024 RXL721019:RXL721024 SHH721019:SHH721024 SRD721019:SRD721024 TAZ721019:TAZ721024 TKV721019:TKV721024 TUR721019:TUR721024 UEN721019:UEN721024 UOJ721019:UOJ721024 UYF721019:UYF721024 VIB721019:VIB721024">
      <formula1>"K,M"</formula1>
    </dataValidation>
    <dataValidation type="list" allowBlank="1" showInputMessage="1" showErrorMessage="1" error="Povoleny jsou hodnoty K a M." sqref="VRX721019:VRX721024 WBT721019:WBT721024 WLP721019:WLP721024 WVL721019:WVL721024 D786555:D786560 IZ786555:IZ786560 SV786555:SV786560 ACR786555:ACR786560 AMN786555:AMN786560 AWJ786555:AWJ786560 BGF786555:BGF786560 BQB786555:BQB786560 BZX786555:BZX786560 CJT786555:CJT786560 CTP786555:CTP786560 DDL786555:DDL786560 DNH786555:DNH786560 DXD786555:DXD786560 EGZ786555:EGZ786560 EQV786555:EQV786560 FAR786555:FAR786560 FKN786555:FKN786560 FUJ786555:FUJ786560 GEF786555:GEF786560 GOB786555:GOB786560 GXX786555:GXX786560 HHT786555:HHT786560 HRP786555:HRP786560 IBL786555:IBL786560 ILH786555:ILH786560 IVD786555:IVD786560 JEZ786555:JEZ786560 JOV786555:JOV786560 JYR786555:JYR786560 KIN786555:KIN786560 KSJ786555:KSJ786560 LCF786555:LCF786560 LMB786555:LMB786560 LVX786555:LVX786560 MFT786555:MFT786560 MPP786555:MPP786560 MZL786555:MZL786560 NJH786555:NJH786560 NTD786555:NTD786560 OCZ786555:OCZ786560 OMV786555:OMV786560 OWR786555:OWR786560 PGN786555:PGN786560 PQJ786555:PQJ786560 QAF786555:QAF786560 QKB786555:QKB786560 QTX786555:QTX786560 RDT786555:RDT786560 RNP786555:RNP786560 RXL786555:RXL786560 SHH786555:SHH786560 SRD786555:SRD786560 TAZ786555:TAZ786560 TKV786555:TKV786560 TUR786555:TUR786560 UEN786555:UEN786560 UOJ786555:UOJ786560 UYF786555:UYF786560 VIB786555:VIB786560 VRX786555:VRX786560 WBT786555:WBT786560 WLP786555:WLP786560 WVL786555:WVL786560 D852091:D852096 IZ852091:IZ852096 SV852091:SV852096 ACR852091:ACR852096 AMN852091:AMN852096 AWJ852091:AWJ852096 BGF852091:BGF852096 BQB852091:BQB852096 BZX852091:BZX852096 CJT852091:CJT852096 CTP852091:CTP852096 DDL852091:DDL852096 DNH852091:DNH852096 DXD852091:DXD852096 EGZ852091:EGZ852096 EQV852091:EQV852096 FAR852091:FAR852096 FKN852091:FKN852096 FUJ852091:FUJ852096 GEF852091:GEF852096 GOB852091:GOB852096 GXX852091:GXX852096 HHT852091:HHT852096 HRP852091:HRP852096 IBL852091:IBL852096 ILH852091:ILH852096 IVD852091:IVD852096 JEZ852091:JEZ852096 JOV852091:JOV852096 JYR852091:JYR852096 KIN852091:KIN852096 KSJ852091:KSJ852096">
      <formula1>"K,M"</formula1>
    </dataValidation>
    <dataValidation type="list" allowBlank="1" showInputMessage="1" showErrorMessage="1" error="Povoleny jsou hodnoty K a M." sqref="LCF852091:LCF852096 LMB852091:LMB852096 LVX852091:LVX852096 MFT852091:MFT852096 MPP852091:MPP852096 MZL852091:MZL852096 NJH852091:NJH852096 NTD852091:NTD852096 OCZ852091:OCZ852096 OMV852091:OMV852096 OWR852091:OWR852096 PGN852091:PGN852096 PQJ852091:PQJ852096 QAF852091:QAF852096 QKB852091:QKB852096 QTX852091:QTX852096 RDT852091:RDT852096 RNP852091:RNP852096 RXL852091:RXL852096 SHH852091:SHH852096 SRD852091:SRD852096 TAZ852091:TAZ852096 TKV852091:TKV852096 TUR852091:TUR852096 UEN852091:UEN852096 UOJ852091:UOJ852096 UYF852091:UYF852096 VIB852091:VIB852096 VRX852091:VRX852096 WBT852091:WBT852096 WLP852091:WLP852096 WVL852091:WVL852096 D917627:D917632 IZ917627:IZ917632 SV917627:SV917632 ACR917627:ACR917632 AMN917627:AMN917632 AWJ917627:AWJ917632 BGF917627:BGF917632 BQB917627:BQB917632 BZX917627:BZX917632 CJT917627:CJT917632 CTP917627:CTP917632 DDL917627:DDL917632 DNH917627:DNH917632 DXD917627:DXD917632 EGZ917627:EGZ917632 EQV917627:EQV917632 FAR917627:FAR917632 FKN917627:FKN917632 FUJ917627:FUJ917632 GEF917627:GEF917632 GOB917627:GOB917632 GXX917627:GXX917632 HHT917627:HHT917632 HRP917627:HRP917632 IBL917627:IBL917632 ILH917627:ILH917632 IVD917627:IVD917632 JEZ917627:JEZ917632 JOV917627:JOV917632 JYR917627:JYR917632 KIN917627:KIN917632 KSJ917627:KSJ917632 LCF917627:LCF917632 LMB917627:LMB917632 LVX917627:LVX917632 MFT917627:MFT917632 MPP917627:MPP917632 MZL917627:MZL917632 NJH917627:NJH917632 NTD917627:NTD917632 OCZ917627:OCZ917632 OMV917627:OMV917632 OWR917627:OWR917632 PGN917627:PGN917632 PQJ917627:PQJ917632 QAF917627:QAF917632 QKB917627:QKB917632 QTX917627:QTX917632 RDT917627:RDT917632 RNP917627:RNP917632 RXL917627:RXL917632 SHH917627:SHH917632 SRD917627:SRD917632 TAZ917627:TAZ917632 TKV917627:TKV917632 TUR917627:TUR917632 UEN917627:UEN917632 UOJ917627:UOJ917632 UYF917627:UYF917632 VIB917627:VIB917632 VRX917627:VRX917632 WBT917627:WBT917632 WLP917627:WLP917632 WVL917627:WVL917632 D983163:D983168 IZ983163:IZ983168 SV983163:SV983168 ACR983163:ACR983168">
      <formula1>"K,M"</formula1>
    </dataValidation>
    <dataValidation type="list" allowBlank="1" showInputMessage="1" showErrorMessage="1" error="Povoleny jsou hodnoty K a M." sqref="AMN983163:AMN983168 AWJ983163:AWJ983168 BGF983163:BGF983168 BQB983163:BQB983168 BZX983163:BZX983168 CJT983163:CJT983168 CTP983163:CTP983168 DDL983163:DDL983168 DNH983163:DNH983168 DXD983163:DXD983168 EGZ983163:EGZ983168 EQV983163:EQV983168 FAR983163:FAR983168 FKN983163:FKN983168 FUJ983163:FUJ983168 GEF983163:GEF983168 GOB983163:GOB983168 GXX983163:GXX983168 HHT983163:HHT983168 HRP983163:HRP983168 IBL983163:IBL983168 ILH983163:ILH983168 IVD983163:IVD983168 JEZ983163:JEZ983168 JOV983163:JOV983168 JYR983163:JYR983168 KIN983163:KIN983168 KSJ983163:KSJ983168 LCF983163:LCF983168 LMB983163:LMB983168 LVX983163:LVX983168 MFT983163:MFT983168 MPP983163:MPP983168 MZL983163:MZL983168 NJH983163:NJH983168 NTD983163:NTD983168 OCZ983163:OCZ983168 OMV983163:OMV983168 OWR983163:OWR983168 PGN983163:PGN983168 PQJ983163:PQJ983168 QAF983163:QAF983168 QKB983163:QKB983168 QTX983163:QTX983168 RDT983163:RDT983168 RNP983163:RNP983168 RXL983163:RXL983168 SHH983163:SHH983168 SRD983163:SRD983168 TAZ983163:TAZ983168 TKV983163:TKV983168 TUR983163:TUR983168 UEN983163:UEN983168 UOJ983163:UOJ983168 UYF983163:UYF983168 VIB983163:VIB983168 VRX983163:VRX983168 WBT983163:WBT983168 WLP983163:WLP983168 WVL983163:WVL983168 WVL128 WLP128 WBT128 VRX128 VIB128 UYF128 UOJ128 UEN128 TUR128 TKV128 TAZ128 SRD128 SHH128 RXL128 RNP128 RDT128 QTX128 QKB128 QAF128 PQJ128 PGN128 OWR128 OMV128 OCZ128 NTD128 NJH128 MZL128 MPP128 MFT128 LVX128 LMB128 LCF128 KSJ128 KIN128 JYR128 JOV128 JEZ128 IVD128 ILH128 IBL128">
      <formula1>"K,M"</formula1>
    </dataValidation>
    <dataValidation type="list" allowBlank="1" showInputMessage="1" showErrorMessage="1" error="Povoleny jsou hodnoty K a M." sqref="HRP128 HHT128 GXX128 GOB128 GEF128 FUJ128 FKN128 FAR128 EQV128 EGZ128 DXD128 DNH128 DDL128 CTP128 CJT128 BZX128 BQB128 BGF128 AWJ128 AMN128 ACR128 SV128 IZ128 D128">
      <formula1>"K,M"</formula1>
    </dataValidation>
  </dataValidations>
  <hyperlinks>
    <hyperlink ref="F1:G1" location="C2" tooltip="Krycí list rozpočtu" display="1) Krycí list rozpočtu"/>
    <hyperlink ref="H1:K1" location="C86" tooltip="Rekapitulace rozpočtu" display="2) Rekapitulace rozpočtu"/>
    <hyperlink ref="L1" location="C117" tooltip="Rozpočet" display="3) Rozpočet"/>
    <hyperlink ref="S1:T1" location="'Rekapitulace stavby'!C2" tooltip="Rekapitulace stavby" display="Rekapitulace stavby"/>
  </hyperlinks>
  <printOptions/>
  <pageMargins left="0.7" right="0.7" top="0.787401575" bottom="0.7874015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99"/>
  <sheetViews>
    <sheetView workbookViewId="0" topLeftCell="A1">
      <selection activeCell="G17" sqref="G17"/>
    </sheetView>
  </sheetViews>
  <sheetFormatPr defaultColWidth="9.140625" defaultRowHeight="15" outlineLevelRow="1"/>
  <cols>
    <col min="1" max="1" width="4.28125" style="174" customWidth="1"/>
    <col min="2" max="2" width="14.421875" style="187" customWidth="1"/>
    <col min="3" max="3" width="38.28125" style="187" customWidth="1"/>
    <col min="4" max="4" width="4.7109375" style="174" customWidth="1"/>
    <col min="5" max="5" width="10.7109375" style="174" customWidth="1"/>
    <col min="6" max="6" width="9.57421875" style="174" customWidth="1"/>
    <col min="7" max="7" width="12.140625" style="174" customWidth="1"/>
    <col min="8" max="11" width="9.140625" style="174" hidden="1" customWidth="1"/>
    <col min="12" max="12" width="7.57421875" style="174" customWidth="1"/>
    <col min="13" max="13" width="9.140625" style="174" bestFit="1" customWidth="1"/>
    <col min="14" max="14" width="7.7109375" style="174" customWidth="1"/>
    <col min="15" max="15" width="9.00390625" style="174" bestFit="1" customWidth="1"/>
    <col min="16" max="16" width="9.140625" style="174" customWidth="1"/>
    <col min="17" max="17" width="9.00390625" style="174" bestFit="1" customWidth="1"/>
    <col min="18" max="21" width="9.140625" style="174" hidden="1" customWidth="1"/>
    <col min="22" max="28" width="9.140625" style="174" customWidth="1"/>
    <col min="29" max="39" width="9.140625" style="174" hidden="1" customWidth="1"/>
    <col min="40" max="52" width="9.140625" style="174" customWidth="1"/>
    <col min="53" max="53" width="73.421875" style="174" customWidth="1"/>
    <col min="54" max="16384" width="9.140625" style="174" customWidth="1"/>
  </cols>
  <sheetData>
    <row r="1" spans="1:31" ht="15.75" customHeight="1">
      <c r="A1" s="753" t="s">
        <v>846</v>
      </c>
      <c r="B1" s="753"/>
      <c r="C1" s="753"/>
      <c r="D1" s="753"/>
      <c r="E1" s="753"/>
      <c r="F1" s="753"/>
      <c r="G1" s="753"/>
      <c r="AE1" s="174" t="s">
        <v>847</v>
      </c>
    </row>
    <row r="2" spans="1:31" ht="25.15" customHeight="1">
      <c r="A2" s="504" t="s">
        <v>848</v>
      </c>
      <c r="B2" s="382" t="s">
        <v>1296</v>
      </c>
      <c r="C2" s="664" t="s">
        <v>1297</v>
      </c>
      <c r="D2" s="665"/>
      <c r="E2" s="665"/>
      <c r="F2" s="665"/>
      <c r="G2" s="666"/>
      <c r="AE2" s="174" t="s">
        <v>849</v>
      </c>
    </row>
    <row r="3" spans="1:31" ht="25.15" customHeight="1">
      <c r="A3" s="504" t="s">
        <v>850</v>
      </c>
      <c r="B3" s="382" t="s">
        <v>80</v>
      </c>
      <c r="C3" s="664" t="s">
        <v>1298</v>
      </c>
      <c r="D3" s="665"/>
      <c r="E3" s="665"/>
      <c r="F3" s="665"/>
      <c r="G3" s="666"/>
      <c r="AC3" s="187" t="s">
        <v>849</v>
      </c>
      <c r="AE3" s="174" t="s">
        <v>851</v>
      </c>
    </row>
    <row r="4" spans="1:31" ht="25.15" customHeight="1">
      <c r="A4" s="505" t="s">
        <v>852</v>
      </c>
      <c r="B4" s="506" t="s">
        <v>80</v>
      </c>
      <c r="C4" s="754" t="s">
        <v>1300</v>
      </c>
      <c r="D4" s="755"/>
      <c r="E4" s="755"/>
      <c r="F4" s="755"/>
      <c r="G4" s="756"/>
      <c r="AE4" s="174" t="s">
        <v>853</v>
      </c>
    </row>
    <row r="5" ht="15">
      <c r="D5" s="188"/>
    </row>
    <row r="6" spans="1:21" ht="38.25">
      <c r="A6" s="507" t="s">
        <v>856</v>
      </c>
      <c r="B6" s="508" t="s">
        <v>857</v>
      </c>
      <c r="C6" s="508" t="s">
        <v>858</v>
      </c>
      <c r="D6" s="509" t="s">
        <v>88</v>
      </c>
      <c r="E6" s="507" t="s">
        <v>859</v>
      </c>
      <c r="F6" s="510" t="s">
        <v>860</v>
      </c>
      <c r="G6" s="507" t="s">
        <v>833</v>
      </c>
      <c r="H6" s="511" t="s">
        <v>861</v>
      </c>
      <c r="I6" s="511" t="s">
        <v>862</v>
      </c>
      <c r="J6" s="511" t="s">
        <v>863</v>
      </c>
      <c r="K6" s="511" t="s">
        <v>864</v>
      </c>
      <c r="L6" s="511" t="s">
        <v>32</v>
      </c>
      <c r="M6" s="511" t="s">
        <v>865</v>
      </c>
      <c r="N6" s="511" t="s">
        <v>866</v>
      </c>
      <c r="O6" s="511" t="s">
        <v>867</v>
      </c>
      <c r="P6" s="511" t="s">
        <v>868</v>
      </c>
      <c r="Q6" s="511" t="s">
        <v>869</v>
      </c>
      <c r="R6" s="511" t="s">
        <v>870</v>
      </c>
      <c r="S6" s="511" t="s">
        <v>871</v>
      </c>
      <c r="T6" s="511" t="s">
        <v>872</v>
      </c>
      <c r="U6" s="511" t="s">
        <v>873</v>
      </c>
    </row>
    <row r="7" spans="1:31" ht="15">
      <c r="A7" s="512" t="s">
        <v>874</v>
      </c>
      <c r="B7" s="513" t="s">
        <v>1324</v>
      </c>
      <c r="C7" s="514" t="s">
        <v>1325</v>
      </c>
      <c r="D7" s="515"/>
      <c r="E7" s="516"/>
      <c r="F7" s="517"/>
      <c r="G7" s="517">
        <f>SUMIF(AE8:AE8,"&lt;&gt;NOR",G8:G8)</f>
        <v>0</v>
      </c>
      <c r="H7" s="517"/>
      <c r="I7" s="517">
        <f>SUM(I8:I8)</f>
        <v>0</v>
      </c>
      <c r="J7" s="517"/>
      <c r="K7" s="517">
        <f>SUM(K8:K8)</f>
        <v>25918.59</v>
      </c>
      <c r="L7" s="517"/>
      <c r="M7" s="517">
        <f>SUM(M8:M8)</f>
        <v>0</v>
      </c>
      <c r="N7" s="517"/>
      <c r="O7" s="517">
        <f>SUM(O8:O8)</f>
        <v>0</v>
      </c>
      <c r="P7" s="517"/>
      <c r="Q7" s="517">
        <f>SUM(Q8:Q8)</f>
        <v>1.02</v>
      </c>
      <c r="R7" s="517"/>
      <c r="S7" s="517"/>
      <c r="T7" s="518"/>
      <c r="U7" s="517">
        <f>SUM(U8:U8)</f>
        <v>107.57</v>
      </c>
      <c r="AE7" s="174" t="s">
        <v>875</v>
      </c>
    </row>
    <row r="8" spans="1:60" ht="15" outlineLevel="1">
      <c r="A8" s="519">
        <v>1</v>
      </c>
      <c r="B8" s="520" t="s">
        <v>1326</v>
      </c>
      <c r="C8" s="521" t="s">
        <v>1327</v>
      </c>
      <c r="D8" s="522" t="s">
        <v>120</v>
      </c>
      <c r="E8" s="523">
        <v>1024.45</v>
      </c>
      <c r="F8" s="569">
        <v>0</v>
      </c>
      <c r="G8" s="524">
        <f>E8*F8</f>
        <v>0</v>
      </c>
      <c r="H8" s="524">
        <v>0</v>
      </c>
      <c r="I8" s="524">
        <f>ROUND(E8*H8,2)</f>
        <v>0</v>
      </c>
      <c r="J8" s="524">
        <v>25.3</v>
      </c>
      <c r="K8" s="524">
        <f>ROUND(E8*J8,2)</f>
        <v>25918.59</v>
      </c>
      <c r="L8" s="524">
        <v>21</v>
      </c>
      <c r="M8" s="524">
        <f>G8*(1+L8/100)</f>
        <v>0</v>
      </c>
      <c r="N8" s="524">
        <v>0</v>
      </c>
      <c r="O8" s="524">
        <f>ROUND(E8*N8,2)</f>
        <v>0</v>
      </c>
      <c r="P8" s="524">
        <v>0.001</v>
      </c>
      <c r="Q8" s="524">
        <f>ROUND(E8*P8,2)</f>
        <v>1.02</v>
      </c>
      <c r="R8" s="524"/>
      <c r="S8" s="524"/>
      <c r="T8" s="525">
        <v>0.105</v>
      </c>
      <c r="U8" s="524">
        <f>ROUND(E8*T8,2)</f>
        <v>107.57</v>
      </c>
      <c r="V8" s="526"/>
      <c r="W8" s="526"/>
      <c r="X8" s="526"/>
      <c r="Y8" s="526"/>
      <c r="Z8" s="526"/>
      <c r="AA8" s="526"/>
      <c r="AB8" s="526"/>
      <c r="AC8" s="526"/>
      <c r="AD8" s="526"/>
      <c r="AE8" s="526" t="s">
        <v>1328</v>
      </c>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row>
    <row r="9" spans="1:31" ht="15">
      <c r="A9" s="527" t="s">
        <v>874</v>
      </c>
      <c r="B9" s="528" t="s">
        <v>1329</v>
      </c>
      <c r="C9" s="529" t="s">
        <v>1330</v>
      </c>
      <c r="D9" s="530"/>
      <c r="E9" s="531"/>
      <c r="F9" s="532"/>
      <c r="G9" s="532">
        <f>SUMIF(AE10:AE14,"&lt;&gt;NOR",G10:G14)</f>
        <v>0</v>
      </c>
      <c r="H9" s="532"/>
      <c r="I9" s="532">
        <f>SUM(I10:I14)</f>
        <v>0</v>
      </c>
      <c r="J9" s="532"/>
      <c r="K9" s="532">
        <f>SUM(K10:K14)</f>
        <v>1909.58</v>
      </c>
      <c r="L9" s="532"/>
      <c r="M9" s="532">
        <f>SUM(M10:M14)</f>
        <v>0</v>
      </c>
      <c r="N9" s="532"/>
      <c r="O9" s="532">
        <f>SUM(O10:O14)</f>
        <v>0</v>
      </c>
      <c r="P9" s="532"/>
      <c r="Q9" s="532">
        <f>SUM(Q10:Q14)</f>
        <v>0</v>
      </c>
      <c r="R9" s="532"/>
      <c r="S9" s="532"/>
      <c r="T9" s="533"/>
      <c r="U9" s="532">
        <f>SUM(U10:U14)</f>
        <v>0.67</v>
      </c>
      <c r="AE9" s="174" t="s">
        <v>875</v>
      </c>
    </row>
    <row r="10" spans="1:60" ht="15" outlineLevel="1">
      <c r="A10" s="519">
        <v>2</v>
      </c>
      <c r="B10" s="520" t="s">
        <v>1331</v>
      </c>
      <c r="C10" s="534" t="s">
        <v>1332</v>
      </c>
      <c r="D10" s="535" t="s">
        <v>113</v>
      </c>
      <c r="E10" s="536">
        <v>1.02445</v>
      </c>
      <c r="F10" s="570">
        <v>0</v>
      </c>
      <c r="G10" s="524">
        <f aca="true" t="shared" si="0" ref="G10:G14">E10*F10</f>
        <v>0</v>
      </c>
      <c r="H10" s="524">
        <v>0</v>
      </c>
      <c r="I10" s="524">
        <f>ROUND(E10*H10,2)</f>
        <v>0</v>
      </c>
      <c r="J10" s="524">
        <v>106</v>
      </c>
      <c r="K10" s="524">
        <f>ROUND(E10*J10,2)</f>
        <v>108.59</v>
      </c>
      <c r="L10" s="524">
        <v>21</v>
      </c>
      <c r="M10" s="524">
        <f>G10*(1+L10/100)</f>
        <v>0</v>
      </c>
      <c r="N10" s="524">
        <v>0</v>
      </c>
      <c r="O10" s="524">
        <f>ROUND(E10*N10,2)</f>
        <v>0</v>
      </c>
      <c r="P10" s="524">
        <v>0</v>
      </c>
      <c r="Q10" s="524">
        <f>ROUND(E10*P10,2)</f>
        <v>0</v>
      </c>
      <c r="R10" s="524"/>
      <c r="S10" s="524"/>
      <c r="T10" s="525">
        <v>0.164</v>
      </c>
      <c r="U10" s="524">
        <f>ROUND(E10*T10,2)</f>
        <v>0.17</v>
      </c>
      <c r="V10" s="526"/>
      <c r="W10" s="526"/>
      <c r="X10" s="526"/>
      <c r="Y10" s="526"/>
      <c r="Z10" s="526"/>
      <c r="AA10" s="526"/>
      <c r="AB10" s="526"/>
      <c r="AC10" s="526"/>
      <c r="AD10" s="526"/>
      <c r="AE10" s="526" t="s">
        <v>1333</v>
      </c>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row>
    <row r="11" spans="1:60" ht="15" outlineLevel="1">
      <c r="A11" s="751">
        <v>3</v>
      </c>
      <c r="B11" s="757" t="s">
        <v>373</v>
      </c>
      <c r="C11" s="521" t="s">
        <v>374</v>
      </c>
      <c r="D11" s="758" t="s">
        <v>113</v>
      </c>
      <c r="E11" s="759">
        <v>1.02445</v>
      </c>
      <c r="F11" s="760">
        <v>0</v>
      </c>
      <c r="G11" s="524">
        <f t="shared" si="0"/>
        <v>0</v>
      </c>
      <c r="H11" s="524">
        <v>0</v>
      </c>
      <c r="I11" s="524">
        <f>ROUND(E11*H11,2)</f>
        <v>0</v>
      </c>
      <c r="J11" s="524">
        <v>172</v>
      </c>
      <c r="K11" s="524">
        <f>ROUND(E11*J11,2)</f>
        <v>176.21</v>
      </c>
      <c r="L11" s="752">
        <v>21</v>
      </c>
      <c r="M11" s="752">
        <f>G11*(1+L11/100)</f>
        <v>0</v>
      </c>
      <c r="N11" s="752">
        <v>0</v>
      </c>
      <c r="O11" s="752">
        <f>ROUND(E11*N11,2)</f>
        <v>0</v>
      </c>
      <c r="P11" s="752">
        <v>0</v>
      </c>
      <c r="Q11" s="752">
        <f>ROUND(E11*P11,2)</f>
        <v>0</v>
      </c>
      <c r="R11" s="524"/>
      <c r="S11" s="524"/>
      <c r="T11" s="525">
        <v>0.49</v>
      </c>
      <c r="U11" s="524">
        <f>ROUND(E11*T11,2)</f>
        <v>0.5</v>
      </c>
      <c r="V11" s="526"/>
      <c r="W11" s="526"/>
      <c r="X11" s="526"/>
      <c r="Y11" s="526"/>
      <c r="Z11" s="526"/>
      <c r="AA11" s="526"/>
      <c r="AB11" s="526"/>
      <c r="AC11" s="526"/>
      <c r="AD11" s="526"/>
      <c r="AE11" s="526" t="s">
        <v>1333</v>
      </c>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6"/>
      <c r="BG11" s="526"/>
      <c r="BH11" s="526"/>
    </row>
    <row r="12" spans="1:60" ht="24.75" customHeight="1" outlineLevel="1">
      <c r="A12" s="751"/>
      <c r="B12" s="757"/>
      <c r="C12" s="538" t="s">
        <v>1334</v>
      </c>
      <c r="D12" s="758"/>
      <c r="E12" s="759"/>
      <c r="F12" s="760"/>
      <c r="G12" s="524">
        <f t="shared" si="0"/>
        <v>0</v>
      </c>
      <c r="H12" s="524"/>
      <c r="I12" s="524"/>
      <c r="J12" s="524"/>
      <c r="K12" s="524"/>
      <c r="L12" s="752"/>
      <c r="M12" s="752"/>
      <c r="N12" s="752"/>
      <c r="O12" s="752"/>
      <c r="P12" s="752"/>
      <c r="Q12" s="752"/>
      <c r="R12" s="524"/>
      <c r="S12" s="524"/>
      <c r="T12" s="525"/>
      <c r="U12" s="524"/>
      <c r="V12" s="526"/>
      <c r="W12" s="526"/>
      <c r="X12" s="526"/>
      <c r="Y12" s="526"/>
      <c r="Z12" s="526"/>
      <c r="AA12" s="526"/>
      <c r="AB12" s="526"/>
      <c r="AC12" s="526"/>
      <c r="AD12" s="526"/>
      <c r="AE12" s="526" t="s">
        <v>1335</v>
      </c>
      <c r="AF12" s="526"/>
      <c r="AG12" s="526"/>
      <c r="AH12" s="526"/>
      <c r="AI12" s="526"/>
      <c r="AJ12" s="526"/>
      <c r="AK12" s="526"/>
      <c r="AL12" s="526"/>
      <c r="AM12" s="526"/>
      <c r="AN12" s="526"/>
      <c r="AO12" s="526"/>
      <c r="AP12" s="526"/>
      <c r="AQ12" s="526"/>
      <c r="AR12" s="526"/>
      <c r="AS12" s="526"/>
      <c r="AT12" s="526"/>
      <c r="AU12" s="526"/>
      <c r="AV12" s="526"/>
      <c r="AW12" s="526"/>
      <c r="AX12" s="526"/>
      <c r="AY12" s="526"/>
      <c r="AZ12" s="526"/>
      <c r="BA12" s="539" t="str">
        <f>C12</f>
        <v>Včetně nákladů na uložení na dopravní prostředek a nákladů na uložení na skládku.</v>
      </c>
      <c r="BB12" s="526"/>
      <c r="BC12" s="526"/>
      <c r="BD12" s="526"/>
      <c r="BE12" s="526"/>
      <c r="BF12" s="526"/>
      <c r="BG12" s="526"/>
      <c r="BH12" s="526"/>
    </row>
    <row r="13" spans="1:60" ht="15" outlineLevel="1">
      <c r="A13" s="519">
        <v>4</v>
      </c>
      <c r="B13" s="520" t="s">
        <v>376</v>
      </c>
      <c r="C13" s="521" t="s">
        <v>377</v>
      </c>
      <c r="D13" s="522" t="s">
        <v>113</v>
      </c>
      <c r="E13" s="523">
        <v>25.61125</v>
      </c>
      <c r="F13" s="569">
        <v>0</v>
      </c>
      <c r="G13" s="524">
        <f t="shared" si="0"/>
        <v>0</v>
      </c>
      <c r="H13" s="524">
        <v>0</v>
      </c>
      <c r="I13" s="524">
        <f>ROUND(E13*H13,2)</f>
        <v>0</v>
      </c>
      <c r="J13" s="524">
        <v>15.2</v>
      </c>
      <c r="K13" s="524">
        <f>ROUND(E13*J13,2)</f>
        <v>389.29</v>
      </c>
      <c r="L13" s="524">
        <v>21</v>
      </c>
      <c r="M13" s="524">
        <f>G13*(1+L13/100)</f>
        <v>0</v>
      </c>
      <c r="N13" s="524">
        <v>0</v>
      </c>
      <c r="O13" s="524">
        <f>ROUND(E13*N13,2)</f>
        <v>0</v>
      </c>
      <c r="P13" s="524">
        <v>0</v>
      </c>
      <c r="Q13" s="524">
        <f>ROUND(E13*P13,2)</f>
        <v>0</v>
      </c>
      <c r="R13" s="524"/>
      <c r="S13" s="524"/>
      <c r="T13" s="525">
        <v>0</v>
      </c>
      <c r="U13" s="524">
        <f>ROUND(E13*T13,2)</f>
        <v>0</v>
      </c>
      <c r="V13" s="526"/>
      <c r="W13" s="526"/>
      <c r="X13" s="526"/>
      <c r="Y13" s="526"/>
      <c r="Z13" s="526"/>
      <c r="AA13" s="526"/>
      <c r="AB13" s="526"/>
      <c r="AC13" s="526"/>
      <c r="AD13" s="526"/>
      <c r="AE13" s="526" t="s">
        <v>1333</v>
      </c>
      <c r="AF13" s="526"/>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526"/>
      <c r="BE13" s="526"/>
      <c r="BF13" s="526"/>
      <c r="BG13" s="526"/>
      <c r="BH13" s="526"/>
    </row>
    <row r="14" spans="1:60" ht="15" outlineLevel="1">
      <c r="A14" s="519">
        <v>5</v>
      </c>
      <c r="B14" s="520" t="s">
        <v>1336</v>
      </c>
      <c r="C14" s="521" t="s">
        <v>1337</v>
      </c>
      <c r="D14" s="522" t="s">
        <v>113</v>
      </c>
      <c r="E14" s="523">
        <v>1.02445</v>
      </c>
      <c r="F14" s="569">
        <v>0</v>
      </c>
      <c r="G14" s="524">
        <f t="shared" si="0"/>
        <v>0</v>
      </c>
      <c r="H14" s="524">
        <v>0</v>
      </c>
      <c r="I14" s="524">
        <f>ROUND(E14*H14,2)</f>
        <v>0</v>
      </c>
      <c r="J14" s="524">
        <v>1206</v>
      </c>
      <c r="K14" s="524">
        <f>ROUND(E14*J14,2)</f>
        <v>1235.49</v>
      </c>
      <c r="L14" s="524">
        <v>21</v>
      </c>
      <c r="M14" s="524">
        <f>G14*(1+L14/100)</f>
        <v>0</v>
      </c>
      <c r="N14" s="524">
        <v>0</v>
      </c>
      <c r="O14" s="524">
        <f>ROUND(E14*N14,2)</f>
        <v>0</v>
      </c>
      <c r="P14" s="524">
        <v>0</v>
      </c>
      <c r="Q14" s="524">
        <f>ROUND(E14*P14,2)</f>
        <v>0</v>
      </c>
      <c r="R14" s="524"/>
      <c r="S14" s="524"/>
      <c r="T14" s="525">
        <v>0</v>
      </c>
      <c r="U14" s="524">
        <f>ROUND(E14*T14,2)</f>
        <v>0</v>
      </c>
      <c r="V14" s="526"/>
      <c r="W14" s="526"/>
      <c r="X14" s="526"/>
      <c r="Y14" s="526"/>
      <c r="Z14" s="526"/>
      <c r="AA14" s="526"/>
      <c r="AB14" s="526"/>
      <c r="AC14" s="526"/>
      <c r="AD14" s="526"/>
      <c r="AE14" s="526" t="s">
        <v>1333</v>
      </c>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row>
    <row r="15" spans="1:31" ht="15">
      <c r="A15" s="527" t="s">
        <v>874</v>
      </c>
      <c r="B15" s="528" t="s">
        <v>1324</v>
      </c>
      <c r="C15" s="529" t="s">
        <v>1325</v>
      </c>
      <c r="D15" s="530"/>
      <c r="E15" s="531"/>
      <c r="F15" s="532"/>
      <c r="G15" s="532">
        <f>SUMIF(AE16:AE25,"&lt;&gt;NOR",G16:G25)</f>
        <v>0</v>
      </c>
      <c r="H15" s="532"/>
      <c r="I15" s="532">
        <f>SUM(I16:I25)</f>
        <v>1144534.04</v>
      </c>
      <c r="J15" s="532"/>
      <c r="K15" s="532">
        <f>SUM(K16:K25)</f>
        <v>701154.99</v>
      </c>
      <c r="L15" s="532"/>
      <c r="M15" s="532">
        <f>SUM(M16:M25)</f>
        <v>0</v>
      </c>
      <c r="N15" s="532"/>
      <c r="O15" s="532">
        <f>SUM(O16:O25)</f>
        <v>9.589999999999998</v>
      </c>
      <c r="P15" s="532"/>
      <c r="Q15" s="532">
        <f>SUM(Q16:Q25)</f>
        <v>0</v>
      </c>
      <c r="R15" s="532"/>
      <c r="S15" s="532"/>
      <c r="T15" s="533"/>
      <c r="U15" s="532">
        <f>SUM(U16:U25)</f>
        <v>1043.45</v>
      </c>
      <c r="AE15" s="174" t="s">
        <v>875</v>
      </c>
    </row>
    <row r="16" spans="1:60" s="548" customFormat="1" ht="17.25" customHeight="1" outlineLevel="1">
      <c r="A16" s="540">
        <v>6</v>
      </c>
      <c r="B16" s="541" t="s">
        <v>1338</v>
      </c>
      <c r="C16" s="542" t="s">
        <v>1339</v>
      </c>
      <c r="D16" s="543" t="s">
        <v>120</v>
      </c>
      <c r="E16" s="544">
        <v>1024.54</v>
      </c>
      <c r="F16" s="569">
        <v>0</v>
      </c>
      <c r="G16" s="545">
        <f>E16*F16</f>
        <v>0</v>
      </c>
      <c r="H16" s="545">
        <v>193.66</v>
      </c>
      <c r="I16" s="545">
        <f aca="true" t="shared" si="1" ref="I16:I21">ROUND(E16*H16,2)</f>
        <v>198412.42</v>
      </c>
      <c r="J16" s="545">
        <v>344.34</v>
      </c>
      <c r="K16" s="545">
        <f aca="true" t="shared" si="2" ref="K16:K21">ROUND(E16*J16,2)</f>
        <v>352790.1</v>
      </c>
      <c r="L16" s="545">
        <v>21</v>
      </c>
      <c r="M16" s="545">
        <f aca="true" t="shared" si="3" ref="M16:M21">G16*(1+L16/100)</f>
        <v>0</v>
      </c>
      <c r="N16" s="545">
        <v>2E-05</v>
      </c>
      <c r="O16" s="545">
        <f aca="true" t="shared" si="4" ref="O16:O21">ROUND(E16*N16,2)</f>
        <v>0.02</v>
      </c>
      <c r="P16" s="545">
        <v>0</v>
      </c>
      <c r="Q16" s="545">
        <f aca="true" t="shared" si="5" ref="Q16:Q21">ROUND(E16*P16,2)</f>
        <v>0</v>
      </c>
      <c r="R16" s="545"/>
      <c r="S16" s="545"/>
      <c r="T16" s="546">
        <v>0.198</v>
      </c>
      <c r="U16" s="545">
        <f aca="true" t="shared" si="6" ref="U16:U21">ROUND(E16*T16,2)</f>
        <v>202.86</v>
      </c>
      <c r="V16" s="547"/>
      <c r="W16" s="547"/>
      <c r="X16" s="547"/>
      <c r="Y16" s="547"/>
      <c r="Z16" s="547"/>
      <c r="AA16" s="547"/>
      <c r="AB16" s="547"/>
      <c r="AC16" s="547"/>
      <c r="AD16" s="547"/>
      <c r="AE16" s="547" t="s">
        <v>1328</v>
      </c>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row>
    <row r="17" spans="1:60" ht="15" outlineLevel="1">
      <c r="A17" s="549">
        <v>7</v>
      </c>
      <c r="B17" s="550" t="s">
        <v>1340</v>
      </c>
      <c r="C17" s="521" t="s">
        <v>1341</v>
      </c>
      <c r="D17" s="522" t="s">
        <v>120</v>
      </c>
      <c r="E17" s="523">
        <v>1024.54</v>
      </c>
      <c r="F17" s="569">
        <v>0</v>
      </c>
      <c r="G17" s="524">
        <f>E17*F17</f>
        <v>0</v>
      </c>
      <c r="H17" s="524">
        <v>4.65</v>
      </c>
      <c r="I17" s="524">
        <f t="shared" si="1"/>
        <v>4764.11</v>
      </c>
      <c r="J17" s="524">
        <v>23.35</v>
      </c>
      <c r="K17" s="524">
        <f t="shared" si="2"/>
        <v>23923.01</v>
      </c>
      <c r="L17" s="524">
        <v>21</v>
      </c>
      <c r="M17" s="524">
        <f t="shared" si="3"/>
        <v>0</v>
      </c>
      <c r="N17" s="524">
        <v>5E-05</v>
      </c>
      <c r="O17" s="524">
        <f t="shared" si="4"/>
        <v>0.05</v>
      </c>
      <c r="P17" s="524">
        <v>0</v>
      </c>
      <c r="Q17" s="524">
        <f t="shared" si="5"/>
        <v>0</v>
      </c>
      <c r="R17" s="524"/>
      <c r="S17" s="524"/>
      <c r="T17" s="525">
        <v>0.065</v>
      </c>
      <c r="U17" s="524">
        <f t="shared" si="6"/>
        <v>66.6</v>
      </c>
      <c r="V17" s="526"/>
      <c r="W17" s="526"/>
      <c r="X17" s="526"/>
      <c r="Y17" s="526"/>
      <c r="Z17" s="526"/>
      <c r="AA17" s="526"/>
      <c r="AB17" s="526"/>
      <c r="AC17" s="526"/>
      <c r="AD17" s="526"/>
      <c r="AE17" s="526" t="s">
        <v>1328</v>
      </c>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row>
    <row r="18" spans="1:60" ht="15" outlineLevel="1">
      <c r="A18" s="551">
        <v>8</v>
      </c>
      <c r="B18" s="550" t="s">
        <v>1342</v>
      </c>
      <c r="C18" s="521" t="s">
        <v>1343</v>
      </c>
      <c r="D18" s="522" t="s">
        <v>120</v>
      </c>
      <c r="E18" s="523">
        <v>1024.54</v>
      </c>
      <c r="F18" s="569">
        <v>0</v>
      </c>
      <c r="G18" s="524">
        <f aca="true" t="shared" si="7" ref="G18:G25">E18*F18</f>
        <v>0</v>
      </c>
      <c r="H18" s="524">
        <v>34.41</v>
      </c>
      <c r="I18" s="524">
        <f t="shared" si="1"/>
        <v>35254.42</v>
      </c>
      <c r="J18" s="524">
        <v>115.59</v>
      </c>
      <c r="K18" s="524">
        <f t="shared" si="2"/>
        <v>118426.58</v>
      </c>
      <c r="L18" s="524">
        <v>21</v>
      </c>
      <c r="M18" s="524">
        <f t="shared" si="3"/>
        <v>0</v>
      </c>
      <c r="N18" s="524">
        <v>0.003</v>
      </c>
      <c r="O18" s="524">
        <f t="shared" si="4"/>
        <v>3.07</v>
      </c>
      <c r="P18" s="524">
        <v>0</v>
      </c>
      <c r="Q18" s="524">
        <f t="shared" si="5"/>
        <v>0</v>
      </c>
      <c r="R18" s="524"/>
      <c r="S18" s="524"/>
      <c r="T18" s="525">
        <v>0.322</v>
      </c>
      <c r="U18" s="524">
        <f t="shared" si="6"/>
        <v>329.9</v>
      </c>
      <c r="V18" s="526"/>
      <c r="W18" s="526"/>
      <c r="X18" s="526"/>
      <c r="Y18" s="526"/>
      <c r="Z18" s="526"/>
      <c r="AA18" s="526"/>
      <c r="AB18" s="526"/>
      <c r="AC18" s="526"/>
      <c r="AD18" s="526"/>
      <c r="AE18" s="526" t="s">
        <v>1328</v>
      </c>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row>
    <row r="19" spans="1:60" ht="15" outlineLevel="1">
      <c r="A19" s="549">
        <v>9</v>
      </c>
      <c r="B19" s="550" t="s">
        <v>1344</v>
      </c>
      <c r="C19" s="521" t="s">
        <v>1345</v>
      </c>
      <c r="D19" s="522" t="s">
        <v>120</v>
      </c>
      <c r="E19" s="523">
        <v>1024.54</v>
      </c>
      <c r="F19" s="569">
        <v>0</v>
      </c>
      <c r="G19" s="524">
        <f t="shared" si="7"/>
        <v>0</v>
      </c>
      <c r="H19" s="524">
        <v>34.43</v>
      </c>
      <c r="I19" s="524">
        <f t="shared" si="1"/>
        <v>35274.91</v>
      </c>
      <c r="J19" s="524">
        <v>6.47</v>
      </c>
      <c r="K19" s="524">
        <f t="shared" si="2"/>
        <v>6628.77</v>
      </c>
      <c r="L19" s="524">
        <v>21</v>
      </c>
      <c r="M19" s="524">
        <f t="shared" si="3"/>
        <v>0</v>
      </c>
      <c r="N19" s="524">
        <v>0.003</v>
      </c>
      <c r="O19" s="524">
        <f t="shared" si="4"/>
        <v>3.07</v>
      </c>
      <c r="P19" s="524">
        <v>0</v>
      </c>
      <c r="Q19" s="524">
        <f t="shared" si="5"/>
        <v>0</v>
      </c>
      <c r="R19" s="524"/>
      <c r="S19" s="524"/>
      <c r="T19" s="525">
        <v>0.018</v>
      </c>
      <c r="U19" s="524">
        <f t="shared" si="6"/>
        <v>18.44</v>
      </c>
      <c r="V19" s="526"/>
      <c r="W19" s="526"/>
      <c r="X19" s="526"/>
      <c r="Y19" s="526"/>
      <c r="Z19" s="526"/>
      <c r="AA19" s="526"/>
      <c r="AB19" s="526"/>
      <c r="AC19" s="526"/>
      <c r="AD19" s="526"/>
      <c r="AE19" s="526" t="s">
        <v>1328</v>
      </c>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row>
    <row r="20" spans="1:60" ht="22.5" outlineLevel="1">
      <c r="A20" s="551">
        <v>10</v>
      </c>
      <c r="B20" s="550" t="s">
        <v>1346</v>
      </c>
      <c r="C20" s="521" t="s">
        <v>1347</v>
      </c>
      <c r="D20" s="522" t="s">
        <v>120</v>
      </c>
      <c r="E20" s="523">
        <v>1024.54</v>
      </c>
      <c r="F20" s="569">
        <v>0</v>
      </c>
      <c r="G20" s="524">
        <f t="shared" si="7"/>
        <v>0</v>
      </c>
      <c r="H20" s="524">
        <v>62.98</v>
      </c>
      <c r="I20" s="524">
        <f t="shared" si="1"/>
        <v>64525.53</v>
      </c>
      <c r="J20" s="524">
        <v>117.02</v>
      </c>
      <c r="K20" s="524">
        <f t="shared" si="2"/>
        <v>119891.67</v>
      </c>
      <c r="L20" s="524">
        <v>21</v>
      </c>
      <c r="M20" s="524">
        <f t="shared" si="3"/>
        <v>0</v>
      </c>
      <c r="N20" s="524">
        <v>0.00025</v>
      </c>
      <c r="O20" s="524">
        <f t="shared" si="4"/>
        <v>0.26</v>
      </c>
      <c r="P20" s="524">
        <v>0</v>
      </c>
      <c r="Q20" s="524">
        <f t="shared" si="5"/>
        <v>0</v>
      </c>
      <c r="R20" s="524"/>
      <c r="S20" s="524"/>
      <c r="T20" s="525">
        <v>0.3485</v>
      </c>
      <c r="U20" s="524">
        <f t="shared" si="6"/>
        <v>357.05</v>
      </c>
      <c r="V20" s="526"/>
      <c r="W20" s="526"/>
      <c r="X20" s="526"/>
      <c r="Y20" s="526"/>
      <c r="Z20" s="526"/>
      <c r="AA20" s="526"/>
      <c r="AB20" s="526"/>
      <c r="AC20" s="526"/>
      <c r="AD20" s="526"/>
      <c r="AE20" s="526" t="s">
        <v>1328</v>
      </c>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row>
    <row r="21" spans="1:60" ht="15" outlineLevel="1">
      <c r="A21" s="751">
        <v>11</v>
      </c>
      <c r="B21" s="550" t="s">
        <v>1348</v>
      </c>
      <c r="C21" s="521" t="s">
        <v>1349</v>
      </c>
      <c r="D21" s="522" t="s">
        <v>120</v>
      </c>
      <c r="E21" s="523">
        <v>1086.0124</v>
      </c>
      <c r="F21" s="569">
        <v>0</v>
      </c>
      <c r="G21" s="524">
        <f t="shared" si="7"/>
        <v>0</v>
      </c>
      <c r="H21" s="524">
        <v>536</v>
      </c>
      <c r="I21" s="524">
        <f t="shared" si="1"/>
        <v>582102.65</v>
      </c>
      <c r="J21" s="524">
        <v>0</v>
      </c>
      <c r="K21" s="524">
        <f t="shared" si="2"/>
        <v>0</v>
      </c>
      <c r="L21" s="524">
        <v>21</v>
      </c>
      <c r="M21" s="524">
        <f t="shared" si="3"/>
        <v>0</v>
      </c>
      <c r="N21" s="524">
        <v>0.00278</v>
      </c>
      <c r="O21" s="524">
        <f t="shared" si="4"/>
        <v>3.02</v>
      </c>
      <c r="P21" s="524">
        <v>0</v>
      </c>
      <c r="Q21" s="524">
        <f t="shared" si="5"/>
        <v>0</v>
      </c>
      <c r="R21" s="524"/>
      <c r="S21" s="524"/>
      <c r="T21" s="525">
        <v>0</v>
      </c>
      <c r="U21" s="524">
        <f t="shared" si="6"/>
        <v>0</v>
      </c>
      <c r="V21" s="526"/>
      <c r="W21" s="526"/>
      <c r="X21" s="526"/>
      <c r="Y21" s="526"/>
      <c r="Z21" s="526"/>
      <c r="AA21" s="526"/>
      <c r="AB21" s="526"/>
      <c r="AC21" s="526"/>
      <c r="AD21" s="526"/>
      <c r="AE21" s="526" t="s">
        <v>1350</v>
      </c>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row>
    <row r="22" spans="1:60" ht="15" outlineLevel="1">
      <c r="A22" s="751"/>
      <c r="B22" s="550"/>
      <c r="C22" s="552" t="s">
        <v>1351</v>
      </c>
      <c r="D22" s="553"/>
      <c r="E22" s="554">
        <v>1086.0124</v>
      </c>
      <c r="F22" s="569">
        <v>0</v>
      </c>
      <c r="G22" s="524">
        <f t="shared" si="7"/>
        <v>0</v>
      </c>
      <c r="H22" s="524"/>
      <c r="I22" s="524"/>
      <c r="J22" s="524"/>
      <c r="K22" s="524"/>
      <c r="L22" s="524"/>
      <c r="M22" s="524"/>
      <c r="N22" s="524"/>
      <c r="O22" s="524"/>
      <c r="P22" s="524"/>
      <c r="Q22" s="524"/>
      <c r="R22" s="524"/>
      <c r="S22" s="524"/>
      <c r="T22" s="525"/>
      <c r="U22" s="524"/>
      <c r="V22" s="526"/>
      <c r="W22" s="526"/>
      <c r="X22" s="526"/>
      <c r="Y22" s="526"/>
      <c r="Z22" s="526"/>
      <c r="AA22" s="526"/>
      <c r="AB22" s="526"/>
      <c r="AC22" s="526"/>
      <c r="AD22" s="526"/>
      <c r="AE22" s="526" t="s">
        <v>1352</v>
      </c>
      <c r="AF22" s="526">
        <v>0</v>
      </c>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row>
    <row r="23" spans="1:60" ht="22.5" outlineLevel="1">
      <c r="A23" s="549">
        <v>12</v>
      </c>
      <c r="B23" s="550" t="s">
        <v>1353</v>
      </c>
      <c r="C23" s="521" t="s">
        <v>1354</v>
      </c>
      <c r="D23" s="522" t="s">
        <v>131</v>
      </c>
      <c r="E23" s="523">
        <v>500</v>
      </c>
      <c r="F23" s="569">
        <v>0</v>
      </c>
      <c r="G23" s="524">
        <f t="shared" si="7"/>
        <v>0</v>
      </c>
      <c r="H23" s="524">
        <v>7.9</v>
      </c>
      <c r="I23" s="524">
        <f>ROUND(E23*H23,2)</f>
        <v>3950</v>
      </c>
      <c r="J23" s="524">
        <v>46.1</v>
      </c>
      <c r="K23" s="524">
        <f>ROUND(E23*J23,2)</f>
        <v>23050</v>
      </c>
      <c r="L23" s="524">
        <v>21</v>
      </c>
      <c r="M23" s="524">
        <f>G23*(1+L23/100)</f>
        <v>0</v>
      </c>
      <c r="N23" s="524">
        <v>3E-05</v>
      </c>
      <c r="O23" s="524">
        <f>ROUND(E23*N23,2)</f>
        <v>0.02</v>
      </c>
      <c r="P23" s="524">
        <v>0</v>
      </c>
      <c r="Q23" s="524">
        <f>ROUND(E23*P23,2)</f>
        <v>0</v>
      </c>
      <c r="R23" s="524"/>
      <c r="S23" s="524"/>
      <c r="T23" s="525">
        <v>0.1372</v>
      </c>
      <c r="U23" s="524">
        <f>ROUND(E23*T23,2)</f>
        <v>68.6</v>
      </c>
      <c r="V23" s="526"/>
      <c r="W23" s="526"/>
      <c r="X23" s="526"/>
      <c r="Y23" s="526"/>
      <c r="Z23" s="526"/>
      <c r="AA23" s="526"/>
      <c r="AB23" s="526"/>
      <c r="AC23" s="526"/>
      <c r="AD23" s="526"/>
      <c r="AE23" s="526" t="s">
        <v>1328</v>
      </c>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row>
    <row r="24" spans="1:60" ht="15" outlineLevel="1">
      <c r="A24" s="551">
        <v>13</v>
      </c>
      <c r="B24" s="550" t="s">
        <v>1355</v>
      </c>
      <c r="C24" s="521" t="s">
        <v>1356</v>
      </c>
      <c r="D24" s="522" t="s">
        <v>107</v>
      </c>
      <c r="E24" s="523">
        <v>500</v>
      </c>
      <c r="F24" s="569">
        <v>0</v>
      </c>
      <c r="G24" s="524">
        <f t="shared" si="7"/>
        <v>0</v>
      </c>
      <c r="H24" s="524">
        <v>440.5</v>
      </c>
      <c r="I24" s="524">
        <f>ROUND(E24*H24,2)</f>
        <v>220250</v>
      </c>
      <c r="J24" s="524">
        <v>0</v>
      </c>
      <c r="K24" s="524">
        <f>ROUND(E24*J24,2)</f>
        <v>0</v>
      </c>
      <c r="L24" s="524">
        <v>21</v>
      </c>
      <c r="M24" s="524">
        <f>G24*(1+L24/100)</f>
        <v>0</v>
      </c>
      <c r="N24" s="524">
        <v>0.00015</v>
      </c>
      <c r="O24" s="524">
        <f>ROUND(E24*N24,2)</f>
        <v>0.08</v>
      </c>
      <c r="P24" s="524">
        <v>0</v>
      </c>
      <c r="Q24" s="524">
        <f>ROUND(E24*P24,2)</f>
        <v>0</v>
      </c>
      <c r="R24" s="524"/>
      <c r="S24" s="524"/>
      <c r="T24" s="525">
        <v>0</v>
      </c>
      <c r="U24" s="524">
        <f>ROUND(E24*T24,2)</f>
        <v>0</v>
      </c>
      <c r="V24" s="526"/>
      <c r="W24" s="526"/>
      <c r="X24" s="526"/>
      <c r="Y24" s="526"/>
      <c r="Z24" s="526"/>
      <c r="AA24" s="526"/>
      <c r="AB24" s="526"/>
      <c r="AC24" s="526"/>
      <c r="AD24" s="526"/>
      <c r="AE24" s="526" t="s">
        <v>1350</v>
      </c>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row>
    <row r="25" spans="1:60" ht="15" outlineLevel="1">
      <c r="A25" s="555">
        <v>14</v>
      </c>
      <c r="B25" s="556" t="s">
        <v>1357</v>
      </c>
      <c r="C25" s="521" t="s">
        <v>1358</v>
      </c>
      <c r="D25" s="522" t="s">
        <v>103</v>
      </c>
      <c r="E25" s="523">
        <v>15679.1277</v>
      </c>
      <c r="F25" s="569">
        <v>0</v>
      </c>
      <c r="G25" s="524">
        <f t="shared" si="7"/>
        <v>0</v>
      </c>
      <c r="H25" s="557">
        <v>0</v>
      </c>
      <c r="I25" s="557">
        <f>ROUND(E25*H25,2)</f>
        <v>0</v>
      </c>
      <c r="J25" s="557">
        <v>3.6</v>
      </c>
      <c r="K25" s="557">
        <f>ROUND(E25*J25,2)</f>
        <v>56444.86</v>
      </c>
      <c r="L25" s="558">
        <v>21</v>
      </c>
      <c r="M25" s="524">
        <f>G25*(1+L25/100)</f>
        <v>0</v>
      </c>
      <c r="N25" s="524">
        <v>0</v>
      </c>
      <c r="O25" s="524">
        <f>ROUND(E25*N25,2)</f>
        <v>0</v>
      </c>
      <c r="P25" s="524">
        <v>0</v>
      </c>
      <c r="Q25" s="524">
        <f>ROUND(E25*P25,2)</f>
        <v>0</v>
      </c>
      <c r="R25" s="559"/>
      <c r="S25" s="560"/>
      <c r="T25" s="561">
        <v>0</v>
      </c>
      <c r="U25" s="560">
        <f>ROUND(E25*T25,2)</f>
        <v>0</v>
      </c>
      <c r="V25" s="526"/>
      <c r="W25" s="526"/>
      <c r="X25" s="526"/>
      <c r="Y25" s="526"/>
      <c r="Z25" s="526"/>
      <c r="AA25" s="526"/>
      <c r="AB25" s="526"/>
      <c r="AC25" s="526"/>
      <c r="AD25" s="526"/>
      <c r="AE25" s="526" t="s">
        <v>1359</v>
      </c>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row>
    <row r="26" spans="1:30" ht="15">
      <c r="A26" s="527"/>
      <c r="B26" s="528" t="s">
        <v>17</v>
      </c>
      <c r="C26" s="529" t="s">
        <v>845</v>
      </c>
      <c r="D26" s="530"/>
      <c r="E26" s="531"/>
      <c r="F26" s="532"/>
      <c r="G26" s="532">
        <f>SUM(G27:G28)</f>
        <v>0</v>
      </c>
      <c r="H26" s="532"/>
      <c r="I26" s="532"/>
      <c r="J26" s="532"/>
      <c r="K26" s="532"/>
      <c r="L26" s="532"/>
      <c r="M26" s="532"/>
      <c r="N26" s="532"/>
      <c r="O26" s="532"/>
      <c r="P26" s="532"/>
      <c r="Q26" s="532"/>
      <c r="R26" s="532"/>
      <c r="S26" s="532"/>
      <c r="T26" s="533"/>
      <c r="U26" s="532"/>
      <c r="AC26" s="174">
        <v>15</v>
      </c>
      <c r="AD26" s="174">
        <v>21</v>
      </c>
    </row>
    <row r="27" spans="1:60" ht="15" outlineLevel="1">
      <c r="A27" s="562">
        <v>15</v>
      </c>
      <c r="B27" s="563"/>
      <c r="C27" s="534" t="s">
        <v>1360</v>
      </c>
      <c r="D27" s="535" t="s">
        <v>131</v>
      </c>
      <c r="E27" s="536">
        <v>500</v>
      </c>
      <c r="F27" s="570">
        <v>0</v>
      </c>
      <c r="G27" s="537">
        <f>E27*F27</f>
        <v>0</v>
      </c>
      <c r="H27" s="537">
        <v>0</v>
      </c>
      <c r="I27" s="537">
        <f>ROUND(E27*H27,2)</f>
        <v>0</v>
      </c>
      <c r="J27" s="537">
        <v>8.4</v>
      </c>
      <c r="K27" s="537">
        <f>ROUND(E27*J27,2)</f>
        <v>4200</v>
      </c>
      <c r="L27" s="537">
        <v>21</v>
      </c>
      <c r="M27" s="537">
        <f>G27*(1+L27/100)</f>
        <v>0</v>
      </c>
      <c r="N27" s="537">
        <v>0</v>
      </c>
      <c r="O27" s="537">
        <f>ROUND(E27*N27,2)</f>
        <v>0</v>
      </c>
      <c r="P27" s="537">
        <v>0</v>
      </c>
      <c r="Q27" s="537">
        <f>ROUND(E27*P27,2)</f>
        <v>0</v>
      </c>
      <c r="R27" s="524"/>
      <c r="S27" s="524"/>
      <c r="T27" s="525">
        <v>0.035</v>
      </c>
      <c r="U27" s="524">
        <f>ROUND(E27*T27,2)</f>
        <v>17.5</v>
      </c>
      <c r="V27" s="526"/>
      <c r="W27" s="526"/>
      <c r="X27" s="526"/>
      <c r="Y27" s="526"/>
      <c r="Z27" s="526"/>
      <c r="AA27" s="526"/>
      <c r="AB27" s="526"/>
      <c r="AC27" s="526"/>
      <c r="AD27" s="526"/>
      <c r="AE27" s="526" t="s">
        <v>1328</v>
      </c>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row>
    <row r="28" spans="1:60" ht="15" outlineLevel="1">
      <c r="A28" s="564">
        <v>16</v>
      </c>
      <c r="B28" s="565"/>
      <c r="C28" s="566" t="s">
        <v>1361</v>
      </c>
      <c r="D28" s="567" t="s">
        <v>131</v>
      </c>
      <c r="E28" s="568">
        <v>500</v>
      </c>
      <c r="F28" s="571">
        <v>0</v>
      </c>
      <c r="G28" s="560">
        <f>E28*F28</f>
        <v>0</v>
      </c>
      <c r="H28" s="560">
        <v>0</v>
      </c>
      <c r="I28" s="560">
        <f>ROUND(E28*H28,2)</f>
        <v>0</v>
      </c>
      <c r="J28" s="560">
        <v>8.4</v>
      </c>
      <c r="K28" s="560">
        <f>ROUND(E28*J28,2)</f>
        <v>4200</v>
      </c>
      <c r="L28" s="560">
        <v>21</v>
      </c>
      <c r="M28" s="560">
        <f>G28*(1+L28/100)</f>
        <v>0</v>
      </c>
      <c r="N28" s="560">
        <v>0</v>
      </c>
      <c r="O28" s="560">
        <f>ROUND(E28*N28,2)</f>
        <v>0</v>
      </c>
      <c r="P28" s="560">
        <v>0</v>
      </c>
      <c r="Q28" s="560">
        <f>ROUND(E28*P28,2)</f>
        <v>0</v>
      </c>
      <c r="R28" s="524"/>
      <c r="S28" s="524"/>
      <c r="T28" s="525">
        <v>0.035</v>
      </c>
      <c r="U28" s="524">
        <f>ROUND(E28*T28,2)</f>
        <v>17.5</v>
      </c>
      <c r="V28" s="526"/>
      <c r="W28" s="526"/>
      <c r="X28" s="526"/>
      <c r="Y28" s="526"/>
      <c r="Z28" s="526"/>
      <c r="AA28" s="526"/>
      <c r="AB28" s="526"/>
      <c r="AC28" s="526"/>
      <c r="AD28" s="526"/>
      <c r="AE28" s="526" t="s">
        <v>1328</v>
      </c>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row>
    <row r="29" ht="15">
      <c r="D29" s="188"/>
    </row>
    <row r="30" ht="15">
      <c r="D30" s="188"/>
    </row>
    <row r="31" ht="15">
      <c r="D31" s="188"/>
    </row>
    <row r="32" ht="15">
      <c r="D32" s="188"/>
    </row>
    <row r="33" ht="15">
      <c r="D33" s="188"/>
    </row>
    <row r="34" ht="15">
      <c r="D34" s="188"/>
    </row>
    <row r="35" ht="15">
      <c r="D35" s="188"/>
    </row>
    <row r="36" ht="15">
      <c r="D36" s="188"/>
    </row>
    <row r="37" ht="15">
      <c r="D37" s="188"/>
    </row>
    <row r="38" ht="15">
      <c r="D38" s="188"/>
    </row>
    <row r="39" ht="15">
      <c r="D39" s="188"/>
    </row>
    <row r="40" ht="15">
      <c r="D40" s="188"/>
    </row>
    <row r="41" ht="15">
      <c r="D41" s="188"/>
    </row>
    <row r="42" ht="15">
      <c r="D42" s="188"/>
    </row>
    <row r="43" ht="15">
      <c r="D43" s="188"/>
    </row>
    <row r="44" ht="15">
      <c r="D44" s="188"/>
    </row>
    <row r="45" ht="15">
      <c r="D45" s="188"/>
    </row>
    <row r="46" ht="15">
      <c r="D46" s="188"/>
    </row>
    <row r="47" ht="15">
      <c r="D47" s="188"/>
    </row>
    <row r="48" ht="15">
      <c r="D48" s="188"/>
    </row>
    <row r="49" ht="15">
      <c r="D49" s="188"/>
    </row>
    <row r="50" ht="15">
      <c r="D50" s="188"/>
    </row>
    <row r="51" ht="15">
      <c r="D51" s="188"/>
    </row>
    <row r="52" ht="15">
      <c r="D52" s="188"/>
    </row>
    <row r="53" ht="15">
      <c r="D53" s="188"/>
    </row>
    <row r="54" ht="15">
      <c r="D54" s="188"/>
    </row>
    <row r="55" ht="15">
      <c r="D55" s="188"/>
    </row>
    <row r="56" ht="15">
      <c r="D56" s="188"/>
    </row>
    <row r="57" ht="15">
      <c r="D57" s="188"/>
    </row>
    <row r="58" ht="15">
      <c r="D58" s="188"/>
    </row>
    <row r="59" ht="15">
      <c r="D59" s="188"/>
    </row>
    <row r="60" ht="15">
      <c r="D60" s="188"/>
    </row>
    <row r="61" ht="15">
      <c r="D61" s="188"/>
    </row>
    <row r="62" ht="15">
      <c r="D62" s="188"/>
    </row>
    <row r="63" ht="15">
      <c r="D63" s="188"/>
    </row>
    <row r="64" ht="15">
      <c r="D64" s="188"/>
    </row>
    <row r="65" ht="15">
      <c r="D65" s="188"/>
    </row>
    <row r="66" ht="15">
      <c r="D66" s="188"/>
    </row>
    <row r="67" ht="15">
      <c r="D67" s="188"/>
    </row>
    <row r="68" ht="15">
      <c r="D68" s="188"/>
    </row>
    <row r="69" ht="15">
      <c r="D69" s="188"/>
    </row>
    <row r="70" ht="15">
      <c r="D70" s="188"/>
    </row>
    <row r="71" ht="15">
      <c r="D71" s="188"/>
    </row>
    <row r="72" ht="15">
      <c r="D72" s="188"/>
    </row>
    <row r="73" ht="15">
      <c r="D73" s="188"/>
    </row>
    <row r="74" ht="15">
      <c r="D74" s="188"/>
    </row>
    <row r="75" ht="15">
      <c r="D75" s="188"/>
    </row>
    <row r="76" ht="15">
      <c r="D76" s="188"/>
    </row>
    <row r="77" ht="15">
      <c r="D77" s="188"/>
    </row>
    <row r="78" ht="15">
      <c r="D78" s="188"/>
    </row>
    <row r="79" ht="15">
      <c r="D79" s="188"/>
    </row>
    <row r="80" ht="15">
      <c r="D80" s="188"/>
    </row>
    <row r="81" ht="15">
      <c r="D81" s="188"/>
    </row>
    <row r="82" ht="15">
      <c r="D82" s="188"/>
    </row>
    <row r="83" ht="15">
      <c r="D83" s="188"/>
    </row>
    <row r="84" ht="15">
      <c r="D84" s="188"/>
    </row>
    <row r="85" ht="15">
      <c r="D85" s="188"/>
    </row>
    <row r="86" ht="15">
      <c r="D86" s="188"/>
    </row>
    <row r="87" ht="15">
      <c r="D87" s="188"/>
    </row>
    <row r="88" ht="15">
      <c r="D88" s="188"/>
    </row>
    <row r="89" ht="15">
      <c r="D89" s="188"/>
    </row>
    <row r="90" ht="15">
      <c r="D90" s="188"/>
    </row>
    <row r="91" ht="15">
      <c r="D91" s="188"/>
    </row>
    <row r="92" ht="15">
      <c r="D92" s="188"/>
    </row>
    <row r="93" ht="15">
      <c r="D93" s="188"/>
    </row>
    <row r="94" ht="15">
      <c r="D94" s="188"/>
    </row>
    <row r="95" ht="15">
      <c r="D95" s="188"/>
    </row>
    <row r="96" ht="15">
      <c r="D96" s="188"/>
    </row>
    <row r="97" ht="15">
      <c r="D97" s="188"/>
    </row>
    <row r="98" ht="15">
      <c r="D98" s="188"/>
    </row>
    <row r="99" ht="15">
      <c r="D99" s="188"/>
    </row>
    <row r="100" ht="15">
      <c r="D100" s="188"/>
    </row>
    <row r="101" ht="15">
      <c r="D101" s="188"/>
    </row>
    <row r="102" ht="15">
      <c r="D102" s="188"/>
    </row>
    <row r="103" ht="15">
      <c r="D103" s="188"/>
    </row>
    <row r="104" ht="15">
      <c r="D104" s="188"/>
    </row>
    <row r="105" ht="15">
      <c r="D105" s="188"/>
    </row>
    <row r="106" ht="15">
      <c r="D106" s="188"/>
    </row>
    <row r="107" ht="15">
      <c r="D107" s="188"/>
    </row>
    <row r="108" ht="15">
      <c r="D108" s="188"/>
    </row>
    <row r="109" ht="15">
      <c r="D109" s="188"/>
    </row>
    <row r="110" ht="15">
      <c r="D110" s="188"/>
    </row>
    <row r="111" ht="15">
      <c r="D111" s="188"/>
    </row>
    <row r="112" ht="15">
      <c r="D112" s="188"/>
    </row>
    <row r="113" ht="15">
      <c r="D113" s="188"/>
    </row>
    <row r="114" ht="15">
      <c r="D114" s="188"/>
    </row>
    <row r="115" ht="15">
      <c r="D115" s="188"/>
    </row>
    <row r="116" ht="15">
      <c r="D116" s="188"/>
    </row>
    <row r="117" ht="15">
      <c r="D117" s="188"/>
    </row>
    <row r="118" ht="15">
      <c r="D118" s="188"/>
    </row>
    <row r="119" ht="15">
      <c r="D119" s="188"/>
    </row>
    <row r="120" ht="15">
      <c r="D120" s="188"/>
    </row>
    <row r="121" ht="15">
      <c r="D121" s="188"/>
    </row>
    <row r="122" ht="15">
      <c r="D122" s="188"/>
    </row>
    <row r="123" ht="15">
      <c r="D123" s="188"/>
    </row>
    <row r="124" ht="15">
      <c r="D124" s="188"/>
    </row>
    <row r="125" ht="15">
      <c r="D125" s="188"/>
    </row>
    <row r="126" ht="15">
      <c r="D126" s="188"/>
    </row>
    <row r="127" ht="15">
      <c r="D127" s="188"/>
    </row>
    <row r="128" ht="15">
      <c r="D128" s="188"/>
    </row>
    <row r="129" ht="15">
      <c r="D129" s="188"/>
    </row>
    <row r="130" ht="15">
      <c r="D130" s="188"/>
    </row>
    <row r="131" ht="15">
      <c r="D131" s="188"/>
    </row>
    <row r="132" ht="15">
      <c r="D132" s="188"/>
    </row>
    <row r="133" ht="15">
      <c r="D133" s="188"/>
    </row>
    <row r="134" ht="15">
      <c r="D134" s="188"/>
    </row>
    <row r="135" ht="15">
      <c r="D135" s="188"/>
    </row>
    <row r="136" ht="15">
      <c r="D136" s="188"/>
    </row>
    <row r="137" ht="15">
      <c r="D137" s="188"/>
    </row>
    <row r="138" ht="15">
      <c r="D138" s="188"/>
    </row>
    <row r="139" ht="15">
      <c r="D139" s="188"/>
    </row>
    <row r="140" ht="15">
      <c r="D140" s="188"/>
    </row>
    <row r="141" ht="15">
      <c r="D141" s="188"/>
    </row>
    <row r="142" ht="15">
      <c r="D142" s="188"/>
    </row>
    <row r="143" ht="15">
      <c r="D143" s="188"/>
    </row>
    <row r="144" ht="15">
      <c r="D144" s="188"/>
    </row>
    <row r="145" ht="15">
      <c r="D145" s="188"/>
    </row>
    <row r="146" ht="15">
      <c r="D146" s="188"/>
    </row>
    <row r="147" ht="15">
      <c r="D147" s="188"/>
    </row>
    <row r="148" ht="15">
      <c r="D148" s="188"/>
    </row>
    <row r="149" ht="15">
      <c r="D149" s="188"/>
    </row>
    <row r="150" ht="15">
      <c r="D150" s="188"/>
    </row>
    <row r="151" ht="15">
      <c r="D151" s="188"/>
    </row>
    <row r="152" ht="15">
      <c r="D152" s="188"/>
    </row>
    <row r="153" ht="15">
      <c r="D153" s="188"/>
    </row>
    <row r="154" ht="15">
      <c r="D154" s="188"/>
    </row>
    <row r="155" ht="15">
      <c r="D155" s="188"/>
    </row>
    <row r="156" ht="15">
      <c r="D156" s="188"/>
    </row>
    <row r="157" ht="15">
      <c r="D157" s="188"/>
    </row>
    <row r="158" ht="15">
      <c r="D158" s="188"/>
    </row>
    <row r="159" ht="15">
      <c r="D159" s="188"/>
    </row>
    <row r="160" ht="15">
      <c r="D160" s="188"/>
    </row>
    <row r="161" ht="15">
      <c r="D161" s="188"/>
    </row>
    <row r="162" ht="15">
      <c r="D162" s="188"/>
    </row>
    <row r="163" ht="15">
      <c r="D163" s="188"/>
    </row>
    <row r="164" ht="15">
      <c r="D164" s="188"/>
    </row>
    <row r="165" ht="15">
      <c r="D165" s="188"/>
    </row>
    <row r="166" ht="15">
      <c r="D166" s="188"/>
    </row>
    <row r="167" ht="15">
      <c r="D167" s="188"/>
    </row>
    <row r="168" ht="15">
      <c r="D168" s="188"/>
    </row>
    <row r="169" ht="15">
      <c r="D169" s="188"/>
    </row>
    <row r="170" ht="15">
      <c r="D170" s="188"/>
    </row>
    <row r="171" ht="15">
      <c r="D171" s="188"/>
    </row>
    <row r="172" ht="15">
      <c r="D172" s="188"/>
    </row>
    <row r="173" ht="15">
      <c r="D173" s="188"/>
    </row>
    <row r="174" ht="15">
      <c r="D174" s="188"/>
    </row>
    <row r="175" ht="15">
      <c r="D175" s="188"/>
    </row>
    <row r="176" ht="15">
      <c r="D176" s="188"/>
    </row>
    <row r="177" ht="15">
      <c r="D177" s="188"/>
    </row>
    <row r="178" ht="15">
      <c r="D178" s="188"/>
    </row>
    <row r="179" ht="15">
      <c r="D179" s="188"/>
    </row>
    <row r="180" ht="15">
      <c r="D180" s="188"/>
    </row>
    <row r="181" ht="15">
      <c r="D181" s="188"/>
    </row>
    <row r="182" ht="15">
      <c r="D182" s="188"/>
    </row>
    <row r="183" ht="15">
      <c r="D183" s="188"/>
    </row>
    <row r="184" ht="15">
      <c r="D184" s="188"/>
    </row>
    <row r="185" ht="15">
      <c r="D185" s="188"/>
    </row>
    <row r="186" ht="15">
      <c r="D186" s="188"/>
    </row>
    <row r="187" ht="15">
      <c r="D187" s="188"/>
    </row>
    <row r="188" ht="15">
      <c r="D188" s="188"/>
    </row>
    <row r="189" ht="15">
      <c r="D189" s="188"/>
    </row>
    <row r="190" ht="15">
      <c r="D190" s="188"/>
    </row>
    <row r="191" ht="15">
      <c r="D191" s="188"/>
    </row>
    <row r="192" ht="15">
      <c r="D192" s="188"/>
    </row>
    <row r="193" ht="15">
      <c r="D193" s="188"/>
    </row>
    <row r="194" ht="15">
      <c r="D194" s="188"/>
    </row>
    <row r="195" ht="15">
      <c r="D195" s="188"/>
    </row>
    <row r="196" ht="15">
      <c r="D196" s="188"/>
    </row>
    <row r="197" ht="15">
      <c r="D197" s="188"/>
    </row>
    <row r="198" ht="15">
      <c r="D198" s="188"/>
    </row>
    <row r="199" ht="15">
      <c r="D199" s="188"/>
    </row>
    <row r="200" ht="15">
      <c r="D200" s="188"/>
    </row>
    <row r="201" ht="15">
      <c r="D201" s="188"/>
    </row>
    <row r="202" ht="15">
      <c r="D202" s="188"/>
    </row>
    <row r="203" ht="15">
      <c r="D203" s="188"/>
    </row>
    <row r="204" ht="15">
      <c r="D204" s="188"/>
    </row>
    <row r="205" ht="15">
      <c r="D205" s="188"/>
    </row>
    <row r="206" ht="15">
      <c r="D206" s="188"/>
    </row>
    <row r="207" ht="15">
      <c r="D207" s="188"/>
    </row>
    <row r="208" ht="15">
      <c r="D208" s="188"/>
    </row>
    <row r="209" ht="15">
      <c r="D209" s="188"/>
    </row>
    <row r="210" ht="15">
      <c r="D210" s="188"/>
    </row>
    <row r="211" ht="15">
      <c r="D211" s="188"/>
    </row>
    <row r="212" ht="15">
      <c r="D212" s="188"/>
    </row>
    <row r="213" ht="15">
      <c r="D213" s="188"/>
    </row>
    <row r="214" ht="15">
      <c r="D214" s="188"/>
    </row>
    <row r="215" ht="15">
      <c r="D215" s="188"/>
    </row>
    <row r="216" ht="15">
      <c r="D216" s="188"/>
    </row>
    <row r="217" ht="15">
      <c r="D217" s="188"/>
    </row>
    <row r="218" ht="15">
      <c r="D218" s="188"/>
    </row>
    <row r="219" ht="15">
      <c r="D219" s="188"/>
    </row>
    <row r="220" ht="15">
      <c r="D220" s="188"/>
    </row>
    <row r="221" ht="15">
      <c r="D221" s="188"/>
    </row>
    <row r="222" ht="15">
      <c r="D222" s="188"/>
    </row>
    <row r="223" ht="15">
      <c r="D223" s="188"/>
    </row>
    <row r="224" ht="15">
      <c r="D224" s="188"/>
    </row>
    <row r="225" ht="15">
      <c r="D225" s="188"/>
    </row>
    <row r="226" ht="15">
      <c r="D226" s="188"/>
    </row>
    <row r="227" ht="15">
      <c r="D227" s="188"/>
    </row>
    <row r="228" ht="15">
      <c r="D228" s="188"/>
    </row>
    <row r="229" ht="15">
      <c r="D229" s="188"/>
    </row>
    <row r="230" ht="15">
      <c r="D230" s="188"/>
    </row>
    <row r="231" ht="15">
      <c r="D231" s="188"/>
    </row>
    <row r="232" ht="15">
      <c r="D232" s="188"/>
    </row>
    <row r="233" ht="15">
      <c r="D233" s="188"/>
    </row>
    <row r="234" ht="15">
      <c r="D234" s="188"/>
    </row>
    <row r="235" ht="15">
      <c r="D235" s="188"/>
    </row>
    <row r="236" ht="15">
      <c r="D236" s="188"/>
    </row>
    <row r="237" ht="15">
      <c r="D237" s="188"/>
    </row>
    <row r="238" ht="15">
      <c r="D238" s="188"/>
    </row>
    <row r="239" ht="15">
      <c r="D239" s="188"/>
    </row>
    <row r="240" ht="15">
      <c r="D240" s="188"/>
    </row>
    <row r="241" ht="15">
      <c r="D241" s="188"/>
    </row>
    <row r="242" ht="15">
      <c r="D242" s="188"/>
    </row>
    <row r="243" ht="15">
      <c r="D243" s="188"/>
    </row>
    <row r="244" ht="15">
      <c r="D244" s="188"/>
    </row>
    <row r="245" ht="15">
      <c r="D245" s="188"/>
    </row>
    <row r="246" ht="15">
      <c r="D246" s="188"/>
    </row>
    <row r="247" ht="15">
      <c r="D247" s="188"/>
    </row>
    <row r="248" ht="15">
      <c r="D248" s="188"/>
    </row>
    <row r="249" ht="15">
      <c r="D249" s="188"/>
    </row>
    <row r="250" ht="15">
      <c r="D250" s="188"/>
    </row>
    <row r="251" ht="15">
      <c r="D251" s="188"/>
    </row>
    <row r="252" ht="15">
      <c r="D252" s="188"/>
    </row>
    <row r="253" ht="15">
      <c r="D253" s="188"/>
    </row>
    <row r="254" ht="15">
      <c r="D254" s="188"/>
    </row>
    <row r="255" ht="15">
      <c r="D255" s="188"/>
    </row>
    <row r="256" ht="15">
      <c r="D256" s="188"/>
    </row>
    <row r="257" ht="15">
      <c r="D257" s="188"/>
    </row>
    <row r="258" ht="15">
      <c r="D258" s="188"/>
    </row>
    <row r="259" ht="15">
      <c r="D259" s="188"/>
    </row>
    <row r="260" ht="15">
      <c r="D260" s="188"/>
    </row>
    <row r="261" ht="15">
      <c r="D261" s="188"/>
    </row>
    <row r="262" ht="15">
      <c r="D262" s="188"/>
    </row>
    <row r="263" ht="15">
      <c r="D263" s="188"/>
    </row>
    <row r="264" ht="15">
      <c r="D264" s="188"/>
    </row>
    <row r="265" ht="15">
      <c r="D265" s="188"/>
    </row>
    <row r="266" ht="15">
      <c r="D266" s="188"/>
    </row>
    <row r="267" ht="15">
      <c r="D267" s="188"/>
    </row>
    <row r="268" ht="15">
      <c r="D268" s="188"/>
    </row>
    <row r="269" ht="15">
      <c r="D269" s="188"/>
    </row>
    <row r="270" ht="15">
      <c r="D270" s="188"/>
    </row>
    <row r="271" ht="15">
      <c r="D271" s="188"/>
    </row>
    <row r="272" ht="15">
      <c r="D272" s="188"/>
    </row>
    <row r="273" ht="15">
      <c r="D273" s="188"/>
    </row>
    <row r="274" ht="15">
      <c r="D274" s="188"/>
    </row>
    <row r="275" ht="15">
      <c r="D275" s="188"/>
    </row>
    <row r="276" ht="15">
      <c r="D276" s="188"/>
    </row>
    <row r="277" ht="15">
      <c r="D277" s="188"/>
    </row>
    <row r="278" ht="15">
      <c r="D278" s="188"/>
    </row>
    <row r="279" ht="15">
      <c r="D279" s="188"/>
    </row>
    <row r="280" ht="15">
      <c r="D280" s="188"/>
    </row>
    <row r="281" ht="15">
      <c r="D281" s="188"/>
    </row>
    <row r="282" ht="15">
      <c r="D282" s="188"/>
    </row>
    <row r="283" ht="15">
      <c r="D283" s="188"/>
    </row>
    <row r="284" ht="15">
      <c r="D284" s="188"/>
    </row>
    <row r="285" ht="15">
      <c r="D285" s="188"/>
    </row>
    <row r="286" ht="15">
      <c r="D286" s="188"/>
    </row>
    <row r="287" ht="15">
      <c r="D287" s="188"/>
    </row>
    <row r="288" ht="15">
      <c r="D288" s="188"/>
    </row>
    <row r="289" ht="15">
      <c r="D289" s="188"/>
    </row>
    <row r="290" ht="15">
      <c r="D290" s="188"/>
    </row>
    <row r="291" ht="15">
      <c r="D291" s="188"/>
    </row>
    <row r="292" ht="15">
      <c r="D292" s="188"/>
    </row>
    <row r="293" ht="15">
      <c r="D293" s="188"/>
    </row>
    <row r="294" ht="15">
      <c r="D294" s="188"/>
    </row>
    <row r="295" ht="15">
      <c r="D295" s="188"/>
    </row>
    <row r="296" ht="15">
      <c r="D296" s="188"/>
    </row>
    <row r="297" ht="15">
      <c r="D297" s="188"/>
    </row>
    <row r="298" ht="15">
      <c r="D298" s="188"/>
    </row>
    <row r="299" ht="15">
      <c r="D299" s="188"/>
    </row>
    <row r="300" ht="15">
      <c r="D300" s="188"/>
    </row>
    <row r="301" ht="15">
      <c r="D301" s="188"/>
    </row>
    <row r="302" ht="15">
      <c r="D302" s="188"/>
    </row>
    <row r="303" ht="15">
      <c r="D303" s="188"/>
    </row>
    <row r="304" ht="15">
      <c r="D304" s="188"/>
    </row>
    <row r="305" ht="15">
      <c r="D305" s="188"/>
    </row>
    <row r="306" ht="15">
      <c r="D306" s="188"/>
    </row>
    <row r="307" ht="15">
      <c r="D307" s="188"/>
    </row>
    <row r="308" ht="15">
      <c r="D308" s="188"/>
    </row>
    <row r="309" ht="15">
      <c r="D309" s="188"/>
    </row>
    <row r="310" ht="15">
      <c r="D310" s="188"/>
    </row>
    <row r="311" ht="15">
      <c r="D311" s="188"/>
    </row>
    <row r="312" ht="15">
      <c r="D312" s="188"/>
    </row>
    <row r="313" ht="15">
      <c r="D313" s="188"/>
    </row>
    <row r="314" ht="15">
      <c r="D314" s="188"/>
    </row>
    <row r="315" ht="15">
      <c r="D315" s="188"/>
    </row>
    <row r="316" ht="15">
      <c r="D316" s="188"/>
    </row>
    <row r="317" ht="15">
      <c r="D317" s="188"/>
    </row>
    <row r="318" ht="15">
      <c r="D318" s="188"/>
    </row>
    <row r="319" ht="15">
      <c r="D319" s="188"/>
    </row>
    <row r="320" ht="15">
      <c r="D320" s="188"/>
    </row>
    <row r="321" ht="15">
      <c r="D321" s="188"/>
    </row>
    <row r="322" ht="15">
      <c r="D322" s="188"/>
    </row>
    <row r="323" ht="15">
      <c r="D323" s="188"/>
    </row>
    <row r="324" ht="15">
      <c r="D324" s="188"/>
    </row>
    <row r="325" ht="15">
      <c r="D325" s="188"/>
    </row>
    <row r="326" ht="15">
      <c r="D326" s="188"/>
    </row>
    <row r="327" ht="15">
      <c r="D327" s="188"/>
    </row>
    <row r="328" ht="15">
      <c r="D328" s="188"/>
    </row>
    <row r="329" ht="15">
      <c r="D329" s="188"/>
    </row>
    <row r="330" ht="15">
      <c r="D330" s="188"/>
    </row>
    <row r="331" ht="15">
      <c r="D331" s="188"/>
    </row>
    <row r="332" ht="15">
      <c r="D332" s="188"/>
    </row>
    <row r="333" ht="15">
      <c r="D333" s="188"/>
    </row>
    <row r="334" ht="15">
      <c r="D334" s="188"/>
    </row>
    <row r="335" ht="15">
      <c r="D335" s="188"/>
    </row>
    <row r="336" ht="15">
      <c r="D336" s="188"/>
    </row>
    <row r="337" ht="15">
      <c r="D337" s="188"/>
    </row>
    <row r="338" ht="15">
      <c r="D338" s="188"/>
    </row>
    <row r="339" ht="15">
      <c r="D339" s="188"/>
    </row>
    <row r="340" ht="15">
      <c r="D340" s="188"/>
    </row>
    <row r="341" ht="15">
      <c r="D341" s="188"/>
    </row>
    <row r="342" ht="15">
      <c r="D342" s="188"/>
    </row>
    <row r="343" ht="15">
      <c r="D343" s="188"/>
    </row>
    <row r="344" ht="15">
      <c r="D344" s="188"/>
    </row>
    <row r="345" ht="15">
      <c r="D345" s="188"/>
    </row>
    <row r="346" ht="15">
      <c r="D346" s="188"/>
    </row>
    <row r="347" ht="15">
      <c r="D347" s="188"/>
    </row>
    <row r="348" ht="15">
      <c r="D348" s="188"/>
    </row>
    <row r="349" ht="15">
      <c r="D349" s="188"/>
    </row>
    <row r="350" ht="15">
      <c r="D350" s="188"/>
    </row>
    <row r="351" ht="15">
      <c r="D351" s="188"/>
    </row>
    <row r="352" ht="15">
      <c r="D352" s="188"/>
    </row>
    <row r="353" ht="15">
      <c r="D353" s="188"/>
    </row>
    <row r="354" ht="15">
      <c r="D354" s="188"/>
    </row>
    <row r="355" ht="15">
      <c r="D355" s="188"/>
    </row>
    <row r="356" ht="15">
      <c r="D356" s="188"/>
    </row>
    <row r="357" ht="15">
      <c r="D357" s="188"/>
    </row>
    <row r="358" ht="15">
      <c r="D358" s="188"/>
    </row>
    <row r="359" ht="15">
      <c r="D359" s="188"/>
    </row>
    <row r="360" ht="15">
      <c r="D360" s="188"/>
    </row>
    <row r="361" ht="15">
      <c r="D361" s="188"/>
    </row>
    <row r="362" ht="15">
      <c r="D362" s="188"/>
    </row>
    <row r="363" ht="15">
      <c r="D363" s="188"/>
    </row>
    <row r="364" ht="15">
      <c r="D364" s="188"/>
    </row>
    <row r="365" ht="15">
      <c r="D365" s="188"/>
    </row>
    <row r="366" ht="15">
      <c r="D366" s="188"/>
    </row>
    <row r="367" ht="15">
      <c r="D367" s="188"/>
    </row>
    <row r="368" ht="15">
      <c r="D368" s="188"/>
    </row>
    <row r="369" ht="15">
      <c r="D369" s="188"/>
    </row>
    <row r="370" ht="15">
      <c r="D370" s="188"/>
    </row>
    <row r="371" ht="15">
      <c r="D371" s="188"/>
    </row>
    <row r="372" ht="15">
      <c r="D372" s="188"/>
    </row>
    <row r="373" ht="15">
      <c r="D373" s="188"/>
    </row>
    <row r="374" ht="15">
      <c r="D374" s="188"/>
    </row>
    <row r="375" ht="15">
      <c r="D375" s="188"/>
    </row>
    <row r="376" ht="15">
      <c r="D376" s="188"/>
    </row>
    <row r="377" ht="15">
      <c r="D377" s="188"/>
    </row>
    <row r="378" ht="15">
      <c r="D378" s="188"/>
    </row>
    <row r="379" ht="15">
      <c r="D379" s="188"/>
    </row>
    <row r="380" ht="15">
      <c r="D380" s="188"/>
    </row>
    <row r="381" ht="15">
      <c r="D381" s="188"/>
    </row>
    <row r="382" ht="15">
      <c r="D382" s="188"/>
    </row>
    <row r="383" ht="15">
      <c r="D383" s="188"/>
    </row>
    <row r="384" ht="15">
      <c r="D384" s="188"/>
    </row>
    <row r="385" ht="15">
      <c r="D385" s="188"/>
    </row>
    <row r="386" ht="15">
      <c r="D386" s="188"/>
    </row>
    <row r="387" ht="15">
      <c r="D387" s="188"/>
    </row>
    <row r="388" ht="15">
      <c r="D388" s="188"/>
    </row>
    <row r="389" ht="15">
      <c r="D389" s="188"/>
    </row>
    <row r="390" ht="15">
      <c r="D390" s="188"/>
    </row>
    <row r="391" ht="15">
      <c r="D391" s="188"/>
    </row>
    <row r="392" ht="15">
      <c r="D392" s="188"/>
    </row>
    <row r="393" ht="15">
      <c r="D393" s="188"/>
    </row>
    <row r="394" ht="15">
      <c r="D394" s="188"/>
    </row>
    <row r="395" ht="15">
      <c r="D395" s="188"/>
    </row>
    <row r="396" ht="15">
      <c r="D396" s="188"/>
    </row>
    <row r="397" ht="15">
      <c r="D397" s="188"/>
    </row>
    <row r="398" ht="15">
      <c r="D398" s="188"/>
    </row>
    <row r="399" ht="15">
      <c r="D399" s="188"/>
    </row>
    <row r="400" ht="15">
      <c r="D400" s="188"/>
    </row>
    <row r="401" ht="15">
      <c r="D401" s="188"/>
    </row>
    <row r="402" ht="15">
      <c r="D402" s="188"/>
    </row>
    <row r="403" ht="15">
      <c r="D403" s="188"/>
    </row>
    <row r="404" ht="15">
      <c r="D404" s="188"/>
    </row>
    <row r="405" ht="15">
      <c r="D405" s="188"/>
    </row>
    <row r="406" ht="15">
      <c r="D406" s="188"/>
    </row>
    <row r="407" ht="15">
      <c r="D407" s="188"/>
    </row>
    <row r="408" ht="15">
      <c r="D408" s="188"/>
    </row>
    <row r="409" ht="15">
      <c r="D409" s="188"/>
    </row>
    <row r="410" ht="15">
      <c r="D410" s="188"/>
    </row>
    <row r="411" ht="15">
      <c r="D411" s="188"/>
    </row>
    <row r="412" ht="15">
      <c r="D412" s="188"/>
    </row>
    <row r="413" ht="15">
      <c r="D413" s="188"/>
    </row>
    <row r="414" ht="15">
      <c r="D414" s="188"/>
    </row>
    <row r="415" ht="15">
      <c r="D415" s="188"/>
    </row>
    <row r="416" ht="15">
      <c r="D416" s="188"/>
    </row>
    <row r="417" ht="15">
      <c r="D417" s="188"/>
    </row>
    <row r="418" ht="15">
      <c r="D418" s="188"/>
    </row>
    <row r="419" ht="15">
      <c r="D419" s="188"/>
    </row>
    <row r="420" ht="15">
      <c r="D420" s="188"/>
    </row>
    <row r="421" ht="15">
      <c r="D421" s="188"/>
    </row>
    <row r="422" ht="15">
      <c r="D422" s="188"/>
    </row>
    <row r="423" ht="15">
      <c r="D423" s="188"/>
    </row>
    <row r="424" ht="15">
      <c r="D424" s="188"/>
    </row>
    <row r="425" ht="15">
      <c r="D425" s="188"/>
    </row>
    <row r="426" ht="15">
      <c r="D426" s="188"/>
    </row>
    <row r="427" ht="15">
      <c r="D427" s="188"/>
    </row>
    <row r="428" ht="15">
      <c r="D428" s="188"/>
    </row>
    <row r="429" ht="15">
      <c r="D429" s="188"/>
    </row>
    <row r="430" ht="15">
      <c r="D430" s="188"/>
    </row>
    <row r="431" ht="15">
      <c r="D431" s="188"/>
    </row>
    <row r="432" ht="15">
      <c r="D432" s="188"/>
    </row>
    <row r="433" ht="15">
      <c r="D433" s="188"/>
    </row>
    <row r="434" ht="15">
      <c r="D434" s="188"/>
    </row>
    <row r="435" ht="15">
      <c r="D435" s="188"/>
    </row>
    <row r="436" ht="15">
      <c r="D436" s="188"/>
    </row>
    <row r="437" ht="15">
      <c r="D437" s="188"/>
    </row>
    <row r="438" ht="15">
      <c r="D438" s="188"/>
    </row>
    <row r="439" ht="15">
      <c r="D439" s="188"/>
    </row>
    <row r="440" ht="15">
      <c r="D440" s="188"/>
    </row>
    <row r="441" ht="15">
      <c r="D441" s="188"/>
    </row>
    <row r="442" ht="15">
      <c r="D442" s="188"/>
    </row>
    <row r="443" ht="15">
      <c r="D443" s="188"/>
    </row>
    <row r="444" ht="15">
      <c r="D444" s="188"/>
    </row>
    <row r="445" ht="15">
      <c r="D445" s="188"/>
    </row>
    <row r="446" ht="15">
      <c r="D446" s="188"/>
    </row>
    <row r="447" ht="15">
      <c r="D447" s="188"/>
    </row>
    <row r="448" ht="15">
      <c r="D448" s="188"/>
    </row>
    <row r="449" ht="15">
      <c r="D449" s="188"/>
    </row>
    <row r="450" ht="15">
      <c r="D450" s="188"/>
    </row>
    <row r="451" ht="15">
      <c r="D451" s="188"/>
    </row>
    <row r="452" ht="15">
      <c r="D452" s="188"/>
    </row>
    <row r="453" ht="15">
      <c r="D453" s="188"/>
    </row>
    <row r="454" ht="15">
      <c r="D454" s="188"/>
    </row>
    <row r="455" ht="15">
      <c r="D455" s="188"/>
    </row>
    <row r="456" ht="15">
      <c r="D456" s="188"/>
    </row>
    <row r="457" ht="15">
      <c r="D457" s="188"/>
    </row>
    <row r="458" ht="15">
      <c r="D458" s="188"/>
    </row>
    <row r="459" ht="15">
      <c r="D459" s="188"/>
    </row>
    <row r="460" ht="15">
      <c r="D460" s="188"/>
    </row>
    <row r="461" ht="15">
      <c r="D461" s="188"/>
    </row>
    <row r="462" ht="15">
      <c r="D462" s="188"/>
    </row>
    <row r="463" ht="15">
      <c r="D463" s="188"/>
    </row>
    <row r="464" ht="15">
      <c r="D464" s="188"/>
    </row>
    <row r="465" ht="15">
      <c r="D465" s="188"/>
    </row>
    <row r="466" ht="15">
      <c r="D466" s="188"/>
    </row>
    <row r="467" ht="15">
      <c r="D467" s="188"/>
    </row>
    <row r="468" ht="15">
      <c r="D468" s="188"/>
    </row>
    <row r="469" ht="15">
      <c r="D469" s="188"/>
    </row>
    <row r="470" ht="15">
      <c r="D470" s="188"/>
    </row>
    <row r="471" ht="15">
      <c r="D471" s="188"/>
    </row>
    <row r="472" ht="15">
      <c r="D472" s="188"/>
    </row>
    <row r="473" ht="15">
      <c r="D473" s="188"/>
    </row>
    <row r="474" ht="15">
      <c r="D474" s="188"/>
    </row>
    <row r="475" ht="15">
      <c r="D475" s="188"/>
    </row>
    <row r="476" ht="15">
      <c r="D476" s="188"/>
    </row>
    <row r="477" ht="15">
      <c r="D477" s="188"/>
    </row>
    <row r="478" ht="15">
      <c r="D478" s="188"/>
    </row>
    <row r="479" ht="15">
      <c r="D479" s="188"/>
    </row>
    <row r="480" ht="15">
      <c r="D480" s="188"/>
    </row>
    <row r="481" ht="15">
      <c r="D481" s="188"/>
    </row>
    <row r="482" ht="15">
      <c r="D482" s="188"/>
    </row>
    <row r="483" ht="15">
      <c r="D483" s="188"/>
    </row>
    <row r="484" ht="15">
      <c r="D484" s="188"/>
    </row>
    <row r="485" ht="15">
      <c r="D485" s="188"/>
    </row>
    <row r="486" ht="15">
      <c r="D486" s="188"/>
    </row>
    <row r="487" ht="15">
      <c r="D487" s="188"/>
    </row>
    <row r="488" ht="15">
      <c r="D488" s="188"/>
    </row>
    <row r="489" ht="15">
      <c r="D489" s="188"/>
    </row>
    <row r="490" ht="15">
      <c r="D490" s="188"/>
    </row>
    <row r="491" ht="15">
      <c r="D491" s="188"/>
    </row>
    <row r="492" ht="15">
      <c r="D492" s="188"/>
    </row>
    <row r="493" ht="15">
      <c r="D493" s="188"/>
    </row>
    <row r="494" ht="15">
      <c r="D494" s="188"/>
    </row>
    <row r="495" ht="15">
      <c r="D495" s="188"/>
    </row>
    <row r="496" ht="15">
      <c r="D496" s="188"/>
    </row>
    <row r="497" ht="15">
      <c r="D497" s="188"/>
    </row>
    <row r="498" ht="15">
      <c r="D498" s="188"/>
    </row>
    <row r="499" ht="15">
      <c r="D499" s="188"/>
    </row>
    <row r="500" ht="15">
      <c r="D500" s="188"/>
    </row>
    <row r="501" ht="15">
      <c r="D501" s="188"/>
    </row>
    <row r="502" ht="15">
      <c r="D502" s="188"/>
    </row>
    <row r="503" ht="15">
      <c r="D503" s="188"/>
    </row>
    <row r="504" ht="15">
      <c r="D504" s="188"/>
    </row>
    <row r="505" ht="15">
      <c r="D505" s="188"/>
    </row>
    <row r="506" ht="15">
      <c r="D506" s="188"/>
    </row>
    <row r="507" ht="15">
      <c r="D507" s="188"/>
    </row>
    <row r="508" ht="15">
      <c r="D508" s="188"/>
    </row>
    <row r="509" ht="15">
      <c r="D509" s="188"/>
    </row>
    <row r="510" ht="15">
      <c r="D510" s="188"/>
    </row>
    <row r="511" ht="15">
      <c r="D511" s="188"/>
    </row>
    <row r="512" ht="15">
      <c r="D512" s="188"/>
    </row>
    <row r="513" ht="15">
      <c r="D513" s="188"/>
    </row>
    <row r="514" ht="15">
      <c r="D514" s="188"/>
    </row>
    <row r="515" ht="15">
      <c r="D515" s="188"/>
    </row>
    <row r="516" ht="15">
      <c r="D516" s="188"/>
    </row>
    <row r="517" ht="15">
      <c r="D517" s="188"/>
    </row>
    <row r="518" ht="15">
      <c r="D518" s="188"/>
    </row>
    <row r="519" ht="15">
      <c r="D519" s="188"/>
    </row>
    <row r="520" ht="15">
      <c r="D520" s="188"/>
    </row>
    <row r="521" ht="15">
      <c r="D521" s="188"/>
    </row>
    <row r="522" ht="15">
      <c r="D522" s="188"/>
    </row>
    <row r="523" ht="15">
      <c r="D523" s="188"/>
    </row>
    <row r="524" ht="15">
      <c r="D524" s="188"/>
    </row>
    <row r="525" ht="15">
      <c r="D525" s="188"/>
    </row>
    <row r="526" ht="15">
      <c r="D526" s="188"/>
    </row>
    <row r="527" ht="15">
      <c r="D527" s="188"/>
    </row>
    <row r="528" ht="15">
      <c r="D528" s="188"/>
    </row>
    <row r="529" ht="15">
      <c r="D529" s="188"/>
    </row>
    <row r="530" ht="15">
      <c r="D530" s="188"/>
    </row>
    <row r="531" ht="15">
      <c r="D531" s="188"/>
    </row>
    <row r="532" ht="15">
      <c r="D532" s="188"/>
    </row>
    <row r="533" ht="15">
      <c r="D533" s="188"/>
    </row>
    <row r="534" ht="15">
      <c r="D534" s="188"/>
    </row>
    <row r="535" ht="15">
      <c r="D535" s="188"/>
    </row>
    <row r="536" ht="15">
      <c r="D536" s="188"/>
    </row>
    <row r="537" ht="15">
      <c r="D537" s="188"/>
    </row>
    <row r="538" ht="15">
      <c r="D538" s="188"/>
    </row>
    <row r="539" ht="15">
      <c r="D539" s="188"/>
    </row>
    <row r="540" ht="15">
      <c r="D540" s="188"/>
    </row>
    <row r="541" ht="15">
      <c r="D541" s="188"/>
    </row>
    <row r="542" ht="15">
      <c r="D542" s="188"/>
    </row>
    <row r="543" ht="15">
      <c r="D543" s="188"/>
    </row>
    <row r="544" ht="15">
      <c r="D544" s="188"/>
    </row>
    <row r="545" ht="15">
      <c r="D545" s="188"/>
    </row>
    <row r="546" ht="15">
      <c r="D546" s="188"/>
    </row>
    <row r="547" ht="15">
      <c r="D547" s="188"/>
    </row>
    <row r="548" ht="15">
      <c r="D548" s="188"/>
    </row>
    <row r="549" ht="15">
      <c r="D549" s="188"/>
    </row>
    <row r="550" ht="15">
      <c r="D550" s="188"/>
    </row>
    <row r="551" ht="15">
      <c r="D551" s="188"/>
    </row>
    <row r="552" ht="15">
      <c r="D552" s="188"/>
    </row>
    <row r="553" ht="15">
      <c r="D553" s="188"/>
    </row>
    <row r="554" ht="15">
      <c r="D554" s="188"/>
    </row>
    <row r="555" ht="15">
      <c r="D555" s="188"/>
    </row>
    <row r="556" ht="15">
      <c r="D556" s="188"/>
    </row>
    <row r="557" ht="15">
      <c r="D557" s="188"/>
    </row>
    <row r="558" ht="15">
      <c r="D558" s="188"/>
    </row>
    <row r="559" ht="15">
      <c r="D559" s="188"/>
    </row>
    <row r="560" ht="15">
      <c r="D560" s="188"/>
    </row>
    <row r="561" ht="15">
      <c r="D561" s="188"/>
    </row>
    <row r="562" ht="15">
      <c r="D562" s="188"/>
    </row>
    <row r="563" ht="15">
      <c r="D563" s="188"/>
    </row>
    <row r="564" ht="15">
      <c r="D564" s="188"/>
    </row>
    <row r="565" ht="15">
      <c r="D565" s="188"/>
    </row>
    <row r="566" ht="15">
      <c r="D566" s="188"/>
    </row>
    <row r="567" ht="15">
      <c r="D567" s="188"/>
    </row>
    <row r="568" ht="15">
      <c r="D568" s="188"/>
    </row>
    <row r="569" ht="15">
      <c r="D569" s="188"/>
    </row>
    <row r="570" ht="15">
      <c r="D570" s="188"/>
    </row>
    <row r="571" ht="15">
      <c r="D571" s="188"/>
    </row>
    <row r="572" ht="15">
      <c r="D572" s="188"/>
    </row>
    <row r="573" ht="15">
      <c r="D573" s="188"/>
    </row>
    <row r="574" ht="15">
      <c r="D574" s="188"/>
    </row>
    <row r="575" ht="15">
      <c r="D575" s="188"/>
    </row>
    <row r="576" ht="15">
      <c r="D576" s="188"/>
    </row>
    <row r="577" ht="15">
      <c r="D577" s="188"/>
    </row>
    <row r="578" ht="15">
      <c r="D578" s="188"/>
    </row>
    <row r="579" ht="15">
      <c r="D579" s="188"/>
    </row>
    <row r="580" ht="15">
      <c r="D580" s="188"/>
    </row>
    <row r="581" ht="15">
      <c r="D581" s="188"/>
    </row>
    <row r="582" ht="15">
      <c r="D582" s="188"/>
    </row>
    <row r="583" ht="15">
      <c r="D583" s="188"/>
    </row>
    <row r="584" ht="15">
      <c r="D584" s="188"/>
    </row>
    <row r="585" ht="15">
      <c r="D585" s="188"/>
    </row>
    <row r="586" ht="15">
      <c r="D586" s="188"/>
    </row>
    <row r="587" ht="15">
      <c r="D587" s="188"/>
    </row>
    <row r="588" ht="15">
      <c r="D588" s="188"/>
    </row>
    <row r="589" ht="15">
      <c r="D589" s="188"/>
    </row>
    <row r="590" ht="15">
      <c r="D590" s="188"/>
    </row>
    <row r="591" ht="15">
      <c r="D591" s="188"/>
    </row>
    <row r="592" ht="15">
      <c r="D592" s="188"/>
    </row>
    <row r="593" ht="15">
      <c r="D593" s="188"/>
    </row>
    <row r="594" ht="15">
      <c r="D594" s="188"/>
    </row>
    <row r="595" ht="15">
      <c r="D595" s="188"/>
    </row>
    <row r="596" ht="15">
      <c r="D596" s="188"/>
    </row>
    <row r="597" ht="15">
      <c r="D597" s="188"/>
    </row>
    <row r="598" ht="15">
      <c r="D598" s="188"/>
    </row>
    <row r="599" ht="15">
      <c r="D599" s="188"/>
    </row>
    <row r="600" ht="15">
      <c r="D600" s="188"/>
    </row>
    <row r="601" ht="15">
      <c r="D601" s="188"/>
    </row>
    <row r="602" ht="15">
      <c r="D602" s="188"/>
    </row>
    <row r="603" ht="15">
      <c r="D603" s="188"/>
    </row>
    <row r="604" ht="15">
      <c r="D604" s="188"/>
    </row>
    <row r="605" ht="15">
      <c r="D605" s="188"/>
    </row>
    <row r="606" ht="15">
      <c r="D606" s="188"/>
    </row>
    <row r="607" ht="15">
      <c r="D607" s="188"/>
    </row>
    <row r="608" ht="15">
      <c r="D608" s="188"/>
    </row>
    <row r="609" ht="15">
      <c r="D609" s="188"/>
    </row>
    <row r="610" ht="15">
      <c r="D610" s="188"/>
    </row>
    <row r="611" ht="15">
      <c r="D611" s="188"/>
    </row>
    <row r="612" ht="15">
      <c r="D612" s="188"/>
    </row>
    <row r="613" ht="15">
      <c r="D613" s="188"/>
    </row>
    <row r="614" ht="15">
      <c r="D614" s="188"/>
    </row>
    <row r="615" ht="15">
      <c r="D615" s="188"/>
    </row>
    <row r="616" ht="15">
      <c r="D616" s="188"/>
    </row>
    <row r="617" ht="15">
      <c r="D617" s="188"/>
    </row>
    <row r="618" ht="15">
      <c r="D618" s="188"/>
    </row>
    <row r="619" ht="15">
      <c r="D619" s="188"/>
    </row>
    <row r="620" ht="15">
      <c r="D620" s="188"/>
    </row>
    <row r="621" ht="15">
      <c r="D621" s="188"/>
    </row>
    <row r="622" ht="15">
      <c r="D622" s="188"/>
    </row>
    <row r="623" ht="15">
      <c r="D623" s="188"/>
    </row>
    <row r="624" ht="15">
      <c r="D624" s="188"/>
    </row>
    <row r="625" ht="15">
      <c r="D625" s="188"/>
    </row>
    <row r="626" ht="15">
      <c r="D626" s="188"/>
    </row>
    <row r="627" ht="15">
      <c r="D627" s="188"/>
    </row>
    <row r="628" ht="15">
      <c r="D628" s="188"/>
    </row>
    <row r="629" ht="15">
      <c r="D629" s="188"/>
    </row>
    <row r="630" ht="15">
      <c r="D630" s="188"/>
    </row>
    <row r="631" ht="15">
      <c r="D631" s="188"/>
    </row>
    <row r="632" ht="15">
      <c r="D632" s="188"/>
    </row>
    <row r="633" ht="15">
      <c r="D633" s="188"/>
    </row>
    <row r="634" ht="15">
      <c r="D634" s="188"/>
    </row>
    <row r="635" ht="15">
      <c r="D635" s="188"/>
    </row>
    <row r="636" ht="15">
      <c r="D636" s="188"/>
    </row>
    <row r="637" ht="15">
      <c r="D637" s="188"/>
    </row>
    <row r="638" ht="15">
      <c r="D638" s="188"/>
    </row>
    <row r="639" ht="15">
      <c r="D639" s="188"/>
    </row>
    <row r="640" ht="15">
      <c r="D640" s="188"/>
    </row>
    <row r="641" ht="15">
      <c r="D641" s="188"/>
    </row>
    <row r="642" ht="15">
      <c r="D642" s="188"/>
    </row>
    <row r="643" ht="15">
      <c r="D643" s="188"/>
    </row>
    <row r="644" ht="15">
      <c r="D644" s="188"/>
    </row>
    <row r="645" ht="15">
      <c r="D645" s="188"/>
    </row>
    <row r="646" ht="15">
      <c r="D646" s="188"/>
    </row>
    <row r="647" ht="15">
      <c r="D647" s="188"/>
    </row>
    <row r="648" ht="15">
      <c r="D648" s="188"/>
    </row>
    <row r="649" ht="15">
      <c r="D649" s="188"/>
    </row>
    <row r="650" ht="15">
      <c r="D650" s="188"/>
    </row>
    <row r="651" ht="15">
      <c r="D651" s="188"/>
    </row>
    <row r="652" ht="15">
      <c r="D652" s="188"/>
    </row>
    <row r="653" ht="15">
      <c r="D653" s="188"/>
    </row>
    <row r="654" ht="15">
      <c r="D654" s="188"/>
    </row>
    <row r="655" ht="15">
      <c r="D655" s="188"/>
    </row>
    <row r="656" ht="15">
      <c r="D656" s="188"/>
    </row>
    <row r="657" ht="15">
      <c r="D657" s="188"/>
    </row>
    <row r="658" ht="15">
      <c r="D658" s="188"/>
    </row>
    <row r="659" ht="15">
      <c r="D659" s="188"/>
    </row>
    <row r="660" ht="15">
      <c r="D660" s="188"/>
    </row>
    <row r="661" ht="15">
      <c r="D661" s="188"/>
    </row>
    <row r="662" ht="15">
      <c r="D662" s="188"/>
    </row>
    <row r="663" ht="15">
      <c r="D663" s="188"/>
    </row>
    <row r="664" ht="15">
      <c r="D664" s="188"/>
    </row>
    <row r="665" ht="15">
      <c r="D665" s="188"/>
    </row>
    <row r="666" ht="15">
      <c r="D666" s="188"/>
    </row>
    <row r="667" ht="15">
      <c r="D667" s="188"/>
    </row>
    <row r="668" ht="15">
      <c r="D668" s="188"/>
    </row>
    <row r="669" ht="15">
      <c r="D669" s="188"/>
    </row>
    <row r="670" ht="15">
      <c r="D670" s="188"/>
    </row>
    <row r="671" ht="15">
      <c r="D671" s="188"/>
    </row>
    <row r="672" ht="15">
      <c r="D672" s="188"/>
    </row>
    <row r="673" ht="15">
      <c r="D673" s="188"/>
    </row>
    <row r="674" ht="15">
      <c r="D674" s="188"/>
    </row>
    <row r="675" ht="15">
      <c r="D675" s="188"/>
    </row>
    <row r="676" ht="15">
      <c r="D676" s="188"/>
    </row>
    <row r="677" ht="15">
      <c r="D677" s="188"/>
    </row>
    <row r="678" ht="15">
      <c r="D678" s="188"/>
    </row>
    <row r="679" ht="15">
      <c r="D679" s="188"/>
    </row>
    <row r="680" ht="15">
      <c r="D680" s="188"/>
    </row>
    <row r="681" ht="15">
      <c r="D681" s="188"/>
    </row>
    <row r="682" ht="15">
      <c r="D682" s="188"/>
    </row>
    <row r="683" ht="15">
      <c r="D683" s="188"/>
    </row>
    <row r="684" ht="15">
      <c r="D684" s="188"/>
    </row>
    <row r="685" ht="15">
      <c r="D685" s="188"/>
    </row>
    <row r="686" ht="15">
      <c r="D686" s="188"/>
    </row>
    <row r="687" ht="15">
      <c r="D687" s="188"/>
    </row>
    <row r="688" ht="15">
      <c r="D688" s="188"/>
    </row>
    <row r="689" ht="15">
      <c r="D689" s="188"/>
    </row>
    <row r="690" ht="15">
      <c r="D690" s="188"/>
    </row>
    <row r="691" ht="15">
      <c r="D691" s="188"/>
    </row>
    <row r="692" ht="15">
      <c r="D692" s="188"/>
    </row>
    <row r="693" ht="15">
      <c r="D693" s="188"/>
    </row>
    <row r="694" ht="15">
      <c r="D694" s="188"/>
    </row>
    <row r="695" ht="15">
      <c r="D695" s="188"/>
    </row>
    <row r="696" ht="15">
      <c r="D696" s="188"/>
    </row>
    <row r="697" ht="15">
      <c r="D697" s="188"/>
    </row>
    <row r="698" ht="15">
      <c r="D698" s="188"/>
    </row>
    <row r="699" ht="15">
      <c r="D699" s="188"/>
    </row>
    <row r="700" ht="15">
      <c r="D700" s="188"/>
    </row>
    <row r="701" ht="15">
      <c r="D701" s="188"/>
    </row>
    <row r="702" ht="15">
      <c r="D702" s="188"/>
    </row>
    <row r="703" ht="15">
      <c r="D703" s="188"/>
    </row>
    <row r="704" ht="15">
      <c r="D704" s="188"/>
    </row>
    <row r="705" ht="15">
      <c r="D705" s="188"/>
    </row>
    <row r="706" ht="15">
      <c r="D706" s="188"/>
    </row>
    <row r="707" ht="15">
      <c r="D707" s="188"/>
    </row>
    <row r="708" ht="15">
      <c r="D708" s="188"/>
    </row>
    <row r="709" ht="15">
      <c r="D709" s="188"/>
    </row>
    <row r="710" ht="15">
      <c r="D710" s="188"/>
    </row>
    <row r="711" ht="15">
      <c r="D711" s="188"/>
    </row>
    <row r="712" ht="15">
      <c r="D712" s="188"/>
    </row>
    <row r="713" ht="15">
      <c r="D713" s="188"/>
    </row>
    <row r="714" ht="15">
      <c r="D714" s="188"/>
    </row>
    <row r="715" ht="15">
      <c r="D715" s="188"/>
    </row>
    <row r="716" ht="15">
      <c r="D716" s="188"/>
    </row>
    <row r="717" ht="15">
      <c r="D717" s="188"/>
    </row>
    <row r="718" ht="15">
      <c r="D718" s="188"/>
    </row>
    <row r="719" ht="15">
      <c r="D719" s="188"/>
    </row>
    <row r="720" ht="15">
      <c r="D720" s="188"/>
    </row>
    <row r="721" ht="15">
      <c r="D721" s="188"/>
    </row>
    <row r="722" ht="15">
      <c r="D722" s="188"/>
    </row>
    <row r="723" ht="15">
      <c r="D723" s="188"/>
    </row>
    <row r="724" ht="15">
      <c r="D724" s="188"/>
    </row>
    <row r="725" ht="15">
      <c r="D725" s="188"/>
    </row>
    <row r="726" ht="15">
      <c r="D726" s="188"/>
    </row>
    <row r="727" ht="15">
      <c r="D727" s="188"/>
    </row>
    <row r="728" ht="15">
      <c r="D728" s="188"/>
    </row>
    <row r="729" ht="15">
      <c r="D729" s="188"/>
    </row>
    <row r="730" ht="15">
      <c r="D730" s="188"/>
    </row>
    <row r="731" ht="15">
      <c r="D731" s="188"/>
    </row>
    <row r="732" ht="15">
      <c r="D732" s="188"/>
    </row>
    <row r="733" ht="15">
      <c r="D733" s="188"/>
    </row>
    <row r="734" ht="15">
      <c r="D734" s="188"/>
    </row>
    <row r="735" ht="15">
      <c r="D735" s="188"/>
    </row>
    <row r="736" ht="15">
      <c r="D736" s="188"/>
    </row>
    <row r="737" ht="15">
      <c r="D737" s="188"/>
    </row>
    <row r="738" ht="15">
      <c r="D738" s="188"/>
    </row>
    <row r="739" ht="15">
      <c r="D739" s="188"/>
    </row>
    <row r="740" ht="15">
      <c r="D740" s="188"/>
    </row>
    <row r="741" ht="15">
      <c r="D741" s="188"/>
    </row>
    <row r="742" ht="15">
      <c r="D742" s="188"/>
    </row>
    <row r="743" ht="15">
      <c r="D743" s="188"/>
    </row>
    <row r="744" ht="15">
      <c r="D744" s="188"/>
    </row>
    <row r="745" ht="15">
      <c r="D745" s="188"/>
    </row>
    <row r="746" ht="15">
      <c r="D746" s="188"/>
    </row>
    <row r="747" ht="15">
      <c r="D747" s="188"/>
    </row>
    <row r="748" ht="15">
      <c r="D748" s="188"/>
    </row>
    <row r="749" ht="15">
      <c r="D749" s="188"/>
    </row>
    <row r="750" ht="15">
      <c r="D750" s="188"/>
    </row>
    <row r="751" ht="15">
      <c r="D751" s="188"/>
    </row>
    <row r="752" ht="15">
      <c r="D752" s="188"/>
    </row>
    <row r="753" ht="15">
      <c r="D753" s="188"/>
    </row>
    <row r="754" ht="15">
      <c r="D754" s="188"/>
    </row>
    <row r="755" ht="15">
      <c r="D755" s="188"/>
    </row>
    <row r="756" ht="15">
      <c r="D756" s="188"/>
    </row>
    <row r="757" ht="15">
      <c r="D757" s="188"/>
    </row>
    <row r="758" ht="15">
      <c r="D758" s="188"/>
    </row>
    <row r="759" ht="15">
      <c r="D759" s="188"/>
    </row>
    <row r="760" ht="15">
      <c r="D760" s="188"/>
    </row>
    <row r="761" ht="15">
      <c r="D761" s="188"/>
    </row>
    <row r="762" ht="15">
      <c r="D762" s="188"/>
    </row>
    <row r="763" ht="15">
      <c r="D763" s="188"/>
    </row>
    <row r="764" ht="15">
      <c r="D764" s="188"/>
    </row>
    <row r="765" ht="15">
      <c r="D765" s="188"/>
    </row>
    <row r="766" ht="15">
      <c r="D766" s="188"/>
    </row>
    <row r="767" ht="15">
      <c r="D767" s="188"/>
    </row>
    <row r="768" ht="15">
      <c r="D768" s="188"/>
    </row>
    <row r="769" ht="15">
      <c r="D769" s="188"/>
    </row>
    <row r="770" ht="15">
      <c r="D770" s="188"/>
    </row>
    <row r="771" ht="15">
      <c r="D771" s="188"/>
    </row>
    <row r="772" ht="15">
      <c r="D772" s="188"/>
    </row>
    <row r="773" ht="15">
      <c r="D773" s="188"/>
    </row>
    <row r="774" ht="15">
      <c r="D774" s="188"/>
    </row>
    <row r="775" ht="15">
      <c r="D775" s="188"/>
    </row>
    <row r="776" ht="15">
      <c r="D776" s="188"/>
    </row>
    <row r="777" ht="15">
      <c r="D777" s="188"/>
    </row>
    <row r="778" ht="15">
      <c r="D778" s="188"/>
    </row>
    <row r="779" ht="15">
      <c r="D779" s="188"/>
    </row>
    <row r="780" ht="15">
      <c r="D780" s="188"/>
    </row>
    <row r="781" ht="15">
      <c r="D781" s="188"/>
    </row>
    <row r="782" ht="15">
      <c r="D782" s="188"/>
    </row>
    <row r="783" ht="15">
      <c r="D783" s="188"/>
    </row>
    <row r="784" ht="15">
      <c r="D784" s="188"/>
    </row>
    <row r="785" ht="15">
      <c r="D785" s="188"/>
    </row>
    <row r="786" ht="15">
      <c r="D786" s="188"/>
    </row>
    <row r="787" ht="15">
      <c r="D787" s="188"/>
    </row>
    <row r="788" ht="15">
      <c r="D788" s="188"/>
    </row>
    <row r="789" ht="15">
      <c r="D789" s="188"/>
    </row>
    <row r="790" ht="15">
      <c r="D790" s="188"/>
    </row>
    <row r="791" ht="15">
      <c r="D791" s="188"/>
    </row>
    <row r="792" ht="15">
      <c r="D792" s="188"/>
    </row>
    <row r="793" ht="15">
      <c r="D793" s="188"/>
    </row>
    <row r="794" ht="15">
      <c r="D794" s="188"/>
    </row>
    <row r="795" ht="15">
      <c r="D795" s="188"/>
    </row>
    <row r="796" ht="15">
      <c r="D796" s="188"/>
    </row>
    <row r="797" ht="15">
      <c r="D797" s="188"/>
    </row>
    <row r="798" ht="15">
      <c r="D798" s="188"/>
    </row>
    <row r="799" ht="15">
      <c r="D799" s="188"/>
    </row>
    <row r="800" ht="15">
      <c r="D800" s="188"/>
    </row>
    <row r="801" ht="15">
      <c r="D801" s="188"/>
    </row>
    <row r="802" ht="15">
      <c r="D802" s="188"/>
    </row>
    <row r="803" ht="15">
      <c r="D803" s="188"/>
    </row>
    <row r="804" ht="15">
      <c r="D804" s="188"/>
    </row>
    <row r="805" ht="15">
      <c r="D805" s="188"/>
    </row>
    <row r="806" ht="15">
      <c r="D806" s="188"/>
    </row>
    <row r="807" ht="15">
      <c r="D807" s="188"/>
    </row>
    <row r="808" ht="15">
      <c r="D808" s="188"/>
    </row>
    <row r="809" ht="15">
      <c r="D809" s="188"/>
    </row>
    <row r="810" ht="15">
      <c r="D810" s="188"/>
    </row>
    <row r="811" ht="15">
      <c r="D811" s="188"/>
    </row>
    <row r="812" ht="15">
      <c r="D812" s="188"/>
    </row>
    <row r="813" ht="15">
      <c r="D813" s="188"/>
    </row>
    <row r="814" ht="15">
      <c r="D814" s="188"/>
    </row>
    <row r="815" ht="15">
      <c r="D815" s="188"/>
    </row>
    <row r="816" ht="15">
      <c r="D816" s="188"/>
    </row>
    <row r="817" ht="15">
      <c r="D817" s="188"/>
    </row>
    <row r="818" ht="15">
      <c r="D818" s="188"/>
    </row>
    <row r="819" ht="15">
      <c r="D819" s="188"/>
    </row>
    <row r="820" ht="15">
      <c r="D820" s="188"/>
    </row>
    <row r="821" ht="15">
      <c r="D821" s="188"/>
    </row>
    <row r="822" ht="15">
      <c r="D822" s="188"/>
    </row>
    <row r="823" ht="15">
      <c r="D823" s="188"/>
    </row>
    <row r="824" ht="15">
      <c r="D824" s="188"/>
    </row>
    <row r="825" ht="15">
      <c r="D825" s="188"/>
    </row>
    <row r="826" ht="15">
      <c r="D826" s="188"/>
    </row>
    <row r="827" ht="15">
      <c r="D827" s="188"/>
    </row>
    <row r="828" ht="15">
      <c r="D828" s="188"/>
    </row>
    <row r="829" ht="15">
      <c r="D829" s="188"/>
    </row>
    <row r="830" ht="15">
      <c r="D830" s="188"/>
    </row>
    <row r="831" ht="15">
      <c r="D831" s="188"/>
    </row>
    <row r="832" ht="15">
      <c r="D832" s="188"/>
    </row>
    <row r="833" ht="15">
      <c r="D833" s="188"/>
    </row>
    <row r="834" ht="15">
      <c r="D834" s="188"/>
    </row>
    <row r="835" ht="15">
      <c r="D835" s="188"/>
    </row>
    <row r="836" ht="15">
      <c r="D836" s="188"/>
    </row>
    <row r="837" ht="15">
      <c r="D837" s="188"/>
    </row>
    <row r="838" ht="15">
      <c r="D838" s="188"/>
    </row>
    <row r="839" ht="15">
      <c r="D839" s="188"/>
    </row>
    <row r="840" ht="15">
      <c r="D840" s="188"/>
    </row>
    <row r="841" ht="15">
      <c r="D841" s="188"/>
    </row>
    <row r="842" ht="15">
      <c r="D842" s="188"/>
    </row>
    <row r="843" ht="15">
      <c r="D843" s="188"/>
    </row>
    <row r="844" ht="15">
      <c r="D844" s="188"/>
    </row>
    <row r="845" ht="15">
      <c r="D845" s="188"/>
    </row>
    <row r="846" ht="15">
      <c r="D846" s="188"/>
    </row>
    <row r="847" ht="15">
      <c r="D847" s="188"/>
    </row>
    <row r="848" ht="15">
      <c r="D848" s="188"/>
    </row>
    <row r="849" ht="15">
      <c r="D849" s="188"/>
    </row>
    <row r="850" ht="15">
      <c r="D850" s="188"/>
    </row>
    <row r="851" ht="15">
      <c r="D851" s="188"/>
    </row>
    <row r="852" ht="15">
      <c r="D852" s="188"/>
    </row>
    <row r="853" ht="15">
      <c r="D853" s="188"/>
    </row>
    <row r="854" ht="15">
      <c r="D854" s="188"/>
    </row>
    <row r="855" ht="15">
      <c r="D855" s="188"/>
    </row>
    <row r="856" ht="15">
      <c r="D856" s="188"/>
    </row>
    <row r="857" ht="15">
      <c r="D857" s="188"/>
    </row>
    <row r="858" ht="15">
      <c r="D858" s="188"/>
    </row>
    <row r="859" ht="15">
      <c r="D859" s="188"/>
    </row>
    <row r="860" ht="15">
      <c r="D860" s="188"/>
    </row>
    <row r="861" ht="15">
      <c r="D861" s="188"/>
    </row>
    <row r="862" ht="15">
      <c r="D862" s="188"/>
    </row>
    <row r="863" ht="15">
      <c r="D863" s="188"/>
    </row>
    <row r="864" ht="15">
      <c r="D864" s="188"/>
    </row>
    <row r="865" ht="15">
      <c r="D865" s="188"/>
    </row>
    <row r="866" ht="15">
      <c r="D866" s="188"/>
    </row>
    <row r="867" ht="15">
      <c r="D867" s="188"/>
    </row>
    <row r="868" ht="15">
      <c r="D868" s="188"/>
    </row>
    <row r="869" ht="15">
      <c r="D869" s="188"/>
    </row>
    <row r="870" ht="15">
      <c r="D870" s="188"/>
    </row>
    <row r="871" ht="15">
      <c r="D871" s="188"/>
    </row>
    <row r="872" ht="15">
      <c r="D872" s="188"/>
    </row>
    <row r="873" ht="15">
      <c r="D873" s="188"/>
    </row>
    <row r="874" ht="15">
      <c r="D874" s="188"/>
    </row>
    <row r="875" ht="15">
      <c r="D875" s="188"/>
    </row>
    <row r="876" ht="15">
      <c r="D876" s="188"/>
    </row>
    <row r="877" ht="15">
      <c r="D877" s="188"/>
    </row>
    <row r="878" ht="15">
      <c r="D878" s="188"/>
    </row>
    <row r="879" ht="15">
      <c r="D879" s="188"/>
    </row>
    <row r="880" ht="15">
      <c r="D880" s="188"/>
    </row>
    <row r="881" ht="15">
      <c r="D881" s="188"/>
    </row>
    <row r="882" ht="15">
      <c r="D882" s="188"/>
    </row>
    <row r="883" ht="15">
      <c r="D883" s="188"/>
    </row>
    <row r="884" ht="15">
      <c r="D884" s="188"/>
    </row>
    <row r="885" ht="15">
      <c r="D885" s="188"/>
    </row>
    <row r="886" ht="15">
      <c r="D886" s="188"/>
    </row>
    <row r="887" ht="15">
      <c r="D887" s="188"/>
    </row>
    <row r="888" ht="15">
      <c r="D888" s="188"/>
    </row>
    <row r="889" ht="15">
      <c r="D889" s="188"/>
    </row>
    <row r="890" ht="15">
      <c r="D890" s="188"/>
    </row>
    <row r="891" ht="15">
      <c r="D891" s="188"/>
    </row>
    <row r="892" ht="15">
      <c r="D892" s="188"/>
    </row>
    <row r="893" ht="15">
      <c r="D893" s="188"/>
    </row>
    <row r="894" ht="15">
      <c r="D894" s="188"/>
    </row>
    <row r="895" ht="15">
      <c r="D895" s="188"/>
    </row>
    <row r="896" ht="15">
      <c r="D896" s="188"/>
    </row>
    <row r="897" ht="15">
      <c r="D897" s="188"/>
    </row>
    <row r="898" ht="15">
      <c r="D898" s="188"/>
    </row>
    <row r="899" ht="15">
      <c r="D899" s="188"/>
    </row>
    <row r="900" ht="15">
      <c r="D900" s="188"/>
    </row>
    <row r="901" ht="15">
      <c r="D901" s="188"/>
    </row>
    <row r="902" ht="15">
      <c r="D902" s="188"/>
    </row>
    <row r="903" ht="15">
      <c r="D903" s="188"/>
    </row>
    <row r="904" ht="15">
      <c r="D904" s="188"/>
    </row>
    <row r="905" ht="15">
      <c r="D905" s="188"/>
    </row>
    <row r="906" ht="15">
      <c r="D906" s="188"/>
    </row>
    <row r="907" ht="15">
      <c r="D907" s="188"/>
    </row>
    <row r="908" ht="15">
      <c r="D908" s="188"/>
    </row>
    <row r="909" ht="15">
      <c r="D909" s="188"/>
    </row>
    <row r="910" ht="15">
      <c r="D910" s="188"/>
    </row>
    <row r="911" ht="15">
      <c r="D911" s="188"/>
    </row>
    <row r="912" ht="15">
      <c r="D912" s="188"/>
    </row>
    <row r="913" ht="15">
      <c r="D913" s="188"/>
    </row>
    <row r="914" ht="15">
      <c r="D914" s="188"/>
    </row>
    <row r="915" ht="15">
      <c r="D915" s="188"/>
    </row>
    <row r="916" ht="15">
      <c r="D916" s="188"/>
    </row>
    <row r="917" ht="15">
      <c r="D917" s="188"/>
    </row>
    <row r="918" ht="15">
      <c r="D918" s="188"/>
    </row>
    <row r="919" ht="15">
      <c r="D919" s="188"/>
    </row>
    <row r="920" ht="15">
      <c r="D920" s="188"/>
    </row>
    <row r="921" ht="15">
      <c r="D921" s="188"/>
    </row>
    <row r="922" ht="15">
      <c r="D922" s="188"/>
    </row>
    <row r="923" ht="15">
      <c r="D923" s="188"/>
    </row>
    <row r="924" ht="15">
      <c r="D924" s="188"/>
    </row>
    <row r="925" ht="15">
      <c r="D925" s="188"/>
    </row>
    <row r="926" ht="15">
      <c r="D926" s="188"/>
    </row>
    <row r="927" ht="15">
      <c r="D927" s="188"/>
    </row>
    <row r="928" ht="15">
      <c r="D928" s="188"/>
    </row>
    <row r="929" ht="15">
      <c r="D929" s="188"/>
    </row>
    <row r="930" ht="15">
      <c r="D930" s="188"/>
    </row>
    <row r="931" ht="15">
      <c r="D931" s="188"/>
    </row>
    <row r="932" ht="15">
      <c r="D932" s="188"/>
    </row>
    <row r="933" ht="15">
      <c r="D933" s="188"/>
    </row>
    <row r="934" ht="15">
      <c r="D934" s="188"/>
    </row>
    <row r="935" ht="15">
      <c r="D935" s="188"/>
    </row>
    <row r="936" ht="15">
      <c r="D936" s="188"/>
    </row>
    <row r="937" ht="15">
      <c r="D937" s="188"/>
    </row>
    <row r="938" ht="15">
      <c r="D938" s="188"/>
    </row>
    <row r="939" ht="15">
      <c r="D939" s="188"/>
    </row>
    <row r="940" ht="15">
      <c r="D940" s="188"/>
    </row>
    <row r="941" ht="15">
      <c r="D941" s="188"/>
    </row>
    <row r="942" ht="15">
      <c r="D942" s="188"/>
    </row>
    <row r="943" ht="15">
      <c r="D943" s="188"/>
    </row>
    <row r="944" ht="15">
      <c r="D944" s="188"/>
    </row>
    <row r="945" ht="15">
      <c r="D945" s="188"/>
    </row>
    <row r="946" ht="15">
      <c r="D946" s="188"/>
    </row>
    <row r="947" ht="15">
      <c r="D947" s="188"/>
    </row>
    <row r="948" ht="15">
      <c r="D948" s="188"/>
    </row>
    <row r="949" ht="15">
      <c r="D949" s="188"/>
    </row>
    <row r="950" ht="15">
      <c r="D950" s="188"/>
    </row>
    <row r="951" ht="15">
      <c r="D951" s="188"/>
    </row>
    <row r="952" ht="15">
      <c r="D952" s="188"/>
    </row>
    <row r="953" ht="15">
      <c r="D953" s="188"/>
    </row>
    <row r="954" ht="15">
      <c r="D954" s="188"/>
    </row>
    <row r="955" ht="15">
      <c r="D955" s="188"/>
    </row>
    <row r="956" ht="15">
      <c r="D956" s="188"/>
    </row>
    <row r="957" ht="15">
      <c r="D957" s="188"/>
    </row>
    <row r="958" ht="15">
      <c r="D958" s="188"/>
    </row>
    <row r="959" ht="15">
      <c r="D959" s="188"/>
    </row>
    <row r="960" ht="15">
      <c r="D960" s="188"/>
    </row>
    <row r="961" ht="15">
      <c r="D961" s="188"/>
    </row>
    <row r="962" ht="15">
      <c r="D962" s="188"/>
    </row>
    <row r="963" ht="15">
      <c r="D963" s="188"/>
    </row>
    <row r="964" ht="15">
      <c r="D964" s="188"/>
    </row>
    <row r="965" ht="15">
      <c r="D965" s="188"/>
    </row>
    <row r="966" ht="15">
      <c r="D966" s="188"/>
    </row>
    <row r="967" ht="15">
      <c r="D967" s="188"/>
    </row>
    <row r="968" ht="15">
      <c r="D968" s="188"/>
    </row>
    <row r="969" ht="15">
      <c r="D969" s="188"/>
    </row>
    <row r="970" ht="15">
      <c r="D970" s="188"/>
    </row>
    <row r="971" ht="15">
      <c r="D971" s="188"/>
    </row>
    <row r="972" ht="15">
      <c r="D972" s="188"/>
    </row>
    <row r="973" ht="15">
      <c r="D973" s="188"/>
    </row>
    <row r="974" ht="15">
      <c r="D974" s="188"/>
    </row>
    <row r="975" ht="15">
      <c r="D975" s="188"/>
    </row>
    <row r="976" ht="15">
      <c r="D976" s="188"/>
    </row>
    <row r="977" ht="15">
      <c r="D977" s="188"/>
    </row>
    <row r="978" ht="15">
      <c r="D978" s="188"/>
    </row>
    <row r="979" ht="15">
      <c r="D979" s="188"/>
    </row>
    <row r="980" ht="15">
      <c r="D980" s="188"/>
    </row>
    <row r="981" ht="15">
      <c r="D981" s="188"/>
    </row>
    <row r="982" ht="15">
      <c r="D982" s="188"/>
    </row>
    <row r="983" ht="15">
      <c r="D983" s="188"/>
    </row>
    <row r="984" ht="15">
      <c r="D984" s="188"/>
    </row>
    <row r="985" ht="15">
      <c r="D985" s="188"/>
    </row>
    <row r="986" ht="15">
      <c r="D986" s="188"/>
    </row>
    <row r="987" ht="15">
      <c r="D987" s="188"/>
    </row>
    <row r="988" ht="15">
      <c r="D988" s="188"/>
    </row>
    <row r="989" ht="15">
      <c r="D989" s="188"/>
    </row>
    <row r="990" ht="15">
      <c r="D990" s="188"/>
    </row>
    <row r="991" ht="15">
      <c r="D991" s="188"/>
    </row>
    <row r="992" ht="15">
      <c r="D992" s="188"/>
    </row>
    <row r="993" ht="15">
      <c r="D993" s="188"/>
    </row>
    <row r="994" ht="15">
      <c r="D994" s="188"/>
    </row>
    <row r="995" ht="15">
      <c r="D995" s="188"/>
    </row>
    <row r="996" ht="15">
      <c r="D996" s="188"/>
    </row>
    <row r="997" ht="15">
      <c r="D997" s="188"/>
    </row>
    <row r="998" ht="15">
      <c r="D998" s="188"/>
    </row>
    <row r="999" ht="15">
      <c r="D999" s="188"/>
    </row>
    <row r="1000" ht="15">
      <c r="D1000" s="188"/>
    </row>
    <row r="1001" ht="15">
      <c r="D1001" s="188"/>
    </row>
    <row r="1002" ht="15">
      <c r="D1002" s="188"/>
    </row>
    <row r="1003" ht="15">
      <c r="D1003" s="188"/>
    </row>
    <row r="1004" ht="15">
      <c r="D1004" s="188"/>
    </row>
    <row r="1005" ht="15">
      <c r="D1005" s="188"/>
    </row>
    <row r="1006" ht="15">
      <c r="D1006" s="188"/>
    </row>
    <row r="1007" ht="15">
      <c r="D1007" s="188"/>
    </row>
    <row r="1008" ht="15">
      <c r="D1008" s="188"/>
    </row>
    <row r="1009" ht="15">
      <c r="D1009" s="188"/>
    </row>
    <row r="1010" ht="15">
      <c r="D1010" s="188"/>
    </row>
    <row r="1011" ht="15">
      <c r="D1011" s="188"/>
    </row>
    <row r="1012" ht="15">
      <c r="D1012" s="188"/>
    </row>
    <row r="1013" ht="15">
      <c r="D1013" s="188"/>
    </row>
    <row r="1014" ht="15">
      <c r="D1014" s="188"/>
    </row>
    <row r="1015" ht="15">
      <c r="D1015" s="188"/>
    </row>
    <row r="1016" ht="15">
      <c r="D1016" s="188"/>
    </row>
    <row r="1017" ht="15">
      <c r="D1017" s="188"/>
    </row>
    <row r="1018" ht="15">
      <c r="D1018" s="188"/>
    </row>
    <row r="1019" ht="15">
      <c r="D1019" s="188"/>
    </row>
    <row r="1020" ht="15">
      <c r="D1020" s="188"/>
    </row>
    <row r="1021" ht="15">
      <c r="D1021" s="188"/>
    </row>
    <row r="1022" ht="15">
      <c r="D1022" s="188"/>
    </row>
    <row r="1023" ht="15">
      <c r="D1023" s="188"/>
    </row>
    <row r="1024" ht="15">
      <c r="D1024" s="188"/>
    </row>
    <row r="1025" ht="15">
      <c r="D1025" s="188"/>
    </row>
    <row r="1026" ht="15">
      <c r="D1026" s="188"/>
    </row>
    <row r="1027" ht="15">
      <c r="D1027" s="188"/>
    </row>
    <row r="1028" ht="15">
      <c r="D1028" s="188"/>
    </row>
    <row r="1029" ht="15">
      <c r="D1029" s="188"/>
    </row>
    <row r="1030" ht="15">
      <c r="D1030" s="188"/>
    </row>
    <row r="1031" ht="15">
      <c r="D1031" s="188"/>
    </row>
    <row r="1032" ht="15">
      <c r="D1032" s="188"/>
    </row>
    <row r="1033" ht="15">
      <c r="D1033" s="188"/>
    </row>
    <row r="1034" ht="15">
      <c r="D1034" s="188"/>
    </row>
    <row r="1035" ht="15">
      <c r="D1035" s="188"/>
    </row>
    <row r="1036" ht="15">
      <c r="D1036" s="188"/>
    </row>
    <row r="1037" ht="15">
      <c r="D1037" s="188"/>
    </row>
    <row r="1038" ht="15">
      <c r="D1038" s="188"/>
    </row>
    <row r="1039" ht="15">
      <c r="D1039" s="188"/>
    </row>
    <row r="1040" ht="15">
      <c r="D1040" s="188"/>
    </row>
    <row r="1041" ht="15">
      <c r="D1041" s="188"/>
    </row>
    <row r="1042" ht="15">
      <c r="D1042" s="188"/>
    </row>
    <row r="1043" ht="15">
      <c r="D1043" s="188"/>
    </row>
    <row r="1044" ht="15">
      <c r="D1044" s="188"/>
    </row>
    <row r="1045" ht="15">
      <c r="D1045" s="188"/>
    </row>
    <row r="1046" ht="15">
      <c r="D1046" s="188"/>
    </row>
    <row r="1047" ht="15">
      <c r="D1047" s="188"/>
    </row>
    <row r="1048" ht="15">
      <c r="D1048" s="188"/>
    </row>
    <row r="1049" ht="15">
      <c r="D1049" s="188"/>
    </row>
    <row r="1050" ht="15">
      <c r="D1050" s="188"/>
    </row>
    <row r="1051" ht="15">
      <c r="D1051" s="188"/>
    </row>
    <row r="1052" ht="15">
      <c r="D1052" s="188"/>
    </row>
    <row r="1053" ht="15">
      <c r="D1053" s="188"/>
    </row>
    <row r="1054" ht="15">
      <c r="D1054" s="188"/>
    </row>
    <row r="1055" ht="15">
      <c r="D1055" s="188"/>
    </row>
    <row r="1056" ht="15">
      <c r="D1056" s="188"/>
    </row>
    <row r="1057" ht="15">
      <c r="D1057" s="188"/>
    </row>
    <row r="1058" ht="15">
      <c r="D1058" s="188"/>
    </row>
    <row r="1059" ht="15">
      <c r="D1059" s="188"/>
    </row>
    <row r="1060" ht="15">
      <c r="D1060" s="188"/>
    </row>
    <row r="1061" ht="15">
      <c r="D1061" s="188"/>
    </row>
    <row r="1062" ht="15">
      <c r="D1062" s="188"/>
    </row>
    <row r="1063" ht="15">
      <c r="D1063" s="188"/>
    </row>
    <row r="1064" ht="15">
      <c r="D1064" s="188"/>
    </row>
    <row r="1065" ht="15">
      <c r="D1065" s="188"/>
    </row>
    <row r="1066" ht="15">
      <c r="D1066" s="188"/>
    </row>
    <row r="1067" ht="15">
      <c r="D1067" s="188"/>
    </row>
    <row r="1068" ht="15">
      <c r="D1068" s="188"/>
    </row>
    <row r="1069" ht="15">
      <c r="D1069" s="188"/>
    </row>
    <row r="1070" ht="15">
      <c r="D1070" s="188"/>
    </row>
    <row r="1071" ht="15">
      <c r="D1071" s="188"/>
    </row>
    <row r="1072" ht="15">
      <c r="D1072" s="188"/>
    </row>
    <row r="1073" ht="15">
      <c r="D1073" s="188"/>
    </row>
    <row r="1074" ht="15">
      <c r="D1074" s="188"/>
    </row>
    <row r="1075" ht="15">
      <c r="D1075" s="188"/>
    </row>
    <row r="1076" ht="15">
      <c r="D1076" s="188"/>
    </row>
    <row r="1077" ht="15">
      <c r="D1077" s="188"/>
    </row>
    <row r="1078" ht="15">
      <c r="D1078" s="188"/>
    </row>
    <row r="1079" ht="15">
      <c r="D1079" s="188"/>
    </row>
    <row r="1080" ht="15">
      <c r="D1080" s="188"/>
    </row>
    <row r="1081" ht="15">
      <c r="D1081" s="188"/>
    </row>
    <row r="1082" ht="15">
      <c r="D1082" s="188"/>
    </row>
    <row r="1083" ht="15">
      <c r="D1083" s="188"/>
    </row>
    <row r="1084" ht="15">
      <c r="D1084" s="188"/>
    </row>
    <row r="1085" ht="15">
      <c r="D1085" s="188"/>
    </row>
    <row r="1086" ht="15">
      <c r="D1086" s="188"/>
    </row>
    <row r="1087" ht="15">
      <c r="D1087" s="188"/>
    </row>
    <row r="1088" ht="15">
      <c r="D1088" s="188"/>
    </row>
    <row r="1089" ht="15">
      <c r="D1089" s="188"/>
    </row>
    <row r="1090" ht="15">
      <c r="D1090" s="188"/>
    </row>
    <row r="1091" ht="15">
      <c r="D1091" s="188"/>
    </row>
    <row r="1092" ht="15">
      <c r="D1092" s="188"/>
    </row>
    <row r="1093" ht="15">
      <c r="D1093" s="188"/>
    </row>
    <row r="1094" ht="15">
      <c r="D1094" s="188"/>
    </row>
    <row r="1095" ht="15">
      <c r="D1095" s="188"/>
    </row>
    <row r="1096" ht="15">
      <c r="D1096" s="188"/>
    </row>
    <row r="1097" ht="15">
      <c r="D1097" s="188"/>
    </row>
    <row r="1098" ht="15">
      <c r="D1098" s="188"/>
    </row>
    <row r="1099" ht="15">
      <c r="D1099" s="188"/>
    </row>
    <row r="1100" ht="15">
      <c r="D1100" s="188"/>
    </row>
    <row r="1101" ht="15">
      <c r="D1101" s="188"/>
    </row>
    <row r="1102" ht="15">
      <c r="D1102" s="188"/>
    </row>
    <row r="1103" ht="15">
      <c r="D1103" s="188"/>
    </row>
    <row r="1104" ht="15">
      <c r="D1104" s="188"/>
    </row>
    <row r="1105" ht="15">
      <c r="D1105" s="188"/>
    </row>
    <row r="1106" ht="15">
      <c r="D1106" s="188"/>
    </row>
    <row r="1107" ht="15">
      <c r="D1107" s="188"/>
    </row>
    <row r="1108" ht="15">
      <c r="D1108" s="188"/>
    </row>
    <row r="1109" ht="15">
      <c r="D1109" s="188"/>
    </row>
    <row r="1110" ht="15">
      <c r="D1110" s="188"/>
    </row>
    <row r="1111" ht="15">
      <c r="D1111" s="188"/>
    </row>
    <row r="1112" ht="15">
      <c r="D1112" s="188"/>
    </row>
    <row r="1113" ht="15">
      <c r="D1113" s="188"/>
    </row>
    <row r="1114" ht="15">
      <c r="D1114" s="188"/>
    </row>
    <row r="1115" ht="15">
      <c r="D1115" s="188"/>
    </row>
    <row r="1116" ht="15">
      <c r="D1116" s="188"/>
    </row>
    <row r="1117" ht="15">
      <c r="D1117" s="188"/>
    </row>
    <row r="1118" ht="15">
      <c r="D1118" s="188"/>
    </row>
    <row r="1119" ht="15">
      <c r="D1119" s="188"/>
    </row>
    <row r="1120" ht="15">
      <c r="D1120" s="188"/>
    </row>
    <row r="1121" ht="15">
      <c r="D1121" s="188"/>
    </row>
    <row r="1122" ht="15">
      <c r="D1122" s="188"/>
    </row>
    <row r="1123" ht="15">
      <c r="D1123" s="188"/>
    </row>
    <row r="1124" ht="15">
      <c r="D1124" s="188"/>
    </row>
    <row r="1125" ht="15">
      <c r="D1125" s="188"/>
    </row>
    <row r="1126" ht="15">
      <c r="D1126" s="188"/>
    </row>
    <row r="1127" ht="15">
      <c r="D1127" s="188"/>
    </row>
    <row r="1128" ht="15">
      <c r="D1128" s="188"/>
    </row>
    <row r="1129" ht="15">
      <c r="D1129" s="188"/>
    </row>
    <row r="1130" ht="15">
      <c r="D1130" s="188"/>
    </row>
    <row r="1131" ht="15">
      <c r="D1131" s="188"/>
    </row>
    <row r="1132" ht="15">
      <c r="D1132" s="188"/>
    </row>
    <row r="1133" ht="15">
      <c r="D1133" s="188"/>
    </row>
    <row r="1134" ht="15">
      <c r="D1134" s="188"/>
    </row>
    <row r="1135" ht="15">
      <c r="D1135" s="188"/>
    </row>
    <row r="1136" ht="15">
      <c r="D1136" s="188"/>
    </row>
    <row r="1137" ht="15">
      <c r="D1137" s="188"/>
    </row>
    <row r="1138" ht="15">
      <c r="D1138" s="188"/>
    </row>
    <row r="1139" ht="15">
      <c r="D1139" s="188"/>
    </row>
    <row r="1140" ht="15">
      <c r="D1140" s="188"/>
    </row>
    <row r="1141" ht="15">
      <c r="D1141" s="188"/>
    </row>
    <row r="1142" ht="15">
      <c r="D1142" s="188"/>
    </row>
    <row r="1143" ht="15">
      <c r="D1143" s="188"/>
    </row>
    <row r="1144" ht="15">
      <c r="D1144" s="188"/>
    </row>
    <row r="1145" ht="15">
      <c r="D1145" s="188"/>
    </row>
    <row r="1146" ht="15">
      <c r="D1146" s="188"/>
    </row>
    <row r="1147" ht="15">
      <c r="D1147" s="188"/>
    </row>
    <row r="1148" ht="15">
      <c r="D1148" s="188"/>
    </row>
    <row r="1149" ht="15">
      <c r="D1149" s="188"/>
    </row>
    <row r="1150" ht="15">
      <c r="D1150" s="188"/>
    </row>
    <row r="1151" ht="15">
      <c r="D1151" s="188"/>
    </row>
    <row r="1152" ht="15">
      <c r="D1152" s="188"/>
    </row>
    <row r="1153" ht="15">
      <c r="D1153" s="188"/>
    </row>
    <row r="1154" ht="15">
      <c r="D1154" s="188"/>
    </row>
    <row r="1155" ht="15">
      <c r="D1155" s="188"/>
    </row>
    <row r="1156" ht="15">
      <c r="D1156" s="188"/>
    </row>
    <row r="1157" ht="15">
      <c r="D1157" s="188"/>
    </row>
    <row r="1158" ht="15">
      <c r="D1158" s="188"/>
    </row>
    <row r="1159" ht="15">
      <c r="D1159" s="188"/>
    </row>
    <row r="1160" ht="15">
      <c r="D1160" s="188"/>
    </row>
    <row r="1161" ht="15">
      <c r="D1161" s="188"/>
    </row>
    <row r="1162" ht="15">
      <c r="D1162" s="188"/>
    </row>
    <row r="1163" ht="15">
      <c r="D1163" s="188"/>
    </row>
    <row r="1164" ht="15">
      <c r="D1164" s="188"/>
    </row>
    <row r="1165" ht="15">
      <c r="D1165" s="188"/>
    </row>
    <row r="1166" ht="15">
      <c r="D1166" s="188"/>
    </row>
    <row r="1167" ht="15">
      <c r="D1167" s="188"/>
    </row>
    <row r="1168" ht="15">
      <c r="D1168" s="188"/>
    </row>
    <row r="1169" ht="15">
      <c r="D1169" s="188"/>
    </row>
    <row r="1170" ht="15">
      <c r="D1170" s="188"/>
    </row>
    <row r="1171" ht="15">
      <c r="D1171" s="188"/>
    </row>
    <row r="1172" ht="15">
      <c r="D1172" s="188"/>
    </row>
    <row r="1173" ht="15">
      <c r="D1173" s="188"/>
    </row>
    <row r="1174" ht="15">
      <c r="D1174" s="188"/>
    </row>
    <row r="1175" ht="15">
      <c r="D1175" s="188"/>
    </row>
    <row r="1176" ht="15">
      <c r="D1176" s="188"/>
    </row>
    <row r="1177" ht="15">
      <c r="D1177" s="188"/>
    </row>
    <row r="1178" ht="15">
      <c r="D1178" s="188"/>
    </row>
    <row r="1179" ht="15">
      <c r="D1179" s="188"/>
    </row>
    <row r="1180" ht="15">
      <c r="D1180" s="188"/>
    </row>
    <row r="1181" ht="15">
      <c r="D1181" s="188"/>
    </row>
    <row r="1182" ht="15">
      <c r="D1182" s="188"/>
    </row>
    <row r="1183" ht="15">
      <c r="D1183" s="188"/>
    </row>
    <row r="1184" ht="15">
      <c r="D1184" s="188"/>
    </row>
    <row r="1185" ht="15">
      <c r="D1185" s="188"/>
    </row>
    <row r="1186" ht="15">
      <c r="D1186" s="188"/>
    </row>
    <row r="1187" ht="15">
      <c r="D1187" s="188"/>
    </row>
    <row r="1188" ht="15">
      <c r="D1188" s="188"/>
    </row>
    <row r="1189" ht="15">
      <c r="D1189" s="188"/>
    </row>
    <row r="1190" ht="15">
      <c r="D1190" s="188"/>
    </row>
    <row r="1191" ht="15">
      <c r="D1191" s="188"/>
    </row>
    <row r="1192" ht="15">
      <c r="D1192" s="188"/>
    </row>
    <row r="1193" ht="15">
      <c r="D1193" s="188"/>
    </row>
    <row r="1194" ht="15">
      <c r="D1194" s="188"/>
    </row>
    <row r="1195" ht="15">
      <c r="D1195" s="188"/>
    </row>
    <row r="1196" ht="15">
      <c r="D1196" s="188"/>
    </row>
    <row r="1197" ht="15">
      <c r="D1197" s="188"/>
    </row>
    <row r="1198" ht="15">
      <c r="D1198" s="188"/>
    </row>
    <row r="1199" ht="15">
      <c r="D1199" s="188"/>
    </row>
    <row r="1200" ht="15">
      <c r="D1200" s="188"/>
    </row>
    <row r="1201" ht="15">
      <c r="D1201" s="188"/>
    </row>
    <row r="1202" ht="15">
      <c r="D1202" s="188"/>
    </row>
    <row r="1203" ht="15">
      <c r="D1203" s="188"/>
    </row>
    <row r="1204" ht="15">
      <c r="D1204" s="188"/>
    </row>
    <row r="1205" ht="15">
      <c r="D1205" s="188"/>
    </row>
    <row r="1206" ht="15">
      <c r="D1206" s="188"/>
    </row>
    <row r="1207" ht="15">
      <c r="D1207" s="188"/>
    </row>
    <row r="1208" ht="15">
      <c r="D1208" s="188"/>
    </row>
    <row r="1209" ht="15">
      <c r="D1209" s="188"/>
    </row>
    <row r="1210" ht="15">
      <c r="D1210" s="188"/>
    </row>
    <row r="1211" ht="15">
      <c r="D1211" s="188"/>
    </row>
    <row r="1212" ht="15">
      <c r="D1212" s="188"/>
    </row>
    <row r="1213" ht="15">
      <c r="D1213" s="188"/>
    </row>
    <row r="1214" ht="15">
      <c r="D1214" s="188"/>
    </row>
    <row r="1215" ht="15">
      <c r="D1215" s="188"/>
    </row>
    <row r="1216" ht="15">
      <c r="D1216" s="188"/>
    </row>
    <row r="1217" ht="15">
      <c r="D1217" s="188"/>
    </row>
    <row r="1218" ht="15">
      <c r="D1218" s="188"/>
    </row>
    <row r="1219" ht="15">
      <c r="D1219" s="188"/>
    </row>
    <row r="1220" ht="15">
      <c r="D1220" s="188"/>
    </row>
    <row r="1221" ht="15">
      <c r="D1221" s="188"/>
    </row>
    <row r="1222" ht="15">
      <c r="D1222" s="188"/>
    </row>
    <row r="1223" ht="15">
      <c r="D1223" s="188"/>
    </row>
    <row r="1224" ht="15">
      <c r="D1224" s="188"/>
    </row>
    <row r="1225" ht="15">
      <c r="D1225" s="188"/>
    </row>
    <row r="1226" ht="15">
      <c r="D1226" s="188"/>
    </row>
    <row r="1227" ht="15">
      <c r="D1227" s="188"/>
    </row>
    <row r="1228" ht="15">
      <c r="D1228" s="188"/>
    </row>
    <row r="1229" ht="15">
      <c r="D1229" s="188"/>
    </row>
    <row r="1230" ht="15">
      <c r="D1230" s="188"/>
    </row>
    <row r="1231" ht="15">
      <c r="D1231" s="188"/>
    </row>
    <row r="1232" ht="15">
      <c r="D1232" s="188"/>
    </row>
    <row r="1233" ht="15">
      <c r="D1233" s="188"/>
    </row>
    <row r="1234" ht="15">
      <c r="D1234" s="188"/>
    </row>
    <row r="1235" ht="15">
      <c r="D1235" s="188"/>
    </row>
    <row r="1236" ht="15">
      <c r="D1236" s="188"/>
    </row>
    <row r="1237" ht="15">
      <c r="D1237" s="188"/>
    </row>
    <row r="1238" ht="15">
      <c r="D1238" s="188"/>
    </row>
    <row r="1239" ht="15">
      <c r="D1239" s="188"/>
    </row>
    <row r="1240" ht="15">
      <c r="D1240" s="188"/>
    </row>
    <row r="1241" ht="15">
      <c r="D1241" s="188"/>
    </row>
    <row r="1242" ht="15">
      <c r="D1242" s="188"/>
    </row>
    <row r="1243" ht="15">
      <c r="D1243" s="188"/>
    </row>
    <row r="1244" ht="15">
      <c r="D1244" s="188"/>
    </row>
    <row r="1245" ht="15">
      <c r="D1245" s="188"/>
    </row>
    <row r="1246" ht="15">
      <c r="D1246" s="188"/>
    </row>
    <row r="1247" ht="15">
      <c r="D1247" s="188"/>
    </row>
    <row r="1248" ht="15">
      <c r="D1248" s="188"/>
    </row>
    <row r="1249" ht="15">
      <c r="D1249" s="188"/>
    </row>
    <row r="1250" ht="15">
      <c r="D1250" s="188"/>
    </row>
    <row r="1251" ht="15">
      <c r="D1251" s="188"/>
    </row>
    <row r="1252" ht="15">
      <c r="D1252" s="188"/>
    </row>
    <row r="1253" ht="15">
      <c r="D1253" s="188"/>
    </row>
    <row r="1254" ht="15">
      <c r="D1254" s="188"/>
    </row>
    <row r="1255" ht="15">
      <c r="D1255" s="188"/>
    </row>
    <row r="1256" ht="15">
      <c r="D1256" s="188"/>
    </row>
    <row r="1257" ht="15">
      <c r="D1257" s="188"/>
    </row>
    <row r="1258" ht="15">
      <c r="D1258" s="188"/>
    </row>
    <row r="1259" ht="15">
      <c r="D1259" s="188"/>
    </row>
    <row r="1260" ht="15">
      <c r="D1260" s="188"/>
    </row>
    <row r="1261" ht="15">
      <c r="D1261" s="188"/>
    </row>
    <row r="1262" ht="15">
      <c r="D1262" s="188"/>
    </row>
    <row r="1263" ht="15">
      <c r="D1263" s="188"/>
    </row>
    <row r="1264" ht="15">
      <c r="D1264" s="188"/>
    </row>
    <row r="1265" ht="15">
      <c r="D1265" s="188"/>
    </row>
    <row r="1266" ht="15">
      <c r="D1266" s="188"/>
    </row>
    <row r="1267" ht="15">
      <c r="D1267" s="188"/>
    </row>
    <row r="1268" ht="15">
      <c r="D1268" s="188"/>
    </row>
    <row r="1269" ht="15">
      <c r="D1269" s="188"/>
    </row>
    <row r="1270" ht="15">
      <c r="D1270" s="188"/>
    </row>
    <row r="1271" ht="15">
      <c r="D1271" s="188"/>
    </row>
    <row r="1272" ht="15">
      <c r="D1272" s="188"/>
    </row>
    <row r="1273" ht="15">
      <c r="D1273" s="188"/>
    </row>
    <row r="1274" ht="15">
      <c r="D1274" s="188"/>
    </row>
    <row r="1275" ht="15">
      <c r="D1275" s="188"/>
    </row>
    <row r="1276" ht="15">
      <c r="D1276" s="188"/>
    </row>
    <row r="1277" ht="15">
      <c r="D1277" s="188"/>
    </row>
    <row r="1278" ht="15">
      <c r="D1278" s="188"/>
    </row>
    <row r="1279" ht="15">
      <c r="D1279" s="188"/>
    </row>
    <row r="1280" ht="15">
      <c r="D1280" s="188"/>
    </row>
    <row r="1281" ht="15">
      <c r="D1281" s="188"/>
    </row>
    <row r="1282" ht="15">
      <c r="D1282" s="188"/>
    </row>
    <row r="1283" ht="15">
      <c r="D1283" s="188"/>
    </row>
    <row r="1284" ht="15">
      <c r="D1284" s="188"/>
    </row>
    <row r="1285" ht="15">
      <c r="D1285" s="188"/>
    </row>
    <row r="1286" ht="15">
      <c r="D1286" s="188"/>
    </row>
    <row r="1287" ht="15">
      <c r="D1287" s="188"/>
    </row>
    <row r="1288" ht="15">
      <c r="D1288" s="188"/>
    </row>
    <row r="1289" ht="15">
      <c r="D1289" s="188"/>
    </row>
    <row r="1290" ht="15">
      <c r="D1290" s="188"/>
    </row>
    <row r="1291" ht="15">
      <c r="D1291" s="188"/>
    </row>
    <row r="1292" ht="15">
      <c r="D1292" s="188"/>
    </row>
    <row r="1293" ht="15">
      <c r="D1293" s="188"/>
    </row>
    <row r="1294" ht="15">
      <c r="D1294" s="188"/>
    </row>
    <row r="1295" ht="15">
      <c r="D1295" s="188"/>
    </row>
    <row r="1296" ht="15">
      <c r="D1296" s="188"/>
    </row>
    <row r="1297" ht="15">
      <c r="D1297" s="188"/>
    </row>
    <row r="1298" ht="15">
      <c r="D1298" s="188"/>
    </row>
    <row r="1299" ht="15">
      <c r="D1299" s="188"/>
    </row>
    <row r="1300" ht="15">
      <c r="D1300" s="188"/>
    </row>
    <row r="1301" ht="15">
      <c r="D1301" s="188"/>
    </row>
    <row r="1302" ht="15">
      <c r="D1302" s="188"/>
    </row>
    <row r="1303" ht="15">
      <c r="D1303" s="188"/>
    </row>
    <row r="1304" ht="15">
      <c r="D1304" s="188"/>
    </row>
    <row r="1305" ht="15">
      <c r="D1305" s="188"/>
    </row>
    <row r="1306" ht="15">
      <c r="D1306" s="188"/>
    </row>
    <row r="1307" ht="15">
      <c r="D1307" s="188"/>
    </row>
    <row r="1308" ht="15">
      <c r="D1308" s="188"/>
    </row>
    <row r="1309" ht="15">
      <c r="D1309" s="188"/>
    </row>
    <row r="1310" ht="15">
      <c r="D1310" s="188"/>
    </row>
    <row r="1311" ht="15">
      <c r="D1311" s="188"/>
    </row>
    <row r="1312" ht="15">
      <c r="D1312" s="188"/>
    </row>
    <row r="1313" ht="15">
      <c r="D1313" s="188"/>
    </row>
    <row r="1314" ht="15">
      <c r="D1314" s="188"/>
    </row>
    <row r="1315" ht="15">
      <c r="D1315" s="188"/>
    </row>
    <row r="1316" ht="15">
      <c r="D1316" s="188"/>
    </row>
    <row r="1317" ht="15">
      <c r="D1317" s="188"/>
    </row>
    <row r="1318" ht="15">
      <c r="D1318" s="188"/>
    </row>
    <row r="1319" ht="15">
      <c r="D1319" s="188"/>
    </row>
    <row r="1320" ht="15">
      <c r="D1320" s="188"/>
    </row>
    <row r="1321" ht="15">
      <c r="D1321" s="188"/>
    </row>
    <row r="1322" ht="15">
      <c r="D1322" s="188"/>
    </row>
    <row r="1323" ht="15">
      <c r="D1323" s="188"/>
    </row>
    <row r="1324" ht="15">
      <c r="D1324" s="188"/>
    </row>
    <row r="1325" ht="15">
      <c r="D1325" s="188"/>
    </row>
    <row r="1326" ht="15">
      <c r="D1326" s="188"/>
    </row>
    <row r="1327" ht="15">
      <c r="D1327" s="188"/>
    </row>
    <row r="1328" ht="15">
      <c r="D1328" s="188"/>
    </row>
    <row r="1329" ht="15">
      <c r="D1329" s="188"/>
    </row>
    <row r="1330" ht="15">
      <c r="D1330" s="188"/>
    </row>
    <row r="1331" ht="15">
      <c r="D1331" s="188"/>
    </row>
    <row r="1332" ht="15">
      <c r="D1332" s="188"/>
    </row>
    <row r="1333" ht="15">
      <c r="D1333" s="188"/>
    </row>
    <row r="1334" ht="15">
      <c r="D1334" s="188"/>
    </row>
    <row r="1335" ht="15">
      <c r="D1335" s="188"/>
    </row>
    <row r="1336" ht="15">
      <c r="D1336" s="188"/>
    </row>
    <row r="1337" ht="15">
      <c r="D1337" s="188"/>
    </row>
    <row r="1338" ht="15">
      <c r="D1338" s="188"/>
    </row>
    <row r="1339" ht="15">
      <c r="D1339" s="188"/>
    </row>
    <row r="1340" ht="15">
      <c r="D1340" s="188"/>
    </row>
    <row r="1341" ht="15">
      <c r="D1341" s="188"/>
    </row>
    <row r="1342" ht="15">
      <c r="D1342" s="188"/>
    </row>
    <row r="1343" ht="15">
      <c r="D1343" s="188"/>
    </row>
    <row r="1344" ht="15">
      <c r="D1344" s="188"/>
    </row>
    <row r="1345" ht="15">
      <c r="D1345" s="188"/>
    </row>
    <row r="1346" ht="15">
      <c r="D1346" s="188"/>
    </row>
    <row r="1347" ht="15">
      <c r="D1347" s="188"/>
    </row>
    <row r="1348" ht="15">
      <c r="D1348" s="188"/>
    </row>
    <row r="1349" ht="15">
      <c r="D1349" s="188"/>
    </row>
    <row r="1350" ht="15">
      <c r="D1350" s="188"/>
    </row>
    <row r="1351" ht="15">
      <c r="D1351" s="188"/>
    </row>
    <row r="1352" ht="15">
      <c r="D1352" s="188"/>
    </row>
    <row r="1353" ht="15">
      <c r="D1353" s="188"/>
    </row>
    <row r="1354" ht="15">
      <c r="D1354" s="188"/>
    </row>
    <row r="1355" ht="15">
      <c r="D1355" s="188"/>
    </row>
    <row r="1356" ht="15">
      <c r="D1356" s="188"/>
    </row>
    <row r="1357" ht="15">
      <c r="D1357" s="188"/>
    </row>
    <row r="1358" ht="15">
      <c r="D1358" s="188"/>
    </row>
    <row r="1359" ht="15">
      <c r="D1359" s="188"/>
    </row>
    <row r="1360" ht="15">
      <c r="D1360" s="188"/>
    </row>
    <row r="1361" ht="15">
      <c r="D1361" s="188"/>
    </row>
    <row r="1362" ht="15">
      <c r="D1362" s="188"/>
    </row>
    <row r="1363" ht="15">
      <c r="D1363" s="188"/>
    </row>
    <row r="1364" ht="15">
      <c r="D1364" s="188"/>
    </row>
    <row r="1365" ht="15">
      <c r="D1365" s="188"/>
    </row>
    <row r="1366" ht="15">
      <c r="D1366" s="188"/>
    </row>
    <row r="1367" ht="15">
      <c r="D1367" s="188"/>
    </row>
    <row r="1368" ht="15">
      <c r="D1368" s="188"/>
    </row>
    <row r="1369" ht="15">
      <c r="D1369" s="188"/>
    </row>
    <row r="1370" ht="15">
      <c r="D1370" s="188"/>
    </row>
    <row r="1371" ht="15">
      <c r="D1371" s="188"/>
    </row>
    <row r="1372" ht="15">
      <c r="D1372" s="188"/>
    </row>
    <row r="1373" ht="15">
      <c r="D1373" s="188"/>
    </row>
    <row r="1374" ht="15">
      <c r="D1374" s="188"/>
    </row>
    <row r="1375" ht="15">
      <c r="D1375" s="188"/>
    </row>
    <row r="1376" ht="15">
      <c r="D1376" s="188"/>
    </row>
    <row r="1377" ht="15">
      <c r="D1377" s="188"/>
    </row>
    <row r="1378" ht="15">
      <c r="D1378" s="188"/>
    </row>
    <row r="1379" ht="15">
      <c r="D1379" s="188"/>
    </row>
    <row r="1380" ht="15">
      <c r="D1380" s="188"/>
    </row>
    <row r="1381" ht="15">
      <c r="D1381" s="188"/>
    </row>
    <row r="1382" ht="15">
      <c r="D1382" s="188"/>
    </row>
    <row r="1383" ht="15">
      <c r="D1383" s="188"/>
    </row>
    <row r="1384" ht="15">
      <c r="D1384" s="188"/>
    </row>
    <row r="1385" ht="15">
      <c r="D1385" s="188"/>
    </row>
    <row r="1386" ht="15">
      <c r="D1386" s="188"/>
    </row>
    <row r="1387" ht="15">
      <c r="D1387" s="188"/>
    </row>
    <row r="1388" ht="15">
      <c r="D1388" s="188"/>
    </row>
    <row r="1389" ht="15">
      <c r="D1389" s="188"/>
    </row>
    <row r="1390" ht="15">
      <c r="D1390" s="188"/>
    </row>
    <row r="1391" ht="15">
      <c r="D1391" s="188"/>
    </row>
    <row r="1392" ht="15">
      <c r="D1392" s="188"/>
    </row>
    <row r="1393" ht="15">
      <c r="D1393" s="188"/>
    </row>
    <row r="1394" ht="15">
      <c r="D1394" s="188"/>
    </row>
    <row r="1395" ht="15">
      <c r="D1395" s="188"/>
    </row>
    <row r="1396" ht="15">
      <c r="D1396" s="188"/>
    </row>
    <row r="1397" ht="15">
      <c r="D1397" s="188"/>
    </row>
    <row r="1398" ht="15">
      <c r="D1398" s="188"/>
    </row>
    <row r="1399" ht="15">
      <c r="D1399" s="188"/>
    </row>
    <row r="1400" ht="15">
      <c r="D1400" s="188"/>
    </row>
    <row r="1401" ht="15">
      <c r="D1401" s="188"/>
    </row>
    <row r="1402" ht="15">
      <c r="D1402" s="188"/>
    </row>
    <row r="1403" ht="15">
      <c r="D1403" s="188"/>
    </row>
    <row r="1404" ht="15">
      <c r="D1404" s="188"/>
    </row>
    <row r="1405" ht="15">
      <c r="D1405" s="188"/>
    </row>
    <row r="1406" ht="15">
      <c r="D1406" s="188"/>
    </row>
    <row r="1407" ht="15">
      <c r="D1407" s="188"/>
    </row>
    <row r="1408" ht="15">
      <c r="D1408" s="188"/>
    </row>
    <row r="1409" ht="15">
      <c r="D1409" s="188"/>
    </row>
    <row r="1410" ht="15">
      <c r="D1410" s="188"/>
    </row>
    <row r="1411" ht="15">
      <c r="D1411" s="188"/>
    </row>
    <row r="1412" ht="15">
      <c r="D1412" s="188"/>
    </row>
    <row r="1413" ht="15">
      <c r="D1413" s="188"/>
    </row>
    <row r="1414" ht="15">
      <c r="D1414" s="188"/>
    </row>
    <row r="1415" ht="15">
      <c r="D1415" s="188"/>
    </row>
    <row r="1416" ht="15">
      <c r="D1416" s="188"/>
    </row>
    <row r="1417" ht="15">
      <c r="D1417" s="188"/>
    </row>
    <row r="1418" ht="15">
      <c r="D1418" s="188"/>
    </row>
    <row r="1419" ht="15">
      <c r="D1419" s="188"/>
    </row>
    <row r="1420" ht="15">
      <c r="D1420" s="188"/>
    </row>
    <row r="1421" ht="15">
      <c r="D1421" s="188"/>
    </row>
    <row r="1422" ht="15">
      <c r="D1422" s="188"/>
    </row>
    <row r="1423" ht="15">
      <c r="D1423" s="188"/>
    </row>
    <row r="1424" ht="15">
      <c r="D1424" s="188"/>
    </row>
    <row r="1425" ht="15">
      <c r="D1425" s="188"/>
    </row>
    <row r="1426" ht="15">
      <c r="D1426" s="188"/>
    </row>
    <row r="1427" ht="15">
      <c r="D1427" s="188"/>
    </row>
    <row r="1428" ht="15">
      <c r="D1428" s="188"/>
    </row>
    <row r="1429" ht="15">
      <c r="D1429" s="188"/>
    </row>
    <row r="1430" ht="15">
      <c r="D1430" s="188"/>
    </row>
    <row r="1431" ht="15">
      <c r="D1431" s="188"/>
    </row>
    <row r="1432" ht="15">
      <c r="D1432" s="188"/>
    </row>
    <row r="1433" ht="15">
      <c r="D1433" s="188"/>
    </row>
    <row r="1434" ht="15">
      <c r="D1434" s="188"/>
    </row>
    <row r="1435" ht="15">
      <c r="D1435" s="188"/>
    </row>
    <row r="1436" ht="15">
      <c r="D1436" s="188"/>
    </row>
    <row r="1437" ht="15">
      <c r="D1437" s="188"/>
    </row>
    <row r="1438" ht="15">
      <c r="D1438" s="188"/>
    </row>
    <row r="1439" ht="15">
      <c r="D1439" s="188"/>
    </row>
    <row r="1440" ht="15">
      <c r="D1440" s="188"/>
    </row>
    <row r="1441" ht="15">
      <c r="D1441" s="188"/>
    </row>
    <row r="1442" ht="15">
      <c r="D1442" s="188"/>
    </row>
    <row r="1443" ht="15">
      <c r="D1443" s="188"/>
    </row>
    <row r="1444" ht="15">
      <c r="D1444" s="188"/>
    </row>
    <row r="1445" ht="15">
      <c r="D1445" s="188"/>
    </row>
    <row r="1446" ht="15">
      <c r="D1446" s="188"/>
    </row>
    <row r="1447" ht="15">
      <c r="D1447" s="188"/>
    </row>
    <row r="1448" ht="15">
      <c r="D1448" s="188"/>
    </row>
    <row r="1449" ht="15">
      <c r="D1449" s="188"/>
    </row>
    <row r="1450" ht="15">
      <c r="D1450" s="188"/>
    </row>
    <row r="1451" ht="15">
      <c r="D1451" s="188"/>
    </row>
    <row r="1452" ht="15">
      <c r="D1452" s="188"/>
    </row>
    <row r="1453" ht="15">
      <c r="D1453" s="188"/>
    </row>
    <row r="1454" ht="15">
      <c r="D1454" s="188"/>
    </row>
    <row r="1455" ht="15">
      <c r="D1455" s="188"/>
    </row>
    <row r="1456" ht="15">
      <c r="D1456" s="188"/>
    </row>
    <row r="1457" ht="15">
      <c r="D1457" s="188"/>
    </row>
    <row r="1458" ht="15">
      <c r="D1458" s="188"/>
    </row>
    <row r="1459" ht="15">
      <c r="D1459" s="188"/>
    </row>
    <row r="1460" ht="15">
      <c r="D1460" s="188"/>
    </row>
    <row r="1461" ht="15">
      <c r="D1461" s="188"/>
    </row>
    <row r="1462" ht="15">
      <c r="D1462" s="188"/>
    </row>
    <row r="1463" ht="15">
      <c r="D1463" s="188"/>
    </row>
    <row r="1464" ht="15">
      <c r="D1464" s="188"/>
    </row>
    <row r="1465" ht="15">
      <c r="D1465" s="188"/>
    </row>
    <row r="1466" ht="15">
      <c r="D1466" s="188"/>
    </row>
    <row r="1467" ht="15">
      <c r="D1467" s="188"/>
    </row>
    <row r="1468" ht="15">
      <c r="D1468" s="188"/>
    </row>
    <row r="1469" ht="15">
      <c r="D1469" s="188"/>
    </row>
    <row r="1470" ht="15">
      <c r="D1470" s="188"/>
    </row>
    <row r="1471" ht="15">
      <c r="D1471" s="188"/>
    </row>
    <row r="1472" ht="15">
      <c r="D1472" s="188"/>
    </row>
    <row r="1473" ht="15">
      <c r="D1473" s="188"/>
    </row>
    <row r="1474" ht="15">
      <c r="D1474" s="188"/>
    </row>
    <row r="1475" ht="15">
      <c r="D1475" s="188"/>
    </row>
    <row r="1476" ht="15">
      <c r="D1476" s="188"/>
    </row>
    <row r="1477" ht="15">
      <c r="D1477" s="188"/>
    </row>
    <row r="1478" ht="15">
      <c r="D1478" s="188"/>
    </row>
    <row r="1479" ht="15">
      <c r="D1479" s="188"/>
    </row>
    <row r="1480" ht="15">
      <c r="D1480" s="188"/>
    </row>
    <row r="1481" ht="15">
      <c r="D1481" s="188"/>
    </row>
    <row r="1482" ht="15">
      <c r="D1482" s="188"/>
    </row>
    <row r="1483" ht="15">
      <c r="D1483" s="188"/>
    </row>
    <row r="1484" ht="15">
      <c r="D1484" s="188"/>
    </row>
    <row r="1485" ht="15">
      <c r="D1485" s="188"/>
    </row>
    <row r="1486" ht="15">
      <c r="D1486" s="188"/>
    </row>
    <row r="1487" ht="15">
      <c r="D1487" s="188"/>
    </row>
    <row r="1488" ht="15">
      <c r="D1488" s="188"/>
    </row>
    <row r="1489" ht="15">
      <c r="D1489" s="188"/>
    </row>
    <row r="1490" ht="15">
      <c r="D1490" s="188"/>
    </row>
    <row r="1491" ht="15">
      <c r="D1491" s="188"/>
    </row>
    <row r="1492" ht="15">
      <c r="D1492" s="188"/>
    </row>
    <row r="1493" ht="15">
      <c r="D1493" s="188"/>
    </row>
    <row r="1494" ht="15">
      <c r="D1494" s="188"/>
    </row>
    <row r="1495" ht="15">
      <c r="D1495" s="188"/>
    </row>
    <row r="1496" ht="15">
      <c r="D1496" s="188"/>
    </row>
    <row r="1497" ht="15">
      <c r="D1497" s="188"/>
    </row>
    <row r="1498" ht="15">
      <c r="D1498" s="188"/>
    </row>
    <row r="1499" ht="15">
      <c r="D1499" s="188"/>
    </row>
    <row r="1500" ht="15">
      <c r="D1500" s="188"/>
    </row>
    <row r="1501" ht="15">
      <c r="D1501" s="188"/>
    </row>
    <row r="1502" ht="15">
      <c r="D1502" s="188"/>
    </row>
    <row r="1503" ht="15">
      <c r="D1503" s="188"/>
    </row>
    <row r="1504" ht="15">
      <c r="D1504" s="188"/>
    </row>
    <row r="1505" ht="15">
      <c r="D1505" s="188"/>
    </row>
    <row r="1506" ht="15">
      <c r="D1506" s="188"/>
    </row>
    <row r="1507" ht="15">
      <c r="D1507" s="188"/>
    </row>
    <row r="1508" ht="15">
      <c r="D1508" s="188"/>
    </row>
    <row r="1509" ht="15">
      <c r="D1509" s="188"/>
    </row>
    <row r="1510" ht="15">
      <c r="D1510" s="188"/>
    </row>
    <row r="1511" ht="15">
      <c r="D1511" s="188"/>
    </row>
    <row r="1512" ht="15">
      <c r="D1512" s="188"/>
    </row>
    <row r="1513" ht="15">
      <c r="D1513" s="188"/>
    </row>
    <row r="1514" ht="15">
      <c r="D1514" s="188"/>
    </row>
    <row r="1515" ht="15">
      <c r="D1515" s="188"/>
    </row>
    <row r="1516" ht="15">
      <c r="D1516" s="188"/>
    </row>
    <row r="1517" ht="15">
      <c r="D1517" s="188"/>
    </row>
    <row r="1518" ht="15">
      <c r="D1518" s="188"/>
    </row>
    <row r="1519" ht="15">
      <c r="D1519" s="188"/>
    </row>
    <row r="1520" ht="15">
      <c r="D1520" s="188"/>
    </row>
    <row r="1521" ht="15">
      <c r="D1521" s="188"/>
    </row>
    <row r="1522" ht="15">
      <c r="D1522" s="188"/>
    </row>
    <row r="1523" ht="15">
      <c r="D1523" s="188"/>
    </row>
    <row r="1524" ht="15">
      <c r="D1524" s="188"/>
    </row>
    <row r="1525" ht="15">
      <c r="D1525" s="188"/>
    </row>
    <row r="1526" ht="15">
      <c r="D1526" s="188"/>
    </row>
    <row r="1527" ht="15">
      <c r="D1527" s="188"/>
    </row>
    <row r="1528" ht="15">
      <c r="D1528" s="188"/>
    </row>
    <row r="1529" ht="15">
      <c r="D1529" s="188"/>
    </row>
    <row r="1530" ht="15">
      <c r="D1530" s="188"/>
    </row>
    <row r="1531" ht="15">
      <c r="D1531" s="188"/>
    </row>
    <row r="1532" ht="15">
      <c r="D1532" s="188"/>
    </row>
    <row r="1533" ht="15">
      <c r="D1533" s="188"/>
    </row>
    <row r="1534" ht="15">
      <c r="D1534" s="188"/>
    </row>
    <row r="1535" ht="15">
      <c r="D1535" s="188"/>
    </row>
    <row r="1536" ht="15">
      <c r="D1536" s="188"/>
    </row>
    <row r="1537" ht="15">
      <c r="D1537" s="188"/>
    </row>
    <row r="1538" ht="15">
      <c r="D1538" s="188"/>
    </row>
    <row r="1539" ht="15">
      <c r="D1539" s="188"/>
    </row>
    <row r="1540" ht="15">
      <c r="D1540" s="188"/>
    </row>
    <row r="1541" ht="15">
      <c r="D1541" s="188"/>
    </row>
    <row r="1542" ht="15">
      <c r="D1542" s="188"/>
    </row>
    <row r="1543" ht="15">
      <c r="D1543" s="188"/>
    </row>
    <row r="1544" ht="15">
      <c r="D1544" s="188"/>
    </row>
    <row r="1545" ht="15">
      <c r="D1545" s="188"/>
    </row>
    <row r="1546" ht="15">
      <c r="D1546" s="188"/>
    </row>
    <row r="1547" ht="15">
      <c r="D1547" s="188"/>
    </row>
    <row r="1548" ht="15">
      <c r="D1548" s="188"/>
    </row>
    <row r="1549" ht="15">
      <c r="D1549" s="188"/>
    </row>
    <row r="1550" ht="15">
      <c r="D1550" s="188"/>
    </row>
    <row r="1551" ht="15">
      <c r="D1551" s="188"/>
    </row>
    <row r="1552" ht="15">
      <c r="D1552" s="188"/>
    </row>
    <row r="1553" ht="15">
      <c r="D1553" s="188"/>
    </row>
    <row r="1554" ht="15">
      <c r="D1554" s="188"/>
    </row>
    <row r="1555" ht="15">
      <c r="D1555" s="188"/>
    </row>
    <row r="1556" ht="15">
      <c r="D1556" s="188"/>
    </row>
    <row r="1557" ht="15">
      <c r="D1557" s="188"/>
    </row>
    <row r="1558" ht="15">
      <c r="D1558" s="188"/>
    </row>
    <row r="1559" ht="15">
      <c r="D1559" s="188"/>
    </row>
    <row r="1560" ht="15">
      <c r="D1560" s="188"/>
    </row>
    <row r="1561" ht="15">
      <c r="D1561" s="188"/>
    </row>
    <row r="1562" ht="15">
      <c r="D1562" s="188"/>
    </row>
    <row r="1563" ht="15">
      <c r="D1563" s="188"/>
    </row>
    <row r="1564" ht="15">
      <c r="D1564" s="188"/>
    </row>
    <row r="1565" ht="15">
      <c r="D1565" s="188"/>
    </row>
    <row r="1566" ht="15">
      <c r="D1566" s="188"/>
    </row>
    <row r="1567" ht="15">
      <c r="D1567" s="188"/>
    </row>
    <row r="1568" ht="15">
      <c r="D1568" s="188"/>
    </row>
    <row r="1569" ht="15">
      <c r="D1569" s="188"/>
    </row>
    <row r="1570" ht="15">
      <c r="D1570" s="188"/>
    </row>
    <row r="1571" ht="15">
      <c r="D1571" s="188"/>
    </row>
    <row r="1572" ht="15">
      <c r="D1572" s="188"/>
    </row>
    <row r="1573" ht="15">
      <c r="D1573" s="188"/>
    </row>
    <row r="1574" ht="15">
      <c r="D1574" s="188"/>
    </row>
    <row r="1575" ht="15">
      <c r="D1575" s="188"/>
    </row>
    <row r="1576" ht="15">
      <c r="D1576" s="188"/>
    </row>
    <row r="1577" ht="15">
      <c r="D1577" s="188"/>
    </row>
    <row r="1578" ht="15">
      <c r="D1578" s="188"/>
    </row>
    <row r="1579" ht="15">
      <c r="D1579" s="188"/>
    </row>
    <row r="1580" ht="15">
      <c r="D1580" s="188"/>
    </row>
    <row r="1581" ht="15">
      <c r="D1581" s="188"/>
    </row>
    <row r="1582" ht="15">
      <c r="D1582" s="188"/>
    </row>
    <row r="1583" ht="15">
      <c r="D1583" s="188"/>
    </row>
    <row r="1584" ht="15">
      <c r="D1584" s="188"/>
    </row>
    <row r="1585" ht="15">
      <c r="D1585" s="188"/>
    </row>
    <row r="1586" ht="15">
      <c r="D1586" s="188"/>
    </row>
    <row r="1587" ht="15">
      <c r="D1587" s="188"/>
    </row>
    <row r="1588" ht="15">
      <c r="D1588" s="188"/>
    </row>
    <row r="1589" ht="15">
      <c r="D1589" s="188"/>
    </row>
    <row r="1590" ht="15">
      <c r="D1590" s="188"/>
    </row>
    <row r="1591" ht="15">
      <c r="D1591" s="188"/>
    </row>
    <row r="1592" ht="15">
      <c r="D1592" s="188"/>
    </row>
    <row r="1593" ht="15">
      <c r="D1593" s="188"/>
    </row>
    <row r="1594" ht="15">
      <c r="D1594" s="188"/>
    </row>
    <row r="1595" ht="15">
      <c r="D1595" s="188"/>
    </row>
    <row r="1596" ht="15">
      <c r="D1596" s="188"/>
    </row>
    <row r="1597" ht="15">
      <c r="D1597" s="188"/>
    </row>
    <row r="1598" ht="15">
      <c r="D1598" s="188"/>
    </row>
    <row r="1599" ht="15">
      <c r="D1599" s="188"/>
    </row>
    <row r="1600" ht="15">
      <c r="D1600" s="188"/>
    </row>
    <row r="1601" ht="15">
      <c r="D1601" s="188"/>
    </row>
    <row r="1602" ht="15">
      <c r="D1602" s="188"/>
    </row>
    <row r="1603" ht="15">
      <c r="D1603" s="188"/>
    </row>
    <row r="1604" ht="15">
      <c r="D1604" s="188"/>
    </row>
    <row r="1605" ht="15">
      <c r="D1605" s="188"/>
    </row>
    <row r="1606" ht="15">
      <c r="D1606" s="188"/>
    </row>
    <row r="1607" ht="15">
      <c r="D1607" s="188"/>
    </row>
    <row r="1608" ht="15">
      <c r="D1608" s="188"/>
    </row>
    <row r="1609" ht="15">
      <c r="D1609" s="188"/>
    </row>
    <row r="1610" ht="15">
      <c r="D1610" s="188"/>
    </row>
    <row r="1611" ht="15">
      <c r="D1611" s="188"/>
    </row>
    <row r="1612" ht="15">
      <c r="D1612" s="188"/>
    </row>
    <row r="1613" ht="15">
      <c r="D1613" s="188"/>
    </row>
    <row r="1614" ht="15">
      <c r="D1614" s="188"/>
    </row>
    <row r="1615" ht="15">
      <c r="D1615" s="188"/>
    </row>
    <row r="1616" ht="15">
      <c r="D1616" s="188"/>
    </row>
    <row r="1617" ht="15">
      <c r="D1617" s="188"/>
    </row>
    <row r="1618" ht="15">
      <c r="D1618" s="188"/>
    </row>
    <row r="1619" ht="15">
      <c r="D1619" s="188"/>
    </row>
    <row r="1620" ht="15">
      <c r="D1620" s="188"/>
    </row>
    <row r="1621" ht="15">
      <c r="D1621" s="188"/>
    </row>
    <row r="1622" ht="15">
      <c r="D1622" s="188"/>
    </row>
    <row r="1623" ht="15">
      <c r="D1623" s="188"/>
    </row>
    <row r="1624" ht="15">
      <c r="D1624" s="188"/>
    </row>
    <row r="1625" ht="15">
      <c r="D1625" s="188"/>
    </row>
    <row r="1626" ht="15">
      <c r="D1626" s="188"/>
    </row>
    <row r="1627" ht="15">
      <c r="D1627" s="188"/>
    </row>
    <row r="1628" ht="15">
      <c r="D1628" s="188"/>
    </row>
    <row r="1629" ht="15">
      <c r="D1629" s="188"/>
    </row>
    <row r="1630" ht="15">
      <c r="D1630" s="188"/>
    </row>
    <row r="1631" ht="15">
      <c r="D1631" s="188"/>
    </row>
    <row r="1632" ht="15">
      <c r="D1632" s="188"/>
    </row>
    <row r="1633" ht="15">
      <c r="D1633" s="188"/>
    </row>
    <row r="1634" ht="15">
      <c r="D1634" s="188"/>
    </row>
    <row r="1635" ht="15">
      <c r="D1635" s="188"/>
    </row>
    <row r="1636" ht="15">
      <c r="D1636" s="188"/>
    </row>
    <row r="1637" ht="15">
      <c r="D1637" s="188"/>
    </row>
    <row r="1638" ht="15">
      <c r="D1638" s="188"/>
    </row>
    <row r="1639" ht="15">
      <c r="D1639" s="188"/>
    </row>
    <row r="1640" ht="15">
      <c r="D1640" s="188"/>
    </row>
    <row r="1641" ht="15">
      <c r="D1641" s="188"/>
    </row>
    <row r="1642" ht="15">
      <c r="D1642" s="188"/>
    </row>
    <row r="1643" ht="15">
      <c r="D1643" s="188"/>
    </row>
    <row r="1644" ht="15">
      <c r="D1644" s="188"/>
    </row>
    <row r="1645" ht="15">
      <c r="D1645" s="188"/>
    </row>
    <row r="1646" ht="15">
      <c r="D1646" s="188"/>
    </row>
    <row r="1647" ht="15">
      <c r="D1647" s="188"/>
    </row>
    <row r="1648" ht="15">
      <c r="D1648" s="188"/>
    </row>
    <row r="1649" ht="15">
      <c r="D1649" s="188"/>
    </row>
    <row r="1650" ht="15">
      <c r="D1650" s="188"/>
    </row>
    <row r="1651" ht="15">
      <c r="D1651" s="188"/>
    </row>
    <row r="1652" ht="15">
      <c r="D1652" s="188"/>
    </row>
    <row r="1653" ht="15">
      <c r="D1653" s="188"/>
    </row>
    <row r="1654" ht="15">
      <c r="D1654" s="188"/>
    </row>
    <row r="1655" ht="15">
      <c r="D1655" s="188"/>
    </row>
    <row r="1656" ht="15">
      <c r="D1656" s="188"/>
    </row>
    <row r="1657" ht="15">
      <c r="D1657" s="188"/>
    </row>
    <row r="1658" ht="15">
      <c r="D1658" s="188"/>
    </row>
    <row r="1659" ht="15">
      <c r="D1659" s="188"/>
    </row>
    <row r="1660" ht="15">
      <c r="D1660" s="188"/>
    </row>
    <row r="1661" ht="15">
      <c r="D1661" s="188"/>
    </row>
    <row r="1662" ht="15">
      <c r="D1662" s="188"/>
    </row>
    <row r="1663" ht="15">
      <c r="D1663" s="188"/>
    </row>
    <row r="1664" ht="15">
      <c r="D1664" s="188"/>
    </row>
    <row r="1665" ht="15">
      <c r="D1665" s="188"/>
    </row>
    <row r="1666" ht="15">
      <c r="D1666" s="188"/>
    </row>
    <row r="1667" ht="15">
      <c r="D1667" s="188"/>
    </row>
    <row r="1668" ht="15">
      <c r="D1668" s="188"/>
    </row>
    <row r="1669" ht="15">
      <c r="D1669" s="188"/>
    </row>
    <row r="1670" ht="15">
      <c r="D1670" s="188"/>
    </row>
    <row r="1671" ht="15">
      <c r="D1671" s="188"/>
    </row>
    <row r="1672" ht="15">
      <c r="D1672" s="188"/>
    </row>
    <row r="1673" ht="15">
      <c r="D1673" s="188"/>
    </row>
    <row r="1674" ht="15">
      <c r="D1674" s="188"/>
    </row>
    <row r="1675" ht="15">
      <c r="D1675" s="188"/>
    </row>
    <row r="1676" ht="15">
      <c r="D1676" s="188"/>
    </row>
    <row r="1677" ht="15">
      <c r="D1677" s="188"/>
    </row>
    <row r="1678" ht="15">
      <c r="D1678" s="188"/>
    </row>
    <row r="1679" ht="15">
      <c r="D1679" s="188"/>
    </row>
    <row r="1680" ht="15">
      <c r="D1680" s="188"/>
    </row>
    <row r="1681" ht="15">
      <c r="D1681" s="188"/>
    </row>
    <row r="1682" ht="15">
      <c r="D1682" s="188"/>
    </row>
    <row r="1683" ht="15">
      <c r="D1683" s="188"/>
    </row>
    <row r="1684" ht="15">
      <c r="D1684" s="188"/>
    </row>
    <row r="1685" ht="15">
      <c r="D1685" s="188"/>
    </row>
    <row r="1686" ht="15">
      <c r="D1686" s="188"/>
    </row>
    <row r="1687" ht="15">
      <c r="D1687" s="188"/>
    </row>
    <row r="1688" ht="15">
      <c r="D1688" s="188"/>
    </row>
    <row r="1689" ht="15">
      <c r="D1689" s="188"/>
    </row>
    <row r="1690" ht="15">
      <c r="D1690" s="188"/>
    </row>
    <row r="1691" ht="15">
      <c r="D1691" s="188"/>
    </row>
    <row r="1692" ht="15">
      <c r="D1692" s="188"/>
    </row>
    <row r="1693" ht="15">
      <c r="D1693" s="188"/>
    </row>
    <row r="1694" ht="15">
      <c r="D1694" s="188"/>
    </row>
    <row r="1695" ht="15">
      <c r="D1695" s="188"/>
    </row>
    <row r="1696" ht="15">
      <c r="D1696" s="188"/>
    </row>
    <row r="1697" ht="15">
      <c r="D1697" s="188"/>
    </row>
    <row r="1698" ht="15">
      <c r="D1698" s="188"/>
    </row>
    <row r="1699" ht="15">
      <c r="D1699" s="188"/>
    </row>
    <row r="1700" ht="15">
      <c r="D1700" s="188"/>
    </row>
    <row r="1701" ht="15">
      <c r="D1701" s="188"/>
    </row>
    <row r="1702" ht="15">
      <c r="D1702" s="188"/>
    </row>
    <row r="1703" ht="15">
      <c r="D1703" s="188"/>
    </row>
    <row r="1704" ht="15">
      <c r="D1704" s="188"/>
    </row>
    <row r="1705" ht="15">
      <c r="D1705" s="188"/>
    </row>
    <row r="1706" ht="15">
      <c r="D1706" s="188"/>
    </row>
    <row r="1707" ht="15">
      <c r="D1707" s="188"/>
    </row>
    <row r="1708" ht="15">
      <c r="D1708" s="188"/>
    </row>
    <row r="1709" ht="15">
      <c r="D1709" s="188"/>
    </row>
    <row r="1710" ht="15">
      <c r="D1710" s="188"/>
    </row>
    <row r="1711" ht="15">
      <c r="D1711" s="188"/>
    </row>
    <row r="1712" ht="15">
      <c r="D1712" s="188"/>
    </row>
    <row r="1713" ht="15">
      <c r="D1713" s="188"/>
    </row>
    <row r="1714" ht="15">
      <c r="D1714" s="188"/>
    </row>
    <row r="1715" ht="15">
      <c r="D1715" s="188"/>
    </row>
    <row r="1716" ht="15">
      <c r="D1716" s="188"/>
    </row>
    <row r="1717" ht="15">
      <c r="D1717" s="188"/>
    </row>
    <row r="1718" ht="15">
      <c r="D1718" s="188"/>
    </row>
    <row r="1719" ht="15">
      <c r="D1719" s="188"/>
    </row>
    <row r="1720" ht="15">
      <c r="D1720" s="188"/>
    </row>
    <row r="1721" ht="15">
      <c r="D1721" s="188"/>
    </row>
    <row r="1722" ht="15">
      <c r="D1722" s="188"/>
    </row>
    <row r="1723" ht="15">
      <c r="D1723" s="188"/>
    </row>
    <row r="1724" ht="15">
      <c r="D1724" s="188"/>
    </row>
    <row r="1725" ht="15">
      <c r="D1725" s="188"/>
    </row>
    <row r="1726" ht="15">
      <c r="D1726" s="188"/>
    </row>
    <row r="1727" ht="15">
      <c r="D1727" s="188"/>
    </row>
    <row r="1728" ht="15">
      <c r="D1728" s="188"/>
    </row>
    <row r="1729" ht="15">
      <c r="D1729" s="188"/>
    </row>
    <row r="1730" ht="15">
      <c r="D1730" s="188"/>
    </row>
    <row r="1731" ht="15">
      <c r="D1731" s="188"/>
    </row>
    <row r="1732" ht="15">
      <c r="D1732" s="188"/>
    </row>
    <row r="1733" ht="15">
      <c r="D1733" s="188"/>
    </row>
    <row r="1734" ht="15">
      <c r="D1734" s="188"/>
    </row>
    <row r="1735" ht="15">
      <c r="D1735" s="188"/>
    </row>
    <row r="1736" ht="15">
      <c r="D1736" s="188"/>
    </row>
    <row r="1737" ht="15">
      <c r="D1737" s="188"/>
    </row>
    <row r="1738" ht="15">
      <c r="D1738" s="188"/>
    </row>
    <row r="1739" ht="15">
      <c r="D1739" s="188"/>
    </row>
    <row r="1740" ht="15">
      <c r="D1740" s="188"/>
    </row>
    <row r="1741" ht="15">
      <c r="D1741" s="188"/>
    </row>
    <row r="1742" ht="15">
      <c r="D1742" s="188"/>
    </row>
    <row r="1743" ht="15">
      <c r="D1743" s="188"/>
    </row>
    <row r="1744" ht="15">
      <c r="D1744" s="188"/>
    </row>
    <row r="1745" ht="15">
      <c r="D1745" s="188"/>
    </row>
    <row r="1746" ht="15">
      <c r="D1746" s="188"/>
    </row>
    <row r="1747" ht="15">
      <c r="D1747" s="188"/>
    </row>
    <row r="1748" ht="15">
      <c r="D1748" s="188"/>
    </row>
    <row r="1749" ht="15">
      <c r="D1749" s="188"/>
    </row>
    <row r="1750" ht="15">
      <c r="D1750" s="188"/>
    </row>
    <row r="1751" ht="15">
      <c r="D1751" s="188"/>
    </row>
    <row r="1752" ht="15">
      <c r="D1752" s="188"/>
    </row>
    <row r="1753" ht="15">
      <c r="D1753" s="188"/>
    </row>
    <row r="1754" ht="15">
      <c r="D1754" s="188"/>
    </row>
    <row r="1755" ht="15">
      <c r="D1755" s="188"/>
    </row>
    <row r="1756" ht="15">
      <c r="D1756" s="188"/>
    </row>
    <row r="1757" ht="15">
      <c r="D1757" s="188"/>
    </row>
    <row r="1758" ht="15">
      <c r="D1758" s="188"/>
    </row>
    <row r="1759" ht="15">
      <c r="D1759" s="188"/>
    </row>
    <row r="1760" ht="15">
      <c r="D1760" s="188"/>
    </row>
    <row r="1761" ht="15">
      <c r="D1761" s="188"/>
    </row>
    <row r="1762" ht="15">
      <c r="D1762" s="188"/>
    </row>
    <row r="1763" ht="15">
      <c r="D1763" s="188"/>
    </row>
    <row r="1764" ht="15">
      <c r="D1764" s="188"/>
    </row>
    <row r="1765" ht="15">
      <c r="D1765" s="188"/>
    </row>
    <row r="1766" ht="15">
      <c r="D1766" s="188"/>
    </row>
    <row r="1767" ht="15">
      <c r="D1767" s="188"/>
    </row>
    <row r="1768" ht="15">
      <c r="D1768" s="188"/>
    </row>
    <row r="1769" ht="15">
      <c r="D1769" s="188"/>
    </row>
    <row r="1770" ht="15">
      <c r="D1770" s="188"/>
    </row>
    <row r="1771" ht="15">
      <c r="D1771" s="188"/>
    </row>
    <row r="1772" ht="15">
      <c r="D1772" s="188"/>
    </row>
    <row r="1773" ht="15">
      <c r="D1773" s="188"/>
    </row>
    <row r="1774" ht="15">
      <c r="D1774" s="188"/>
    </row>
    <row r="1775" ht="15">
      <c r="D1775" s="188"/>
    </row>
    <row r="1776" ht="15">
      <c r="D1776" s="188"/>
    </row>
    <row r="1777" ht="15">
      <c r="D1777" s="188"/>
    </row>
    <row r="1778" ht="15">
      <c r="D1778" s="188"/>
    </row>
    <row r="1779" ht="15">
      <c r="D1779" s="188"/>
    </row>
    <row r="1780" ht="15">
      <c r="D1780" s="188"/>
    </row>
    <row r="1781" ht="15">
      <c r="D1781" s="188"/>
    </row>
    <row r="1782" ht="15">
      <c r="D1782" s="188"/>
    </row>
    <row r="1783" ht="15">
      <c r="D1783" s="188"/>
    </row>
    <row r="1784" ht="15">
      <c r="D1784" s="188"/>
    </row>
    <row r="1785" ht="15">
      <c r="D1785" s="188"/>
    </row>
    <row r="1786" ht="15">
      <c r="D1786" s="188"/>
    </row>
    <row r="1787" ht="15">
      <c r="D1787" s="188"/>
    </row>
    <row r="1788" ht="15">
      <c r="D1788" s="188"/>
    </row>
    <row r="1789" ht="15">
      <c r="D1789" s="188"/>
    </row>
    <row r="1790" ht="15">
      <c r="D1790" s="188"/>
    </row>
    <row r="1791" ht="15">
      <c r="D1791" s="188"/>
    </row>
    <row r="1792" ht="15">
      <c r="D1792" s="188"/>
    </row>
    <row r="1793" ht="15">
      <c r="D1793" s="188"/>
    </row>
    <row r="1794" ht="15">
      <c r="D1794" s="188"/>
    </row>
    <row r="1795" ht="15">
      <c r="D1795" s="188"/>
    </row>
    <row r="1796" ht="15">
      <c r="D1796" s="188"/>
    </row>
    <row r="1797" ht="15">
      <c r="D1797" s="188"/>
    </row>
    <row r="1798" ht="15">
      <c r="D1798" s="188"/>
    </row>
    <row r="1799" ht="15">
      <c r="D1799" s="188"/>
    </row>
    <row r="1800" ht="15">
      <c r="D1800" s="188"/>
    </row>
    <row r="1801" ht="15">
      <c r="D1801" s="188"/>
    </row>
    <row r="1802" ht="15">
      <c r="D1802" s="188"/>
    </row>
    <row r="1803" ht="15">
      <c r="D1803" s="188"/>
    </row>
    <row r="1804" ht="15">
      <c r="D1804" s="188"/>
    </row>
    <row r="1805" ht="15">
      <c r="D1805" s="188"/>
    </row>
    <row r="1806" ht="15">
      <c r="D1806" s="188"/>
    </row>
    <row r="1807" ht="15">
      <c r="D1807" s="188"/>
    </row>
    <row r="1808" ht="15">
      <c r="D1808" s="188"/>
    </row>
    <row r="1809" ht="15">
      <c r="D1809" s="188"/>
    </row>
    <row r="1810" ht="15">
      <c r="D1810" s="188"/>
    </row>
    <row r="1811" ht="15">
      <c r="D1811" s="188"/>
    </row>
    <row r="1812" ht="15">
      <c r="D1812" s="188"/>
    </row>
    <row r="1813" ht="15">
      <c r="D1813" s="188"/>
    </row>
    <row r="1814" ht="15">
      <c r="D1814" s="188"/>
    </row>
    <row r="1815" ht="15">
      <c r="D1815" s="188"/>
    </row>
    <row r="1816" ht="15">
      <c r="D1816" s="188"/>
    </row>
    <row r="1817" ht="15">
      <c r="D1817" s="188"/>
    </row>
    <row r="1818" ht="15">
      <c r="D1818" s="188"/>
    </row>
    <row r="1819" ht="15">
      <c r="D1819" s="188"/>
    </row>
    <row r="1820" ht="15">
      <c r="D1820" s="188"/>
    </row>
    <row r="1821" ht="15">
      <c r="D1821" s="188"/>
    </row>
    <row r="1822" ht="15">
      <c r="D1822" s="188"/>
    </row>
    <row r="1823" ht="15">
      <c r="D1823" s="188"/>
    </row>
    <row r="1824" ht="15">
      <c r="D1824" s="188"/>
    </row>
    <row r="1825" ht="15">
      <c r="D1825" s="188"/>
    </row>
    <row r="1826" ht="15">
      <c r="D1826" s="188"/>
    </row>
    <row r="1827" ht="15">
      <c r="D1827" s="188"/>
    </row>
    <row r="1828" ht="15">
      <c r="D1828" s="188"/>
    </row>
    <row r="1829" ht="15">
      <c r="D1829" s="188"/>
    </row>
    <row r="1830" ht="15">
      <c r="D1830" s="188"/>
    </row>
    <row r="1831" ht="15">
      <c r="D1831" s="188"/>
    </row>
    <row r="1832" ht="15">
      <c r="D1832" s="188"/>
    </row>
    <row r="1833" ht="15">
      <c r="D1833" s="188"/>
    </row>
    <row r="1834" ht="15">
      <c r="D1834" s="188"/>
    </row>
    <row r="1835" ht="15">
      <c r="D1835" s="188"/>
    </row>
    <row r="1836" ht="15">
      <c r="D1836" s="188"/>
    </row>
    <row r="1837" ht="15">
      <c r="D1837" s="188"/>
    </row>
    <row r="1838" ht="15">
      <c r="D1838" s="188"/>
    </row>
    <row r="1839" ht="15">
      <c r="D1839" s="188"/>
    </row>
    <row r="1840" ht="15">
      <c r="D1840" s="188"/>
    </row>
    <row r="1841" ht="15">
      <c r="D1841" s="188"/>
    </row>
    <row r="1842" ht="15">
      <c r="D1842" s="188"/>
    </row>
    <row r="1843" ht="15">
      <c r="D1843" s="188"/>
    </row>
    <row r="1844" ht="15">
      <c r="D1844" s="188"/>
    </row>
    <row r="1845" ht="15">
      <c r="D1845" s="188"/>
    </row>
    <row r="1846" ht="15">
      <c r="D1846" s="188"/>
    </row>
    <row r="1847" ht="15">
      <c r="D1847" s="188"/>
    </row>
    <row r="1848" ht="15">
      <c r="D1848" s="188"/>
    </row>
    <row r="1849" ht="15">
      <c r="D1849" s="188"/>
    </row>
    <row r="1850" ht="15">
      <c r="D1850" s="188"/>
    </row>
    <row r="1851" ht="15">
      <c r="D1851" s="188"/>
    </row>
    <row r="1852" ht="15">
      <c r="D1852" s="188"/>
    </row>
    <row r="1853" ht="15">
      <c r="D1853" s="188"/>
    </row>
    <row r="1854" ht="15">
      <c r="D1854" s="188"/>
    </row>
    <row r="1855" ht="15">
      <c r="D1855" s="188"/>
    </row>
    <row r="1856" ht="15">
      <c r="D1856" s="188"/>
    </row>
    <row r="1857" ht="15">
      <c r="D1857" s="188"/>
    </row>
    <row r="1858" ht="15">
      <c r="D1858" s="188"/>
    </row>
    <row r="1859" ht="15">
      <c r="D1859" s="188"/>
    </row>
    <row r="1860" ht="15">
      <c r="D1860" s="188"/>
    </row>
    <row r="1861" ht="15">
      <c r="D1861" s="188"/>
    </row>
    <row r="1862" ht="15">
      <c r="D1862" s="188"/>
    </row>
    <row r="1863" ht="15">
      <c r="D1863" s="188"/>
    </row>
    <row r="1864" ht="15">
      <c r="D1864" s="188"/>
    </row>
    <row r="1865" ht="15">
      <c r="D1865" s="188"/>
    </row>
    <row r="1866" ht="15">
      <c r="D1866" s="188"/>
    </row>
    <row r="1867" ht="15">
      <c r="D1867" s="188"/>
    </row>
    <row r="1868" ht="15">
      <c r="D1868" s="188"/>
    </row>
    <row r="1869" ht="15">
      <c r="D1869" s="188"/>
    </row>
    <row r="1870" ht="15">
      <c r="D1870" s="188"/>
    </row>
    <row r="1871" ht="15">
      <c r="D1871" s="188"/>
    </row>
    <row r="1872" ht="15">
      <c r="D1872" s="188"/>
    </row>
    <row r="1873" ht="15">
      <c r="D1873" s="188"/>
    </row>
    <row r="1874" ht="15">
      <c r="D1874" s="188"/>
    </row>
    <row r="1875" ht="15">
      <c r="D1875" s="188"/>
    </row>
    <row r="1876" ht="15">
      <c r="D1876" s="188"/>
    </row>
    <row r="1877" ht="15">
      <c r="D1877" s="188"/>
    </row>
    <row r="1878" ht="15">
      <c r="D1878" s="188"/>
    </row>
    <row r="1879" ht="15">
      <c r="D1879" s="188"/>
    </row>
    <row r="1880" ht="15">
      <c r="D1880" s="188"/>
    </row>
    <row r="1881" ht="15">
      <c r="D1881" s="188"/>
    </row>
    <row r="1882" ht="15">
      <c r="D1882" s="188"/>
    </row>
    <row r="1883" ht="15">
      <c r="D1883" s="188"/>
    </row>
    <row r="1884" ht="15">
      <c r="D1884" s="188"/>
    </row>
    <row r="1885" ht="15">
      <c r="D1885" s="188"/>
    </row>
    <row r="1886" ht="15">
      <c r="D1886" s="188"/>
    </row>
    <row r="1887" ht="15">
      <c r="D1887" s="188"/>
    </row>
    <row r="1888" ht="15">
      <c r="D1888" s="188"/>
    </row>
    <row r="1889" ht="15">
      <c r="D1889" s="188"/>
    </row>
    <row r="1890" ht="15">
      <c r="D1890" s="188"/>
    </row>
    <row r="1891" ht="15">
      <c r="D1891" s="188"/>
    </row>
    <row r="1892" ht="15">
      <c r="D1892" s="188"/>
    </row>
    <row r="1893" ht="15">
      <c r="D1893" s="188"/>
    </row>
    <row r="1894" ht="15">
      <c r="D1894" s="188"/>
    </row>
    <row r="1895" ht="15">
      <c r="D1895" s="188"/>
    </row>
    <row r="1896" ht="15">
      <c r="D1896" s="188"/>
    </row>
    <row r="1897" ht="15">
      <c r="D1897" s="188"/>
    </row>
    <row r="1898" ht="15">
      <c r="D1898" s="188"/>
    </row>
    <row r="1899" ht="15">
      <c r="D1899" s="188"/>
    </row>
    <row r="1900" ht="15">
      <c r="D1900" s="188"/>
    </row>
    <row r="1901" ht="15">
      <c r="D1901" s="188"/>
    </row>
    <row r="1902" ht="15">
      <c r="D1902" s="188"/>
    </row>
    <row r="1903" ht="15">
      <c r="D1903" s="188"/>
    </row>
    <row r="1904" ht="15">
      <c r="D1904" s="188"/>
    </row>
    <row r="1905" ht="15">
      <c r="D1905" s="188"/>
    </row>
    <row r="1906" ht="15">
      <c r="D1906" s="188"/>
    </row>
    <row r="1907" ht="15">
      <c r="D1907" s="188"/>
    </row>
    <row r="1908" ht="15">
      <c r="D1908" s="188"/>
    </row>
    <row r="1909" ht="15">
      <c r="D1909" s="188"/>
    </row>
    <row r="1910" ht="15">
      <c r="D1910" s="188"/>
    </row>
    <row r="1911" ht="15">
      <c r="D1911" s="188"/>
    </row>
    <row r="1912" ht="15">
      <c r="D1912" s="188"/>
    </row>
    <row r="1913" ht="15">
      <c r="D1913" s="188"/>
    </row>
    <row r="1914" ht="15">
      <c r="D1914" s="188"/>
    </row>
    <row r="1915" ht="15">
      <c r="D1915" s="188"/>
    </row>
    <row r="1916" ht="15">
      <c r="D1916" s="188"/>
    </row>
    <row r="1917" ht="15">
      <c r="D1917" s="188"/>
    </row>
    <row r="1918" ht="15">
      <c r="D1918" s="188"/>
    </row>
    <row r="1919" ht="15">
      <c r="D1919" s="188"/>
    </row>
    <row r="1920" ht="15">
      <c r="D1920" s="188"/>
    </row>
    <row r="1921" ht="15">
      <c r="D1921" s="188"/>
    </row>
    <row r="1922" ht="15">
      <c r="D1922" s="188"/>
    </row>
    <row r="1923" ht="15">
      <c r="D1923" s="188"/>
    </row>
    <row r="1924" ht="15">
      <c r="D1924" s="188"/>
    </row>
    <row r="1925" ht="15">
      <c r="D1925" s="188"/>
    </row>
    <row r="1926" ht="15">
      <c r="D1926" s="188"/>
    </row>
    <row r="1927" ht="15">
      <c r="D1927" s="188"/>
    </row>
    <row r="1928" ht="15">
      <c r="D1928" s="188"/>
    </row>
    <row r="1929" ht="15">
      <c r="D1929" s="188"/>
    </row>
    <row r="1930" ht="15">
      <c r="D1930" s="188"/>
    </row>
    <row r="1931" ht="15">
      <c r="D1931" s="188"/>
    </row>
    <row r="1932" ht="15">
      <c r="D1932" s="188"/>
    </row>
    <row r="1933" ht="15">
      <c r="D1933" s="188"/>
    </row>
    <row r="1934" ht="15">
      <c r="D1934" s="188"/>
    </row>
    <row r="1935" ht="15">
      <c r="D1935" s="188"/>
    </row>
    <row r="1936" ht="15">
      <c r="D1936" s="188"/>
    </row>
    <row r="1937" ht="15">
      <c r="D1937" s="188"/>
    </row>
    <row r="1938" ht="15">
      <c r="D1938" s="188"/>
    </row>
    <row r="1939" ht="15">
      <c r="D1939" s="188"/>
    </row>
    <row r="1940" ht="15">
      <c r="D1940" s="188"/>
    </row>
    <row r="1941" ht="15">
      <c r="D1941" s="188"/>
    </row>
    <row r="1942" ht="15">
      <c r="D1942" s="188"/>
    </row>
    <row r="1943" ht="15">
      <c r="D1943" s="188"/>
    </row>
    <row r="1944" ht="15">
      <c r="D1944" s="188"/>
    </row>
    <row r="1945" ht="15">
      <c r="D1945" s="188"/>
    </row>
    <row r="1946" ht="15">
      <c r="D1946" s="188"/>
    </row>
    <row r="1947" ht="15">
      <c r="D1947" s="188"/>
    </row>
    <row r="1948" ht="15">
      <c r="D1948" s="188"/>
    </row>
    <row r="1949" ht="15">
      <c r="D1949" s="188"/>
    </row>
    <row r="1950" ht="15">
      <c r="D1950" s="188"/>
    </row>
    <row r="1951" ht="15">
      <c r="D1951" s="188"/>
    </row>
    <row r="1952" ht="15">
      <c r="D1952" s="188"/>
    </row>
    <row r="1953" ht="15">
      <c r="D1953" s="188"/>
    </row>
    <row r="1954" ht="15">
      <c r="D1954" s="188"/>
    </row>
    <row r="1955" ht="15">
      <c r="D1955" s="188"/>
    </row>
    <row r="1956" ht="15">
      <c r="D1956" s="188"/>
    </row>
    <row r="1957" ht="15">
      <c r="D1957" s="188"/>
    </row>
    <row r="1958" ht="15">
      <c r="D1958" s="188"/>
    </row>
    <row r="1959" ht="15">
      <c r="D1959" s="188"/>
    </row>
    <row r="1960" ht="15">
      <c r="D1960" s="188"/>
    </row>
    <row r="1961" ht="15">
      <c r="D1961" s="188"/>
    </row>
    <row r="1962" ht="15">
      <c r="D1962" s="188"/>
    </row>
    <row r="1963" ht="15">
      <c r="D1963" s="188"/>
    </row>
    <row r="1964" ht="15">
      <c r="D1964" s="188"/>
    </row>
    <row r="1965" ht="15">
      <c r="D1965" s="188"/>
    </row>
    <row r="1966" ht="15">
      <c r="D1966" s="188"/>
    </row>
    <row r="1967" ht="15">
      <c r="D1967" s="188"/>
    </row>
    <row r="1968" ht="15">
      <c r="D1968" s="188"/>
    </row>
    <row r="1969" ht="15">
      <c r="D1969" s="188"/>
    </row>
    <row r="1970" ht="15">
      <c r="D1970" s="188"/>
    </row>
    <row r="1971" ht="15">
      <c r="D1971" s="188"/>
    </row>
    <row r="1972" ht="15">
      <c r="D1972" s="188"/>
    </row>
    <row r="1973" ht="15">
      <c r="D1973" s="188"/>
    </row>
    <row r="1974" ht="15">
      <c r="D1974" s="188"/>
    </row>
    <row r="1975" ht="15">
      <c r="D1975" s="188"/>
    </row>
    <row r="1976" ht="15">
      <c r="D1976" s="188"/>
    </row>
    <row r="1977" ht="15">
      <c r="D1977" s="188"/>
    </row>
    <row r="1978" ht="15">
      <c r="D1978" s="188"/>
    </row>
    <row r="1979" ht="15">
      <c r="D1979" s="188"/>
    </row>
    <row r="1980" ht="15">
      <c r="D1980" s="188"/>
    </row>
    <row r="1981" ht="15">
      <c r="D1981" s="188"/>
    </row>
    <row r="1982" ht="15">
      <c r="D1982" s="188"/>
    </row>
    <row r="1983" ht="15">
      <c r="D1983" s="188"/>
    </row>
    <row r="1984" ht="15">
      <c r="D1984" s="188"/>
    </row>
    <row r="1985" ht="15">
      <c r="D1985" s="188"/>
    </row>
    <row r="1986" ht="15">
      <c r="D1986" s="188"/>
    </row>
    <row r="1987" ht="15">
      <c r="D1987" s="188"/>
    </row>
    <row r="1988" ht="15">
      <c r="D1988" s="188"/>
    </row>
    <row r="1989" ht="15">
      <c r="D1989" s="188"/>
    </row>
    <row r="1990" ht="15">
      <c r="D1990" s="188"/>
    </row>
    <row r="1991" ht="15">
      <c r="D1991" s="188"/>
    </row>
    <row r="1992" ht="15">
      <c r="D1992" s="188"/>
    </row>
    <row r="1993" ht="15">
      <c r="D1993" s="188"/>
    </row>
    <row r="1994" ht="15">
      <c r="D1994" s="188"/>
    </row>
    <row r="1995" ht="15">
      <c r="D1995" s="188"/>
    </row>
    <row r="1996" ht="15">
      <c r="D1996" s="188"/>
    </row>
    <row r="1997" ht="15">
      <c r="D1997" s="188"/>
    </row>
    <row r="1998" ht="15">
      <c r="D1998" s="188"/>
    </row>
    <row r="1999" ht="15">
      <c r="D1999" s="188"/>
    </row>
    <row r="2000" ht="15">
      <c r="D2000" s="188"/>
    </row>
    <row r="2001" ht="15">
      <c r="D2001" s="188"/>
    </row>
    <row r="2002" ht="15">
      <c r="D2002" s="188"/>
    </row>
    <row r="2003" ht="15">
      <c r="D2003" s="188"/>
    </row>
    <row r="2004" ht="15">
      <c r="D2004" s="188"/>
    </row>
    <row r="2005" ht="15">
      <c r="D2005" s="188"/>
    </row>
    <row r="2006" ht="15">
      <c r="D2006" s="188"/>
    </row>
    <row r="2007" ht="15">
      <c r="D2007" s="188"/>
    </row>
    <row r="2008" ht="15">
      <c r="D2008" s="188"/>
    </row>
    <row r="2009" ht="15">
      <c r="D2009" s="188"/>
    </row>
    <row r="2010" ht="15">
      <c r="D2010" s="188"/>
    </row>
    <row r="2011" ht="15">
      <c r="D2011" s="188"/>
    </row>
    <row r="2012" ht="15">
      <c r="D2012" s="188"/>
    </row>
    <row r="2013" ht="15">
      <c r="D2013" s="188"/>
    </row>
    <row r="2014" ht="15">
      <c r="D2014" s="188"/>
    </row>
    <row r="2015" ht="15">
      <c r="D2015" s="188"/>
    </row>
    <row r="2016" ht="15">
      <c r="D2016" s="188"/>
    </row>
    <row r="2017" ht="15">
      <c r="D2017" s="188"/>
    </row>
    <row r="2018" ht="15">
      <c r="D2018" s="188"/>
    </row>
    <row r="2019" ht="15">
      <c r="D2019" s="188"/>
    </row>
    <row r="2020" ht="15">
      <c r="D2020" s="188"/>
    </row>
    <row r="2021" ht="15">
      <c r="D2021" s="188"/>
    </row>
    <row r="2022" ht="15">
      <c r="D2022" s="188"/>
    </row>
    <row r="2023" ht="15">
      <c r="D2023" s="188"/>
    </row>
    <row r="2024" ht="15">
      <c r="D2024" s="188"/>
    </row>
    <row r="2025" ht="15">
      <c r="D2025" s="188"/>
    </row>
    <row r="2026" ht="15">
      <c r="D2026" s="188"/>
    </row>
    <row r="2027" ht="15">
      <c r="D2027" s="188"/>
    </row>
    <row r="2028" ht="15">
      <c r="D2028" s="188"/>
    </row>
    <row r="2029" ht="15">
      <c r="D2029" s="188"/>
    </row>
    <row r="2030" ht="15">
      <c r="D2030" s="188"/>
    </row>
    <row r="2031" ht="15">
      <c r="D2031" s="188"/>
    </row>
    <row r="2032" ht="15">
      <c r="D2032" s="188"/>
    </row>
    <row r="2033" ht="15">
      <c r="D2033" s="188"/>
    </row>
    <row r="2034" ht="15">
      <c r="D2034" s="188"/>
    </row>
    <row r="2035" ht="15">
      <c r="D2035" s="188"/>
    </row>
    <row r="2036" ht="15">
      <c r="D2036" s="188"/>
    </row>
    <row r="2037" ht="15">
      <c r="D2037" s="188"/>
    </row>
    <row r="2038" ht="15">
      <c r="D2038" s="188"/>
    </row>
    <row r="2039" ht="15">
      <c r="D2039" s="188"/>
    </row>
    <row r="2040" ht="15">
      <c r="D2040" s="188"/>
    </row>
    <row r="2041" ht="15">
      <c r="D2041" s="188"/>
    </row>
    <row r="2042" ht="15">
      <c r="D2042" s="188"/>
    </row>
    <row r="2043" ht="15">
      <c r="D2043" s="188"/>
    </row>
    <row r="2044" ht="15">
      <c r="D2044" s="188"/>
    </row>
    <row r="2045" ht="15">
      <c r="D2045" s="188"/>
    </row>
    <row r="2046" ht="15">
      <c r="D2046" s="188"/>
    </row>
    <row r="2047" ht="15">
      <c r="D2047" s="188"/>
    </row>
    <row r="2048" ht="15">
      <c r="D2048" s="188"/>
    </row>
    <row r="2049" ht="15">
      <c r="D2049" s="188"/>
    </row>
    <row r="2050" ht="15">
      <c r="D2050" s="188"/>
    </row>
    <row r="2051" ht="15">
      <c r="D2051" s="188"/>
    </row>
    <row r="2052" ht="15">
      <c r="D2052" s="188"/>
    </row>
    <row r="2053" ht="15">
      <c r="D2053" s="188"/>
    </row>
    <row r="2054" ht="15">
      <c r="D2054" s="188"/>
    </row>
    <row r="2055" ht="15">
      <c r="D2055" s="188"/>
    </row>
    <row r="2056" ht="15">
      <c r="D2056" s="188"/>
    </row>
    <row r="2057" ht="15">
      <c r="D2057" s="188"/>
    </row>
    <row r="2058" ht="15">
      <c r="D2058" s="188"/>
    </row>
    <row r="2059" ht="15">
      <c r="D2059" s="188"/>
    </row>
    <row r="2060" ht="15">
      <c r="D2060" s="188"/>
    </row>
    <row r="2061" ht="15">
      <c r="D2061" s="188"/>
    </row>
    <row r="2062" ht="15">
      <c r="D2062" s="188"/>
    </row>
    <row r="2063" ht="15">
      <c r="D2063" s="188"/>
    </row>
    <row r="2064" ht="15">
      <c r="D2064" s="188"/>
    </row>
    <row r="2065" ht="15">
      <c r="D2065" s="188"/>
    </row>
    <row r="2066" ht="15">
      <c r="D2066" s="188"/>
    </row>
    <row r="2067" ht="15">
      <c r="D2067" s="188"/>
    </row>
    <row r="2068" ht="15">
      <c r="D2068" s="188"/>
    </row>
    <row r="2069" ht="15">
      <c r="D2069" s="188"/>
    </row>
    <row r="2070" ht="15">
      <c r="D2070" s="188"/>
    </row>
    <row r="2071" ht="15">
      <c r="D2071" s="188"/>
    </row>
    <row r="2072" ht="15">
      <c r="D2072" s="188"/>
    </row>
    <row r="2073" ht="15">
      <c r="D2073" s="188"/>
    </row>
    <row r="2074" ht="15">
      <c r="D2074" s="188"/>
    </row>
    <row r="2075" ht="15">
      <c r="D2075" s="188"/>
    </row>
    <row r="2076" ht="15">
      <c r="D2076" s="188"/>
    </row>
    <row r="2077" ht="15">
      <c r="D2077" s="188"/>
    </row>
    <row r="2078" ht="15">
      <c r="D2078" s="188"/>
    </row>
    <row r="2079" ht="15">
      <c r="D2079" s="188"/>
    </row>
    <row r="2080" ht="15">
      <c r="D2080" s="188"/>
    </row>
    <row r="2081" ht="15">
      <c r="D2081" s="188"/>
    </row>
    <row r="2082" ht="15">
      <c r="D2082" s="188"/>
    </row>
    <row r="2083" ht="15">
      <c r="D2083" s="188"/>
    </row>
    <row r="2084" ht="15">
      <c r="D2084" s="188"/>
    </row>
    <row r="2085" ht="15">
      <c r="D2085" s="188"/>
    </row>
    <row r="2086" ht="15">
      <c r="D2086" s="188"/>
    </row>
    <row r="2087" ht="15">
      <c r="D2087" s="188"/>
    </row>
    <row r="2088" ht="15">
      <c r="D2088" s="188"/>
    </row>
    <row r="2089" ht="15">
      <c r="D2089" s="188"/>
    </row>
    <row r="2090" ht="15">
      <c r="D2090" s="188"/>
    </row>
    <row r="2091" ht="15">
      <c r="D2091" s="188"/>
    </row>
    <row r="2092" ht="15">
      <c r="D2092" s="188"/>
    </row>
    <row r="2093" ht="15">
      <c r="D2093" s="188"/>
    </row>
    <row r="2094" ht="15">
      <c r="D2094" s="188"/>
    </row>
    <row r="2095" ht="15">
      <c r="D2095" s="188"/>
    </row>
    <row r="2096" ht="15">
      <c r="D2096" s="188"/>
    </row>
    <row r="2097" ht="15">
      <c r="D2097" s="188"/>
    </row>
    <row r="2098" ht="15">
      <c r="D2098" s="188"/>
    </row>
    <row r="2099" ht="15">
      <c r="D2099" s="188"/>
    </row>
    <row r="2100" ht="15">
      <c r="D2100" s="188"/>
    </row>
    <row r="2101" ht="15">
      <c r="D2101" s="188"/>
    </row>
    <row r="2102" ht="15">
      <c r="D2102" s="188"/>
    </row>
    <row r="2103" ht="15">
      <c r="D2103" s="188"/>
    </row>
    <row r="2104" ht="15">
      <c r="D2104" s="188"/>
    </row>
    <row r="2105" ht="15">
      <c r="D2105" s="188"/>
    </row>
    <row r="2106" ht="15">
      <c r="D2106" s="188"/>
    </row>
    <row r="2107" ht="15">
      <c r="D2107" s="188"/>
    </row>
    <row r="2108" ht="15">
      <c r="D2108" s="188"/>
    </row>
    <row r="2109" ht="15">
      <c r="D2109" s="188"/>
    </row>
    <row r="2110" ht="15">
      <c r="D2110" s="188"/>
    </row>
    <row r="2111" ht="15">
      <c r="D2111" s="188"/>
    </row>
    <row r="2112" ht="15">
      <c r="D2112" s="188"/>
    </row>
    <row r="2113" ht="15">
      <c r="D2113" s="188"/>
    </row>
    <row r="2114" ht="15">
      <c r="D2114" s="188"/>
    </row>
    <row r="2115" ht="15">
      <c r="D2115" s="188"/>
    </row>
    <row r="2116" ht="15">
      <c r="D2116" s="188"/>
    </row>
    <row r="2117" ht="15">
      <c r="D2117" s="188"/>
    </row>
    <row r="2118" ht="15">
      <c r="D2118" s="188"/>
    </row>
    <row r="2119" ht="15">
      <c r="D2119" s="188"/>
    </row>
    <row r="2120" ht="15">
      <c r="D2120" s="188"/>
    </row>
    <row r="2121" ht="15">
      <c r="D2121" s="188"/>
    </row>
    <row r="2122" ht="15">
      <c r="D2122" s="188"/>
    </row>
    <row r="2123" ht="15">
      <c r="D2123" s="188"/>
    </row>
    <row r="2124" ht="15">
      <c r="D2124" s="188"/>
    </row>
    <row r="2125" ht="15">
      <c r="D2125" s="188"/>
    </row>
    <row r="2126" ht="15">
      <c r="D2126" s="188"/>
    </row>
    <row r="2127" ht="15">
      <c r="D2127" s="188"/>
    </row>
    <row r="2128" ht="15">
      <c r="D2128" s="188"/>
    </row>
    <row r="2129" ht="15">
      <c r="D2129" s="188"/>
    </row>
    <row r="2130" ht="15">
      <c r="D2130" s="188"/>
    </row>
    <row r="2131" ht="15">
      <c r="D2131" s="188"/>
    </row>
    <row r="2132" ht="15">
      <c r="D2132" s="188"/>
    </row>
    <row r="2133" ht="15">
      <c r="D2133" s="188"/>
    </row>
    <row r="2134" ht="15">
      <c r="D2134" s="188"/>
    </row>
    <row r="2135" ht="15">
      <c r="D2135" s="188"/>
    </row>
    <row r="2136" ht="15">
      <c r="D2136" s="188"/>
    </row>
    <row r="2137" ht="15">
      <c r="D2137" s="188"/>
    </row>
    <row r="2138" ht="15">
      <c r="D2138" s="188"/>
    </row>
    <row r="2139" ht="15">
      <c r="D2139" s="188"/>
    </row>
    <row r="2140" ht="15">
      <c r="D2140" s="188"/>
    </row>
    <row r="2141" ht="15">
      <c r="D2141" s="188"/>
    </row>
    <row r="2142" ht="15">
      <c r="D2142" s="188"/>
    </row>
    <row r="2143" ht="15">
      <c r="D2143" s="188"/>
    </row>
    <row r="2144" ht="15">
      <c r="D2144" s="188"/>
    </row>
    <row r="2145" ht="15">
      <c r="D2145" s="188"/>
    </row>
    <row r="2146" ht="15">
      <c r="D2146" s="188"/>
    </row>
    <row r="2147" ht="15">
      <c r="D2147" s="188"/>
    </row>
    <row r="2148" ht="15">
      <c r="D2148" s="188"/>
    </row>
    <row r="2149" ht="15">
      <c r="D2149" s="188"/>
    </row>
    <row r="2150" ht="15">
      <c r="D2150" s="188"/>
    </row>
    <row r="2151" ht="15">
      <c r="D2151" s="188"/>
    </row>
    <row r="2152" ht="15">
      <c r="D2152" s="188"/>
    </row>
    <row r="2153" ht="15">
      <c r="D2153" s="188"/>
    </row>
    <row r="2154" ht="15">
      <c r="D2154" s="188"/>
    </row>
    <row r="2155" ht="15">
      <c r="D2155" s="188"/>
    </row>
    <row r="2156" ht="15">
      <c r="D2156" s="188"/>
    </row>
    <row r="2157" ht="15">
      <c r="D2157" s="188"/>
    </row>
    <row r="2158" ht="15">
      <c r="D2158" s="188"/>
    </row>
    <row r="2159" ht="15">
      <c r="D2159" s="188"/>
    </row>
    <row r="2160" ht="15">
      <c r="D2160" s="188"/>
    </row>
    <row r="2161" ht="15">
      <c r="D2161" s="188"/>
    </row>
    <row r="2162" ht="15">
      <c r="D2162" s="188"/>
    </row>
    <row r="2163" ht="15">
      <c r="D2163" s="188"/>
    </row>
    <row r="2164" ht="15">
      <c r="D2164" s="188"/>
    </row>
    <row r="2165" ht="15">
      <c r="D2165" s="188"/>
    </row>
    <row r="2166" ht="15">
      <c r="D2166" s="188"/>
    </row>
    <row r="2167" ht="15">
      <c r="D2167" s="188"/>
    </row>
    <row r="2168" ht="15">
      <c r="D2168" s="188"/>
    </row>
    <row r="2169" ht="15">
      <c r="D2169" s="188"/>
    </row>
    <row r="2170" ht="15">
      <c r="D2170" s="188"/>
    </row>
    <row r="2171" ht="15">
      <c r="D2171" s="188"/>
    </row>
    <row r="2172" ht="15">
      <c r="D2172" s="188"/>
    </row>
    <row r="2173" ht="15">
      <c r="D2173" s="188"/>
    </row>
    <row r="2174" ht="15">
      <c r="D2174" s="188"/>
    </row>
    <row r="2175" ht="15">
      <c r="D2175" s="188"/>
    </row>
    <row r="2176" ht="15">
      <c r="D2176" s="188"/>
    </row>
    <row r="2177" ht="15">
      <c r="D2177" s="188"/>
    </row>
    <row r="2178" ht="15">
      <c r="D2178" s="188"/>
    </row>
    <row r="2179" ht="15">
      <c r="D2179" s="188"/>
    </row>
    <row r="2180" ht="15">
      <c r="D2180" s="188"/>
    </row>
    <row r="2181" ht="15">
      <c r="D2181" s="188"/>
    </row>
    <row r="2182" ht="15">
      <c r="D2182" s="188"/>
    </row>
    <row r="2183" ht="15">
      <c r="D2183" s="188"/>
    </row>
    <row r="2184" ht="15">
      <c r="D2184" s="188"/>
    </row>
    <row r="2185" ht="15">
      <c r="D2185" s="188"/>
    </row>
    <row r="2186" ht="15">
      <c r="D2186" s="188"/>
    </row>
    <row r="2187" ht="15">
      <c r="D2187" s="188"/>
    </row>
    <row r="2188" ht="15">
      <c r="D2188" s="188"/>
    </row>
    <row r="2189" ht="15">
      <c r="D2189" s="188"/>
    </row>
    <row r="2190" ht="15">
      <c r="D2190" s="188"/>
    </row>
    <row r="2191" ht="15">
      <c r="D2191" s="188"/>
    </row>
    <row r="2192" ht="15">
      <c r="D2192" s="188"/>
    </row>
    <row r="2193" ht="15">
      <c r="D2193" s="188"/>
    </row>
    <row r="2194" ht="15">
      <c r="D2194" s="188"/>
    </row>
    <row r="2195" ht="15">
      <c r="D2195" s="188"/>
    </row>
    <row r="2196" ht="15">
      <c r="D2196" s="188"/>
    </row>
    <row r="2197" ht="15">
      <c r="D2197" s="188"/>
    </row>
    <row r="2198" ht="15">
      <c r="D2198" s="188"/>
    </row>
    <row r="2199" ht="15">
      <c r="D2199" s="188"/>
    </row>
    <row r="2200" ht="15">
      <c r="D2200" s="188"/>
    </row>
    <row r="2201" ht="15">
      <c r="D2201" s="188"/>
    </row>
    <row r="2202" ht="15">
      <c r="D2202" s="188"/>
    </row>
    <row r="2203" ht="15">
      <c r="D2203" s="188"/>
    </row>
    <row r="2204" ht="15">
      <c r="D2204" s="188"/>
    </row>
    <row r="2205" ht="15">
      <c r="D2205" s="188"/>
    </row>
    <row r="2206" ht="15">
      <c r="D2206" s="188"/>
    </row>
    <row r="2207" ht="15">
      <c r="D2207" s="188"/>
    </row>
    <row r="2208" ht="15">
      <c r="D2208" s="188"/>
    </row>
    <row r="2209" ht="15">
      <c r="D2209" s="188"/>
    </row>
    <row r="2210" ht="15">
      <c r="D2210" s="188"/>
    </row>
    <row r="2211" ht="15">
      <c r="D2211" s="188"/>
    </row>
    <row r="2212" ht="15">
      <c r="D2212" s="188"/>
    </row>
    <row r="2213" ht="15">
      <c r="D2213" s="188"/>
    </row>
    <row r="2214" ht="15">
      <c r="D2214" s="188"/>
    </row>
    <row r="2215" ht="15">
      <c r="D2215" s="188"/>
    </row>
    <row r="2216" ht="15">
      <c r="D2216" s="188"/>
    </row>
    <row r="2217" ht="15">
      <c r="D2217" s="188"/>
    </row>
    <row r="2218" ht="15">
      <c r="D2218" s="188"/>
    </row>
    <row r="2219" ht="15">
      <c r="D2219" s="188"/>
    </row>
    <row r="2220" ht="15">
      <c r="D2220" s="188"/>
    </row>
    <row r="2221" ht="15">
      <c r="D2221" s="188"/>
    </row>
    <row r="2222" ht="15">
      <c r="D2222" s="188"/>
    </row>
    <row r="2223" ht="15">
      <c r="D2223" s="188"/>
    </row>
    <row r="2224" ht="15">
      <c r="D2224" s="188"/>
    </row>
    <row r="2225" ht="15">
      <c r="D2225" s="188"/>
    </row>
    <row r="2226" ht="15">
      <c r="D2226" s="188"/>
    </row>
    <row r="2227" ht="15">
      <c r="D2227" s="188"/>
    </row>
    <row r="2228" ht="15">
      <c r="D2228" s="188"/>
    </row>
    <row r="2229" ht="15">
      <c r="D2229" s="188"/>
    </row>
    <row r="2230" ht="15">
      <c r="D2230" s="188"/>
    </row>
    <row r="2231" ht="15">
      <c r="D2231" s="188"/>
    </row>
    <row r="2232" ht="15">
      <c r="D2232" s="188"/>
    </row>
    <row r="2233" ht="15">
      <c r="D2233" s="188"/>
    </row>
    <row r="2234" ht="15">
      <c r="D2234" s="188"/>
    </row>
    <row r="2235" ht="15">
      <c r="D2235" s="188"/>
    </row>
    <row r="2236" ht="15">
      <c r="D2236" s="188"/>
    </row>
    <row r="2237" ht="15">
      <c r="D2237" s="188"/>
    </row>
    <row r="2238" ht="15">
      <c r="D2238" s="188"/>
    </row>
    <row r="2239" ht="15">
      <c r="D2239" s="188"/>
    </row>
    <row r="2240" ht="15">
      <c r="D2240" s="188"/>
    </row>
    <row r="2241" ht="15">
      <c r="D2241" s="188"/>
    </row>
    <row r="2242" ht="15">
      <c r="D2242" s="188"/>
    </row>
    <row r="2243" ht="15">
      <c r="D2243" s="188"/>
    </row>
    <row r="2244" ht="15">
      <c r="D2244" s="188"/>
    </row>
    <row r="2245" ht="15">
      <c r="D2245" s="188"/>
    </row>
    <row r="2246" ht="15">
      <c r="D2246" s="188"/>
    </row>
    <row r="2247" ht="15">
      <c r="D2247" s="188"/>
    </row>
    <row r="2248" ht="15">
      <c r="D2248" s="188"/>
    </row>
    <row r="2249" ht="15">
      <c r="D2249" s="188"/>
    </row>
    <row r="2250" ht="15">
      <c r="D2250" s="188"/>
    </row>
    <row r="2251" ht="15">
      <c r="D2251" s="188"/>
    </row>
    <row r="2252" ht="15">
      <c r="D2252" s="188"/>
    </row>
    <row r="2253" ht="15">
      <c r="D2253" s="188"/>
    </row>
    <row r="2254" ht="15">
      <c r="D2254" s="188"/>
    </row>
    <row r="2255" ht="15">
      <c r="D2255" s="188"/>
    </row>
    <row r="2256" ht="15">
      <c r="D2256" s="188"/>
    </row>
    <row r="2257" ht="15">
      <c r="D2257" s="188"/>
    </row>
    <row r="2258" ht="15">
      <c r="D2258" s="188"/>
    </row>
    <row r="2259" ht="15">
      <c r="D2259" s="188"/>
    </row>
    <row r="2260" ht="15">
      <c r="D2260" s="188"/>
    </row>
    <row r="2261" ht="15">
      <c r="D2261" s="188"/>
    </row>
    <row r="2262" ht="15">
      <c r="D2262" s="188"/>
    </row>
    <row r="2263" ht="15">
      <c r="D2263" s="188"/>
    </row>
    <row r="2264" ht="15">
      <c r="D2264" s="188"/>
    </row>
    <row r="2265" ht="15">
      <c r="D2265" s="188"/>
    </row>
    <row r="2266" ht="15">
      <c r="D2266" s="188"/>
    </row>
    <row r="2267" ht="15">
      <c r="D2267" s="188"/>
    </row>
    <row r="2268" ht="15">
      <c r="D2268" s="188"/>
    </row>
    <row r="2269" ht="15">
      <c r="D2269" s="188"/>
    </row>
    <row r="2270" ht="15">
      <c r="D2270" s="188"/>
    </row>
    <row r="2271" ht="15">
      <c r="D2271" s="188"/>
    </row>
    <row r="2272" ht="15">
      <c r="D2272" s="188"/>
    </row>
    <row r="2273" ht="15">
      <c r="D2273" s="188"/>
    </row>
    <row r="2274" ht="15">
      <c r="D2274" s="188"/>
    </row>
    <row r="2275" ht="15">
      <c r="D2275" s="188"/>
    </row>
    <row r="2276" ht="15">
      <c r="D2276" s="188"/>
    </row>
    <row r="2277" ht="15">
      <c r="D2277" s="188"/>
    </row>
    <row r="2278" ht="15">
      <c r="D2278" s="188"/>
    </row>
    <row r="2279" ht="15">
      <c r="D2279" s="188"/>
    </row>
    <row r="2280" ht="15">
      <c r="D2280" s="188"/>
    </row>
    <row r="2281" ht="15">
      <c r="D2281" s="188"/>
    </row>
    <row r="2282" ht="15">
      <c r="D2282" s="188"/>
    </row>
    <row r="2283" ht="15">
      <c r="D2283" s="188"/>
    </row>
    <row r="2284" ht="15">
      <c r="D2284" s="188"/>
    </row>
    <row r="2285" ht="15">
      <c r="D2285" s="188"/>
    </row>
    <row r="2286" ht="15">
      <c r="D2286" s="188"/>
    </row>
    <row r="2287" ht="15">
      <c r="D2287" s="188"/>
    </row>
    <row r="2288" ht="15">
      <c r="D2288" s="188"/>
    </row>
    <row r="2289" ht="15">
      <c r="D2289" s="188"/>
    </row>
    <row r="2290" ht="15">
      <c r="D2290" s="188"/>
    </row>
    <row r="2291" ht="15">
      <c r="D2291" s="188"/>
    </row>
    <row r="2292" ht="15">
      <c r="D2292" s="188"/>
    </row>
    <row r="2293" ht="15">
      <c r="D2293" s="188"/>
    </row>
    <row r="2294" ht="15">
      <c r="D2294" s="188"/>
    </row>
    <row r="2295" ht="15">
      <c r="D2295" s="188"/>
    </row>
    <row r="2296" ht="15">
      <c r="D2296" s="188"/>
    </row>
    <row r="2297" ht="15">
      <c r="D2297" s="188"/>
    </row>
    <row r="2298" ht="15">
      <c r="D2298" s="188"/>
    </row>
    <row r="2299" ht="15">
      <c r="D2299" s="188"/>
    </row>
    <row r="2300" ht="15">
      <c r="D2300" s="188"/>
    </row>
    <row r="2301" ht="15">
      <c r="D2301" s="188"/>
    </row>
    <row r="2302" ht="15">
      <c r="D2302" s="188"/>
    </row>
    <row r="2303" ht="15">
      <c r="D2303" s="188"/>
    </row>
    <row r="2304" ht="15">
      <c r="D2304" s="188"/>
    </row>
    <row r="2305" ht="15">
      <c r="D2305" s="188"/>
    </row>
    <row r="2306" ht="15">
      <c r="D2306" s="188"/>
    </row>
    <row r="2307" ht="15">
      <c r="D2307" s="188"/>
    </row>
    <row r="2308" ht="15">
      <c r="D2308" s="188"/>
    </row>
    <row r="2309" ht="15">
      <c r="D2309" s="188"/>
    </row>
    <row r="2310" ht="15">
      <c r="D2310" s="188"/>
    </row>
    <row r="2311" ht="15">
      <c r="D2311" s="188"/>
    </row>
    <row r="2312" ht="15">
      <c r="D2312" s="188"/>
    </row>
    <row r="2313" ht="15">
      <c r="D2313" s="188"/>
    </row>
    <row r="2314" ht="15">
      <c r="D2314" s="188"/>
    </row>
    <row r="2315" ht="15">
      <c r="D2315" s="188"/>
    </row>
    <row r="2316" ht="15">
      <c r="D2316" s="188"/>
    </row>
    <row r="2317" ht="15">
      <c r="D2317" s="188"/>
    </row>
    <row r="2318" ht="15">
      <c r="D2318" s="188"/>
    </row>
    <row r="2319" ht="15">
      <c r="D2319" s="188"/>
    </row>
    <row r="2320" ht="15">
      <c r="D2320" s="188"/>
    </row>
    <row r="2321" ht="15">
      <c r="D2321" s="188"/>
    </row>
    <row r="2322" ht="15">
      <c r="D2322" s="188"/>
    </row>
    <row r="2323" ht="15">
      <c r="D2323" s="188"/>
    </row>
    <row r="2324" ht="15">
      <c r="D2324" s="188"/>
    </row>
    <row r="2325" ht="15">
      <c r="D2325" s="188"/>
    </row>
    <row r="2326" ht="15">
      <c r="D2326" s="188"/>
    </row>
    <row r="2327" ht="15">
      <c r="D2327" s="188"/>
    </row>
    <row r="2328" ht="15">
      <c r="D2328" s="188"/>
    </row>
    <row r="2329" ht="15">
      <c r="D2329" s="188"/>
    </row>
    <row r="2330" ht="15">
      <c r="D2330" s="188"/>
    </row>
    <row r="2331" ht="15">
      <c r="D2331" s="188"/>
    </row>
    <row r="2332" ht="15">
      <c r="D2332" s="188"/>
    </row>
    <row r="2333" ht="15">
      <c r="D2333" s="188"/>
    </row>
    <row r="2334" ht="15">
      <c r="D2334" s="188"/>
    </row>
    <row r="2335" ht="15">
      <c r="D2335" s="188"/>
    </row>
    <row r="2336" ht="15">
      <c r="D2336" s="188"/>
    </row>
    <row r="2337" ht="15">
      <c r="D2337" s="188"/>
    </row>
    <row r="2338" ht="15">
      <c r="D2338" s="188"/>
    </row>
    <row r="2339" ht="15">
      <c r="D2339" s="188"/>
    </row>
    <row r="2340" ht="15">
      <c r="D2340" s="188"/>
    </row>
    <row r="2341" ht="15">
      <c r="D2341" s="188"/>
    </row>
    <row r="2342" ht="15">
      <c r="D2342" s="188"/>
    </row>
    <row r="2343" ht="15">
      <c r="D2343" s="188"/>
    </row>
    <row r="2344" ht="15">
      <c r="D2344" s="188"/>
    </row>
    <row r="2345" ht="15">
      <c r="D2345" s="188"/>
    </row>
    <row r="2346" ht="15">
      <c r="D2346" s="188"/>
    </row>
    <row r="2347" ht="15">
      <c r="D2347" s="188"/>
    </row>
    <row r="2348" ht="15">
      <c r="D2348" s="188"/>
    </row>
    <row r="2349" ht="15">
      <c r="D2349" s="188"/>
    </row>
    <row r="2350" ht="15">
      <c r="D2350" s="188"/>
    </row>
    <row r="2351" ht="15">
      <c r="D2351" s="188"/>
    </row>
    <row r="2352" ht="15">
      <c r="D2352" s="188"/>
    </row>
    <row r="2353" ht="15">
      <c r="D2353" s="188"/>
    </row>
    <row r="2354" ht="15">
      <c r="D2354" s="188"/>
    </row>
    <row r="2355" ht="15">
      <c r="D2355" s="188"/>
    </row>
    <row r="2356" ht="15">
      <c r="D2356" s="188"/>
    </row>
    <row r="2357" ht="15">
      <c r="D2357" s="188"/>
    </row>
    <row r="2358" ht="15">
      <c r="D2358" s="188"/>
    </row>
    <row r="2359" ht="15">
      <c r="D2359" s="188"/>
    </row>
    <row r="2360" ht="15">
      <c r="D2360" s="188"/>
    </row>
    <row r="2361" ht="15">
      <c r="D2361" s="188"/>
    </row>
    <row r="2362" ht="15">
      <c r="D2362" s="188"/>
    </row>
    <row r="2363" ht="15">
      <c r="D2363" s="188"/>
    </row>
    <row r="2364" ht="15">
      <c r="D2364" s="188"/>
    </row>
    <row r="2365" ht="15">
      <c r="D2365" s="188"/>
    </row>
    <row r="2366" ht="15">
      <c r="D2366" s="188"/>
    </row>
    <row r="2367" ht="15">
      <c r="D2367" s="188"/>
    </row>
    <row r="2368" ht="15">
      <c r="D2368" s="188"/>
    </row>
    <row r="2369" ht="15">
      <c r="D2369" s="188"/>
    </row>
    <row r="2370" ht="15">
      <c r="D2370" s="188"/>
    </row>
    <row r="2371" ht="15">
      <c r="D2371" s="188"/>
    </row>
    <row r="2372" ht="15">
      <c r="D2372" s="188"/>
    </row>
    <row r="2373" ht="15">
      <c r="D2373" s="188"/>
    </row>
    <row r="2374" ht="15">
      <c r="D2374" s="188"/>
    </row>
    <row r="2375" ht="15">
      <c r="D2375" s="188"/>
    </row>
    <row r="2376" ht="15">
      <c r="D2376" s="188"/>
    </row>
    <row r="2377" ht="15">
      <c r="D2377" s="188"/>
    </row>
    <row r="2378" ht="15">
      <c r="D2378" s="188"/>
    </row>
    <row r="2379" ht="15">
      <c r="D2379" s="188"/>
    </row>
    <row r="2380" ht="15">
      <c r="D2380" s="188"/>
    </row>
    <row r="2381" ht="15">
      <c r="D2381" s="188"/>
    </row>
    <row r="2382" ht="15">
      <c r="D2382" s="188"/>
    </row>
    <row r="2383" ht="15">
      <c r="D2383" s="188"/>
    </row>
    <row r="2384" ht="15">
      <c r="D2384" s="188"/>
    </row>
    <row r="2385" ht="15">
      <c r="D2385" s="188"/>
    </row>
    <row r="2386" ht="15">
      <c r="D2386" s="188"/>
    </row>
    <row r="2387" ht="15">
      <c r="D2387" s="188"/>
    </row>
    <row r="2388" ht="15">
      <c r="D2388" s="188"/>
    </row>
    <row r="2389" ht="15">
      <c r="D2389" s="188"/>
    </row>
    <row r="2390" ht="15">
      <c r="D2390" s="188"/>
    </row>
    <row r="2391" ht="15">
      <c r="D2391" s="188"/>
    </row>
    <row r="2392" ht="15">
      <c r="D2392" s="188"/>
    </row>
    <row r="2393" ht="15">
      <c r="D2393" s="188"/>
    </row>
    <row r="2394" ht="15">
      <c r="D2394" s="188"/>
    </row>
    <row r="2395" ht="15">
      <c r="D2395" s="188"/>
    </row>
    <row r="2396" ht="15">
      <c r="D2396" s="188"/>
    </row>
    <row r="2397" ht="15">
      <c r="D2397" s="188"/>
    </row>
    <row r="2398" ht="15">
      <c r="D2398" s="188"/>
    </row>
    <row r="2399" ht="15">
      <c r="D2399" s="188"/>
    </row>
    <row r="2400" ht="15">
      <c r="D2400" s="188"/>
    </row>
    <row r="2401" ht="15">
      <c r="D2401" s="188"/>
    </row>
    <row r="2402" ht="15">
      <c r="D2402" s="188"/>
    </row>
    <row r="2403" ht="15">
      <c r="D2403" s="188"/>
    </row>
    <row r="2404" ht="15">
      <c r="D2404" s="188"/>
    </row>
    <row r="2405" ht="15">
      <c r="D2405" s="188"/>
    </row>
    <row r="2406" ht="15">
      <c r="D2406" s="188"/>
    </row>
    <row r="2407" ht="15">
      <c r="D2407" s="188"/>
    </row>
    <row r="2408" ht="15">
      <c r="D2408" s="188"/>
    </row>
    <row r="2409" ht="15">
      <c r="D2409" s="188"/>
    </row>
    <row r="2410" ht="15">
      <c r="D2410" s="188"/>
    </row>
    <row r="2411" ht="15">
      <c r="D2411" s="188"/>
    </row>
    <row r="2412" ht="15">
      <c r="D2412" s="188"/>
    </row>
    <row r="2413" ht="15">
      <c r="D2413" s="188"/>
    </row>
    <row r="2414" ht="15">
      <c r="D2414" s="188"/>
    </row>
    <row r="2415" ht="15">
      <c r="D2415" s="188"/>
    </row>
    <row r="2416" ht="15">
      <c r="D2416" s="188"/>
    </row>
    <row r="2417" ht="15">
      <c r="D2417" s="188"/>
    </row>
    <row r="2418" ht="15">
      <c r="D2418" s="188"/>
    </row>
    <row r="2419" ht="15">
      <c r="D2419" s="188"/>
    </row>
    <row r="2420" ht="15">
      <c r="D2420" s="188"/>
    </row>
    <row r="2421" ht="15">
      <c r="D2421" s="188"/>
    </row>
    <row r="2422" ht="15">
      <c r="D2422" s="188"/>
    </row>
    <row r="2423" ht="15">
      <c r="D2423" s="188"/>
    </row>
    <row r="2424" ht="15">
      <c r="D2424" s="188"/>
    </row>
    <row r="2425" ht="15">
      <c r="D2425" s="188"/>
    </row>
    <row r="2426" ht="15">
      <c r="D2426" s="188"/>
    </row>
    <row r="2427" ht="15">
      <c r="D2427" s="188"/>
    </row>
    <row r="2428" ht="15">
      <c r="D2428" s="188"/>
    </row>
    <row r="2429" ht="15">
      <c r="D2429" s="188"/>
    </row>
    <row r="2430" ht="15">
      <c r="D2430" s="188"/>
    </row>
    <row r="2431" ht="15">
      <c r="D2431" s="188"/>
    </row>
    <row r="2432" ht="15">
      <c r="D2432" s="188"/>
    </row>
    <row r="2433" ht="15">
      <c r="D2433" s="188"/>
    </row>
    <row r="2434" ht="15">
      <c r="D2434" s="188"/>
    </row>
    <row r="2435" ht="15">
      <c r="D2435" s="188"/>
    </row>
    <row r="2436" ht="15">
      <c r="D2436" s="188"/>
    </row>
    <row r="2437" ht="15">
      <c r="D2437" s="188"/>
    </row>
    <row r="2438" ht="15">
      <c r="D2438" s="188"/>
    </row>
    <row r="2439" ht="15">
      <c r="D2439" s="188"/>
    </row>
    <row r="2440" ht="15">
      <c r="D2440" s="188"/>
    </row>
    <row r="2441" ht="15">
      <c r="D2441" s="188"/>
    </row>
    <row r="2442" ht="15">
      <c r="D2442" s="188"/>
    </row>
    <row r="2443" ht="15">
      <c r="D2443" s="188"/>
    </row>
    <row r="2444" ht="15">
      <c r="D2444" s="188"/>
    </row>
    <row r="2445" ht="15">
      <c r="D2445" s="188"/>
    </row>
    <row r="2446" ht="15">
      <c r="D2446" s="188"/>
    </row>
    <row r="2447" ht="15">
      <c r="D2447" s="188"/>
    </row>
    <row r="2448" ht="15">
      <c r="D2448" s="188"/>
    </row>
    <row r="2449" ht="15">
      <c r="D2449" s="188"/>
    </row>
    <row r="2450" ht="15">
      <c r="D2450" s="188"/>
    </row>
    <row r="2451" ht="15">
      <c r="D2451" s="188"/>
    </row>
    <row r="2452" ht="15">
      <c r="D2452" s="188"/>
    </row>
    <row r="2453" ht="15">
      <c r="D2453" s="188"/>
    </row>
    <row r="2454" ht="15">
      <c r="D2454" s="188"/>
    </row>
    <row r="2455" ht="15">
      <c r="D2455" s="188"/>
    </row>
    <row r="2456" ht="15">
      <c r="D2456" s="188"/>
    </row>
    <row r="2457" ht="15">
      <c r="D2457" s="188"/>
    </row>
    <row r="2458" ht="15">
      <c r="D2458" s="188"/>
    </row>
    <row r="2459" ht="15">
      <c r="D2459" s="188"/>
    </row>
    <row r="2460" ht="15">
      <c r="D2460" s="188"/>
    </row>
    <row r="2461" ht="15">
      <c r="D2461" s="188"/>
    </row>
    <row r="2462" ht="15">
      <c r="D2462" s="188"/>
    </row>
    <row r="2463" ht="15">
      <c r="D2463" s="188"/>
    </row>
    <row r="2464" ht="15">
      <c r="D2464" s="188"/>
    </row>
    <row r="2465" ht="15">
      <c r="D2465" s="188"/>
    </row>
    <row r="2466" ht="15">
      <c r="D2466" s="188"/>
    </row>
    <row r="2467" ht="15">
      <c r="D2467" s="188"/>
    </row>
    <row r="2468" ht="15">
      <c r="D2468" s="188"/>
    </row>
    <row r="2469" ht="15">
      <c r="D2469" s="188"/>
    </row>
    <row r="2470" ht="15">
      <c r="D2470" s="188"/>
    </row>
    <row r="2471" ht="15">
      <c r="D2471" s="188"/>
    </row>
    <row r="2472" ht="15">
      <c r="D2472" s="188"/>
    </row>
    <row r="2473" ht="15">
      <c r="D2473" s="188"/>
    </row>
    <row r="2474" ht="15">
      <c r="D2474" s="188"/>
    </row>
    <row r="2475" ht="15">
      <c r="D2475" s="188"/>
    </row>
    <row r="2476" ht="15">
      <c r="D2476" s="188"/>
    </row>
    <row r="2477" ht="15">
      <c r="D2477" s="188"/>
    </row>
    <row r="2478" ht="15">
      <c r="D2478" s="188"/>
    </row>
    <row r="2479" ht="15">
      <c r="D2479" s="188"/>
    </row>
    <row r="2480" ht="15">
      <c r="D2480" s="188"/>
    </row>
    <row r="2481" ht="15">
      <c r="D2481" s="188"/>
    </row>
    <row r="2482" ht="15">
      <c r="D2482" s="188"/>
    </row>
    <row r="2483" ht="15">
      <c r="D2483" s="188"/>
    </row>
    <row r="2484" ht="15">
      <c r="D2484" s="188"/>
    </row>
    <row r="2485" ht="15">
      <c r="D2485" s="188"/>
    </row>
    <row r="2486" ht="15">
      <c r="D2486" s="188"/>
    </row>
    <row r="2487" ht="15">
      <c r="D2487" s="188"/>
    </row>
    <row r="2488" ht="15">
      <c r="D2488" s="188"/>
    </row>
    <row r="2489" ht="15">
      <c r="D2489" s="188"/>
    </row>
    <row r="2490" ht="15">
      <c r="D2490" s="188"/>
    </row>
    <row r="2491" ht="15">
      <c r="D2491" s="188"/>
    </row>
    <row r="2492" ht="15">
      <c r="D2492" s="188"/>
    </row>
    <row r="2493" ht="15">
      <c r="D2493" s="188"/>
    </row>
    <row r="2494" ht="15">
      <c r="D2494" s="188"/>
    </row>
    <row r="2495" ht="15">
      <c r="D2495" s="188"/>
    </row>
    <row r="2496" ht="15">
      <c r="D2496" s="188"/>
    </row>
    <row r="2497" ht="15">
      <c r="D2497" s="188"/>
    </row>
    <row r="2498" ht="15">
      <c r="D2498" s="188"/>
    </row>
    <row r="2499" ht="15">
      <c r="D2499" s="188"/>
    </row>
    <row r="2500" ht="15">
      <c r="D2500" s="188"/>
    </row>
    <row r="2501" ht="15">
      <c r="D2501" s="188"/>
    </row>
    <row r="2502" ht="15">
      <c r="D2502" s="188"/>
    </row>
    <row r="2503" ht="15">
      <c r="D2503" s="188"/>
    </row>
    <row r="2504" ht="15">
      <c r="D2504" s="188"/>
    </row>
    <row r="2505" ht="15">
      <c r="D2505" s="188"/>
    </row>
    <row r="2506" ht="15">
      <c r="D2506" s="188"/>
    </row>
    <row r="2507" ht="15">
      <c r="D2507" s="188"/>
    </row>
    <row r="2508" ht="15">
      <c r="D2508" s="188"/>
    </row>
    <row r="2509" ht="15">
      <c r="D2509" s="188"/>
    </row>
    <row r="2510" ht="15">
      <c r="D2510" s="188"/>
    </row>
    <row r="2511" ht="15">
      <c r="D2511" s="188"/>
    </row>
    <row r="2512" ht="15">
      <c r="D2512" s="188"/>
    </row>
    <row r="2513" ht="15">
      <c r="D2513" s="188"/>
    </row>
    <row r="2514" ht="15">
      <c r="D2514" s="188"/>
    </row>
    <row r="2515" ht="15">
      <c r="D2515" s="188"/>
    </row>
    <row r="2516" ht="15">
      <c r="D2516" s="188"/>
    </row>
    <row r="2517" ht="15">
      <c r="D2517" s="188"/>
    </row>
    <row r="2518" ht="15">
      <c r="D2518" s="188"/>
    </row>
    <row r="2519" ht="15">
      <c r="D2519" s="188"/>
    </row>
    <row r="2520" ht="15">
      <c r="D2520" s="188"/>
    </row>
    <row r="2521" ht="15">
      <c r="D2521" s="188"/>
    </row>
    <row r="2522" ht="15">
      <c r="D2522" s="188"/>
    </row>
    <row r="2523" ht="15">
      <c r="D2523" s="188"/>
    </row>
    <row r="2524" ht="15">
      <c r="D2524" s="188"/>
    </row>
    <row r="2525" ht="15">
      <c r="D2525" s="188"/>
    </row>
    <row r="2526" ht="15">
      <c r="D2526" s="188"/>
    </row>
    <row r="2527" ht="15">
      <c r="D2527" s="188"/>
    </row>
    <row r="2528" ht="15">
      <c r="D2528" s="188"/>
    </row>
    <row r="2529" ht="15">
      <c r="D2529" s="188"/>
    </row>
    <row r="2530" ht="15">
      <c r="D2530" s="188"/>
    </row>
    <row r="2531" ht="15">
      <c r="D2531" s="188"/>
    </row>
    <row r="2532" ht="15">
      <c r="D2532" s="188"/>
    </row>
    <row r="2533" ht="15">
      <c r="D2533" s="188"/>
    </row>
    <row r="2534" ht="15">
      <c r="D2534" s="188"/>
    </row>
    <row r="2535" ht="15">
      <c r="D2535" s="188"/>
    </row>
    <row r="2536" ht="15">
      <c r="D2536" s="188"/>
    </row>
    <row r="2537" ht="15">
      <c r="D2537" s="188"/>
    </row>
    <row r="2538" ht="15">
      <c r="D2538" s="188"/>
    </row>
    <row r="2539" ht="15">
      <c r="D2539" s="188"/>
    </row>
    <row r="2540" ht="15">
      <c r="D2540" s="188"/>
    </row>
    <row r="2541" ht="15">
      <c r="D2541" s="188"/>
    </row>
    <row r="2542" ht="15">
      <c r="D2542" s="188"/>
    </row>
    <row r="2543" ht="15">
      <c r="D2543" s="188"/>
    </row>
    <row r="2544" ht="15">
      <c r="D2544" s="188"/>
    </row>
    <row r="2545" ht="15">
      <c r="D2545" s="188"/>
    </row>
    <row r="2546" ht="15">
      <c r="D2546" s="188"/>
    </row>
    <row r="2547" ht="15">
      <c r="D2547" s="188"/>
    </row>
    <row r="2548" ht="15">
      <c r="D2548" s="188"/>
    </row>
    <row r="2549" ht="15">
      <c r="D2549" s="188"/>
    </row>
    <row r="2550" ht="15">
      <c r="D2550" s="188"/>
    </row>
    <row r="2551" ht="15">
      <c r="D2551" s="188"/>
    </row>
    <row r="2552" ht="15">
      <c r="D2552" s="188"/>
    </row>
    <row r="2553" ht="15">
      <c r="D2553" s="188"/>
    </row>
    <row r="2554" ht="15">
      <c r="D2554" s="188"/>
    </row>
    <row r="2555" ht="15">
      <c r="D2555" s="188"/>
    </row>
    <row r="2556" ht="15">
      <c r="D2556" s="188"/>
    </row>
    <row r="2557" ht="15">
      <c r="D2557" s="188"/>
    </row>
    <row r="2558" ht="15">
      <c r="D2558" s="188"/>
    </row>
    <row r="2559" ht="15">
      <c r="D2559" s="188"/>
    </row>
    <row r="2560" ht="15">
      <c r="D2560" s="188"/>
    </row>
    <row r="2561" ht="15">
      <c r="D2561" s="188"/>
    </row>
    <row r="2562" ht="15">
      <c r="D2562" s="188"/>
    </row>
    <row r="2563" ht="15">
      <c r="D2563" s="188"/>
    </row>
    <row r="2564" ht="15">
      <c r="D2564" s="188"/>
    </row>
    <row r="2565" ht="15">
      <c r="D2565" s="188"/>
    </row>
    <row r="2566" ht="15">
      <c r="D2566" s="188"/>
    </row>
    <row r="2567" ht="15">
      <c r="D2567" s="188"/>
    </row>
    <row r="2568" ht="15">
      <c r="D2568" s="188"/>
    </row>
    <row r="2569" ht="15">
      <c r="D2569" s="188"/>
    </row>
    <row r="2570" ht="15">
      <c r="D2570" s="188"/>
    </row>
    <row r="2571" ht="15">
      <c r="D2571" s="188"/>
    </row>
    <row r="2572" ht="15">
      <c r="D2572" s="188"/>
    </row>
    <row r="2573" ht="15">
      <c r="D2573" s="188"/>
    </row>
    <row r="2574" ht="15">
      <c r="D2574" s="188"/>
    </row>
    <row r="2575" ht="15">
      <c r="D2575" s="188"/>
    </row>
    <row r="2576" ht="15">
      <c r="D2576" s="188"/>
    </row>
    <row r="2577" ht="15">
      <c r="D2577" s="188"/>
    </row>
    <row r="2578" ht="15">
      <c r="D2578" s="188"/>
    </row>
    <row r="2579" ht="15">
      <c r="D2579" s="188"/>
    </row>
    <row r="2580" ht="15">
      <c r="D2580" s="188"/>
    </row>
    <row r="2581" ht="15">
      <c r="D2581" s="188"/>
    </row>
    <row r="2582" ht="15">
      <c r="D2582" s="188"/>
    </row>
    <row r="2583" ht="15">
      <c r="D2583" s="188"/>
    </row>
    <row r="2584" ht="15">
      <c r="D2584" s="188"/>
    </row>
    <row r="2585" ht="15">
      <c r="D2585" s="188"/>
    </row>
    <row r="2586" ht="15">
      <c r="D2586" s="188"/>
    </row>
    <row r="2587" ht="15">
      <c r="D2587" s="188"/>
    </row>
    <row r="2588" ht="15">
      <c r="D2588" s="188"/>
    </row>
    <row r="2589" ht="15">
      <c r="D2589" s="188"/>
    </row>
    <row r="2590" ht="15">
      <c r="D2590" s="188"/>
    </row>
    <row r="2591" ht="15">
      <c r="D2591" s="188"/>
    </row>
    <row r="2592" ht="15">
      <c r="D2592" s="188"/>
    </row>
    <row r="2593" ht="15">
      <c r="D2593" s="188"/>
    </row>
    <row r="2594" ht="15">
      <c r="D2594" s="188"/>
    </row>
    <row r="2595" ht="15">
      <c r="D2595" s="188"/>
    </row>
    <row r="2596" ht="15">
      <c r="D2596" s="188"/>
    </row>
    <row r="2597" ht="15">
      <c r="D2597" s="188"/>
    </row>
    <row r="2598" ht="15">
      <c r="D2598" s="188"/>
    </row>
    <row r="2599" ht="15">
      <c r="D2599" s="188"/>
    </row>
    <row r="2600" ht="15">
      <c r="D2600" s="188"/>
    </row>
    <row r="2601" ht="15">
      <c r="D2601" s="188"/>
    </row>
    <row r="2602" ht="15">
      <c r="D2602" s="188"/>
    </row>
    <row r="2603" ht="15">
      <c r="D2603" s="188"/>
    </row>
    <row r="2604" ht="15">
      <c r="D2604" s="188"/>
    </row>
    <row r="2605" ht="15">
      <c r="D2605" s="188"/>
    </row>
    <row r="2606" ht="15">
      <c r="D2606" s="188"/>
    </row>
    <row r="2607" ht="15">
      <c r="D2607" s="188"/>
    </row>
    <row r="2608" ht="15">
      <c r="D2608" s="188"/>
    </row>
    <row r="2609" ht="15">
      <c r="D2609" s="188"/>
    </row>
    <row r="2610" ht="15">
      <c r="D2610" s="188"/>
    </row>
    <row r="2611" ht="15">
      <c r="D2611" s="188"/>
    </row>
    <row r="2612" ht="15">
      <c r="D2612" s="188"/>
    </row>
    <row r="2613" ht="15">
      <c r="D2613" s="188"/>
    </row>
    <row r="2614" ht="15">
      <c r="D2614" s="188"/>
    </row>
    <row r="2615" ht="15">
      <c r="D2615" s="188"/>
    </row>
    <row r="2616" ht="15">
      <c r="D2616" s="188"/>
    </row>
    <row r="2617" ht="15">
      <c r="D2617" s="188"/>
    </row>
    <row r="2618" ht="15">
      <c r="D2618" s="188"/>
    </row>
    <row r="2619" ht="15">
      <c r="D2619" s="188"/>
    </row>
    <row r="2620" ht="15">
      <c r="D2620" s="188"/>
    </row>
    <row r="2621" ht="15">
      <c r="D2621" s="188"/>
    </row>
    <row r="2622" ht="15">
      <c r="D2622" s="188"/>
    </row>
    <row r="2623" ht="15">
      <c r="D2623" s="188"/>
    </row>
    <row r="2624" ht="15">
      <c r="D2624" s="188"/>
    </row>
    <row r="2625" ht="15">
      <c r="D2625" s="188"/>
    </row>
    <row r="2626" ht="15">
      <c r="D2626" s="188"/>
    </row>
    <row r="2627" ht="15">
      <c r="D2627" s="188"/>
    </row>
    <row r="2628" ht="15">
      <c r="D2628" s="188"/>
    </row>
    <row r="2629" ht="15">
      <c r="D2629" s="188"/>
    </row>
    <row r="2630" ht="15">
      <c r="D2630" s="188"/>
    </row>
    <row r="2631" ht="15">
      <c r="D2631" s="188"/>
    </row>
    <row r="2632" ht="15">
      <c r="D2632" s="188"/>
    </row>
    <row r="2633" ht="15">
      <c r="D2633" s="188"/>
    </row>
    <row r="2634" ht="15">
      <c r="D2634" s="188"/>
    </row>
    <row r="2635" ht="15">
      <c r="D2635" s="188"/>
    </row>
    <row r="2636" ht="15">
      <c r="D2636" s="188"/>
    </row>
    <row r="2637" ht="15">
      <c r="D2637" s="188"/>
    </row>
    <row r="2638" ht="15">
      <c r="D2638" s="188"/>
    </row>
    <row r="2639" ht="15">
      <c r="D2639" s="188"/>
    </row>
    <row r="2640" ht="15">
      <c r="D2640" s="188"/>
    </row>
    <row r="2641" ht="15">
      <c r="D2641" s="188"/>
    </row>
    <row r="2642" ht="15">
      <c r="D2642" s="188"/>
    </row>
    <row r="2643" ht="15">
      <c r="D2643" s="188"/>
    </row>
    <row r="2644" ht="15">
      <c r="D2644" s="188"/>
    </row>
    <row r="2645" ht="15">
      <c r="D2645" s="188"/>
    </row>
    <row r="2646" ht="15">
      <c r="D2646" s="188"/>
    </row>
    <row r="2647" ht="15">
      <c r="D2647" s="188"/>
    </row>
    <row r="2648" ht="15">
      <c r="D2648" s="188"/>
    </row>
    <row r="2649" ht="15">
      <c r="D2649" s="188"/>
    </row>
    <row r="2650" ht="15">
      <c r="D2650" s="188"/>
    </row>
    <row r="2651" ht="15">
      <c r="D2651" s="188"/>
    </row>
    <row r="2652" ht="15">
      <c r="D2652" s="188"/>
    </row>
    <row r="2653" ht="15">
      <c r="D2653" s="188"/>
    </row>
    <row r="2654" ht="15">
      <c r="D2654" s="188"/>
    </row>
    <row r="2655" ht="15">
      <c r="D2655" s="188"/>
    </row>
    <row r="2656" ht="15">
      <c r="D2656" s="188"/>
    </row>
    <row r="2657" ht="15">
      <c r="D2657" s="188"/>
    </row>
    <row r="2658" ht="15">
      <c r="D2658" s="188"/>
    </row>
    <row r="2659" ht="15">
      <c r="D2659" s="188"/>
    </row>
    <row r="2660" ht="15">
      <c r="D2660" s="188"/>
    </row>
    <row r="2661" ht="15">
      <c r="D2661" s="188"/>
    </row>
    <row r="2662" ht="15">
      <c r="D2662" s="188"/>
    </row>
    <row r="2663" ht="15">
      <c r="D2663" s="188"/>
    </row>
    <row r="2664" ht="15">
      <c r="D2664" s="188"/>
    </row>
    <row r="2665" ht="15">
      <c r="D2665" s="188"/>
    </row>
    <row r="2666" ht="15">
      <c r="D2666" s="188"/>
    </row>
    <row r="2667" ht="15">
      <c r="D2667" s="188"/>
    </row>
    <row r="2668" ht="15">
      <c r="D2668" s="188"/>
    </row>
    <row r="2669" ht="15">
      <c r="D2669" s="188"/>
    </row>
    <row r="2670" ht="15">
      <c r="D2670" s="188"/>
    </row>
    <row r="2671" ht="15">
      <c r="D2671" s="188"/>
    </row>
    <row r="2672" ht="15">
      <c r="D2672" s="188"/>
    </row>
    <row r="2673" ht="15">
      <c r="D2673" s="188"/>
    </row>
    <row r="2674" ht="15">
      <c r="D2674" s="188"/>
    </row>
    <row r="2675" ht="15">
      <c r="D2675" s="188"/>
    </row>
    <row r="2676" ht="15">
      <c r="D2676" s="188"/>
    </row>
    <row r="2677" ht="15">
      <c r="D2677" s="188"/>
    </row>
    <row r="2678" ht="15">
      <c r="D2678" s="188"/>
    </row>
    <row r="2679" ht="15">
      <c r="D2679" s="188"/>
    </row>
    <row r="2680" ht="15">
      <c r="D2680" s="188"/>
    </row>
    <row r="2681" ht="15">
      <c r="D2681" s="188"/>
    </row>
    <row r="2682" ht="15">
      <c r="D2682" s="188"/>
    </row>
    <row r="2683" ht="15">
      <c r="D2683" s="188"/>
    </row>
    <row r="2684" ht="15">
      <c r="D2684" s="188"/>
    </row>
    <row r="2685" ht="15">
      <c r="D2685" s="188"/>
    </row>
    <row r="2686" ht="15">
      <c r="D2686" s="188"/>
    </row>
    <row r="2687" ht="15">
      <c r="D2687" s="188"/>
    </row>
    <row r="2688" ht="15">
      <c r="D2688" s="188"/>
    </row>
    <row r="2689" ht="15">
      <c r="D2689" s="188"/>
    </row>
    <row r="2690" ht="15">
      <c r="D2690" s="188"/>
    </row>
    <row r="2691" ht="15">
      <c r="D2691" s="188"/>
    </row>
    <row r="2692" ht="15">
      <c r="D2692" s="188"/>
    </row>
    <row r="2693" ht="15">
      <c r="D2693" s="188"/>
    </row>
    <row r="2694" ht="15">
      <c r="D2694" s="188"/>
    </row>
    <row r="2695" ht="15">
      <c r="D2695" s="188"/>
    </row>
    <row r="2696" ht="15">
      <c r="D2696" s="188"/>
    </row>
    <row r="2697" ht="15">
      <c r="D2697" s="188"/>
    </row>
    <row r="2698" ht="15">
      <c r="D2698" s="188"/>
    </row>
    <row r="2699" ht="15">
      <c r="D2699" s="188"/>
    </row>
    <row r="2700" ht="15">
      <c r="D2700" s="188"/>
    </row>
    <row r="2701" ht="15">
      <c r="D2701" s="188"/>
    </row>
    <row r="2702" ht="15">
      <c r="D2702" s="188"/>
    </row>
    <row r="2703" ht="15">
      <c r="D2703" s="188"/>
    </row>
    <row r="2704" ht="15">
      <c r="D2704" s="188"/>
    </row>
    <row r="2705" ht="15">
      <c r="D2705" s="188"/>
    </row>
    <row r="2706" ht="15">
      <c r="D2706" s="188"/>
    </row>
    <row r="2707" ht="15">
      <c r="D2707" s="188"/>
    </row>
    <row r="2708" ht="15">
      <c r="D2708" s="188"/>
    </row>
    <row r="2709" ht="15">
      <c r="D2709" s="188"/>
    </row>
    <row r="2710" ht="15">
      <c r="D2710" s="188"/>
    </row>
    <row r="2711" ht="15">
      <c r="D2711" s="188"/>
    </row>
    <row r="2712" ht="15">
      <c r="D2712" s="188"/>
    </row>
    <row r="2713" ht="15">
      <c r="D2713" s="188"/>
    </row>
    <row r="2714" ht="15">
      <c r="D2714" s="188"/>
    </row>
    <row r="2715" ht="15">
      <c r="D2715" s="188"/>
    </row>
    <row r="2716" ht="15">
      <c r="D2716" s="188"/>
    </row>
    <row r="2717" ht="15">
      <c r="D2717" s="188"/>
    </row>
    <row r="2718" ht="15">
      <c r="D2718" s="188"/>
    </row>
    <row r="2719" ht="15">
      <c r="D2719" s="188"/>
    </row>
    <row r="2720" ht="15">
      <c r="D2720" s="188"/>
    </row>
    <row r="2721" ht="15">
      <c r="D2721" s="188"/>
    </row>
    <row r="2722" ht="15">
      <c r="D2722" s="188"/>
    </row>
    <row r="2723" ht="15">
      <c r="D2723" s="188"/>
    </row>
    <row r="2724" ht="15">
      <c r="D2724" s="188"/>
    </row>
    <row r="2725" ht="15">
      <c r="D2725" s="188"/>
    </row>
    <row r="2726" ht="15">
      <c r="D2726" s="188"/>
    </row>
    <row r="2727" ht="15">
      <c r="D2727" s="188"/>
    </row>
    <row r="2728" ht="15">
      <c r="D2728" s="188"/>
    </row>
    <row r="2729" ht="15">
      <c r="D2729" s="188"/>
    </row>
    <row r="2730" ht="15">
      <c r="D2730" s="188"/>
    </row>
    <row r="2731" ht="15">
      <c r="D2731" s="188"/>
    </row>
    <row r="2732" ht="15">
      <c r="D2732" s="188"/>
    </row>
    <row r="2733" ht="15">
      <c r="D2733" s="188"/>
    </row>
    <row r="2734" ht="15">
      <c r="D2734" s="188"/>
    </row>
    <row r="2735" ht="15">
      <c r="D2735" s="188"/>
    </row>
    <row r="2736" ht="15">
      <c r="D2736" s="188"/>
    </row>
    <row r="2737" ht="15">
      <c r="D2737" s="188"/>
    </row>
    <row r="2738" ht="15">
      <c r="D2738" s="188"/>
    </row>
    <row r="2739" ht="15">
      <c r="D2739" s="188"/>
    </row>
    <row r="2740" ht="15">
      <c r="D2740" s="188"/>
    </row>
    <row r="2741" ht="15">
      <c r="D2741" s="188"/>
    </row>
    <row r="2742" ht="15">
      <c r="D2742" s="188"/>
    </row>
    <row r="2743" ht="15">
      <c r="D2743" s="188"/>
    </row>
    <row r="2744" ht="15">
      <c r="D2744" s="188"/>
    </row>
    <row r="2745" ht="15">
      <c r="D2745" s="188"/>
    </row>
    <row r="2746" ht="15">
      <c r="D2746" s="188"/>
    </row>
    <row r="2747" ht="15">
      <c r="D2747" s="188"/>
    </row>
    <row r="2748" ht="15">
      <c r="D2748" s="188"/>
    </row>
    <row r="2749" ht="15">
      <c r="D2749" s="188"/>
    </row>
    <row r="2750" ht="15">
      <c r="D2750" s="188"/>
    </row>
    <row r="2751" ht="15">
      <c r="D2751" s="188"/>
    </row>
    <row r="2752" ht="15">
      <c r="D2752" s="188"/>
    </row>
    <row r="2753" ht="15">
      <c r="D2753" s="188"/>
    </row>
    <row r="2754" ht="15">
      <c r="D2754" s="188"/>
    </row>
    <row r="2755" ht="15">
      <c r="D2755" s="188"/>
    </row>
    <row r="2756" ht="15">
      <c r="D2756" s="188"/>
    </row>
    <row r="2757" ht="15">
      <c r="D2757" s="188"/>
    </row>
    <row r="2758" ht="15">
      <c r="D2758" s="188"/>
    </row>
    <row r="2759" ht="15">
      <c r="D2759" s="188"/>
    </row>
    <row r="2760" ht="15">
      <c r="D2760" s="188"/>
    </row>
    <row r="2761" ht="15">
      <c r="D2761" s="188"/>
    </row>
    <row r="2762" ht="15">
      <c r="D2762" s="188"/>
    </row>
    <row r="2763" ht="15">
      <c r="D2763" s="188"/>
    </row>
    <row r="2764" ht="15">
      <c r="D2764" s="188"/>
    </row>
    <row r="2765" ht="15">
      <c r="D2765" s="188"/>
    </row>
    <row r="2766" ht="15">
      <c r="D2766" s="188"/>
    </row>
    <row r="2767" ht="15">
      <c r="D2767" s="188"/>
    </row>
    <row r="2768" ht="15">
      <c r="D2768" s="188"/>
    </row>
    <row r="2769" ht="15">
      <c r="D2769" s="188"/>
    </row>
    <row r="2770" ht="15">
      <c r="D2770" s="188"/>
    </row>
    <row r="2771" ht="15">
      <c r="D2771" s="188"/>
    </row>
    <row r="2772" ht="15">
      <c r="D2772" s="188"/>
    </row>
    <row r="2773" ht="15">
      <c r="D2773" s="188"/>
    </row>
    <row r="2774" ht="15">
      <c r="D2774" s="188"/>
    </row>
    <row r="2775" ht="15">
      <c r="D2775" s="188"/>
    </row>
    <row r="2776" ht="15">
      <c r="D2776" s="188"/>
    </row>
    <row r="2777" ht="15">
      <c r="D2777" s="188"/>
    </row>
    <row r="2778" ht="15">
      <c r="D2778" s="188"/>
    </row>
    <row r="2779" ht="15">
      <c r="D2779" s="188"/>
    </row>
    <row r="2780" ht="15">
      <c r="D2780" s="188"/>
    </row>
    <row r="2781" ht="15">
      <c r="D2781" s="188"/>
    </row>
    <row r="2782" ht="15">
      <c r="D2782" s="188"/>
    </row>
    <row r="2783" ht="15">
      <c r="D2783" s="188"/>
    </row>
    <row r="2784" ht="15">
      <c r="D2784" s="188"/>
    </row>
    <row r="2785" ht="15">
      <c r="D2785" s="188"/>
    </row>
    <row r="2786" ht="15">
      <c r="D2786" s="188"/>
    </row>
    <row r="2787" ht="15">
      <c r="D2787" s="188"/>
    </row>
    <row r="2788" ht="15">
      <c r="D2788" s="188"/>
    </row>
    <row r="2789" ht="15">
      <c r="D2789" s="188"/>
    </row>
    <row r="2790" ht="15">
      <c r="D2790" s="188"/>
    </row>
    <row r="2791" ht="15">
      <c r="D2791" s="188"/>
    </row>
    <row r="2792" ht="15">
      <c r="D2792" s="188"/>
    </row>
    <row r="2793" ht="15">
      <c r="D2793" s="188"/>
    </row>
    <row r="2794" ht="15">
      <c r="D2794" s="188"/>
    </row>
    <row r="2795" ht="15">
      <c r="D2795" s="188"/>
    </row>
    <row r="2796" ht="15">
      <c r="D2796" s="188"/>
    </row>
    <row r="2797" ht="15">
      <c r="D2797" s="188"/>
    </row>
    <row r="2798" ht="15">
      <c r="D2798" s="188"/>
    </row>
    <row r="2799" ht="15">
      <c r="D2799" s="188"/>
    </row>
    <row r="2800" ht="15">
      <c r="D2800" s="188"/>
    </row>
    <row r="2801" ht="15">
      <c r="D2801" s="188"/>
    </row>
    <row r="2802" ht="15">
      <c r="D2802" s="188"/>
    </row>
    <row r="2803" ht="15">
      <c r="D2803" s="188"/>
    </row>
    <row r="2804" ht="15">
      <c r="D2804" s="188"/>
    </row>
    <row r="2805" ht="15">
      <c r="D2805" s="188"/>
    </row>
    <row r="2806" ht="15">
      <c r="D2806" s="188"/>
    </row>
    <row r="2807" ht="15">
      <c r="D2807" s="188"/>
    </row>
    <row r="2808" ht="15">
      <c r="D2808" s="188"/>
    </row>
    <row r="2809" ht="15">
      <c r="D2809" s="188"/>
    </row>
    <row r="2810" ht="15">
      <c r="D2810" s="188"/>
    </row>
    <row r="2811" ht="15">
      <c r="D2811" s="188"/>
    </row>
    <row r="2812" ht="15">
      <c r="D2812" s="188"/>
    </row>
    <row r="2813" ht="15">
      <c r="D2813" s="188"/>
    </row>
    <row r="2814" ht="15">
      <c r="D2814" s="188"/>
    </row>
    <row r="2815" ht="15">
      <c r="D2815" s="188"/>
    </row>
    <row r="2816" ht="15">
      <c r="D2816" s="188"/>
    </row>
    <row r="2817" ht="15">
      <c r="D2817" s="188"/>
    </row>
    <row r="2818" ht="15">
      <c r="D2818" s="188"/>
    </row>
    <row r="2819" ht="15">
      <c r="D2819" s="188"/>
    </row>
    <row r="2820" ht="15">
      <c r="D2820" s="188"/>
    </row>
    <row r="2821" ht="15">
      <c r="D2821" s="188"/>
    </row>
    <row r="2822" ht="15">
      <c r="D2822" s="188"/>
    </row>
    <row r="2823" ht="15">
      <c r="D2823" s="188"/>
    </row>
    <row r="2824" ht="15">
      <c r="D2824" s="188"/>
    </row>
    <row r="2825" ht="15">
      <c r="D2825" s="188"/>
    </row>
    <row r="2826" ht="15">
      <c r="D2826" s="188"/>
    </row>
    <row r="2827" ht="15">
      <c r="D2827" s="188"/>
    </row>
    <row r="2828" ht="15">
      <c r="D2828" s="188"/>
    </row>
    <row r="2829" ht="15">
      <c r="D2829" s="188"/>
    </row>
    <row r="2830" ht="15">
      <c r="D2830" s="188"/>
    </row>
    <row r="2831" ht="15">
      <c r="D2831" s="188"/>
    </row>
    <row r="2832" ht="15">
      <c r="D2832" s="188"/>
    </row>
    <row r="2833" ht="15">
      <c r="D2833" s="188"/>
    </row>
    <row r="2834" ht="15">
      <c r="D2834" s="188"/>
    </row>
    <row r="2835" ht="15">
      <c r="D2835" s="188"/>
    </row>
    <row r="2836" ht="15">
      <c r="D2836" s="188"/>
    </row>
    <row r="2837" ht="15">
      <c r="D2837" s="188"/>
    </row>
    <row r="2838" ht="15">
      <c r="D2838" s="188"/>
    </row>
    <row r="2839" ht="15">
      <c r="D2839" s="188"/>
    </row>
    <row r="2840" ht="15">
      <c r="D2840" s="188"/>
    </row>
    <row r="2841" ht="15">
      <c r="D2841" s="188"/>
    </row>
    <row r="2842" ht="15">
      <c r="D2842" s="188"/>
    </row>
    <row r="2843" ht="15">
      <c r="D2843" s="188"/>
    </row>
    <row r="2844" ht="15">
      <c r="D2844" s="188"/>
    </row>
    <row r="2845" ht="15">
      <c r="D2845" s="188"/>
    </row>
    <row r="2846" ht="15">
      <c r="D2846" s="188"/>
    </row>
    <row r="2847" ht="15">
      <c r="D2847" s="188"/>
    </row>
    <row r="2848" ht="15">
      <c r="D2848" s="188"/>
    </row>
    <row r="2849" ht="15">
      <c r="D2849" s="188"/>
    </row>
    <row r="2850" ht="15">
      <c r="D2850" s="188"/>
    </row>
    <row r="2851" ht="15">
      <c r="D2851" s="188"/>
    </row>
    <row r="2852" ht="15">
      <c r="D2852" s="188"/>
    </row>
    <row r="2853" ht="15">
      <c r="D2853" s="188"/>
    </row>
    <row r="2854" ht="15">
      <c r="D2854" s="188"/>
    </row>
    <row r="2855" ht="15">
      <c r="D2855" s="188"/>
    </row>
    <row r="2856" ht="15">
      <c r="D2856" s="188"/>
    </row>
    <row r="2857" ht="15">
      <c r="D2857" s="188"/>
    </row>
    <row r="2858" ht="15">
      <c r="D2858" s="188"/>
    </row>
    <row r="2859" ht="15">
      <c r="D2859" s="188"/>
    </row>
    <row r="2860" ht="15">
      <c r="D2860" s="188"/>
    </row>
    <row r="2861" ht="15">
      <c r="D2861" s="188"/>
    </row>
    <row r="2862" ht="15">
      <c r="D2862" s="188"/>
    </row>
    <row r="2863" ht="15">
      <c r="D2863" s="188"/>
    </row>
    <row r="2864" ht="15">
      <c r="D2864" s="188"/>
    </row>
    <row r="2865" ht="15">
      <c r="D2865" s="188"/>
    </row>
    <row r="2866" ht="15">
      <c r="D2866" s="188"/>
    </row>
    <row r="2867" ht="15">
      <c r="D2867" s="188"/>
    </row>
    <row r="2868" ht="15">
      <c r="D2868" s="188"/>
    </row>
    <row r="2869" ht="15">
      <c r="D2869" s="188"/>
    </row>
    <row r="2870" ht="15">
      <c r="D2870" s="188"/>
    </row>
    <row r="2871" ht="15">
      <c r="D2871" s="188"/>
    </row>
    <row r="2872" ht="15">
      <c r="D2872" s="188"/>
    </row>
    <row r="2873" ht="15">
      <c r="D2873" s="188"/>
    </row>
    <row r="2874" ht="15">
      <c r="D2874" s="188"/>
    </row>
    <row r="2875" ht="15">
      <c r="D2875" s="188"/>
    </row>
    <row r="2876" ht="15">
      <c r="D2876" s="188"/>
    </row>
    <row r="2877" ht="15">
      <c r="D2877" s="188"/>
    </row>
    <row r="2878" ht="15">
      <c r="D2878" s="188"/>
    </row>
    <row r="2879" ht="15">
      <c r="D2879" s="188"/>
    </row>
    <row r="2880" ht="15">
      <c r="D2880" s="188"/>
    </row>
    <row r="2881" ht="15">
      <c r="D2881" s="188"/>
    </row>
    <row r="2882" ht="15">
      <c r="D2882" s="188"/>
    </row>
    <row r="2883" ht="15">
      <c r="D2883" s="188"/>
    </row>
    <row r="2884" ht="15">
      <c r="D2884" s="188"/>
    </row>
    <row r="2885" ht="15">
      <c r="D2885" s="188"/>
    </row>
    <row r="2886" ht="15">
      <c r="D2886" s="188"/>
    </row>
    <row r="2887" ht="15">
      <c r="D2887" s="188"/>
    </row>
    <row r="2888" ht="15">
      <c r="D2888" s="188"/>
    </row>
    <row r="2889" ht="15">
      <c r="D2889" s="188"/>
    </row>
    <row r="2890" ht="15">
      <c r="D2890" s="188"/>
    </row>
    <row r="2891" ht="15">
      <c r="D2891" s="188"/>
    </row>
    <row r="2892" ht="15">
      <c r="D2892" s="188"/>
    </row>
    <row r="2893" ht="15">
      <c r="D2893" s="188"/>
    </row>
    <row r="2894" ht="15">
      <c r="D2894" s="188"/>
    </row>
    <row r="2895" ht="15">
      <c r="D2895" s="188"/>
    </row>
    <row r="2896" ht="15">
      <c r="D2896" s="188"/>
    </row>
    <row r="2897" ht="15">
      <c r="D2897" s="188"/>
    </row>
    <row r="2898" ht="15">
      <c r="D2898" s="188"/>
    </row>
    <row r="2899" ht="15">
      <c r="D2899" s="188"/>
    </row>
    <row r="2900" ht="15">
      <c r="D2900" s="188"/>
    </row>
    <row r="2901" ht="15">
      <c r="D2901" s="188"/>
    </row>
    <row r="2902" ht="15">
      <c r="D2902" s="188"/>
    </row>
    <row r="2903" ht="15">
      <c r="D2903" s="188"/>
    </row>
    <row r="2904" ht="15">
      <c r="D2904" s="188"/>
    </row>
    <row r="2905" ht="15">
      <c r="D2905" s="188"/>
    </row>
    <row r="2906" ht="15">
      <c r="D2906" s="188"/>
    </row>
    <row r="2907" ht="15">
      <c r="D2907" s="188"/>
    </row>
    <row r="2908" ht="15">
      <c r="D2908" s="188"/>
    </row>
    <row r="2909" ht="15">
      <c r="D2909" s="188"/>
    </row>
    <row r="2910" ht="15">
      <c r="D2910" s="188"/>
    </row>
    <row r="2911" ht="15">
      <c r="D2911" s="188"/>
    </row>
    <row r="2912" ht="15">
      <c r="D2912" s="188"/>
    </row>
    <row r="2913" ht="15">
      <c r="D2913" s="188"/>
    </row>
    <row r="2914" ht="15">
      <c r="D2914" s="188"/>
    </row>
    <row r="2915" ht="15">
      <c r="D2915" s="188"/>
    </row>
    <row r="2916" ht="15">
      <c r="D2916" s="188"/>
    </row>
    <row r="2917" ht="15">
      <c r="D2917" s="188"/>
    </row>
    <row r="2918" ht="15">
      <c r="D2918" s="188"/>
    </row>
    <row r="2919" ht="15">
      <c r="D2919" s="188"/>
    </row>
    <row r="2920" ht="15">
      <c r="D2920" s="188"/>
    </row>
    <row r="2921" ht="15">
      <c r="D2921" s="188"/>
    </row>
    <row r="2922" ht="15">
      <c r="D2922" s="188"/>
    </row>
    <row r="2923" ht="15">
      <c r="D2923" s="188"/>
    </row>
    <row r="2924" ht="15">
      <c r="D2924" s="188"/>
    </row>
    <row r="2925" ht="15">
      <c r="D2925" s="188"/>
    </row>
    <row r="2926" ht="15">
      <c r="D2926" s="188"/>
    </row>
    <row r="2927" ht="15">
      <c r="D2927" s="188"/>
    </row>
    <row r="2928" ht="15">
      <c r="D2928" s="188"/>
    </row>
    <row r="2929" ht="15">
      <c r="D2929" s="188"/>
    </row>
    <row r="2930" ht="15">
      <c r="D2930" s="188"/>
    </row>
    <row r="2931" ht="15">
      <c r="D2931" s="188"/>
    </row>
    <row r="2932" ht="15">
      <c r="D2932" s="188"/>
    </row>
    <row r="2933" ht="15">
      <c r="D2933" s="188"/>
    </row>
    <row r="2934" ht="15">
      <c r="D2934" s="188"/>
    </row>
    <row r="2935" ht="15">
      <c r="D2935" s="188"/>
    </row>
    <row r="2936" ht="15">
      <c r="D2936" s="188"/>
    </row>
    <row r="2937" ht="15">
      <c r="D2937" s="188"/>
    </row>
    <row r="2938" ht="15">
      <c r="D2938" s="188"/>
    </row>
    <row r="2939" ht="15">
      <c r="D2939" s="188"/>
    </row>
    <row r="2940" ht="15">
      <c r="D2940" s="188"/>
    </row>
    <row r="2941" ht="15">
      <c r="D2941" s="188"/>
    </row>
    <row r="2942" ht="15">
      <c r="D2942" s="188"/>
    </row>
    <row r="2943" ht="15">
      <c r="D2943" s="188"/>
    </row>
    <row r="2944" ht="15">
      <c r="D2944" s="188"/>
    </row>
    <row r="2945" ht="15">
      <c r="D2945" s="188"/>
    </row>
    <row r="2946" ht="15">
      <c r="D2946" s="188"/>
    </row>
    <row r="2947" ht="15">
      <c r="D2947" s="188"/>
    </row>
    <row r="2948" ht="15">
      <c r="D2948" s="188"/>
    </row>
    <row r="2949" ht="15">
      <c r="D2949" s="188"/>
    </row>
    <row r="2950" ht="15">
      <c r="D2950" s="188"/>
    </row>
    <row r="2951" ht="15">
      <c r="D2951" s="188"/>
    </row>
    <row r="2952" ht="15">
      <c r="D2952" s="188"/>
    </row>
    <row r="2953" ht="15">
      <c r="D2953" s="188"/>
    </row>
    <row r="2954" ht="15">
      <c r="D2954" s="188"/>
    </row>
    <row r="2955" ht="15">
      <c r="D2955" s="188"/>
    </row>
    <row r="2956" ht="15">
      <c r="D2956" s="188"/>
    </row>
    <row r="2957" ht="15">
      <c r="D2957" s="188"/>
    </row>
    <row r="2958" ht="15">
      <c r="D2958" s="188"/>
    </row>
    <row r="2959" ht="15">
      <c r="D2959" s="188"/>
    </row>
    <row r="2960" ht="15">
      <c r="D2960" s="188"/>
    </row>
    <row r="2961" ht="15">
      <c r="D2961" s="188"/>
    </row>
    <row r="2962" ht="15">
      <c r="D2962" s="188"/>
    </row>
    <row r="2963" ht="15">
      <c r="D2963" s="188"/>
    </row>
    <row r="2964" ht="15">
      <c r="D2964" s="188"/>
    </row>
    <row r="2965" ht="15">
      <c r="D2965" s="188"/>
    </row>
    <row r="2966" ht="15">
      <c r="D2966" s="188"/>
    </row>
    <row r="2967" ht="15">
      <c r="D2967" s="188"/>
    </row>
    <row r="2968" ht="15">
      <c r="D2968" s="188"/>
    </row>
    <row r="2969" ht="15">
      <c r="D2969" s="188"/>
    </row>
    <row r="2970" ht="15">
      <c r="D2970" s="188"/>
    </row>
    <row r="2971" ht="15">
      <c r="D2971" s="188"/>
    </row>
    <row r="2972" ht="15">
      <c r="D2972" s="188"/>
    </row>
    <row r="2973" ht="15">
      <c r="D2973" s="188"/>
    </row>
    <row r="2974" ht="15">
      <c r="D2974" s="188"/>
    </row>
    <row r="2975" ht="15">
      <c r="D2975" s="188"/>
    </row>
    <row r="2976" ht="15">
      <c r="D2976" s="188"/>
    </row>
    <row r="2977" ht="15">
      <c r="D2977" s="188"/>
    </row>
    <row r="2978" ht="15">
      <c r="D2978" s="188"/>
    </row>
    <row r="2979" ht="15">
      <c r="D2979" s="188"/>
    </row>
    <row r="2980" ht="15">
      <c r="D2980" s="188"/>
    </row>
    <row r="2981" ht="15">
      <c r="D2981" s="188"/>
    </row>
    <row r="2982" ht="15">
      <c r="D2982" s="188"/>
    </row>
    <row r="2983" ht="15">
      <c r="D2983" s="188"/>
    </row>
    <row r="2984" ht="15">
      <c r="D2984" s="188"/>
    </row>
    <row r="2985" ht="15">
      <c r="D2985" s="188"/>
    </row>
    <row r="2986" ht="15">
      <c r="D2986" s="188"/>
    </row>
    <row r="2987" ht="15">
      <c r="D2987" s="188"/>
    </row>
    <row r="2988" ht="15">
      <c r="D2988" s="188"/>
    </row>
    <row r="2989" ht="15">
      <c r="D2989" s="188"/>
    </row>
    <row r="2990" ht="15">
      <c r="D2990" s="188"/>
    </row>
    <row r="2991" ht="15">
      <c r="D2991" s="188"/>
    </row>
    <row r="2992" ht="15">
      <c r="D2992" s="188"/>
    </row>
    <row r="2993" ht="15">
      <c r="D2993" s="188"/>
    </row>
    <row r="2994" ht="15">
      <c r="D2994" s="188"/>
    </row>
    <row r="2995" ht="15">
      <c r="D2995" s="188"/>
    </row>
    <row r="2996" ht="15">
      <c r="D2996" s="188"/>
    </row>
    <row r="2997" ht="15">
      <c r="D2997" s="188"/>
    </row>
    <row r="2998" ht="15">
      <c r="D2998" s="188"/>
    </row>
    <row r="2999" ht="15">
      <c r="D2999" s="188"/>
    </row>
    <row r="3000" ht="15">
      <c r="D3000" s="188"/>
    </row>
    <row r="3001" ht="15">
      <c r="D3001" s="188"/>
    </row>
    <row r="3002" ht="15">
      <c r="D3002" s="188"/>
    </row>
    <row r="3003" ht="15">
      <c r="D3003" s="188"/>
    </row>
    <row r="3004" ht="15">
      <c r="D3004" s="188"/>
    </row>
    <row r="3005" ht="15">
      <c r="D3005" s="188"/>
    </row>
    <row r="3006" ht="15">
      <c r="D3006" s="188"/>
    </row>
    <row r="3007" ht="15">
      <c r="D3007" s="188"/>
    </row>
    <row r="3008" ht="15">
      <c r="D3008" s="188"/>
    </row>
    <row r="3009" ht="15">
      <c r="D3009" s="188"/>
    </row>
    <row r="3010" ht="15">
      <c r="D3010" s="188"/>
    </row>
    <row r="3011" ht="15">
      <c r="D3011" s="188"/>
    </row>
    <row r="3012" ht="15">
      <c r="D3012" s="188"/>
    </row>
    <row r="3013" ht="15">
      <c r="D3013" s="188"/>
    </row>
    <row r="3014" ht="15">
      <c r="D3014" s="188"/>
    </row>
    <row r="3015" ht="15">
      <c r="D3015" s="188"/>
    </row>
    <row r="3016" ht="15">
      <c r="D3016" s="188"/>
    </row>
    <row r="3017" ht="15">
      <c r="D3017" s="188"/>
    </row>
    <row r="3018" ht="15">
      <c r="D3018" s="188"/>
    </row>
    <row r="3019" ht="15">
      <c r="D3019" s="188"/>
    </row>
    <row r="3020" ht="15">
      <c r="D3020" s="188"/>
    </row>
    <row r="3021" ht="15">
      <c r="D3021" s="188"/>
    </row>
    <row r="3022" ht="15">
      <c r="D3022" s="188"/>
    </row>
    <row r="3023" ht="15">
      <c r="D3023" s="188"/>
    </row>
    <row r="3024" ht="15">
      <c r="D3024" s="188"/>
    </row>
    <row r="3025" ht="15">
      <c r="D3025" s="188"/>
    </row>
    <row r="3026" ht="15">
      <c r="D3026" s="188"/>
    </row>
    <row r="3027" ht="15">
      <c r="D3027" s="188"/>
    </row>
    <row r="3028" ht="15">
      <c r="D3028" s="188"/>
    </row>
    <row r="3029" ht="15">
      <c r="D3029" s="188"/>
    </row>
    <row r="3030" ht="15">
      <c r="D3030" s="188"/>
    </row>
    <row r="3031" ht="15">
      <c r="D3031" s="188"/>
    </row>
    <row r="3032" ht="15">
      <c r="D3032" s="188"/>
    </row>
    <row r="3033" ht="15">
      <c r="D3033" s="188"/>
    </row>
    <row r="3034" ht="15">
      <c r="D3034" s="188"/>
    </row>
    <row r="3035" ht="15">
      <c r="D3035" s="188"/>
    </row>
    <row r="3036" ht="15">
      <c r="D3036" s="188"/>
    </row>
    <row r="3037" ht="15">
      <c r="D3037" s="188"/>
    </row>
    <row r="3038" ht="15">
      <c r="D3038" s="188"/>
    </row>
    <row r="3039" ht="15">
      <c r="D3039" s="188"/>
    </row>
    <row r="3040" ht="15">
      <c r="D3040" s="188"/>
    </row>
    <row r="3041" ht="15">
      <c r="D3041" s="188"/>
    </row>
    <row r="3042" ht="15">
      <c r="D3042" s="188"/>
    </row>
    <row r="3043" ht="15">
      <c r="D3043" s="188"/>
    </row>
    <row r="3044" ht="15">
      <c r="D3044" s="188"/>
    </row>
    <row r="3045" ht="15">
      <c r="D3045" s="188"/>
    </row>
    <row r="3046" ht="15">
      <c r="D3046" s="188"/>
    </row>
    <row r="3047" ht="15">
      <c r="D3047" s="188"/>
    </row>
    <row r="3048" ht="15">
      <c r="D3048" s="188"/>
    </row>
    <row r="3049" ht="15">
      <c r="D3049" s="188"/>
    </row>
    <row r="3050" ht="15">
      <c r="D3050" s="188"/>
    </row>
    <row r="3051" ht="15">
      <c r="D3051" s="188"/>
    </row>
    <row r="3052" ht="15">
      <c r="D3052" s="188"/>
    </row>
    <row r="3053" ht="15">
      <c r="D3053" s="188"/>
    </row>
    <row r="3054" ht="15">
      <c r="D3054" s="188"/>
    </row>
    <row r="3055" ht="15">
      <c r="D3055" s="188"/>
    </row>
    <row r="3056" ht="15">
      <c r="D3056" s="188"/>
    </row>
    <row r="3057" ht="15">
      <c r="D3057" s="188"/>
    </row>
    <row r="3058" ht="15">
      <c r="D3058" s="188"/>
    </row>
    <row r="3059" ht="15">
      <c r="D3059" s="188"/>
    </row>
    <row r="3060" ht="15">
      <c r="D3060" s="188"/>
    </row>
    <row r="3061" ht="15">
      <c r="D3061" s="188"/>
    </row>
    <row r="3062" ht="15">
      <c r="D3062" s="188"/>
    </row>
    <row r="3063" ht="15">
      <c r="D3063" s="188"/>
    </row>
    <row r="3064" ht="15">
      <c r="D3064" s="188"/>
    </row>
    <row r="3065" ht="15">
      <c r="D3065" s="188"/>
    </row>
    <row r="3066" ht="15">
      <c r="D3066" s="188"/>
    </row>
    <row r="3067" ht="15">
      <c r="D3067" s="188"/>
    </row>
    <row r="3068" ht="15">
      <c r="D3068" s="188"/>
    </row>
    <row r="3069" ht="15">
      <c r="D3069" s="188"/>
    </row>
    <row r="3070" ht="15">
      <c r="D3070" s="188"/>
    </row>
    <row r="3071" ht="15">
      <c r="D3071" s="188"/>
    </row>
    <row r="3072" ht="15">
      <c r="D3072" s="188"/>
    </row>
    <row r="3073" ht="15">
      <c r="D3073" s="188"/>
    </row>
    <row r="3074" ht="15">
      <c r="D3074" s="188"/>
    </row>
    <row r="3075" ht="15">
      <c r="D3075" s="188"/>
    </row>
    <row r="3076" ht="15">
      <c r="D3076" s="188"/>
    </row>
    <row r="3077" ht="15">
      <c r="D3077" s="188"/>
    </row>
    <row r="3078" ht="15">
      <c r="D3078" s="188"/>
    </row>
    <row r="3079" ht="15">
      <c r="D3079" s="188"/>
    </row>
    <row r="3080" ht="15">
      <c r="D3080" s="188"/>
    </row>
    <row r="3081" ht="15">
      <c r="D3081" s="188"/>
    </row>
    <row r="3082" ht="15">
      <c r="D3082" s="188"/>
    </row>
    <row r="3083" ht="15">
      <c r="D3083" s="188"/>
    </row>
    <row r="3084" ht="15">
      <c r="D3084" s="188"/>
    </row>
    <row r="3085" ht="15">
      <c r="D3085" s="188"/>
    </row>
    <row r="3086" ht="15">
      <c r="D3086" s="188"/>
    </row>
    <row r="3087" ht="15">
      <c r="D3087" s="188"/>
    </row>
    <row r="3088" ht="15">
      <c r="D3088" s="188"/>
    </row>
    <row r="3089" ht="15">
      <c r="D3089" s="188"/>
    </row>
    <row r="3090" ht="15">
      <c r="D3090" s="188"/>
    </row>
    <row r="3091" ht="15">
      <c r="D3091" s="188"/>
    </row>
    <row r="3092" ht="15">
      <c r="D3092" s="188"/>
    </row>
    <row r="3093" ht="15">
      <c r="D3093" s="188"/>
    </row>
    <row r="3094" ht="15">
      <c r="D3094" s="188"/>
    </row>
    <row r="3095" ht="15">
      <c r="D3095" s="188"/>
    </row>
    <row r="3096" ht="15">
      <c r="D3096" s="188"/>
    </row>
    <row r="3097" ht="15">
      <c r="D3097" s="188"/>
    </row>
    <row r="3098" ht="15">
      <c r="D3098" s="188"/>
    </row>
    <row r="3099" ht="15">
      <c r="D3099" s="188"/>
    </row>
    <row r="3100" ht="15">
      <c r="D3100" s="188"/>
    </row>
    <row r="3101" ht="15">
      <c r="D3101" s="188"/>
    </row>
    <row r="3102" ht="15">
      <c r="D3102" s="188"/>
    </row>
    <row r="3103" ht="15">
      <c r="D3103" s="188"/>
    </row>
    <row r="3104" ht="15">
      <c r="D3104" s="188"/>
    </row>
    <row r="3105" ht="15">
      <c r="D3105" s="188"/>
    </row>
    <row r="3106" ht="15">
      <c r="D3106" s="188"/>
    </row>
    <row r="3107" ht="15">
      <c r="D3107" s="188"/>
    </row>
    <row r="3108" ht="15">
      <c r="D3108" s="188"/>
    </row>
    <row r="3109" ht="15">
      <c r="D3109" s="188"/>
    </row>
    <row r="3110" ht="15">
      <c r="D3110" s="188"/>
    </row>
    <row r="3111" ht="15">
      <c r="D3111" s="188"/>
    </row>
    <row r="3112" ht="15">
      <c r="D3112" s="188"/>
    </row>
    <row r="3113" ht="15">
      <c r="D3113" s="188"/>
    </row>
    <row r="3114" ht="15">
      <c r="D3114" s="188"/>
    </row>
    <row r="3115" ht="15">
      <c r="D3115" s="188"/>
    </row>
    <row r="3116" ht="15">
      <c r="D3116" s="188"/>
    </row>
    <row r="3117" ht="15">
      <c r="D3117" s="188"/>
    </row>
    <row r="3118" ht="15">
      <c r="D3118" s="188"/>
    </row>
    <row r="3119" ht="15">
      <c r="D3119" s="188"/>
    </row>
    <row r="3120" ht="15">
      <c r="D3120" s="188"/>
    </row>
    <row r="3121" ht="15">
      <c r="D3121" s="188"/>
    </row>
    <row r="3122" ht="15">
      <c r="D3122" s="188"/>
    </row>
    <row r="3123" ht="15">
      <c r="D3123" s="188"/>
    </row>
    <row r="3124" ht="15">
      <c r="D3124" s="188"/>
    </row>
    <row r="3125" ht="15">
      <c r="D3125" s="188"/>
    </row>
    <row r="3126" ht="15">
      <c r="D3126" s="188"/>
    </row>
    <row r="3127" ht="15">
      <c r="D3127" s="188"/>
    </row>
    <row r="3128" ht="15">
      <c r="D3128" s="188"/>
    </row>
    <row r="3129" ht="15">
      <c r="D3129" s="188"/>
    </row>
    <row r="3130" ht="15">
      <c r="D3130" s="188"/>
    </row>
    <row r="3131" ht="15">
      <c r="D3131" s="188"/>
    </row>
    <row r="3132" ht="15">
      <c r="D3132" s="188"/>
    </row>
    <row r="3133" ht="15">
      <c r="D3133" s="188"/>
    </row>
    <row r="3134" ht="15">
      <c r="D3134" s="188"/>
    </row>
    <row r="3135" ht="15">
      <c r="D3135" s="188"/>
    </row>
    <row r="3136" ht="15">
      <c r="D3136" s="188"/>
    </row>
    <row r="3137" ht="15">
      <c r="D3137" s="188"/>
    </row>
    <row r="3138" ht="15">
      <c r="D3138" s="188"/>
    </row>
    <row r="3139" ht="15">
      <c r="D3139" s="188"/>
    </row>
    <row r="3140" ht="15">
      <c r="D3140" s="188"/>
    </row>
    <row r="3141" ht="15">
      <c r="D3141" s="188"/>
    </row>
    <row r="3142" ht="15">
      <c r="D3142" s="188"/>
    </row>
    <row r="3143" ht="15">
      <c r="D3143" s="188"/>
    </row>
    <row r="3144" ht="15">
      <c r="D3144" s="188"/>
    </row>
    <row r="3145" ht="15">
      <c r="D3145" s="188"/>
    </row>
    <row r="3146" ht="15">
      <c r="D3146" s="188"/>
    </row>
    <row r="3147" ht="15">
      <c r="D3147" s="188"/>
    </row>
    <row r="3148" ht="15">
      <c r="D3148" s="188"/>
    </row>
    <row r="3149" ht="15">
      <c r="D3149" s="188"/>
    </row>
    <row r="3150" ht="15">
      <c r="D3150" s="188"/>
    </row>
    <row r="3151" ht="15">
      <c r="D3151" s="188"/>
    </row>
    <row r="3152" ht="15">
      <c r="D3152" s="188"/>
    </row>
    <row r="3153" ht="15">
      <c r="D3153" s="188"/>
    </row>
    <row r="3154" ht="15">
      <c r="D3154" s="188"/>
    </row>
    <row r="3155" ht="15">
      <c r="D3155" s="188"/>
    </row>
    <row r="3156" ht="15">
      <c r="D3156" s="188"/>
    </row>
    <row r="3157" ht="15">
      <c r="D3157" s="188"/>
    </row>
    <row r="3158" ht="15">
      <c r="D3158" s="188"/>
    </row>
    <row r="3159" ht="15">
      <c r="D3159" s="188"/>
    </row>
    <row r="3160" ht="15">
      <c r="D3160" s="188"/>
    </row>
    <row r="3161" ht="15">
      <c r="D3161" s="188"/>
    </row>
    <row r="3162" ht="15">
      <c r="D3162" s="188"/>
    </row>
    <row r="3163" ht="15">
      <c r="D3163" s="188"/>
    </row>
    <row r="3164" ht="15">
      <c r="D3164" s="188"/>
    </row>
    <row r="3165" ht="15">
      <c r="D3165" s="188"/>
    </row>
    <row r="3166" ht="15">
      <c r="D3166" s="188"/>
    </row>
    <row r="3167" ht="15">
      <c r="D3167" s="188"/>
    </row>
    <row r="3168" ht="15">
      <c r="D3168" s="188"/>
    </row>
    <row r="3169" ht="15">
      <c r="D3169" s="188"/>
    </row>
    <row r="3170" ht="15">
      <c r="D3170" s="188"/>
    </row>
    <row r="3171" ht="15">
      <c r="D3171" s="188"/>
    </row>
    <row r="3172" ht="15">
      <c r="D3172" s="188"/>
    </row>
    <row r="3173" ht="15">
      <c r="D3173" s="188"/>
    </row>
    <row r="3174" ht="15">
      <c r="D3174" s="188"/>
    </row>
    <row r="3175" ht="15">
      <c r="D3175" s="188"/>
    </row>
    <row r="3176" ht="15">
      <c r="D3176" s="188"/>
    </row>
    <row r="3177" ht="15">
      <c r="D3177" s="188"/>
    </row>
    <row r="3178" ht="15">
      <c r="D3178" s="188"/>
    </row>
    <row r="3179" ht="15">
      <c r="D3179" s="188"/>
    </row>
    <row r="3180" ht="15">
      <c r="D3180" s="188"/>
    </row>
    <row r="3181" ht="15">
      <c r="D3181" s="188"/>
    </row>
    <row r="3182" ht="15">
      <c r="D3182" s="188"/>
    </row>
    <row r="3183" ht="15">
      <c r="D3183" s="188"/>
    </row>
    <row r="3184" ht="15">
      <c r="D3184" s="188"/>
    </row>
    <row r="3185" ht="15">
      <c r="D3185" s="188"/>
    </row>
    <row r="3186" ht="15">
      <c r="D3186" s="188"/>
    </row>
    <row r="3187" ht="15">
      <c r="D3187" s="188"/>
    </row>
    <row r="3188" ht="15">
      <c r="D3188" s="188"/>
    </row>
    <row r="3189" ht="15">
      <c r="D3189" s="188"/>
    </row>
    <row r="3190" ht="15">
      <c r="D3190" s="188"/>
    </row>
    <row r="3191" ht="15">
      <c r="D3191" s="188"/>
    </row>
    <row r="3192" ht="15">
      <c r="D3192" s="188"/>
    </row>
    <row r="3193" ht="15">
      <c r="D3193" s="188"/>
    </row>
    <row r="3194" ht="15">
      <c r="D3194" s="188"/>
    </row>
    <row r="3195" ht="15">
      <c r="D3195" s="188"/>
    </row>
    <row r="3196" ht="15">
      <c r="D3196" s="188"/>
    </row>
    <row r="3197" ht="15">
      <c r="D3197" s="188"/>
    </row>
    <row r="3198" ht="15">
      <c r="D3198" s="188"/>
    </row>
    <row r="3199" ht="15">
      <c r="D3199" s="188"/>
    </row>
    <row r="3200" ht="15">
      <c r="D3200" s="188"/>
    </row>
    <row r="3201" ht="15">
      <c r="D3201" s="188"/>
    </row>
    <row r="3202" ht="15">
      <c r="D3202" s="188"/>
    </row>
    <row r="3203" ht="15">
      <c r="D3203" s="188"/>
    </row>
    <row r="3204" ht="15">
      <c r="D3204" s="188"/>
    </row>
    <row r="3205" ht="15">
      <c r="D3205" s="188"/>
    </row>
    <row r="3206" ht="15">
      <c r="D3206" s="188"/>
    </row>
    <row r="3207" ht="15">
      <c r="D3207" s="188"/>
    </row>
    <row r="3208" ht="15">
      <c r="D3208" s="188"/>
    </row>
    <row r="3209" ht="15">
      <c r="D3209" s="188"/>
    </row>
    <row r="3210" ht="15">
      <c r="D3210" s="188"/>
    </row>
    <row r="3211" ht="15">
      <c r="D3211" s="188"/>
    </row>
    <row r="3212" ht="15">
      <c r="D3212" s="188"/>
    </row>
    <row r="3213" ht="15">
      <c r="D3213" s="188"/>
    </row>
    <row r="3214" ht="15">
      <c r="D3214" s="188"/>
    </row>
    <row r="3215" ht="15">
      <c r="D3215" s="188"/>
    </row>
    <row r="3216" ht="15">
      <c r="D3216" s="188"/>
    </row>
    <row r="3217" ht="15">
      <c r="D3217" s="188"/>
    </row>
    <row r="3218" ht="15">
      <c r="D3218" s="188"/>
    </row>
    <row r="3219" ht="15">
      <c r="D3219" s="188"/>
    </row>
    <row r="3220" ht="15">
      <c r="D3220" s="188"/>
    </row>
    <row r="3221" ht="15">
      <c r="D3221" s="188"/>
    </row>
    <row r="3222" ht="15">
      <c r="D3222" s="188"/>
    </row>
    <row r="3223" ht="15">
      <c r="D3223" s="188"/>
    </row>
    <row r="3224" ht="15">
      <c r="D3224" s="188"/>
    </row>
    <row r="3225" ht="15">
      <c r="D3225" s="188"/>
    </row>
    <row r="3226" ht="15">
      <c r="D3226" s="188"/>
    </row>
    <row r="3227" ht="15">
      <c r="D3227" s="188"/>
    </row>
    <row r="3228" ht="15">
      <c r="D3228" s="188"/>
    </row>
    <row r="3229" ht="15">
      <c r="D3229" s="188"/>
    </row>
    <row r="3230" ht="15">
      <c r="D3230" s="188"/>
    </row>
    <row r="3231" ht="15">
      <c r="D3231" s="188"/>
    </row>
    <row r="3232" ht="15">
      <c r="D3232" s="188"/>
    </row>
    <row r="3233" ht="15">
      <c r="D3233" s="188"/>
    </row>
    <row r="3234" ht="15">
      <c r="D3234" s="188"/>
    </row>
    <row r="3235" ht="15">
      <c r="D3235" s="188"/>
    </row>
    <row r="3236" ht="15">
      <c r="D3236" s="188"/>
    </row>
    <row r="3237" ht="15">
      <c r="D3237" s="188"/>
    </row>
    <row r="3238" ht="15">
      <c r="D3238" s="188"/>
    </row>
    <row r="3239" ht="15">
      <c r="D3239" s="188"/>
    </row>
    <row r="3240" ht="15">
      <c r="D3240" s="188"/>
    </row>
    <row r="3241" ht="15">
      <c r="D3241" s="188"/>
    </row>
    <row r="3242" ht="15">
      <c r="D3242" s="188"/>
    </row>
    <row r="3243" ht="15">
      <c r="D3243" s="188"/>
    </row>
    <row r="3244" ht="15">
      <c r="D3244" s="188"/>
    </row>
    <row r="3245" ht="15">
      <c r="D3245" s="188"/>
    </row>
    <row r="3246" ht="15">
      <c r="D3246" s="188"/>
    </row>
    <row r="3247" ht="15">
      <c r="D3247" s="188"/>
    </row>
    <row r="3248" ht="15">
      <c r="D3248" s="188"/>
    </row>
    <row r="3249" ht="15">
      <c r="D3249" s="188"/>
    </row>
    <row r="3250" ht="15">
      <c r="D3250" s="188"/>
    </row>
    <row r="3251" ht="15">
      <c r="D3251" s="188"/>
    </row>
    <row r="3252" ht="15">
      <c r="D3252" s="188"/>
    </row>
    <row r="3253" ht="15">
      <c r="D3253" s="188"/>
    </row>
    <row r="3254" ht="15">
      <c r="D3254" s="188"/>
    </row>
    <row r="3255" ht="15">
      <c r="D3255" s="188"/>
    </row>
    <row r="3256" ht="15">
      <c r="D3256" s="188"/>
    </row>
    <row r="3257" ht="15">
      <c r="D3257" s="188"/>
    </row>
    <row r="3258" ht="15">
      <c r="D3258" s="188"/>
    </row>
    <row r="3259" ht="15">
      <c r="D3259" s="188"/>
    </row>
    <row r="3260" ht="15">
      <c r="D3260" s="188"/>
    </row>
    <row r="3261" ht="15">
      <c r="D3261" s="188"/>
    </row>
    <row r="3262" ht="15">
      <c r="D3262" s="188"/>
    </row>
    <row r="3263" ht="15">
      <c r="D3263" s="188"/>
    </row>
    <row r="3264" ht="15">
      <c r="D3264" s="188"/>
    </row>
    <row r="3265" ht="15">
      <c r="D3265" s="188"/>
    </row>
    <row r="3266" ht="15">
      <c r="D3266" s="188"/>
    </row>
    <row r="3267" ht="15">
      <c r="D3267" s="188"/>
    </row>
    <row r="3268" ht="15">
      <c r="D3268" s="188"/>
    </row>
    <row r="3269" ht="15">
      <c r="D3269" s="188"/>
    </row>
    <row r="3270" ht="15">
      <c r="D3270" s="188"/>
    </row>
    <row r="3271" ht="15">
      <c r="D3271" s="188"/>
    </row>
    <row r="3272" ht="15">
      <c r="D3272" s="188"/>
    </row>
    <row r="3273" ht="15">
      <c r="D3273" s="188"/>
    </row>
    <row r="3274" ht="15">
      <c r="D3274" s="188"/>
    </row>
    <row r="3275" ht="15">
      <c r="D3275" s="188"/>
    </row>
    <row r="3276" ht="15">
      <c r="D3276" s="188"/>
    </row>
    <row r="3277" ht="15">
      <c r="D3277" s="188"/>
    </row>
    <row r="3278" ht="15">
      <c r="D3278" s="188"/>
    </row>
    <row r="3279" ht="15">
      <c r="D3279" s="188"/>
    </row>
    <row r="3280" ht="15">
      <c r="D3280" s="188"/>
    </row>
    <row r="3281" ht="15">
      <c r="D3281" s="188"/>
    </row>
    <row r="3282" ht="15">
      <c r="D3282" s="188"/>
    </row>
    <row r="3283" ht="15">
      <c r="D3283" s="188"/>
    </row>
    <row r="3284" ht="15">
      <c r="D3284" s="188"/>
    </row>
    <row r="3285" ht="15">
      <c r="D3285" s="188"/>
    </row>
    <row r="3286" ht="15">
      <c r="D3286" s="188"/>
    </row>
    <row r="3287" ht="15">
      <c r="D3287" s="188"/>
    </row>
    <row r="3288" ht="15">
      <c r="D3288" s="188"/>
    </row>
    <row r="3289" ht="15">
      <c r="D3289" s="188"/>
    </row>
    <row r="3290" ht="15">
      <c r="D3290" s="188"/>
    </row>
    <row r="3291" ht="15">
      <c r="D3291" s="188"/>
    </row>
    <row r="3292" ht="15">
      <c r="D3292" s="188"/>
    </row>
    <row r="3293" ht="15">
      <c r="D3293" s="188"/>
    </row>
    <row r="3294" ht="15">
      <c r="D3294" s="188"/>
    </row>
    <row r="3295" ht="15">
      <c r="D3295" s="188"/>
    </row>
    <row r="3296" ht="15">
      <c r="D3296" s="188"/>
    </row>
    <row r="3297" ht="15">
      <c r="D3297" s="188"/>
    </row>
    <row r="3298" ht="15">
      <c r="D3298" s="188"/>
    </row>
    <row r="3299" ht="15">
      <c r="D3299" s="188"/>
    </row>
    <row r="3300" ht="15">
      <c r="D3300" s="188"/>
    </row>
    <row r="3301" ht="15">
      <c r="D3301" s="188"/>
    </row>
    <row r="3302" ht="15">
      <c r="D3302" s="188"/>
    </row>
    <row r="3303" ht="15">
      <c r="D3303" s="188"/>
    </row>
    <row r="3304" ht="15">
      <c r="D3304" s="188"/>
    </row>
    <row r="3305" ht="15">
      <c r="D3305" s="188"/>
    </row>
    <row r="3306" ht="15">
      <c r="D3306" s="188"/>
    </row>
    <row r="3307" ht="15">
      <c r="D3307" s="188"/>
    </row>
    <row r="3308" ht="15">
      <c r="D3308" s="188"/>
    </row>
    <row r="3309" ht="15">
      <c r="D3309" s="188"/>
    </row>
    <row r="3310" ht="15">
      <c r="D3310" s="188"/>
    </row>
    <row r="3311" ht="15">
      <c r="D3311" s="188"/>
    </row>
    <row r="3312" ht="15">
      <c r="D3312" s="188"/>
    </row>
    <row r="3313" ht="15">
      <c r="D3313" s="188"/>
    </row>
    <row r="3314" ht="15">
      <c r="D3314" s="188"/>
    </row>
    <row r="3315" ht="15">
      <c r="D3315" s="188"/>
    </row>
    <row r="3316" ht="15">
      <c r="D3316" s="188"/>
    </row>
    <row r="3317" ht="15">
      <c r="D3317" s="188"/>
    </row>
    <row r="3318" ht="15">
      <c r="D3318" s="188"/>
    </row>
    <row r="3319" ht="15">
      <c r="D3319" s="188"/>
    </row>
    <row r="3320" ht="15">
      <c r="D3320" s="188"/>
    </row>
    <row r="3321" ht="15">
      <c r="D3321" s="188"/>
    </row>
    <row r="3322" ht="15">
      <c r="D3322" s="188"/>
    </row>
    <row r="3323" ht="15">
      <c r="D3323" s="188"/>
    </row>
    <row r="3324" ht="15">
      <c r="D3324" s="188"/>
    </row>
    <row r="3325" ht="15">
      <c r="D3325" s="188"/>
    </row>
    <row r="3326" ht="15">
      <c r="D3326" s="188"/>
    </row>
    <row r="3327" ht="15">
      <c r="D3327" s="188"/>
    </row>
    <row r="3328" ht="15">
      <c r="D3328" s="188"/>
    </row>
    <row r="3329" ht="15">
      <c r="D3329" s="188"/>
    </row>
    <row r="3330" ht="15">
      <c r="D3330" s="188"/>
    </row>
    <row r="3331" ht="15">
      <c r="D3331" s="188"/>
    </row>
    <row r="3332" ht="15">
      <c r="D3332" s="188"/>
    </row>
    <row r="3333" ht="15">
      <c r="D3333" s="188"/>
    </row>
    <row r="3334" ht="15">
      <c r="D3334" s="188"/>
    </row>
    <row r="3335" ht="15">
      <c r="D3335" s="188"/>
    </row>
    <row r="3336" ht="15">
      <c r="D3336" s="188"/>
    </row>
    <row r="3337" ht="15">
      <c r="D3337" s="188"/>
    </row>
    <row r="3338" ht="15">
      <c r="D3338" s="188"/>
    </row>
    <row r="3339" ht="15">
      <c r="D3339" s="188"/>
    </row>
    <row r="3340" ht="15">
      <c r="D3340" s="188"/>
    </row>
    <row r="3341" ht="15">
      <c r="D3341" s="188"/>
    </row>
    <row r="3342" ht="15">
      <c r="D3342" s="188"/>
    </row>
    <row r="3343" ht="15">
      <c r="D3343" s="188"/>
    </row>
    <row r="3344" ht="15">
      <c r="D3344" s="188"/>
    </row>
    <row r="3345" ht="15">
      <c r="D3345" s="188"/>
    </row>
    <row r="3346" ht="15">
      <c r="D3346" s="188"/>
    </row>
    <row r="3347" ht="15">
      <c r="D3347" s="188"/>
    </row>
    <row r="3348" ht="15">
      <c r="D3348" s="188"/>
    </row>
    <row r="3349" ht="15">
      <c r="D3349" s="188"/>
    </row>
    <row r="3350" ht="15">
      <c r="D3350" s="188"/>
    </row>
    <row r="3351" ht="15">
      <c r="D3351" s="188"/>
    </row>
    <row r="3352" ht="15">
      <c r="D3352" s="188"/>
    </row>
    <row r="3353" ht="15">
      <c r="D3353" s="188"/>
    </row>
    <row r="3354" ht="15">
      <c r="D3354" s="188"/>
    </row>
    <row r="3355" ht="15">
      <c r="D3355" s="188"/>
    </row>
    <row r="3356" ht="15">
      <c r="D3356" s="188"/>
    </row>
    <row r="3357" ht="15">
      <c r="D3357" s="188"/>
    </row>
    <row r="3358" ht="15">
      <c r="D3358" s="188"/>
    </row>
    <row r="3359" ht="15">
      <c r="D3359" s="188"/>
    </row>
    <row r="3360" ht="15">
      <c r="D3360" s="188"/>
    </row>
    <row r="3361" ht="15">
      <c r="D3361" s="188"/>
    </row>
    <row r="3362" ht="15">
      <c r="D3362" s="188"/>
    </row>
    <row r="3363" ht="15">
      <c r="D3363" s="188"/>
    </row>
    <row r="3364" ht="15">
      <c r="D3364" s="188"/>
    </row>
    <row r="3365" ht="15">
      <c r="D3365" s="188"/>
    </row>
    <row r="3366" ht="15">
      <c r="D3366" s="188"/>
    </row>
    <row r="3367" ht="15">
      <c r="D3367" s="188"/>
    </row>
    <row r="3368" ht="15">
      <c r="D3368" s="188"/>
    </row>
    <row r="3369" ht="15">
      <c r="D3369" s="188"/>
    </row>
    <row r="3370" ht="15">
      <c r="D3370" s="188"/>
    </row>
    <row r="3371" ht="15">
      <c r="D3371" s="188"/>
    </row>
    <row r="3372" ht="15">
      <c r="D3372" s="188"/>
    </row>
    <row r="3373" ht="15">
      <c r="D3373" s="188"/>
    </row>
    <row r="3374" ht="15">
      <c r="D3374" s="188"/>
    </row>
    <row r="3375" ht="15">
      <c r="D3375" s="188"/>
    </row>
    <row r="3376" ht="15">
      <c r="D3376" s="188"/>
    </row>
    <row r="3377" ht="15">
      <c r="D3377" s="188"/>
    </row>
    <row r="3378" ht="15">
      <c r="D3378" s="188"/>
    </row>
    <row r="3379" ht="15">
      <c r="D3379" s="188"/>
    </row>
    <row r="3380" ht="15">
      <c r="D3380" s="188"/>
    </row>
    <row r="3381" ht="15">
      <c r="D3381" s="188"/>
    </row>
    <row r="3382" ht="15">
      <c r="D3382" s="188"/>
    </row>
    <row r="3383" ht="15">
      <c r="D3383" s="188"/>
    </row>
    <row r="3384" ht="15">
      <c r="D3384" s="188"/>
    </row>
    <row r="3385" ht="15">
      <c r="D3385" s="188"/>
    </row>
    <row r="3386" ht="15">
      <c r="D3386" s="188"/>
    </row>
    <row r="3387" ht="15">
      <c r="D3387" s="188"/>
    </row>
    <row r="3388" ht="15">
      <c r="D3388" s="188"/>
    </row>
    <row r="3389" ht="15">
      <c r="D3389" s="188"/>
    </row>
    <row r="3390" ht="15">
      <c r="D3390" s="188"/>
    </row>
    <row r="3391" ht="15">
      <c r="D3391" s="188"/>
    </row>
    <row r="3392" ht="15">
      <c r="D3392" s="188"/>
    </row>
    <row r="3393" ht="15">
      <c r="D3393" s="188"/>
    </row>
    <row r="3394" ht="15">
      <c r="D3394" s="188"/>
    </row>
    <row r="3395" ht="15">
      <c r="D3395" s="188"/>
    </row>
    <row r="3396" ht="15">
      <c r="D3396" s="188"/>
    </row>
    <row r="3397" ht="15">
      <c r="D3397" s="188"/>
    </row>
    <row r="3398" ht="15">
      <c r="D3398" s="188"/>
    </row>
    <row r="3399" ht="15">
      <c r="D3399" s="188"/>
    </row>
    <row r="3400" ht="15">
      <c r="D3400" s="188"/>
    </row>
    <row r="3401" ht="15">
      <c r="D3401" s="188"/>
    </row>
    <row r="3402" ht="15">
      <c r="D3402" s="188"/>
    </row>
    <row r="3403" ht="15">
      <c r="D3403" s="188"/>
    </row>
    <row r="3404" ht="15">
      <c r="D3404" s="188"/>
    </row>
    <row r="3405" ht="15">
      <c r="D3405" s="188"/>
    </row>
    <row r="3406" ht="15">
      <c r="D3406" s="188"/>
    </row>
    <row r="3407" ht="15">
      <c r="D3407" s="188"/>
    </row>
    <row r="3408" ht="15">
      <c r="D3408" s="188"/>
    </row>
    <row r="3409" ht="15">
      <c r="D3409" s="188"/>
    </row>
    <row r="3410" ht="15">
      <c r="D3410" s="188"/>
    </row>
    <row r="3411" ht="15">
      <c r="D3411" s="188"/>
    </row>
    <row r="3412" ht="15">
      <c r="D3412" s="188"/>
    </row>
    <row r="3413" ht="15">
      <c r="D3413" s="188"/>
    </row>
    <row r="3414" ht="15">
      <c r="D3414" s="188"/>
    </row>
    <row r="3415" ht="15">
      <c r="D3415" s="188"/>
    </row>
    <row r="3416" ht="15">
      <c r="D3416" s="188"/>
    </row>
    <row r="3417" ht="15">
      <c r="D3417" s="188"/>
    </row>
    <row r="3418" ht="15">
      <c r="D3418" s="188"/>
    </row>
    <row r="3419" ht="15">
      <c r="D3419" s="188"/>
    </row>
    <row r="3420" ht="15">
      <c r="D3420" s="188"/>
    </row>
    <row r="3421" ht="15">
      <c r="D3421" s="188"/>
    </row>
    <row r="3422" ht="15">
      <c r="D3422" s="188"/>
    </row>
    <row r="3423" ht="15">
      <c r="D3423" s="188"/>
    </row>
    <row r="3424" ht="15">
      <c r="D3424" s="188"/>
    </row>
    <row r="3425" ht="15">
      <c r="D3425" s="188"/>
    </row>
    <row r="3426" ht="15">
      <c r="D3426" s="188"/>
    </row>
    <row r="3427" ht="15">
      <c r="D3427" s="188"/>
    </row>
    <row r="3428" ht="15">
      <c r="D3428" s="188"/>
    </row>
    <row r="3429" ht="15">
      <c r="D3429" s="188"/>
    </row>
    <row r="3430" ht="15">
      <c r="D3430" s="188"/>
    </row>
    <row r="3431" ht="15">
      <c r="D3431" s="188"/>
    </row>
    <row r="3432" ht="15">
      <c r="D3432" s="188"/>
    </row>
    <row r="3433" ht="15">
      <c r="D3433" s="188"/>
    </row>
    <row r="3434" ht="15">
      <c r="D3434" s="188"/>
    </row>
    <row r="3435" ht="15">
      <c r="D3435" s="188"/>
    </row>
    <row r="3436" ht="15">
      <c r="D3436" s="188"/>
    </row>
    <row r="3437" ht="15">
      <c r="D3437" s="188"/>
    </row>
    <row r="3438" ht="15">
      <c r="D3438" s="188"/>
    </row>
    <row r="3439" ht="15">
      <c r="D3439" s="188"/>
    </row>
    <row r="3440" ht="15">
      <c r="D3440" s="188"/>
    </row>
    <row r="3441" ht="15">
      <c r="D3441" s="188"/>
    </row>
    <row r="3442" ht="15">
      <c r="D3442" s="188"/>
    </row>
    <row r="3443" ht="15">
      <c r="D3443" s="188"/>
    </row>
    <row r="3444" ht="15">
      <c r="D3444" s="188"/>
    </row>
    <row r="3445" ht="15">
      <c r="D3445" s="188"/>
    </row>
    <row r="3446" ht="15">
      <c r="D3446" s="188"/>
    </row>
    <row r="3447" ht="15">
      <c r="D3447" s="188"/>
    </row>
    <row r="3448" ht="15">
      <c r="D3448" s="188"/>
    </row>
    <row r="3449" ht="15">
      <c r="D3449" s="188"/>
    </row>
    <row r="3450" ht="15">
      <c r="D3450" s="188"/>
    </row>
    <row r="3451" ht="15">
      <c r="D3451" s="188"/>
    </row>
    <row r="3452" ht="15">
      <c r="D3452" s="188"/>
    </row>
    <row r="3453" ht="15">
      <c r="D3453" s="188"/>
    </row>
    <row r="3454" ht="15">
      <c r="D3454" s="188"/>
    </row>
    <row r="3455" ht="15">
      <c r="D3455" s="188"/>
    </row>
    <row r="3456" ht="15">
      <c r="D3456" s="188"/>
    </row>
    <row r="3457" ht="15">
      <c r="D3457" s="188"/>
    </row>
    <row r="3458" ht="15">
      <c r="D3458" s="188"/>
    </row>
    <row r="3459" ht="15">
      <c r="D3459" s="188"/>
    </row>
    <row r="3460" ht="15">
      <c r="D3460" s="188"/>
    </row>
    <row r="3461" ht="15">
      <c r="D3461" s="188"/>
    </row>
    <row r="3462" ht="15">
      <c r="D3462" s="188"/>
    </row>
    <row r="3463" ht="15">
      <c r="D3463" s="188"/>
    </row>
    <row r="3464" ht="15">
      <c r="D3464" s="188"/>
    </row>
    <row r="3465" ht="15">
      <c r="D3465" s="188"/>
    </row>
    <row r="3466" ht="15">
      <c r="D3466" s="188"/>
    </row>
    <row r="3467" ht="15">
      <c r="D3467" s="188"/>
    </row>
    <row r="3468" ht="15">
      <c r="D3468" s="188"/>
    </row>
    <row r="3469" ht="15">
      <c r="D3469" s="188"/>
    </row>
    <row r="3470" ht="15">
      <c r="D3470" s="188"/>
    </row>
    <row r="3471" ht="15">
      <c r="D3471" s="188"/>
    </row>
    <row r="3472" ht="15">
      <c r="D3472" s="188"/>
    </row>
    <row r="3473" ht="15">
      <c r="D3473" s="188"/>
    </row>
    <row r="3474" ht="15">
      <c r="D3474" s="188"/>
    </row>
    <row r="3475" ht="15">
      <c r="D3475" s="188"/>
    </row>
    <row r="3476" ht="15">
      <c r="D3476" s="188"/>
    </row>
    <row r="3477" ht="15">
      <c r="D3477" s="188"/>
    </row>
    <row r="3478" ht="15">
      <c r="D3478" s="188"/>
    </row>
    <row r="3479" ht="15">
      <c r="D3479" s="188"/>
    </row>
    <row r="3480" ht="15">
      <c r="D3480" s="188"/>
    </row>
    <row r="3481" ht="15">
      <c r="D3481" s="188"/>
    </row>
    <row r="3482" ht="15">
      <c r="D3482" s="188"/>
    </row>
    <row r="3483" ht="15">
      <c r="D3483" s="188"/>
    </row>
    <row r="3484" ht="15">
      <c r="D3484" s="188"/>
    </row>
    <row r="3485" ht="15">
      <c r="D3485" s="188"/>
    </row>
    <row r="3486" ht="15">
      <c r="D3486" s="188"/>
    </row>
    <row r="3487" ht="15">
      <c r="D3487" s="188"/>
    </row>
    <row r="3488" ht="15">
      <c r="D3488" s="188"/>
    </row>
    <row r="3489" ht="15">
      <c r="D3489" s="188"/>
    </row>
    <row r="3490" ht="15">
      <c r="D3490" s="188"/>
    </row>
    <row r="3491" ht="15">
      <c r="D3491" s="188"/>
    </row>
    <row r="3492" ht="15">
      <c r="D3492" s="188"/>
    </row>
    <row r="3493" ht="15">
      <c r="D3493" s="188"/>
    </row>
    <row r="3494" ht="15">
      <c r="D3494" s="188"/>
    </row>
    <row r="3495" ht="15">
      <c r="D3495" s="188"/>
    </row>
    <row r="3496" ht="15">
      <c r="D3496" s="188"/>
    </row>
    <row r="3497" ht="15">
      <c r="D3497" s="188"/>
    </row>
    <row r="3498" ht="15">
      <c r="D3498" s="188"/>
    </row>
    <row r="3499" ht="15">
      <c r="D3499" s="188"/>
    </row>
    <row r="3500" ht="15">
      <c r="D3500" s="188"/>
    </row>
    <row r="3501" ht="15">
      <c r="D3501" s="188"/>
    </row>
    <row r="3502" ht="15">
      <c r="D3502" s="188"/>
    </row>
    <row r="3503" ht="15">
      <c r="D3503" s="188"/>
    </row>
    <row r="3504" ht="15">
      <c r="D3504" s="188"/>
    </row>
    <row r="3505" ht="15">
      <c r="D3505" s="188"/>
    </row>
    <row r="3506" ht="15">
      <c r="D3506" s="188"/>
    </row>
    <row r="3507" ht="15">
      <c r="D3507" s="188"/>
    </row>
    <row r="3508" ht="15">
      <c r="D3508" s="188"/>
    </row>
    <row r="3509" ht="15">
      <c r="D3509" s="188"/>
    </row>
    <row r="3510" ht="15">
      <c r="D3510" s="188"/>
    </row>
    <row r="3511" ht="15">
      <c r="D3511" s="188"/>
    </row>
    <row r="3512" ht="15">
      <c r="D3512" s="188"/>
    </row>
    <row r="3513" ht="15">
      <c r="D3513" s="188"/>
    </row>
    <row r="3514" ht="15">
      <c r="D3514" s="188"/>
    </row>
    <row r="3515" ht="15">
      <c r="D3515" s="188"/>
    </row>
    <row r="3516" ht="15">
      <c r="D3516" s="188"/>
    </row>
    <row r="3517" ht="15">
      <c r="D3517" s="188"/>
    </row>
    <row r="3518" ht="15">
      <c r="D3518" s="188"/>
    </row>
    <row r="3519" ht="15">
      <c r="D3519" s="188"/>
    </row>
    <row r="3520" ht="15">
      <c r="D3520" s="188"/>
    </row>
    <row r="3521" ht="15">
      <c r="D3521" s="188"/>
    </row>
    <row r="3522" ht="15">
      <c r="D3522" s="188"/>
    </row>
    <row r="3523" ht="15">
      <c r="D3523" s="188"/>
    </row>
    <row r="3524" ht="15">
      <c r="D3524" s="188"/>
    </row>
    <row r="3525" ht="15">
      <c r="D3525" s="188"/>
    </row>
    <row r="3526" ht="15">
      <c r="D3526" s="188"/>
    </row>
    <row r="3527" ht="15">
      <c r="D3527" s="188"/>
    </row>
    <row r="3528" ht="15">
      <c r="D3528" s="188"/>
    </row>
    <row r="3529" ht="15">
      <c r="D3529" s="188"/>
    </row>
    <row r="3530" ht="15">
      <c r="D3530" s="188"/>
    </row>
    <row r="3531" ht="15">
      <c r="D3531" s="188"/>
    </row>
    <row r="3532" ht="15">
      <c r="D3532" s="188"/>
    </row>
    <row r="3533" ht="15">
      <c r="D3533" s="188"/>
    </row>
    <row r="3534" ht="15">
      <c r="D3534" s="188"/>
    </row>
    <row r="3535" ht="15">
      <c r="D3535" s="188"/>
    </row>
    <row r="3536" ht="15">
      <c r="D3536" s="188"/>
    </row>
    <row r="3537" ht="15">
      <c r="D3537" s="188"/>
    </row>
    <row r="3538" ht="15">
      <c r="D3538" s="188"/>
    </row>
    <row r="3539" ht="15">
      <c r="D3539" s="188"/>
    </row>
    <row r="3540" ht="15">
      <c r="D3540" s="188"/>
    </row>
    <row r="3541" ht="15">
      <c r="D3541" s="188"/>
    </row>
    <row r="3542" ht="15">
      <c r="D3542" s="188"/>
    </row>
    <row r="3543" ht="15">
      <c r="D3543" s="188"/>
    </row>
    <row r="3544" ht="15">
      <c r="D3544" s="188"/>
    </row>
    <row r="3545" ht="15">
      <c r="D3545" s="188"/>
    </row>
    <row r="3546" ht="15">
      <c r="D3546" s="188"/>
    </row>
    <row r="3547" ht="15">
      <c r="D3547" s="188"/>
    </row>
    <row r="3548" ht="15">
      <c r="D3548" s="188"/>
    </row>
    <row r="3549" ht="15">
      <c r="D3549" s="188"/>
    </row>
    <row r="3550" ht="15">
      <c r="D3550" s="188"/>
    </row>
    <row r="3551" ht="15">
      <c r="D3551" s="188"/>
    </row>
    <row r="3552" ht="15">
      <c r="D3552" s="188"/>
    </row>
    <row r="3553" ht="15">
      <c r="D3553" s="188"/>
    </row>
    <row r="3554" ht="15">
      <c r="D3554" s="188"/>
    </row>
    <row r="3555" ht="15">
      <c r="D3555" s="188"/>
    </row>
    <row r="3556" ht="15">
      <c r="D3556" s="188"/>
    </row>
    <row r="3557" ht="15">
      <c r="D3557" s="188"/>
    </row>
    <row r="3558" ht="15">
      <c r="D3558" s="188"/>
    </row>
    <row r="3559" ht="15">
      <c r="D3559" s="188"/>
    </row>
    <row r="3560" ht="15">
      <c r="D3560" s="188"/>
    </row>
    <row r="3561" ht="15">
      <c r="D3561" s="188"/>
    </row>
    <row r="3562" ht="15">
      <c r="D3562" s="188"/>
    </row>
    <row r="3563" ht="15">
      <c r="D3563" s="188"/>
    </row>
    <row r="3564" ht="15">
      <c r="D3564" s="188"/>
    </row>
    <row r="3565" ht="15">
      <c r="D3565" s="188"/>
    </row>
    <row r="3566" ht="15">
      <c r="D3566" s="188"/>
    </row>
    <row r="3567" ht="15">
      <c r="D3567" s="188"/>
    </row>
    <row r="3568" ht="15">
      <c r="D3568" s="188"/>
    </row>
    <row r="3569" ht="15">
      <c r="D3569" s="188"/>
    </row>
    <row r="3570" ht="15">
      <c r="D3570" s="188"/>
    </row>
    <row r="3571" ht="15">
      <c r="D3571" s="188"/>
    </row>
    <row r="3572" ht="15">
      <c r="D3572" s="188"/>
    </row>
    <row r="3573" ht="15">
      <c r="D3573" s="188"/>
    </row>
    <row r="3574" ht="15">
      <c r="D3574" s="188"/>
    </row>
    <row r="3575" ht="15">
      <c r="D3575" s="188"/>
    </row>
    <row r="3576" ht="15">
      <c r="D3576" s="188"/>
    </row>
    <row r="3577" ht="15">
      <c r="D3577" s="188"/>
    </row>
    <row r="3578" ht="15">
      <c r="D3578" s="188"/>
    </row>
    <row r="3579" ht="15">
      <c r="D3579" s="188"/>
    </row>
    <row r="3580" ht="15">
      <c r="D3580" s="188"/>
    </row>
    <row r="3581" ht="15">
      <c r="D3581" s="188"/>
    </row>
    <row r="3582" ht="15">
      <c r="D3582" s="188"/>
    </row>
    <row r="3583" ht="15">
      <c r="D3583" s="188"/>
    </row>
    <row r="3584" ht="15">
      <c r="D3584" s="188"/>
    </row>
    <row r="3585" ht="15">
      <c r="D3585" s="188"/>
    </row>
    <row r="3586" ht="15">
      <c r="D3586" s="188"/>
    </row>
    <row r="3587" ht="15">
      <c r="D3587" s="188"/>
    </row>
    <row r="3588" ht="15">
      <c r="D3588" s="188"/>
    </row>
    <row r="3589" ht="15">
      <c r="D3589" s="188"/>
    </row>
    <row r="3590" ht="15">
      <c r="D3590" s="188"/>
    </row>
    <row r="3591" ht="15">
      <c r="D3591" s="188"/>
    </row>
    <row r="3592" ht="15">
      <c r="D3592" s="188"/>
    </row>
    <row r="3593" ht="15">
      <c r="D3593" s="188"/>
    </row>
    <row r="3594" ht="15">
      <c r="D3594" s="188"/>
    </row>
    <row r="3595" ht="15">
      <c r="D3595" s="188"/>
    </row>
    <row r="3596" ht="15">
      <c r="D3596" s="188"/>
    </row>
    <row r="3597" ht="15">
      <c r="D3597" s="188"/>
    </row>
    <row r="3598" ht="15">
      <c r="D3598" s="188"/>
    </row>
    <row r="3599" ht="15">
      <c r="D3599" s="188"/>
    </row>
    <row r="3600" ht="15">
      <c r="D3600" s="188"/>
    </row>
    <row r="3601" ht="15">
      <c r="D3601" s="188"/>
    </row>
    <row r="3602" ht="15">
      <c r="D3602" s="188"/>
    </row>
    <row r="3603" ht="15">
      <c r="D3603" s="188"/>
    </row>
    <row r="3604" ht="15">
      <c r="D3604" s="188"/>
    </row>
    <row r="3605" ht="15">
      <c r="D3605" s="188"/>
    </row>
    <row r="3606" ht="15">
      <c r="D3606" s="188"/>
    </row>
    <row r="3607" ht="15">
      <c r="D3607" s="188"/>
    </row>
    <row r="3608" ht="15">
      <c r="D3608" s="188"/>
    </row>
    <row r="3609" ht="15">
      <c r="D3609" s="188"/>
    </row>
    <row r="3610" ht="15">
      <c r="D3610" s="188"/>
    </row>
    <row r="3611" ht="15">
      <c r="D3611" s="188"/>
    </row>
    <row r="3612" ht="15">
      <c r="D3612" s="188"/>
    </row>
    <row r="3613" ht="15">
      <c r="D3613" s="188"/>
    </row>
    <row r="3614" ht="15">
      <c r="D3614" s="188"/>
    </row>
    <row r="3615" ht="15">
      <c r="D3615" s="188"/>
    </row>
    <row r="3616" ht="15">
      <c r="D3616" s="188"/>
    </row>
    <row r="3617" ht="15">
      <c r="D3617" s="188"/>
    </row>
    <row r="3618" ht="15">
      <c r="D3618" s="188"/>
    </row>
    <row r="3619" ht="15">
      <c r="D3619" s="188"/>
    </row>
    <row r="3620" ht="15">
      <c r="D3620" s="188"/>
    </row>
    <row r="3621" ht="15">
      <c r="D3621" s="188"/>
    </row>
    <row r="3622" ht="15">
      <c r="D3622" s="188"/>
    </row>
    <row r="3623" ht="15">
      <c r="D3623" s="188"/>
    </row>
    <row r="3624" ht="15">
      <c r="D3624" s="188"/>
    </row>
    <row r="3625" ht="15">
      <c r="D3625" s="188"/>
    </row>
    <row r="3626" ht="15">
      <c r="D3626" s="188"/>
    </row>
    <row r="3627" ht="15">
      <c r="D3627" s="188"/>
    </row>
    <row r="3628" ht="15">
      <c r="D3628" s="188"/>
    </row>
    <row r="3629" ht="15">
      <c r="D3629" s="188"/>
    </row>
    <row r="3630" ht="15">
      <c r="D3630" s="188"/>
    </row>
    <row r="3631" ht="15">
      <c r="D3631" s="188"/>
    </row>
    <row r="3632" ht="15">
      <c r="D3632" s="188"/>
    </row>
    <row r="3633" ht="15">
      <c r="D3633" s="188"/>
    </row>
    <row r="3634" ht="15">
      <c r="D3634" s="188"/>
    </row>
    <row r="3635" ht="15">
      <c r="D3635" s="188"/>
    </row>
    <row r="3636" ht="15">
      <c r="D3636" s="188"/>
    </row>
    <row r="3637" ht="15">
      <c r="D3637" s="188"/>
    </row>
    <row r="3638" ht="15">
      <c r="D3638" s="188"/>
    </row>
    <row r="3639" ht="15">
      <c r="D3639" s="188"/>
    </row>
    <row r="3640" ht="15">
      <c r="D3640" s="188"/>
    </row>
    <row r="3641" ht="15">
      <c r="D3641" s="188"/>
    </row>
    <row r="3642" ht="15">
      <c r="D3642" s="188"/>
    </row>
    <row r="3643" ht="15">
      <c r="D3643" s="188"/>
    </row>
    <row r="3644" ht="15">
      <c r="D3644" s="188"/>
    </row>
    <row r="3645" ht="15">
      <c r="D3645" s="188"/>
    </row>
    <row r="3646" ht="15">
      <c r="D3646" s="188"/>
    </row>
    <row r="3647" ht="15">
      <c r="D3647" s="188"/>
    </row>
    <row r="3648" ht="15">
      <c r="D3648" s="188"/>
    </row>
    <row r="3649" ht="15">
      <c r="D3649" s="188"/>
    </row>
    <row r="3650" ht="15">
      <c r="D3650" s="188"/>
    </row>
    <row r="3651" ht="15">
      <c r="D3651" s="188"/>
    </row>
    <row r="3652" ht="15">
      <c r="D3652" s="188"/>
    </row>
    <row r="3653" ht="15">
      <c r="D3653" s="188"/>
    </row>
    <row r="3654" ht="15">
      <c r="D3654" s="188"/>
    </row>
    <row r="3655" ht="15">
      <c r="D3655" s="188"/>
    </row>
    <row r="3656" ht="15">
      <c r="D3656" s="188"/>
    </row>
    <row r="3657" ht="15">
      <c r="D3657" s="188"/>
    </row>
    <row r="3658" ht="15">
      <c r="D3658" s="188"/>
    </row>
    <row r="3659" ht="15">
      <c r="D3659" s="188"/>
    </row>
    <row r="3660" ht="15">
      <c r="D3660" s="188"/>
    </row>
    <row r="3661" ht="15">
      <c r="D3661" s="188"/>
    </row>
    <row r="3662" ht="15">
      <c r="D3662" s="188"/>
    </row>
    <row r="3663" ht="15">
      <c r="D3663" s="188"/>
    </row>
    <row r="3664" ht="15">
      <c r="D3664" s="188"/>
    </row>
    <row r="3665" ht="15">
      <c r="D3665" s="188"/>
    </row>
    <row r="3666" ht="15">
      <c r="D3666" s="188"/>
    </row>
    <row r="3667" ht="15">
      <c r="D3667" s="188"/>
    </row>
    <row r="3668" ht="15">
      <c r="D3668" s="188"/>
    </row>
    <row r="3669" ht="15">
      <c r="D3669" s="188"/>
    </row>
    <row r="3670" ht="15">
      <c r="D3670" s="188"/>
    </row>
    <row r="3671" ht="15">
      <c r="D3671" s="188"/>
    </row>
    <row r="3672" ht="15">
      <c r="D3672" s="188"/>
    </row>
    <row r="3673" ht="15">
      <c r="D3673" s="188"/>
    </row>
    <row r="3674" ht="15">
      <c r="D3674" s="188"/>
    </row>
    <row r="3675" ht="15">
      <c r="D3675" s="188"/>
    </row>
    <row r="3676" ht="15">
      <c r="D3676" s="188"/>
    </row>
    <row r="3677" ht="15">
      <c r="D3677" s="188"/>
    </row>
    <row r="3678" ht="15">
      <c r="D3678" s="188"/>
    </row>
    <row r="3679" ht="15">
      <c r="D3679" s="188"/>
    </row>
    <row r="3680" ht="15">
      <c r="D3680" s="188"/>
    </row>
    <row r="3681" ht="15">
      <c r="D3681" s="188"/>
    </row>
    <row r="3682" ht="15">
      <c r="D3682" s="188"/>
    </row>
    <row r="3683" ht="15">
      <c r="D3683" s="188"/>
    </row>
    <row r="3684" ht="15">
      <c r="D3684" s="188"/>
    </row>
    <row r="3685" ht="15">
      <c r="D3685" s="188"/>
    </row>
    <row r="3686" ht="15">
      <c r="D3686" s="188"/>
    </row>
    <row r="3687" ht="15">
      <c r="D3687" s="188"/>
    </row>
    <row r="3688" ht="15">
      <c r="D3688" s="188"/>
    </row>
    <row r="3689" ht="15">
      <c r="D3689" s="188"/>
    </row>
    <row r="3690" ht="15">
      <c r="D3690" s="188"/>
    </row>
    <row r="3691" ht="15">
      <c r="D3691" s="188"/>
    </row>
    <row r="3692" ht="15">
      <c r="D3692" s="188"/>
    </row>
    <row r="3693" ht="15">
      <c r="D3693" s="188"/>
    </row>
    <row r="3694" ht="15">
      <c r="D3694" s="188"/>
    </row>
    <row r="3695" ht="15">
      <c r="D3695" s="188"/>
    </row>
    <row r="3696" ht="15">
      <c r="D3696" s="188"/>
    </row>
    <row r="3697" ht="15">
      <c r="D3697" s="188"/>
    </row>
    <row r="3698" ht="15">
      <c r="D3698" s="188"/>
    </row>
    <row r="3699" ht="15">
      <c r="D3699" s="188"/>
    </row>
    <row r="3700" ht="15">
      <c r="D3700" s="188"/>
    </row>
    <row r="3701" ht="15">
      <c r="D3701" s="188"/>
    </row>
    <row r="3702" ht="15">
      <c r="D3702" s="188"/>
    </row>
    <row r="3703" ht="15">
      <c r="D3703" s="188"/>
    </row>
    <row r="3704" ht="15">
      <c r="D3704" s="188"/>
    </row>
    <row r="3705" ht="15">
      <c r="D3705" s="188"/>
    </row>
    <row r="3706" ht="15">
      <c r="D3706" s="188"/>
    </row>
    <row r="3707" ht="15">
      <c r="D3707" s="188"/>
    </row>
    <row r="3708" ht="15">
      <c r="D3708" s="188"/>
    </row>
    <row r="3709" ht="15">
      <c r="D3709" s="188"/>
    </row>
    <row r="3710" ht="15">
      <c r="D3710" s="188"/>
    </row>
    <row r="3711" ht="15">
      <c r="D3711" s="188"/>
    </row>
    <row r="3712" ht="15">
      <c r="D3712" s="188"/>
    </row>
    <row r="3713" ht="15">
      <c r="D3713" s="188"/>
    </row>
    <row r="3714" ht="15">
      <c r="D3714" s="188"/>
    </row>
    <row r="3715" ht="15">
      <c r="D3715" s="188"/>
    </row>
    <row r="3716" ht="15">
      <c r="D3716" s="188"/>
    </row>
    <row r="3717" ht="15">
      <c r="D3717" s="188"/>
    </row>
    <row r="3718" ht="15">
      <c r="D3718" s="188"/>
    </row>
    <row r="3719" ht="15">
      <c r="D3719" s="188"/>
    </row>
    <row r="3720" ht="15">
      <c r="D3720" s="188"/>
    </row>
    <row r="3721" ht="15">
      <c r="D3721" s="188"/>
    </row>
    <row r="3722" ht="15">
      <c r="D3722" s="188"/>
    </row>
    <row r="3723" ht="15">
      <c r="D3723" s="188"/>
    </row>
    <row r="3724" ht="15">
      <c r="D3724" s="188"/>
    </row>
    <row r="3725" ht="15">
      <c r="D3725" s="188"/>
    </row>
    <row r="3726" ht="15">
      <c r="D3726" s="188"/>
    </row>
    <row r="3727" ht="15">
      <c r="D3727" s="188"/>
    </row>
    <row r="3728" ht="15">
      <c r="D3728" s="188"/>
    </row>
    <row r="3729" ht="15">
      <c r="D3729" s="188"/>
    </row>
    <row r="3730" ht="15">
      <c r="D3730" s="188"/>
    </row>
    <row r="3731" ht="15">
      <c r="D3731" s="188"/>
    </row>
    <row r="3732" ht="15">
      <c r="D3732" s="188"/>
    </row>
    <row r="3733" ht="15">
      <c r="D3733" s="188"/>
    </row>
    <row r="3734" ht="15">
      <c r="D3734" s="188"/>
    </row>
    <row r="3735" ht="15">
      <c r="D3735" s="188"/>
    </row>
    <row r="3736" ht="15">
      <c r="D3736" s="188"/>
    </row>
    <row r="3737" ht="15">
      <c r="D3737" s="188"/>
    </row>
    <row r="3738" ht="15">
      <c r="D3738" s="188"/>
    </row>
    <row r="3739" ht="15">
      <c r="D3739" s="188"/>
    </row>
    <row r="3740" ht="15">
      <c r="D3740" s="188"/>
    </row>
    <row r="3741" ht="15">
      <c r="D3741" s="188"/>
    </row>
    <row r="3742" ht="15">
      <c r="D3742" s="188"/>
    </row>
    <row r="3743" ht="15">
      <c r="D3743" s="188"/>
    </row>
    <row r="3744" ht="15">
      <c r="D3744" s="188"/>
    </row>
    <row r="3745" ht="15">
      <c r="D3745" s="188"/>
    </row>
    <row r="3746" ht="15">
      <c r="D3746" s="188"/>
    </row>
    <row r="3747" ht="15">
      <c r="D3747" s="188"/>
    </row>
    <row r="3748" ht="15">
      <c r="D3748" s="188"/>
    </row>
    <row r="3749" ht="15">
      <c r="D3749" s="188"/>
    </row>
    <row r="3750" ht="15">
      <c r="D3750" s="188"/>
    </row>
    <row r="3751" ht="15">
      <c r="D3751" s="188"/>
    </row>
    <row r="3752" ht="15">
      <c r="D3752" s="188"/>
    </row>
    <row r="3753" ht="15">
      <c r="D3753" s="188"/>
    </row>
    <row r="3754" ht="15">
      <c r="D3754" s="188"/>
    </row>
    <row r="3755" ht="15">
      <c r="D3755" s="188"/>
    </row>
    <row r="3756" ht="15">
      <c r="D3756" s="188"/>
    </row>
    <row r="3757" ht="15">
      <c r="D3757" s="188"/>
    </row>
    <row r="3758" ht="15">
      <c r="D3758" s="188"/>
    </row>
    <row r="3759" ht="15">
      <c r="D3759" s="188"/>
    </row>
    <row r="3760" ht="15">
      <c r="D3760" s="188"/>
    </row>
    <row r="3761" ht="15">
      <c r="D3761" s="188"/>
    </row>
    <row r="3762" ht="15">
      <c r="D3762" s="188"/>
    </row>
    <row r="3763" ht="15">
      <c r="D3763" s="188"/>
    </row>
    <row r="3764" ht="15">
      <c r="D3764" s="188"/>
    </row>
    <row r="3765" ht="15">
      <c r="D3765" s="188"/>
    </row>
    <row r="3766" ht="15">
      <c r="D3766" s="188"/>
    </row>
    <row r="3767" ht="15">
      <c r="D3767" s="188"/>
    </row>
    <row r="3768" ht="15">
      <c r="D3768" s="188"/>
    </row>
    <row r="3769" ht="15">
      <c r="D3769" s="188"/>
    </row>
    <row r="3770" ht="15">
      <c r="D3770" s="188"/>
    </row>
    <row r="3771" ht="15">
      <c r="D3771" s="188"/>
    </row>
    <row r="3772" ht="15">
      <c r="D3772" s="188"/>
    </row>
    <row r="3773" ht="15">
      <c r="D3773" s="188"/>
    </row>
    <row r="3774" ht="15">
      <c r="D3774" s="188"/>
    </row>
    <row r="3775" ht="15">
      <c r="D3775" s="188"/>
    </row>
    <row r="3776" ht="15">
      <c r="D3776" s="188"/>
    </row>
    <row r="3777" ht="15">
      <c r="D3777" s="188"/>
    </row>
    <row r="3778" ht="15">
      <c r="D3778" s="188"/>
    </row>
    <row r="3779" ht="15">
      <c r="D3779" s="188"/>
    </row>
    <row r="3780" ht="15">
      <c r="D3780" s="188"/>
    </row>
    <row r="3781" ht="15">
      <c r="D3781" s="188"/>
    </row>
    <row r="3782" ht="15">
      <c r="D3782" s="188"/>
    </row>
    <row r="3783" ht="15">
      <c r="D3783" s="188"/>
    </row>
    <row r="3784" ht="15">
      <c r="D3784" s="188"/>
    </row>
    <row r="3785" ht="15">
      <c r="D3785" s="188"/>
    </row>
    <row r="3786" ht="15">
      <c r="D3786" s="188"/>
    </row>
    <row r="3787" ht="15">
      <c r="D3787" s="188"/>
    </row>
    <row r="3788" ht="15">
      <c r="D3788" s="188"/>
    </row>
    <row r="3789" ht="15">
      <c r="D3789" s="188"/>
    </row>
    <row r="3790" ht="15">
      <c r="D3790" s="188"/>
    </row>
    <row r="3791" ht="15">
      <c r="D3791" s="188"/>
    </row>
    <row r="3792" ht="15">
      <c r="D3792" s="188"/>
    </row>
    <row r="3793" ht="15">
      <c r="D3793" s="188"/>
    </row>
    <row r="3794" ht="15">
      <c r="D3794" s="188"/>
    </row>
    <row r="3795" ht="15">
      <c r="D3795" s="188"/>
    </row>
    <row r="3796" ht="15">
      <c r="D3796" s="188"/>
    </row>
    <row r="3797" ht="15">
      <c r="D3797" s="188"/>
    </row>
    <row r="3798" ht="15">
      <c r="D3798" s="188"/>
    </row>
    <row r="3799" ht="15">
      <c r="D3799" s="188"/>
    </row>
    <row r="3800" ht="15">
      <c r="D3800" s="188"/>
    </row>
    <row r="3801" ht="15">
      <c r="D3801" s="188"/>
    </row>
    <row r="3802" ht="15">
      <c r="D3802" s="188"/>
    </row>
    <row r="3803" ht="15">
      <c r="D3803" s="188"/>
    </row>
    <row r="3804" ht="15">
      <c r="D3804" s="188"/>
    </row>
    <row r="3805" ht="15">
      <c r="D3805" s="188"/>
    </row>
    <row r="3806" ht="15">
      <c r="D3806" s="188"/>
    </row>
    <row r="3807" ht="15">
      <c r="D3807" s="188"/>
    </row>
    <row r="3808" ht="15">
      <c r="D3808" s="188"/>
    </row>
    <row r="3809" ht="15">
      <c r="D3809" s="188"/>
    </row>
    <row r="3810" ht="15">
      <c r="D3810" s="188"/>
    </row>
    <row r="3811" ht="15">
      <c r="D3811" s="188"/>
    </row>
    <row r="3812" ht="15">
      <c r="D3812" s="188"/>
    </row>
    <row r="3813" ht="15">
      <c r="D3813" s="188"/>
    </row>
    <row r="3814" ht="15">
      <c r="D3814" s="188"/>
    </row>
    <row r="3815" ht="15">
      <c r="D3815" s="188"/>
    </row>
    <row r="3816" ht="15">
      <c r="D3816" s="188"/>
    </row>
    <row r="3817" ht="15">
      <c r="D3817" s="188"/>
    </row>
    <row r="3818" ht="15">
      <c r="D3818" s="188"/>
    </row>
    <row r="3819" ht="15">
      <c r="D3819" s="188"/>
    </row>
    <row r="3820" ht="15">
      <c r="D3820" s="188"/>
    </row>
    <row r="3821" ht="15">
      <c r="D3821" s="188"/>
    </row>
    <row r="3822" ht="15">
      <c r="D3822" s="188"/>
    </row>
    <row r="3823" ht="15">
      <c r="D3823" s="188"/>
    </row>
    <row r="3824" ht="15">
      <c r="D3824" s="188"/>
    </row>
    <row r="3825" ht="15">
      <c r="D3825" s="188"/>
    </row>
    <row r="3826" ht="15">
      <c r="D3826" s="188"/>
    </row>
    <row r="3827" ht="15">
      <c r="D3827" s="188"/>
    </row>
    <row r="3828" ht="15">
      <c r="D3828" s="188"/>
    </row>
    <row r="3829" ht="15">
      <c r="D3829" s="188"/>
    </row>
    <row r="3830" ht="15">
      <c r="D3830" s="188"/>
    </row>
    <row r="3831" ht="15">
      <c r="D3831" s="188"/>
    </row>
    <row r="3832" ht="15">
      <c r="D3832" s="188"/>
    </row>
    <row r="3833" ht="15">
      <c r="D3833" s="188"/>
    </row>
    <row r="3834" ht="15">
      <c r="D3834" s="188"/>
    </row>
    <row r="3835" ht="15">
      <c r="D3835" s="188"/>
    </row>
    <row r="3836" ht="15">
      <c r="D3836" s="188"/>
    </row>
    <row r="3837" ht="15">
      <c r="D3837" s="188"/>
    </row>
    <row r="3838" ht="15">
      <c r="D3838" s="188"/>
    </row>
    <row r="3839" ht="15">
      <c r="D3839" s="188"/>
    </row>
    <row r="3840" ht="15">
      <c r="D3840" s="188"/>
    </row>
    <row r="3841" ht="15">
      <c r="D3841" s="188"/>
    </row>
    <row r="3842" ht="15">
      <c r="D3842" s="188"/>
    </row>
    <row r="3843" ht="15">
      <c r="D3843" s="188"/>
    </row>
    <row r="3844" ht="15">
      <c r="D3844" s="188"/>
    </row>
    <row r="3845" ht="15">
      <c r="D3845" s="188"/>
    </row>
    <row r="3846" ht="15">
      <c r="D3846" s="188"/>
    </row>
    <row r="3847" ht="15">
      <c r="D3847" s="188"/>
    </row>
    <row r="3848" ht="15">
      <c r="D3848" s="188"/>
    </row>
    <row r="3849" ht="15">
      <c r="D3849" s="188"/>
    </row>
    <row r="3850" ht="15">
      <c r="D3850" s="188"/>
    </row>
    <row r="3851" ht="15">
      <c r="D3851" s="188"/>
    </row>
    <row r="3852" ht="15">
      <c r="D3852" s="188"/>
    </row>
    <row r="3853" ht="15">
      <c r="D3853" s="188"/>
    </row>
    <row r="3854" ht="15">
      <c r="D3854" s="188"/>
    </row>
    <row r="3855" ht="15">
      <c r="D3855" s="188"/>
    </row>
    <row r="3856" ht="15">
      <c r="D3856" s="188"/>
    </row>
    <row r="3857" ht="15">
      <c r="D3857" s="188"/>
    </row>
    <row r="3858" ht="15">
      <c r="D3858" s="188"/>
    </row>
    <row r="3859" ht="15">
      <c r="D3859" s="188"/>
    </row>
    <row r="3860" ht="15">
      <c r="D3860" s="188"/>
    </row>
    <row r="3861" ht="15">
      <c r="D3861" s="188"/>
    </row>
    <row r="3862" ht="15">
      <c r="D3862" s="188"/>
    </row>
    <row r="3863" ht="15">
      <c r="D3863" s="188"/>
    </row>
    <row r="3864" ht="15">
      <c r="D3864" s="188"/>
    </row>
    <row r="3865" ht="15">
      <c r="D3865" s="188"/>
    </row>
    <row r="3866" ht="15">
      <c r="D3866" s="188"/>
    </row>
    <row r="3867" ht="15">
      <c r="D3867" s="188"/>
    </row>
    <row r="3868" ht="15">
      <c r="D3868" s="188"/>
    </row>
    <row r="3869" ht="15">
      <c r="D3869" s="188"/>
    </row>
    <row r="3870" ht="15">
      <c r="D3870" s="188"/>
    </row>
    <row r="3871" ht="15">
      <c r="D3871" s="188"/>
    </row>
    <row r="3872" ht="15">
      <c r="D3872" s="188"/>
    </row>
    <row r="3873" ht="15">
      <c r="D3873" s="188"/>
    </row>
    <row r="3874" ht="15">
      <c r="D3874" s="188"/>
    </row>
    <row r="3875" ht="15">
      <c r="D3875" s="188"/>
    </row>
    <row r="3876" ht="15">
      <c r="D3876" s="188"/>
    </row>
    <row r="3877" ht="15">
      <c r="D3877" s="188"/>
    </row>
    <row r="3878" ht="15">
      <c r="D3878" s="188"/>
    </row>
    <row r="3879" ht="15">
      <c r="D3879" s="188"/>
    </row>
    <row r="3880" ht="15">
      <c r="D3880" s="188"/>
    </row>
    <row r="3881" ht="15">
      <c r="D3881" s="188"/>
    </row>
    <row r="3882" ht="15">
      <c r="D3882" s="188"/>
    </row>
    <row r="3883" ht="15">
      <c r="D3883" s="188"/>
    </row>
    <row r="3884" ht="15">
      <c r="D3884" s="188"/>
    </row>
    <row r="3885" ht="15">
      <c r="D3885" s="188"/>
    </row>
    <row r="3886" ht="15">
      <c r="D3886" s="188"/>
    </row>
    <row r="3887" ht="15">
      <c r="D3887" s="188"/>
    </row>
    <row r="3888" ht="15">
      <c r="D3888" s="188"/>
    </row>
    <row r="3889" ht="15">
      <c r="D3889" s="188"/>
    </row>
    <row r="3890" ht="15">
      <c r="D3890" s="188"/>
    </row>
    <row r="3891" ht="15">
      <c r="D3891" s="188"/>
    </row>
    <row r="3892" ht="15">
      <c r="D3892" s="188"/>
    </row>
    <row r="3893" ht="15">
      <c r="D3893" s="188"/>
    </row>
    <row r="3894" ht="15">
      <c r="D3894" s="188"/>
    </row>
    <row r="3895" ht="15">
      <c r="D3895" s="188"/>
    </row>
    <row r="3896" ht="15">
      <c r="D3896" s="188"/>
    </row>
    <row r="3897" ht="15">
      <c r="D3897" s="188"/>
    </row>
    <row r="3898" ht="15">
      <c r="D3898" s="188"/>
    </row>
    <row r="3899" ht="15">
      <c r="D3899" s="188"/>
    </row>
    <row r="3900" ht="15">
      <c r="D3900" s="188"/>
    </row>
    <row r="3901" ht="15">
      <c r="D3901" s="188"/>
    </row>
    <row r="3902" ht="15">
      <c r="D3902" s="188"/>
    </row>
    <row r="3903" ht="15">
      <c r="D3903" s="188"/>
    </row>
    <row r="3904" ht="15">
      <c r="D3904" s="188"/>
    </row>
    <row r="3905" ht="15">
      <c r="D3905" s="188"/>
    </row>
    <row r="3906" ht="15">
      <c r="D3906" s="188"/>
    </row>
    <row r="3907" ht="15">
      <c r="D3907" s="188"/>
    </row>
    <row r="3908" ht="15">
      <c r="D3908" s="188"/>
    </row>
    <row r="3909" ht="15">
      <c r="D3909" s="188"/>
    </row>
    <row r="3910" ht="15">
      <c r="D3910" s="188"/>
    </row>
    <row r="3911" ht="15">
      <c r="D3911" s="188"/>
    </row>
    <row r="3912" ht="15">
      <c r="D3912" s="188"/>
    </row>
    <row r="3913" ht="15">
      <c r="D3913" s="188"/>
    </row>
    <row r="3914" ht="15">
      <c r="D3914" s="188"/>
    </row>
    <row r="3915" ht="15">
      <c r="D3915" s="188"/>
    </row>
    <row r="3916" ht="15">
      <c r="D3916" s="188"/>
    </row>
    <row r="3917" ht="15">
      <c r="D3917" s="188"/>
    </row>
    <row r="3918" ht="15">
      <c r="D3918" s="188"/>
    </row>
    <row r="3919" ht="15">
      <c r="D3919" s="188"/>
    </row>
    <row r="3920" ht="15">
      <c r="D3920" s="188"/>
    </row>
    <row r="3921" ht="15">
      <c r="D3921" s="188"/>
    </row>
    <row r="3922" ht="15">
      <c r="D3922" s="188"/>
    </row>
    <row r="3923" ht="15">
      <c r="D3923" s="188"/>
    </row>
    <row r="3924" ht="15">
      <c r="D3924" s="188"/>
    </row>
    <row r="3925" ht="15">
      <c r="D3925" s="188"/>
    </row>
    <row r="3926" ht="15">
      <c r="D3926" s="188"/>
    </row>
    <row r="3927" ht="15">
      <c r="D3927" s="188"/>
    </row>
    <row r="3928" ht="15">
      <c r="D3928" s="188"/>
    </row>
    <row r="3929" ht="15">
      <c r="D3929" s="188"/>
    </row>
    <row r="3930" ht="15">
      <c r="D3930" s="188"/>
    </row>
    <row r="3931" ht="15">
      <c r="D3931" s="188"/>
    </row>
    <row r="3932" ht="15">
      <c r="D3932" s="188"/>
    </row>
    <row r="3933" ht="15">
      <c r="D3933" s="188"/>
    </row>
    <row r="3934" ht="15">
      <c r="D3934" s="188"/>
    </row>
    <row r="3935" ht="15">
      <c r="D3935" s="188"/>
    </row>
    <row r="3936" ht="15">
      <c r="D3936" s="188"/>
    </row>
    <row r="3937" ht="15">
      <c r="D3937" s="188"/>
    </row>
    <row r="3938" ht="15">
      <c r="D3938" s="188"/>
    </row>
    <row r="3939" ht="15">
      <c r="D3939" s="188"/>
    </row>
    <row r="3940" ht="15">
      <c r="D3940" s="188"/>
    </row>
    <row r="3941" ht="15">
      <c r="D3941" s="188"/>
    </row>
    <row r="3942" ht="15">
      <c r="D3942" s="188"/>
    </row>
    <row r="3943" ht="15">
      <c r="D3943" s="188"/>
    </row>
    <row r="3944" ht="15">
      <c r="D3944" s="188"/>
    </row>
    <row r="3945" ht="15">
      <c r="D3945" s="188"/>
    </row>
    <row r="3946" ht="15">
      <c r="D3946" s="188"/>
    </row>
    <row r="3947" ht="15">
      <c r="D3947" s="188"/>
    </row>
    <row r="3948" ht="15">
      <c r="D3948" s="188"/>
    </row>
    <row r="3949" ht="15">
      <c r="D3949" s="188"/>
    </row>
    <row r="3950" ht="15">
      <c r="D3950" s="188"/>
    </row>
    <row r="3951" ht="15">
      <c r="D3951" s="188"/>
    </row>
    <row r="3952" ht="15">
      <c r="D3952" s="188"/>
    </row>
    <row r="3953" ht="15">
      <c r="D3953" s="188"/>
    </row>
    <row r="3954" ht="15">
      <c r="D3954" s="188"/>
    </row>
    <row r="3955" ht="15">
      <c r="D3955" s="188"/>
    </row>
    <row r="3956" ht="15">
      <c r="D3956" s="188"/>
    </row>
    <row r="3957" ht="15">
      <c r="D3957" s="188"/>
    </row>
    <row r="3958" ht="15">
      <c r="D3958" s="188"/>
    </row>
    <row r="3959" ht="15">
      <c r="D3959" s="188"/>
    </row>
    <row r="3960" ht="15">
      <c r="D3960" s="188"/>
    </row>
    <row r="3961" ht="15">
      <c r="D3961" s="188"/>
    </row>
    <row r="3962" ht="15">
      <c r="D3962" s="188"/>
    </row>
    <row r="3963" ht="15">
      <c r="D3963" s="188"/>
    </row>
    <row r="3964" ht="15">
      <c r="D3964" s="188"/>
    </row>
    <row r="3965" ht="15">
      <c r="D3965" s="188"/>
    </row>
    <row r="3966" ht="15">
      <c r="D3966" s="188"/>
    </row>
    <row r="3967" ht="15">
      <c r="D3967" s="188"/>
    </row>
    <row r="3968" ht="15">
      <c r="D3968" s="188"/>
    </row>
    <row r="3969" ht="15">
      <c r="D3969" s="188"/>
    </row>
    <row r="3970" ht="15">
      <c r="D3970" s="188"/>
    </row>
    <row r="3971" ht="15">
      <c r="D3971" s="188"/>
    </row>
    <row r="3972" ht="15">
      <c r="D3972" s="188"/>
    </row>
    <row r="3973" ht="15">
      <c r="D3973" s="188"/>
    </row>
    <row r="3974" ht="15">
      <c r="D3974" s="188"/>
    </row>
    <row r="3975" ht="15">
      <c r="D3975" s="188"/>
    </row>
    <row r="3976" ht="15">
      <c r="D3976" s="188"/>
    </row>
    <row r="3977" ht="15">
      <c r="D3977" s="188"/>
    </row>
    <row r="3978" ht="15">
      <c r="D3978" s="188"/>
    </row>
    <row r="3979" ht="15">
      <c r="D3979" s="188"/>
    </row>
    <row r="3980" ht="15">
      <c r="D3980" s="188"/>
    </row>
    <row r="3981" ht="15">
      <c r="D3981" s="188"/>
    </row>
    <row r="3982" ht="15">
      <c r="D3982" s="188"/>
    </row>
    <row r="3983" ht="15">
      <c r="D3983" s="188"/>
    </row>
    <row r="3984" ht="15">
      <c r="D3984" s="188"/>
    </row>
    <row r="3985" ht="15">
      <c r="D3985" s="188"/>
    </row>
    <row r="3986" ht="15">
      <c r="D3986" s="188"/>
    </row>
    <row r="3987" ht="15">
      <c r="D3987" s="188"/>
    </row>
    <row r="3988" ht="15">
      <c r="D3988" s="188"/>
    </row>
    <row r="3989" ht="15">
      <c r="D3989" s="188"/>
    </row>
    <row r="3990" ht="15">
      <c r="D3990" s="188"/>
    </row>
    <row r="3991" ht="15">
      <c r="D3991" s="188"/>
    </row>
    <row r="3992" ht="15">
      <c r="D3992" s="188"/>
    </row>
    <row r="3993" ht="15">
      <c r="D3993" s="188"/>
    </row>
    <row r="3994" ht="15">
      <c r="D3994" s="188"/>
    </row>
    <row r="3995" ht="15">
      <c r="D3995" s="188"/>
    </row>
    <row r="3996" ht="15">
      <c r="D3996" s="188"/>
    </row>
    <row r="3997" ht="15">
      <c r="D3997" s="188"/>
    </row>
    <row r="3998" ht="15">
      <c r="D3998" s="188"/>
    </row>
    <row r="3999" ht="15">
      <c r="D3999" s="188"/>
    </row>
    <row r="4000" ht="15">
      <c r="D4000" s="188"/>
    </row>
    <row r="4001" ht="15">
      <c r="D4001" s="188"/>
    </row>
    <row r="4002" ht="15">
      <c r="D4002" s="188"/>
    </row>
    <row r="4003" ht="15">
      <c r="D4003" s="188"/>
    </row>
    <row r="4004" ht="15">
      <c r="D4004" s="188"/>
    </row>
    <row r="4005" ht="15">
      <c r="D4005" s="188"/>
    </row>
    <row r="4006" ht="15">
      <c r="D4006" s="188"/>
    </row>
    <row r="4007" ht="15">
      <c r="D4007" s="188"/>
    </row>
    <row r="4008" ht="15">
      <c r="D4008" s="188"/>
    </row>
    <row r="4009" ht="15">
      <c r="D4009" s="188"/>
    </row>
    <row r="4010" ht="15">
      <c r="D4010" s="188"/>
    </row>
    <row r="4011" ht="15">
      <c r="D4011" s="188"/>
    </row>
    <row r="4012" ht="15">
      <c r="D4012" s="188"/>
    </row>
    <row r="4013" ht="15">
      <c r="D4013" s="188"/>
    </row>
    <row r="4014" ht="15">
      <c r="D4014" s="188"/>
    </row>
    <row r="4015" ht="15">
      <c r="D4015" s="188"/>
    </row>
    <row r="4016" ht="15">
      <c r="D4016" s="188"/>
    </row>
    <row r="4017" ht="15">
      <c r="D4017" s="188"/>
    </row>
    <row r="4018" ht="15">
      <c r="D4018" s="188"/>
    </row>
    <row r="4019" ht="15">
      <c r="D4019" s="188"/>
    </row>
    <row r="4020" ht="15">
      <c r="D4020" s="188"/>
    </row>
    <row r="4021" ht="15">
      <c r="D4021" s="188"/>
    </row>
    <row r="4022" ht="15">
      <c r="D4022" s="188"/>
    </row>
    <row r="4023" ht="15">
      <c r="D4023" s="188"/>
    </row>
    <row r="4024" ht="15">
      <c r="D4024" s="188"/>
    </row>
    <row r="4025" ht="15">
      <c r="D4025" s="188"/>
    </row>
    <row r="4026" ht="15">
      <c r="D4026" s="188"/>
    </row>
    <row r="4027" ht="15">
      <c r="D4027" s="188"/>
    </row>
    <row r="4028" ht="15">
      <c r="D4028" s="188"/>
    </row>
    <row r="4029" ht="15">
      <c r="D4029" s="188"/>
    </row>
    <row r="4030" ht="15">
      <c r="D4030" s="188"/>
    </row>
    <row r="4031" ht="15">
      <c r="D4031" s="188"/>
    </row>
    <row r="4032" ht="15">
      <c r="D4032" s="188"/>
    </row>
    <row r="4033" ht="15">
      <c r="D4033" s="188"/>
    </row>
    <row r="4034" ht="15">
      <c r="D4034" s="188"/>
    </row>
    <row r="4035" ht="15">
      <c r="D4035" s="188"/>
    </row>
    <row r="4036" ht="15">
      <c r="D4036" s="188"/>
    </row>
    <row r="4037" ht="15">
      <c r="D4037" s="188"/>
    </row>
    <row r="4038" ht="15">
      <c r="D4038" s="188"/>
    </row>
    <row r="4039" ht="15">
      <c r="D4039" s="188"/>
    </row>
    <row r="4040" ht="15">
      <c r="D4040" s="188"/>
    </row>
    <row r="4041" ht="15">
      <c r="D4041" s="188"/>
    </row>
    <row r="4042" ht="15">
      <c r="D4042" s="188"/>
    </row>
    <row r="4043" ht="15">
      <c r="D4043" s="188"/>
    </row>
    <row r="4044" ht="15">
      <c r="D4044" s="188"/>
    </row>
    <row r="4045" ht="15">
      <c r="D4045" s="188"/>
    </row>
    <row r="4046" ht="15">
      <c r="D4046" s="188"/>
    </row>
    <row r="4047" ht="15">
      <c r="D4047" s="188"/>
    </row>
    <row r="4048" ht="15">
      <c r="D4048" s="188"/>
    </row>
    <row r="4049" ht="15">
      <c r="D4049" s="188"/>
    </row>
    <row r="4050" ht="15">
      <c r="D4050" s="188"/>
    </row>
    <row r="4051" ht="15">
      <c r="D4051" s="188"/>
    </row>
    <row r="4052" ht="15">
      <c r="D4052" s="188"/>
    </row>
    <row r="4053" ht="15">
      <c r="D4053" s="188"/>
    </row>
    <row r="4054" ht="15">
      <c r="D4054" s="188"/>
    </row>
    <row r="4055" ht="15">
      <c r="D4055" s="188"/>
    </row>
    <row r="4056" ht="15">
      <c r="D4056" s="188"/>
    </row>
    <row r="4057" ht="15">
      <c r="D4057" s="188"/>
    </row>
    <row r="4058" ht="15">
      <c r="D4058" s="188"/>
    </row>
    <row r="4059" ht="15">
      <c r="D4059" s="188"/>
    </row>
    <row r="4060" ht="15">
      <c r="D4060" s="188"/>
    </row>
    <row r="4061" ht="15">
      <c r="D4061" s="188"/>
    </row>
    <row r="4062" ht="15">
      <c r="D4062" s="188"/>
    </row>
    <row r="4063" ht="15">
      <c r="D4063" s="188"/>
    </row>
    <row r="4064" ht="15">
      <c r="D4064" s="188"/>
    </row>
    <row r="4065" ht="15">
      <c r="D4065" s="188"/>
    </row>
    <row r="4066" ht="15">
      <c r="D4066" s="188"/>
    </row>
    <row r="4067" ht="15">
      <c r="D4067" s="188"/>
    </row>
    <row r="4068" ht="15">
      <c r="D4068" s="188"/>
    </row>
    <row r="4069" ht="15">
      <c r="D4069" s="188"/>
    </row>
    <row r="4070" ht="15">
      <c r="D4070" s="188"/>
    </row>
    <row r="4071" ht="15">
      <c r="D4071" s="188"/>
    </row>
    <row r="4072" ht="15">
      <c r="D4072" s="188"/>
    </row>
    <row r="4073" ht="15">
      <c r="D4073" s="188"/>
    </row>
    <row r="4074" ht="15">
      <c r="D4074" s="188"/>
    </row>
    <row r="4075" ht="15">
      <c r="D4075" s="188"/>
    </row>
    <row r="4076" ht="15">
      <c r="D4076" s="188"/>
    </row>
    <row r="4077" ht="15">
      <c r="D4077" s="188"/>
    </row>
    <row r="4078" ht="15">
      <c r="D4078" s="188"/>
    </row>
    <row r="4079" ht="15">
      <c r="D4079" s="188"/>
    </row>
    <row r="4080" ht="15">
      <c r="D4080" s="188"/>
    </row>
    <row r="4081" ht="15">
      <c r="D4081" s="188"/>
    </row>
    <row r="4082" ht="15">
      <c r="D4082" s="188"/>
    </row>
    <row r="4083" ht="15">
      <c r="D4083" s="188"/>
    </row>
    <row r="4084" ht="15">
      <c r="D4084" s="188"/>
    </row>
    <row r="4085" ht="15">
      <c r="D4085" s="188"/>
    </row>
    <row r="4086" ht="15">
      <c r="D4086" s="188"/>
    </row>
    <row r="4087" ht="15">
      <c r="D4087" s="188"/>
    </row>
    <row r="4088" ht="15">
      <c r="D4088" s="188"/>
    </row>
    <row r="4089" ht="15">
      <c r="D4089" s="188"/>
    </row>
    <row r="4090" ht="15">
      <c r="D4090" s="188"/>
    </row>
    <row r="4091" ht="15">
      <c r="D4091" s="188"/>
    </row>
    <row r="4092" ht="15">
      <c r="D4092" s="188"/>
    </row>
    <row r="4093" ht="15">
      <c r="D4093" s="188"/>
    </row>
    <row r="4094" ht="15">
      <c r="D4094" s="188"/>
    </row>
    <row r="4095" ht="15">
      <c r="D4095" s="188"/>
    </row>
    <row r="4096" ht="15">
      <c r="D4096" s="188"/>
    </row>
    <row r="4097" ht="15">
      <c r="D4097" s="188"/>
    </row>
    <row r="4098" ht="15">
      <c r="D4098" s="188"/>
    </row>
    <row r="4099" ht="15">
      <c r="D4099" s="188"/>
    </row>
    <row r="4100" ht="15">
      <c r="D4100" s="188"/>
    </row>
    <row r="4101" ht="15">
      <c r="D4101" s="188"/>
    </row>
    <row r="4102" ht="15">
      <c r="D4102" s="188"/>
    </row>
    <row r="4103" ht="15">
      <c r="D4103" s="188"/>
    </row>
    <row r="4104" ht="15">
      <c r="D4104" s="188"/>
    </row>
    <row r="4105" ht="15">
      <c r="D4105" s="188"/>
    </row>
    <row r="4106" ht="15">
      <c r="D4106" s="188"/>
    </row>
    <row r="4107" ht="15">
      <c r="D4107" s="188"/>
    </row>
    <row r="4108" ht="15">
      <c r="D4108" s="188"/>
    </row>
    <row r="4109" ht="15">
      <c r="D4109" s="188"/>
    </row>
    <row r="4110" ht="15">
      <c r="D4110" s="188"/>
    </row>
    <row r="4111" ht="15">
      <c r="D4111" s="188"/>
    </row>
    <row r="4112" ht="15">
      <c r="D4112" s="188"/>
    </row>
    <row r="4113" ht="15">
      <c r="D4113" s="188"/>
    </row>
    <row r="4114" ht="15">
      <c r="D4114" s="188"/>
    </row>
    <row r="4115" ht="15">
      <c r="D4115" s="188"/>
    </row>
    <row r="4116" ht="15">
      <c r="D4116" s="188"/>
    </row>
    <row r="4117" ht="15">
      <c r="D4117" s="188"/>
    </row>
    <row r="4118" ht="15">
      <c r="D4118" s="188"/>
    </row>
    <row r="4119" ht="15">
      <c r="D4119" s="188"/>
    </row>
    <row r="4120" ht="15">
      <c r="D4120" s="188"/>
    </row>
    <row r="4121" ht="15">
      <c r="D4121" s="188"/>
    </row>
    <row r="4122" ht="15">
      <c r="D4122" s="188"/>
    </row>
    <row r="4123" ht="15">
      <c r="D4123" s="188"/>
    </row>
    <row r="4124" ht="15">
      <c r="D4124" s="188"/>
    </row>
    <row r="4125" ht="15">
      <c r="D4125" s="188"/>
    </row>
    <row r="4126" ht="15">
      <c r="D4126" s="188"/>
    </row>
    <row r="4127" ht="15">
      <c r="D4127" s="188"/>
    </row>
    <row r="4128" ht="15">
      <c r="D4128" s="188"/>
    </row>
    <row r="4129" ht="15">
      <c r="D4129" s="188"/>
    </row>
    <row r="4130" ht="15">
      <c r="D4130" s="188"/>
    </row>
    <row r="4131" ht="15">
      <c r="D4131" s="188"/>
    </row>
    <row r="4132" ht="15">
      <c r="D4132" s="188"/>
    </row>
    <row r="4133" ht="15">
      <c r="D4133" s="188"/>
    </row>
    <row r="4134" ht="15">
      <c r="D4134" s="188"/>
    </row>
    <row r="4135" ht="15">
      <c r="D4135" s="188"/>
    </row>
    <row r="4136" ht="15">
      <c r="D4136" s="188"/>
    </row>
    <row r="4137" ht="15">
      <c r="D4137" s="188"/>
    </row>
    <row r="4138" ht="15">
      <c r="D4138" s="188"/>
    </row>
    <row r="4139" ht="15">
      <c r="D4139" s="188"/>
    </row>
    <row r="4140" ht="15">
      <c r="D4140" s="188"/>
    </row>
    <row r="4141" ht="15">
      <c r="D4141" s="188"/>
    </row>
    <row r="4142" ht="15">
      <c r="D4142" s="188"/>
    </row>
    <row r="4143" ht="15">
      <c r="D4143" s="188"/>
    </row>
    <row r="4144" ht="15">
      <c r="D4144" s="188"/>
    </row>
    <row r="4145" ht="15">
      <c r="D4145" s="188"/>
    </row>
    <row r="4146" ht="15">
      <c r="D4146" s="188"/>
    </row>
    <row r="4147" ht="15">
      <c r="D4147" s="188"/>
    </row>
    <row r="4148" ht="15">
      <c r="D4148" s="188"/>
    </row>
    <row r="4149" ht="15">
      <c r="D4149" s="188"/>
    </row>
    <row r="4150" ht="15">
      <c r="D4150" s="188"/>
    </row>
    <row r="4151" ht="15">
      <c r="D4151" s="188"/>
    </row>
    <row r="4152" ht="15">
      <c r="D4152" s="188"/>
    </row>
    <row r="4153" ht="15">
      <c r="D4153" s="188"/>
    </row>
    <row r="4154" ht="15">
      <c r="D4154" s="188"/>
    </row>
    <row r="4155" ht="15">
      <c r="D4155" s="188"/>
    </row>
    <row r="4156" ht="15">
      <c r="D4156" s="188"/>
    </row>
    <row r="4157" ht="15">
      <c r="D4157" s="188"/>
    </row>
    <row r="4158" ht="15">
      <c r="D4158" s="188"/>
    </row>
    <row r="4159" ht="15">
      <c r="D4159" s="188"/>
    </row>
    <row r="4160" ht="15">
      <c r="D4160" s="188"/>
    </row>
    <row r="4161" ht="15">
      <c r="D4161" s="188"/>
    </row>
    <row r="4162" ht="15">
      <c r="D4162" s="188"/>
    </row>
    <row r="4163" ht="15">
      <c r="D4163" s="188"/>
    </row>
    <row r="4164" ht="15">
      <c r="D4164" s="188"/>
    </row>
    <row r="4165" ht="15">
      <c r="D4165" s="188"/>
    </row>
    <row r="4166" ht="15">
      <c r="D4166" s="188"/>
    </row>
    <row r="4167" ht="15">
      <c r="D4167" s="188"/>
    </row>
    <row r="4168" ht="15">
      <c r="D4168" s="188"/>
    </row>
    <row r="4169" ht="15">
      <c r="D4169" s="188"/>
    </row>
    <row r="4170" ht="15">
      <c r="D4170" s="188"/>
    </row>
    <row r="4171" ht="15">
      <c r="D4171" s="188"/>
    </row>
    <row r="4172" ht="15">
      <c r="D4172" s="188"/>
    </row>
    <row r="4173" ht="15">
      <c r="D4173" s="188"/>
    </row>
    <row r="4174" ht="15">
      <c r="D4174" s="188"/>
    </row>
    <row r="4175" ht="15">
      <c r="D4175" s="188"/>
    </row>
    <row r="4176" ht="15">
      <c r="D4176" s="188"/>
    </row>
    <row r="4177" ht="15">
      <c r="D4177" s="188"/>
    </row>
    <row r="4178" ht="15">
      <c r="D4178" s="188"/>
    </row>
    <row r="4179" ht="15">
      <c r="D4179" s="188"/>
    </row>
    <row r="4180" ht="15">
      <c r="D4180" s="188"/>
    </row>
    <row r="4181" ht="15">
      <c r="D4181" s="188"/>
    </row>
    <row r="4182" ht="15">
      <c r="D4182" s="188"/>
    </row>
    <row r="4183" ht="15">
      <c r="D4183" s="188"/>
    </row>
    <row r="4184" ht="15">
      <c r="D4184" s="188"/>
    </row>
    <row r="4185" ht="15">
      <c r="D4185" s="188"/>
    </row>
    <row r="4186" ht="15">
      <c r="D4186" s="188"/>
    </row>
    <row r="4187" ht="15">
      <c r="D4187" s="188"/>
    </row>
    <row r="4188" ht="15">
      <c r="D4188" s="188"/>
    </row>
    <row r="4189" ht="15">
      <c r="D4189" s="188"/>
    </row>
    <row r="4190" ht="15">
      <c r="D4190" s="188"/>
    </row>
    <row r="4191" ht="15">
      <c r="D4191" s="188"/>
    </row>
    <row r="4192" ht="15">
      <c r="D4192" s="188"/>
    </row>
    <row r="4193" ht="15">
      <c r="D4193" s="188"/>
    </row>
    <row r="4194" ht="15">
      <c r="D4194" s="188"/>
    </row>
    <row r="4195" ht="15">
      <c r="D4195" s="188"/>
    </row>
    <row r="4196" ht="15">
      <c r="D4196" s="188"/>
    </row>
    <row r="4197" ht="15">
      <c r="D4197" s="188"/>
    </row>
    <row r="4198" ht="15">
      <c r="D4198" s="188"/>
    </row>
    <row r="4199" ht="15">
      <c r="D4199" s="188"/>
    </row>
    <row r="4200" ht="15">
      <c r="D4200" s="188"/>
    </row>
    <row r="4201" ht="15">
      <c r="D4201" s="188"/>
    </row>
    <row r="4202" ht="15">
      <c r="D4202" s="188"/>
    </row>
    <row r="4203" ht="15">
      <c r="D4203" s="188"/>
    </row>
    <row r="4204" ht="15">
      <c r="D4204" s="188"/>
    </row>
    <row r="4205" ht="15">
      <c r="D4205" s="188"/>
    </row>
    <row r="4206" ht="15">
      <c r="D4206" s="188"/>
    </row>
    <row r="4207" ht="15">
      <c r="D4207" s="188"/>
    </row>
    <row r="4208" ht="15">
      <c r="D4208" s="188"/>
    </row>
    <row r="4209" ht="15">
      <c r="D4209" s="188"/>
    </row>
    <row r="4210" ht="15">
      <c r="D4210" s="188"/>
    </row>
    <row r="4211" ht="15">
      <c r="D4211" s="188"/>
    </row>
    <row r="4212" ht="15">
      <c r="D4212" s="188"/>
    </row>
    <row r="4213" ht="15">
      <c r="D4213" s="188"/>
    </row>
    <row r="4214" ht="15">
      <c r="D4214" s="188"/>
    </row>
    <row r="4215" ht="15">
      <c r="D4215" s="188"/>
    </row>
    <row r="4216" ht="15">
      <c r="D4216" s="188"/>
    </row>
    <row r="4217" ht="15">
      <c r="D4217" s="188"/>
    </row>
    <row r="4218" ht="15">
      <c r="D4218" s="188"/>
    </row>
    <row r="4219" ht="15">
      <c r="D4219" s="188"/>
    </row>
    <row r="4220" ht="15">
      <c r="D4220" s="188"/>
    </row>
    <row r="4221" ht="15">
      <c r="D4221" s="188"/>
    </row>
    <row r="4222" ht="15">
      <c r="D4222" s="188"/>
    </row>
    <row r="4223" ht="15">
      <c r="D4223" s="188"/>
    </row>
    <row r="4224" ht="15">
      <c r="D4224" s="188"/>
    </row>
    <row r="4225" ht="15">
      <c r="D4225" s="188"/>
    </row>
    <row r="4226" ht="15">
      <c r="D4226" s="188"/>
    </row>
    <row r="4227" ht="15">
      <c r="D4227" s="188"/>
    </row>
    <row r="4228" ht="15">
      <c r="D4228" s="188"/>
    </row>
    <row r="4229" ht="15">
      <c r="D4229" s="188"/>
    </row>
    <row r="4230" ht="15">
      <c r="D4230" s="188"/>
    </row>
    <row r="4231" ht="15">
      <c r="D4231" s="188"/>
    </row>
    <row r="4232" ht="15">
      <c r="D4232" s="188"/>
    </row>
    <row r="4233" ht="15">
      <c r="D4233" s="188"/>
    </row>
    <row r="4234" ht="15">
      <c r="D4234" s="188"/>
    </row>
    <row r="4235" ht="15">
      <c r="D4235" s="188"/>
    </row>
    <row r="4236" ht="15">
      <c r="D4236" s="188"/>
    </row>
    <row r="4237" ht="15">
      <c r="D4237" s="188"/>
    </row>
    <row r="4238" ht="15">
      <c r="D4238" s="188"/>
    </row>
    <row r="4239" ht="15">
      <c r="D4239" s="188"/>
    </row>
    <row r="4240" ht="15">
      <c r="D4240" s="188"/>
    </row>
    <row r="4241" ht="15">
      <c r="D4241" s="188"/>
    </row>
    <row r="4242" ht="15">
      <c r="D4242" s="188"/>
    </row>
    <row r="4243" ht="15">
      <c r="D4243" s="188"/>
    </row>
    <row r="4244" ht="15">
      <c r="D4244" s="188"/>
    </row>
    <row r="4245" ht="15">
      <c r="D4245" s="188"/>
    </row>
    <row r="4246" ht="15">
      <c r="D4246" s="188"/>
    </row>
    <row r="4247" ht="15">
      <c r="D4247" s="188"/>
    </row>
    <row r="4248" ht="15">
      <c r="D4248" s="188"/>
    </row>
    <row r="4249" ht="15">
      <c r="D4249" s="188"/>
    </row>
    <row r="4250" ht="15">
      <c r="D4250" s="188"/>
    </row>
    <row r="4251" ht="15">
      <c r="D4251" s="188"/>
    </row>
    <row r="4252" ht="15">
      <c r="D4252" s="188"/>
    </row>
    <row r="4253" ht="15">
      <c r="D4253" s="188"/>
    </row>
    <row r="4254" ht="15">
      <c r="D4254" s="188"/>
    </row>
    <row r="4255" ht="15">
      <c r="D4255" s="188"/>
    </row>
    <row r="4256" ht="15">
      <c r="D4256" s="188"/>
    </row>
    <row r="4257" ht="15">
      <c r="D4257" s="188"/>
    </row>
    <row r="4258" ht="15">
      <c r="D4258" s="188"/>
    </row>
    <row r="4259" ht="15">
      <c r="D4259" s="188"/>
    </row>
    <row r="4260" ht="15">
      <c r="D4260" s="188"/>
    </row>
    <row r="4261" ht="15">
      <c r="D4261" s="188"/>
    </row>
    <row r="4262" ht="15">
      <c r="D4262" s="188"/>
    </row>
    <row r="4263" ht="15">
      <c r="D4263" s="188"/>
    </row>
    <row r="4264" ht="15">
      <c r="D4264" s="188"/>
    </row>
    <row r="4265" ht="15">
      <c r="D4265" s="188"/>
    </row>
    <row r="4266" ht="15">
      <c r="D4266" s="188"/>
    </row>
    <row r="4267" ht="15">
      <c r="D4267" s="188"/>
    </row>
    <row r="4268" ht="15">
      <c r="D4268" s="188"/>
    </row>
    <row r="4269" ht="15">
      <c r="D4269" s="188"/>
    </row>
    <row r="4270" ht="15">
      <c r="D4270" s="188"/>
    </row>
    <row r="4271" ht="15">
      <c r="D4271" s="188"/>
    </row>
    <row r="4272" ht="15">
      <c r="D4272" s="188"/>
    </row>
    <row r="4273" ht="15">
      <c r="D4273" s="188"/>
    </row>
    <row r="4274" ht="15">
      <c r="D4274" s="188"/>
    </row>
    <row r="4275" ht="15">
      <c r="D4275" s="188"/>
    </row>
    <row r="4276" ht="15">
      <c r="D4276" s="188"/>
    </row>
    <row r="4277" ht="15">
      <c r="D4277" s="188"/>
    </row>
    <row r="4278" ht="15">
      <c r="D4278" s="188"/>
    </row>
    <row r="4279" ht="15">
      <c r="D4279" s="188"/>
    </row>
    <row r="4280" ht="15">
      <c r="D4280" s="188"/>
    </row>
    <row r="4281" ht="15">
      <c r="D4281" s="188"/>
    </row>
    <row r="4282" ht="15">
      <c r="D4282" s="188"/>
    </row>
    <row r="4283" ht="15">
      <c r="D4283" s="188"/>
    </row>
    <row r="4284" ht="15">
      <c r="D4284" s="188"/>
    </row>
    <row r="4285" ht="15">
      <c r="D4285" s="188"/>
    </row>
    <row r="4286" ht="15">
      <c r="D4286" s="188"/>
    </row>
    <row r="4287" ht="15">
      <c r="D4287" s="188"/>
    </row>
    <row r="4288" ht="15">
      <c r="D4288" s="188"/>
    </row>
    <row r="4289" ht="15">
      <c r="D4289" s="188"/>
    </row>
    <row r="4290" ht="15">
      <c r="D4290" s="188"/>
    </row>
    <row r="4291" ht="15">
      <c r="D4291" s="188"/>
    </row>
    <row r="4292" ht="15">
      <c r="D4292" s="188"/>
    </row>
    <row r="4293" ht="15">
      <c r="D4293" s="188"/>
    </row>
    <row r="4294" ht="15">
      <c r="D4294" s="188"/>
    </row>
    <row r="4295" ht="15">
      <c r="D4295" s="188"/>
    </row>
    <row r="4296" ht="15">
      <c r="D4296" s="188"/>
    </row>
    <row r="4297" ht="15">
      <c r="D4297" s="188"/>
    </row>
    <row r="4298" ht="15">
      <c r="D4298" s="188"/>
    </row>
    <row r="4299" ht="15">
      <c r="D4299" s="188"/>
    </row>
    <row r="4300" ht="15">
      <c r="D4300" s="188"/>
    </row>
    <row r="4301" ht="15">
      <c r="D4301" s="188"/>
    </row>
    <row r="4302" ht="15">
      <c r="D4302" s="188"/>
    </row>
    <row r="4303" ht="15">
      <c r="D4303" s="188"/>
    </row>
    <row r="4304" ht="15">
      <c r="D4304" s="188"/>
    </row>
    <row r="4305" ht="15">
      <c r="D4305" s="188"/>
    </row>
    <row r="4306" ht="15">
      <c r="D4306" s="188"/>
    </row>
    <row r="4307" ht="15">
      <c r="D4307" s="188"/>
    </row>
    <row r="4308" ht="15">
      <c r="D4308" s="188"/>
    </row>
    <row r="4309" ht="15">
      <c r="D4309" s="188"/>
    </row>
    <row r="4310" ht="15">
      <c r="D4310" s="188"/>
    </row>
    <row r="4311" ht="15">
      <c r="D4311" s="188"/>
    </row>
    <row r="4312" ht="15">
      <c r="D4312" s="188"/>
    </row>
    <row r="4313" ht="15">
      <c r="D4313" s="188"/>
    </row>
    <row r="4314" ht="15">
      <c r="D4314" s="188"/>
    </row>
    <row r="4315" ht="15">
      <c r="D4315" s="188"/>
    </row>
    <row r="4316" ht="15">
      <c r="D4316" s="188"/>
    </row>
    <row r="4317" ht="15">
      <c r="D4317" s="188"/>
    </row>
    <row r="4318" ht="15">
      <c r="D4318" s="188"/>
    </row>
    <row r="4319" ht="15">
      <c r="D4319" s="188"/>
    </row>
    <row r="4320" ht="15">
      <c r="D4320" s="188"/>
    </row>
    <row r="4321" ht="15">
      <c r="D4321" s="188"/>
    </row>
    <row r="4322" ht="15">
      <c r="D4322" s="188"/>
    </row>
    <row r="4323" ht="15">
      <c r="D4323" s="188"/>
    </row>
    <row r="4324" ht="15">
      <c r="D4324" s="188"/>
    </row>
    <row r="4325" ht="15">
      <c r="D4325" s="188"/>
    </row>
    <row r="4326" ht="15">
      <c r="D4326" s="188"/>
    </row>
    <row r="4327" ht="15">
      <c r="D4327" s="188"/>
    </row>
    <row r="4328" ht="15">
      <c r="D4328" s="188"/>
    </row>
    <row r="4329" ht="15">
      <c r="D4329" s="188"/>
    </row>
    <row r="4330" ht="15">
      <c r="D4330" s="188"/>
    </row>
    <row r="4331" ht="15">
      <c r="D4331" s="188"/>
    </row>
    <row r="4332" ht="15">
      <c r="D4332" s="188"/>
    </row>
    <row r="4333" ht="15">
      <c r="D4333" s="188"/>
    </row>
    <row r="4334" ht="15">
      <c r="D4334" s="188"/>
    </row>
    <row r="4335" ht="15">
      <c r="D4335" s="188"/>
    </row>
    <row r="4336" ht="15">
      <c r="D4336" s="188"/>
    </row>
    <row r="4337" ht="15">
      <c r="D4337" s="188"/>
    </row>
    <row r="4338" ht="15">
      <c r="D4338" s="188"/>
    </row>
    <row r="4339" ht="15">
      <c r="D4339" s="188"/>
    </row>
    <row r="4340" ht="15">
      <c r="D4340" s="188"/>
    </row>
    <row r="4341" ht="15">
      <c r="D4341" s="188"/>
    </row>
    <row r="4342" ht="15">
      <c r="D4342" s="188"/>
    </row>
    <row r="4343" ht="15">
      <c r="D4343" s="188"/>
    </row>
    <row r="4344" ht="15">
      <c r="D4344" s="188"/>
    </row>
    <row r="4345" ht="15">
      <c r="D4345" s="188"/>
    </row>
    <row r="4346" ht="15">
      <c r="D4346" s="188"/>
    </row>
    <row r="4347" ht="15">
      <c r="D4347" s="188"/>
    </row>
    <row r="4348" ht="15">
      <c r="D4348" s="188"/>
    </row>
    <row r="4349" ht="15">
      <c r="D4349" s="188"/>
    </row>
    <row r="4350" ht="15">
      <c r="D4350" s="188"/>
    </row>
    <row r="4351" ht="15">
      <c r="D4351" s="188"/>
    </row>
    <row r="4352" ht="15">
      <c r="D4352" s="188"/>
    </row>
    <row r="4353" ht="15">
      <c r="D4353" s="188"/>
    </row>
    <row r="4354" ht="15">
      <c r="D4354" s="188"/>
    </row>
    <row r="4355" ht="15">
      <c r="D4355" s="188"/>
    </row>
    <row r="4356" ht="15">
      <c r="D4356" s="188"/>
    </row>
    <row r="4357" ht="15">
      <c r="D4357" s="188"/>
    </row>
    <row r="4358" ht="15">
      <c r="D4358" s="188"/>
    </row>
    <row r="4359" ht="15">
      <c r="D4359" s="188"/>
    </row>
    <row r="4360" ht="15">
      <c r="D4360" s="188"/>
    </row>
    <row r="4361" ht="15">
      <c r="D4361" s="188"/>
    </row>
    <row r="4362" ht="15">
      <c r="D4362" s="188"/>
    </row>
    <row r="4363" ht="15">
      <c r="D4363" s="188"/>
    </row>
    <row r="4364" ht="15">
      <c r="D4364" s="188"/>
    </row>
    <row r="4365" ht="15">
      <c r="D4365" s="188"/>
    </row>
    <row r="4366" ht="15">
      <c r="D4366" s="188"/>
    </row>
    <row r="4367" ht="15">
      <c r="D4367" s="188"/>
    </row>
    <row r="4368" ht="15">
      <c r="D4368" s="188"/>
    </row>
    <row r="4369" ht="15">
      <c r="D4369" s="188"/>
    </row>
    <row r="4370" ht="15">
      <c r="D4370" s="188"/>
    </row>
    <row r="4371" ht="15">
      <c r="D4371" s="188"/>
    </row>
    <row r="4372" ht="15">
      <c r="D4372" s="188"/>
    </row>
    <row r="4373" ht="15">
      <c r="D4373" s="188"/>
    </row>
    <row r="4374" ht="15">
      <c r="D4374" s="188"/>
    </row>
    <row r="4375" ht="15">
      <c r="D4375" s="188"/>
    </row>
    <row r="4376" ht="15">
      <c r="D4376" s="188"/>
    </row>
    <row r="4377" ht="15">
      <c r="D4377" s="188"/>
    </row>
    <row r="4378" ht="15">
      <c r="D4378" s="188"/>
    </row>
    <row r="4379" ht="15">
      <c r="D4379" s="188"/>
    </row>
    <row r="4380" ht="15">
      <c r="D4380" s="188"/>
    </row>
    <row r="4381" ht="15">
      <c r="D4381" s="188"/>
    </row>
    <row r="4382" ht="15">
      <c r="D4382" s="188"/>
    </row>
    <row r="4383" ht="15">
      <c r="D4383" s="188"/>
    </row>
    <row r="4384" ht="15">
      <c r="D4384" s="188"/>
    </row>
    <row r="4385" ht="15">
      <c r="D4385" s="188"/>
    </row>
    <row r="4386" ht="15">
      <c r="D4386" s="188"/>
    </row>
    <row r="4387" ht="15">
      <c r="D4387" s="188"/>
    </row>
    <row r="4388" ht="15">
      <c r="D4388" s="188"/>
    </row>
    <row r="4389" ht="15">
      <c r="D4389" s="188"/>
    </row>
    <row r="4390" ht="15">
      <c r="D4390" s="188"/>
    </row>
    <row r="4391" ht="15">
      <c r="D4391" s="188"/>
    </row>
    <row r="4392" ht="15">
      <c r="D4392" s="188"/>
    </row>
    <row r="4393" ht="15">
      <c r="D4393" s="188"/>
    </row>
    <row r="4394" ht="15">
      <c r="D4394" s="188"/>
    </row>
    <row r="4395" ht="15">
      <c r="D4395" s="188"/>
    </row>
    <row r="4396" ht="15">
      <c r="D4396" s="188"/>
    </row>
    <row r="4397" ht="15">
      <c r="D4397" s="188"/>
    </row>
    <row r="4398" ht="15">
      <c r="D4398" s="188"/>
    </row>
    <row r="4399" ht="15">
      <c r="D4399" s="188"/>
    </row>
    <row r="4400" ht="15">
      <c r="D4400" s="188"/>
    </row>
    <row r="4401" ht="15">
      <c r="D4401" s="188"/>
    </row>
    <row r="4402" ht="15">
      <c r="D4402" s="188"/>
    </row>
    <row r="4403" ht="15">
      <c r="D4403" s="188"/>
    </row>
    <row r="4404" ht="15">
      <c r="D4404" s="188"/>
    </row>
    <row r="4405" ht="15">
      <c r="D4405" s="188"/>
    </row>
    <row r="4406" ht="15">
      <c r="D4406" s="188"/>
    </row>
    <row r="4407" ht="15">
      <c r="D4407" s="188"/>
    </row>
    <row r="4408" ht="15">
      <c r="D4408" s="188"/>
    </row>
    <row r="4409" ht="15">
      <c r="D4409" s="188"/>
    </row>
    <row r="4410" ht="15">
      <c r="D4410" s="188"/>
    </row>
    <row r="4411" ht="15">
      <c r="D4411" s="188"/>
    </row>
    <row r="4412" ht="15">
      <c r="D4412" s="188"/>
    </row>
    <row r="4413" ht="15">
      <c r="D4413" s="188"/>
    </row>
    <row r="4414" ht="15">
      <c r="D4414" s="188"/>
    </row>
    <row r="4415" ht="15">
      <c r="D4415" s="188"/>
    </row>
    <row r="4416" ht="15">
      <c r="D4416" s="188"/>
    </row>
    <row r="4417" ht="15">
      <c r="D4417" s="188"/>
    </row>
    <row r="4418" ht="15">
      <c r="D4418" s="188"/>
    </row>
    <row r="4419" ht="15">
      <c r="D4419" s="188"/>
    </row>
    <row r="4420" ht="15">
      <c r="D4420" s="188"/>
    </row>
    <row r="4421" ht="15">
      <c r="D4421" s="188"/>
    </row>
    <row r="4422" ht="15">
      <c r="D4422" s="188"/>
    </row>
    <row r="4423" ht="15">
      <c r="D4423" s="188"/>
    </row>
    <row r="4424" ht="15">
      <c r="D4424" s="188"/>
    </row>
    <row r="4425" ht="15">
      <c r="D4425" s="188"/>
    </row>
    <row r="4426" ht="15">
      <c r="D4426" s="188"/>
    </row>
    <row r="4427" ht="15">
      <c r="D4427" s="188"/>
    </row>
    <row r="4428" ht="15">
      <c r="D4428" s="188"/>
    </row>
    <row r="4429" ht="15">
      <c r="D4429" s="188"/>
    </row>
    <row r="4430" ht="15">
      <c r="D4430" s="188"/>
    </row>
    <row r="4431" ht="15">
      <c r="D4431" s="188"/>
    </row>
    <row r="4432" ht="15">
      <c r="D4432" s="188"/>
    </row>
    <row r="4433" ht="15">
      <c r="D4433" s="188"/>
    </row>
    <row r="4434" ht="15">
      <c r="D4434" s="188"/>
    </row>
    <row r="4435" ht="15">
      <c r="D4435" s="188"/>
    </row>
    <row r="4436" ht="15">
      <c r="D4436" s="188"/>
    </row>
    <row r="4437" ht="15">
      <c r="D4437" s="188"/>
    </row>
    <row r="4438" ht="15">
      <c r="D4438" s="188"/>
    </row>
    <row r="4439" ht="15">
      <c r="D4439" s="188"/>
    </row>
    <row r="4440" ht="15">
      <c r="D4440" s="188"/>
    </row>
    <row r="4441" ht="15">
      <c r="D4441" s="188"/>
    </row>
    <row r="4442" ht="15">
      <c r="D4442" s="188"/>
    </row>
    <row r="4443" ht="15">
      <c r="D4443" s="188"/>
    </row>
    <row r="4444" ht="15">
      <c r="D4444" s="188"/>
    </row>
    <row r="4445" ht="15">
      <c r="D4445" s="188"/>
    </row>
    <row r="4446" ht="15">
      <c r="D4446" s="188"/>
    </row>
    <row r="4447" ht="15">
      <c r="D4447" s="188"/>
    </row>
    <row r="4448" ht="15">
      <c r="D4448" s="188"/>
    </row>
    <row r="4449" ht="15">
      <c r="D4449" s="188"/>
    </row>
    <row r="4450" ht="15">
      <c r="D4450" s="188"/>
    </row>
    <row r="4451" ht="15">
      <c r="D4451" s="188"/>
    </row>
    <row r="4452" ht="15">
      <c r="D4452" s="188"/>
    </row>
    <row r="4453" ht="15">
      <c r="D4453" s="188"/>
    </row>
    <row r="4454" ht="15">
      <c r="D4454" s="188"/>
    </row>
    <row r="4455" ht="15">
      <c r="D4455" s="188"/>
    </row>
    <row r="4456" ht="15">
      <c r="D4456" s="188"/>
    </row>
    <row r="4457" ht="15">
      <c r="D4457" s="188"/>
    </row>
    <row r="4458" ht="15">
      <c r="D4458" s="188"/>
    </row>
    <row r="4459" ht="15">
      <c r="D4459" s="188"/>
    </row>
    <row r="4460" ht="15">
      <c r="D4460" s="188"/>
    </row>
    <row r="4461" ht="15">
      <c r="D4461" s="188"/>
    </row>
    <row r="4462" ht="15">
      <c r="D4462" s="188"/>
    </row>
    <row r="4463" ht="15">
      <c r="D4463" s="188"/>
    </row>
    <row r="4464" ht="15">
      <c r="D4464" s="188"/>
    </row>
    <row r="4465" ht="15">
      <c r="D4465" s="188"/>
    </row>
    <row r="4466" ht="15">
      <c r="D4466" s="188"/>
    </row>
    <row r="4467" ht="15">
      <c r="D4467" s="188"/>
    </row>
    <row r="4468" ht="15">
      <c r="D4468" s="188"/>
    </row>
    <row r="4469" ht="15">
      <c r="D4469" s="188"/>
    </row>
    <row r="4470" ht="15">
      <c r="D4470" s="188"/>
    </row>
    <row r="4471" ht="15">
      <c r="D4471" s="188"/>
    </row>
    <row r="4472" ht="15">
      <c r="D4472" s="188"/>
    </row>
    <row r="4473" ht="15">
      <c r="D4473" s="188"/>
    </row>
    <row r="4474" ht="15">
      <c r="D4474" s="188"/>
    </row>
    <row r="4475" ht="15">
      <c r="D4475" s="188"/>
    </row>
    <row r="4476" ht="15">
      <c r="D4476" s="188"/>
    </row>
    <row r="4477" ht="15">
      <c r="D4477" s="188"/>
    </row>
    <row r="4478" ht="15">
      <c r="D4478" s="188"/>
    </row>
    <row r="4479" ht="15">
      <c r="D4479" s="188"/>
    </row>
    <row r="4480" ht="15">
      <c r="D4480" s="188"/>
    </row>
    <row r="4481" ht="15">
      <c r="D4481" s="188"/>
    </row>
    <row r="4482" ht="15">
      <c r="D4482" s="188"/>
    </row>
    <row r="4483" ht="15">
      <c r="D4483" s="188"/>
    </row>
    <row r="4484" ht="15">
      <c r="D4484" s="188"/>
    </row>
    <row r="4485" ht="15">
      <c r="D4485" s="188"/>
    </row>
    <row r="4486" ht="15">
      <c r="D4486" s="188"/>
    </row>
    <row r="4487" ht="15">
      <c r="D4487" s="188"/>
    </row>
    <row r="4488" ht="15">
      <c r="D4488" s="188"/>
    </row>
    <row r="4489" ht="15">
      <c r="D4489" s="188"/>
    </row>
    <row r="4490" ht="15">
      <c r="D4490" s="188"/>
    </row>
    <row r="4491" ht="15">
      <c r="D4491" s="188"/>
    </row>
    <row r="4492" ht="15">
      <c r="D4492" s="188"/>
    </row>
    <row r="4493" ht="15">
      <c r="D4493" s="188"/>
    </row>
    <row r="4494" ht="15">
      <c r="D4494" s="188"/>
    </row>
    <row r="4495" ht="15">
      <c r="D4495" s="188"/>
    </row>
    <row r="4496" ht="15">
      <c r="D4496" s="188"/>
    </row>
    <row r="4497" ht="15">
      <c r="D4497" s="188"/>
    </row>
    <row r="4498" ht="15">
      <c r="D4498" s="188"/>
    </row>
    <row r="4499" ht="15">
      <c r="D4499" s="188"/>
    </row>
    <row r="4500" ht="15">
      <c r="D4500" s="188"/>
    </row>
    <row r="4501" ht="15">
      <c r="D4501" s="188"/>
    </row>
    <row r="4502" ht="15">
      <c r="D4502" s="188"/>
    </row>
    <row r="4503" ht="15">
      <c r="D4503" s="188"/>
    </row>
    <row r="4504" ht="15">
      <c r="D4504" s="188"/>
    </row>
    <row r="4505" ht="15">
      <c r="D4505" s="188"/>
    </row>
    <row r="4506" ht="15">
      <c r="D4506" s="188"/>
    </row>
    <row r="4507" ht="15">
      <c r="D4507" s="188"/>
    </row>
    <row r="4508" ht="15">
      <c r="D4508" s="188"/>
    </row>
    <row r="4509" ht="15">
      <c r="D4509" s="188"/>
    </row>
    <row r="4510" ht="15">
      <c r="D4510" s="188"/>
    </row>
    <row r="4511" ht="15">
      <c r="D4511" s="188"/>
    </row>
    <row r="4512" ht="15">
      <c r="D4512" s="188"/>
    </row>
    <row r="4513" ht="15">
      <c r="D4513" s="188"/>
    </row>
    <row r="4514" ht="15">
      <c r="D4514" s="188"/>
    </row>
    <row r="4515" ht="15">
      <c r="D4515" s="188"/>
    </row>
    <row r="4516" ht="15">
      <c r="D4516" s="188"/>
    </row>
    <row r="4517" ht="15">
      <c r="D4517" s="188"/>
    </row>
    <row r="4518" ht="15">
      <c r="D4518" s="188"/>
    </row>
    <row r="4519" ht="15">
      <c r="D4519" s="188"/>
    </row>
    <row r="4520" ht="15">
      <c r="D4520" s="188"/>
    </row>
    <row r="4521" ht="15">
      <c r="D4521" s="188"/>
    </row>
    <row r="4522" ht="15">
      <c r="D4522" s="188"/>
    </row>
    <row r="4523" ht="15">
      <c r="D4523" s="188"/>
    </row>
    <row r="4524" ht="15">
      <c r="D4524" s="188"/>
    </row>
    <row r="4525" ht="15">
      <c r="D4525" s="188"/>
    </row>
    <row r="4526" ht="15">
      <c r="D4526" s="188"/>
    </row>
    <row r="4527" ht="15">
      <c r="D4527" s="188"/>
    </row>
    <row r="4528" ht="15">
      <c r="D4528" s="188"/>
    </row>
    <row r="4529" ht="15">
      <c r="D4529" s="188"/>
    </row>
    <row r="4530" ht="15">
      <c r="D4530" s="188"/>
    </row>
    <row r="4531" ht="15">
      <c r="D4531" s="188"/>
    </row>
    <row r="4532" ht="15">
      <c r="D4532" s="188"/>
    </row>
    <row r="4533" ht="15">
      <c r="D4533" s="188"/>
    </row>
    <row r="4534" ht="15">
      <c r="D4534" s="188"/>
    </row>
    <row r="4535" ht="15">
      <c r="D4535" s="188"/>
    </row>
    <row r="4536" ht="15">
      <c r="D4536" s="188"/>
    </row>
    <row r="4537" ht="15">
      <c r="D4537" s="188"/>
    </row>
    <row r="4538" ht="15">
      <c r="D4538" s="188"/>
    </row>
    <row r="4539" ht="15">
      <c r="D4539" s="188"/>
    </row>
    <row r="4540" ht="15">
      <c r="D4540" s="188"/>
    </row>
    <row r="4541" ht="15">
      <c r="D4541" s="188"/>
    </row>
    <row r="4542" ht="15">
      <c r="D4542" s="188"/>
    </row>
    <row r="4543" ht="15">
      <c r="D4543" s="188"/>
    </row>
    <row r="4544" ht="15">
      <c r="D4544" s="188"/>
    </row>
    <row r="4545" ht="15">
      <c r="D4545" s="188"/>
    </row>
    <row r="4546" ht="15">
      <c r="D4546" s="188"/>
    </row>
    <row r="4547" ht="15">
      <c r="D4547" s="188"/>
    </row>
    <row r="4548" ht="15">
      <c r="D4548" s="188"/>
    </row>
    <row r="4549" ht="15">
      <c r="D4549" s="188"/>
    </row>
    <row r="4550" ht="15">
      <c r="D4550" s="188"/>
    </row>
    <row r="4551" ht="15">
      <c r="D4551" s="188"/>
    </row>
    <row r="4552" ht="15">
      <c r="D4552" s="188"/>
    </row>
    <row r="4553" ht="15">
      <c r="D4553" s="188"/>
    </row>
    <row r="4554" ht="15">
      <c r="D4554" s="188"/>
    </row>
    <row r="4555" ht="15">
      <c r="D4555" s="188"/>
    </row>
    <row r="4556" ht="15">
      <c r="D4556" s="188"/>
    </row>
    <row r="4557" ht="15">
      <c r="D4557" s="188"/>
    </row>
    <row r="4558" ht="15">
      <c r="D4558" s="188"/>
    </row>
    <row r="4559" ht="15">
      <c r="D4559" s="188"/>
    </row>
    <row r="4560" ht="15">
      <c r="D4560" s="188"/>
    </row>
    <row r="4561" ht="15">
      <c r="D4561" s="188"/>
    </row>
    <row r="4562" ht="15">
      <c r="D4562" s="188"/>
    </row>
    <row r="4563" ht="15">
      <c r="D4563" s="188"/>
    </row>
    <row r="4564" ht="15">
      <c r="D4564" s="188"/>
    </row>
    <row r="4565" ht="15">
      <c r="D4565" s="188"/>
    </row>
    <row r="4566" ht="15">
      <c r="D4566" s="188"/>
    </row>
    <row r="4567" ht="15">
      <c r="D4567" s="188"/>
    </row>
    <row r="4568" ht="15">
      <c r="D4568" s="188"/>
    </row>
    <row r="4569" ht="15">
      <c r="D4569" s="188"/>
    </row>
    <row r="4570" ht="15">
      <c r="D4570" s="188"/>
    </row>
    <row r="4571" ht="15">
      <c r="D4571" s="188"/>
    </row>
    <row r="4572" ht="15">
      <c r="D4572" s="188"/>
    </row>
    <row r="4573" ht="15">
      <c r="D4573" s="188"/>
    </row>
    <row r="4574" ht="15">
      <c r="D4574" s="188"/>
    </row>
    <row r="4575" ht="15">
      <c r="D4575" s="188"/>
    </row>
    <row r="4576" ht="15">
      <c r="D4576" s="188"/>
    </row>
    <row r="4577" ht="15">
      <c r="D4577" s="188"/>
    </row>
    <row r="4578" ht="15">
      <c r="D4578" s="188"/>
    </row>
    <row r="4579" ht="15">
      <c r="D4579" s="188"/>
    </row>
    <row r="4580" ht="15">
      <c r="D4580" s="188"/>
    </row>
    <row r="4581" ht="15">
      <c r="D4581" s="188"/>
    </row>
    <row r="4582" ht="15">
      <c r="D4582" s="188"/>
    </row>
    <row r="4583" ht="15">
      <c r="D4583" s="188"/>
    </row>
    <row r="4584" ht="15">
      <c r="D4584" s="188"/>
    </row>
    <row r="4585" ht="15">
      <c r="D4585" s="188"/>
    </row>
    <row r="4586" ht="15">
      <c r="D4586" s="188"/>
    </row>
    <row r="4587" ht="15">
      <c r="D4587" s="188"/>
    </row>
    <row r="4588" ht="15">
      <c r="D4588" s="188"/>
    </row>
    <row r="4589" ht="15">
      <c r="D4589" s="188"/>
    </row>
    <row r="4590" ht="15">
      <c r="D4590" s="188"/>
    </row>
    <row r="4591" ht="15">
      <c r="D4591" s="188"/>
    </row>
    <row r="4592" ht="15">
      <c r="D4592" s="188"/>
    </row>
    <row r="4593" ht="15">
      <c r="D4593" s="188"/>
    </row>
    <row r="4594" ht="15">
      <c r="D4594" s="188"/>
    </row>
    <row r="4595" ht="15">
      <c r="D4595" s="188"/>
    </row>
    <row r="4596" ht="15">
      <c r="D4596" s="188"/>
    </row>
    <row r="4597" ht="15">
      <c r="D4597" s="188"/>
    </row>
    <row r="4598" ht="15">
      <c r="D4598" s="188"/>
    </row>
    <row r="4599" ht="15">
      <c r="D4599" s="188"/>
    </row>
    <row r="4600" ht="15">
      <c r="D4600" s="188"/>
    </row>
    <row r="4601" ht="15">
      <c r="D4601" s="188"/>
    </row>
    <row r="4602" ht="15">
      <c r="D4602" s="188"/>
    </row>
    <row r="4603" ht="15">
      <c r="D4603" s="188"/>
    </row>
    <row r="4604" ht="15">
      <c r="D4604" s="188"/>
    </row>
    <row r="4605" ht="15">
      <c r="D4605" s="188"/>
    </row>
    <row r="4606" ht="15">
      <c r="D4606" s="188"/>
    </row>
    <row r="4607" ht="15">
      <c r="D4607" s="188"/>
    </row>
    <row r="4608" ht="15">
      <c r="D4608" s="188"/>
    </row>
    <row r="4609" ht="15">
      <c r="D4609" s="188"/>
    </row>
    <row r="4610" ht="15">
      <c r="D4610" s="188"/>
    </row>
    <row r="4611" ht="15">
      <c r="D4611" s="188"/>
    </row>
    <row r="4612" ht="15">
      <c r="D4612" s="188"/>
    </row>
    <row r="4613" ht="15">
      <c r="D4613" s="188"/>
    </row>
    <row r="4614" ht="15">
      <c r="D4614" s="188"/>
    </row>
    <row r="4615" ht="15">
      <c r="D4615" s="188"/>
    </row>
    <row r="4616" ht="15">
      <c r="D4616" s="188"/>
    </row>
    <row r="4617" ht="15">
      <c r="D4617" s="188"/>
    </row>
    <row r="4618" ht="15">
      <c r="D4618" s="188"/>
    </row>
    <row r="4619" ht="15">
      <c r="D4619" s="188"/>
    </row>
    <row r="4620" ht="15">
      <c r="D4620" s="188"/>
    </row>
    <row r="4621" ht="15">
      <c r="D4621" s="188"/>
    </row>
    <row r="4622" ht="15">
      <c r="D4622" s="188"/>
    </row>
    <row r="4623" ht="15">
      <c r="D4623" s="188"/>
    </row>
    <row r="4624" ht="15">
      <c r="D4624" s="188"/>
    </row>
    <row r="4625" ht="15">
      <c r="D4625" s="188"/>
    </row>
    <row r="4626" ht="15">
      <c r="D4626" s="188"/>
    </row>
    <row r="4627" ht="15">
      <c r="D4627" s="188"/>
    </row>
    <row r="4628" ht="15">
      <c r="D4628" s="188"/>
    </row>
    <row r="4629" ht="15">
      <c r="D4629" s="188"/>
    </row>
    <row r="4630" ht="15">
      <c r="D4630" s="188"/>
    </row>
    <row r="4631" ht="15">
      <c r="D4631" s="188"/>
    </row>
    <row r="4632" ht="15">
      <c r="D4632" s="188"/>
    </row>
    <row r="4633" ht="15">
      <c r="D4633" s="188"/>
    </row>
    <row r="4634" ht="15">
      <c r="D4634" s="188"/>
    </row>
    <row r="4635" ht="15">
      <c r="D4635" s="188"/>
    </row>
    <row r="4636" ht="15">
      <c r="D4636" s="188"/>
    </row>
    <row r="4637" ht="15">
      <c r="D4637" s="188"/>
    </row>
    <row r="4638" ht="15">
      <c r="D4638" s="188"/>
    </row>
    <row r="4639" ht="15">
      <c r="D4639" s="188"/>
    </row>
    <row r="4640" ht="15">
      <c r="D4640" s="188"/>
    </row>
    <row r="4641" ht="15">
      <c r="D4641" s="188"/>
    </row>
    <row r="4642" ht="15">
      <c r="D4642" s="188"/>
    </row>
    <row r="4643" ht="15">
      <c r="D4643" s="188"/>
    </row>
    <row r="4644" ht="15">
      <c r="D4644" s="188"/>
    </row>
    <row r="4645" ht="15">
      <c r="D4645" s="188"/>
    </row>
    <row r="4646" ht="15">
      <c r="D4646" s="188"/>
    </row>
    <row r="4647" ht="15">
      <c r="D4647" s="188"/>
    </row>
    <row r="4648" ht="15">
      <c r="D4648" s="188"/>
    </row>
    <row r="4649" ht="15">
      <c r="D4649" s="188"/>
    </row>
    <row r="4650" ht="15">
      <c r="D4650" s="188"/>
    </row>
    <row r="4651" ht="15">
      <c r="D4651" s="188"/>
    </row>
    <row r="4652" ht="15">
      <c r="D4652" s="188"/>
    </row>
    <row r="4653" ht="15">
      <c r="D4653" s="188"/>
    </row>
    <row r="4654" ht="15">
      <c r="D4654" s="188"/>
    </row>
    <row r="4655" ht="15">
      <c r="D4655" s="188"/>
    </row>
    <row r="4656" ht="15">
      <c r="D4656" s="188"/>
    </row>
    <row r="4657" ht="15">
      <c r="D4657" s="188"/>
    </row>
    <row r="4658" ht="15">
      <c r="D4658" s="188"/>
    </row>
    <row r="4659" ht="15">
      <c r="D4659" s="188"/>
    </row>
    <row r="4660" ht="15">
      <c r="D4660" s="188"/>
    </row>
    <row r="4661" ht="15">
      <c r="D4661" s="188"/>
    </row>
    <row r="4662" ht="15">
      <c r="D4662" s="188"/>
    </row>
    <row r="4663" ht="15">
      <c r="D4663" s="188"/>
    </row>
    <row r="4664" ht="15">
      <c r="D4664" s="188"/>
    </row>
    <row r="4665" ht="15">
      <c r="D4665" s="188"/>
    </row>
    <row r="4666" ht="15">
      <c r="D4666" s="188"/>
    </row>
    <row r="4667" ht="15">
      <c r="D4667" s="188"/>
    </row>
    <row r="4668" ht="15">
      <c r="D4668" s="188"/>
    </row>
    <row r="4669" ht="15">
      <c r="D4669" s="188"/>
    </row>
    <row r="4670" ht="15">
      <c r="D4670" s="188"/>
    </row>
    <row r="4671" ht="15">
      <c r="D4671" s="188"/>
    </row>
    <row r="4672" ht="15">
      <c r="D4672" s="188"/>
    </row>
    <row r="4673" ht="15">
      <c r="D4673" s="188"/>
    </row>
    <row r="4674" ht="15">
      <c r="D4674" s="188"/>
    </row>
    <row r="4675" ht="15">
      <c r="D4675" s="188"/>
    </row>
    <row r="4676" ht="15">
      <c r="D4676" s="188"/>
    </row>
    <row r="4677" ht="15">
      <c r="D4677" s="188"/>
    </row>
    <row r="4678" ht="15">
      <c r="D4678" s="188"/>
    </row>
    <row r="4679" ht="15">
      <c r="D4679" s="188"/>
    </row>
    <row r="4680" ht="15">
      <c r="D4680" s="188"/>
    </row>
    <row r="4681" ht="15">
      <c r="D4681" s="188"/>
    </row>
    <row r="4682" ht="15">
      <c r="D4682" s="188"/>
    </row>
    <row r="4683" ht="15">
      <c r="D4683" s="188"/>
    </row>
    <row r="4684" ht="15">
      <c r="D4684" s="188"/>
    </row>
    <row r="4685" ht="15">
      <c r="D4685" s="188"/>
    </row>
    <row r="4686" ht="15">
      <c r="D4686" s="188"/>
    </row>
    <row r="4687" ht="15">
      <c r="D4687" s="188"/>
    </row>
    <row r="4688" ht="15">
      <c r="D4688" s="188"/>
    </row>
    <row r="4689" ht="15">
      <c r="D4689" s="188"/>
    </row>
    <row r="4690" ht="15">
      <c r="D4690" s="188"/>
    </row>
    <row r="4691" ht="15">
      <c r="D4691" s="188"/>
    </row>
    <row r="4692" ht="15">
      <c r="D4692" s="188"/>
    </row>
    <row r="4693" ht="15">
      <c r="D4693" s="188"/>
    </row>
    <row r="4694" ht="15">
      <c r="D4694" s="188"/>
    </row>
    <row r="4695" ht="15">
      <c r="D4695" s="188"/>
    </row>
    <row r="4696" ht="15">
      <c r="D4696" s="188"/>
    </row>
    <row r="4697" ht="15">
      <c r="D4697" s="188"/>
    </row>
    <row r="4698" ht="15">
      <c r="D4698" s="188"/>
    </row>
    <row r="4699" ht="15">
      <c r="D4699" s="188"/>
    </row>
    <row r="4700" ht="15">
      <c r="D4700" s="188"/>
    </row>
    <row r="4701" ht="15">
      <c r="D4701" s="188"/>
    </row>
    <row r="4702" ht="15">
      <c r="D4702" s="188"/>
    </row>
    <row r="4703" ht="15">
      <c r="D4703" s="188"/>
    </row>
    <row r="4704" ht="15">
      <c r="D4704" s="188"/>
    </row>
    <row r="4705" ht="15">
      <c r="D4705" s="188"/>
    </row>
    <row r="4706" ht="15">
      <c r="D4706" s="188"/>
    </row>
    <row r="4707" ht="15">
      <c r="D4707" s="188"/>
    </row>
    <row r="4708" ht="15">
      <c r="D4708" s="188"/>
    </row>
    <row r="4709" ht="15">
      <c r="D4709" s="188"/>
    </row>
    <row r="4710" ht="15">
      <c r="D4710" s="188"/>
    </row>
    <row r="4711" ht="15">
      <c r="D4711" s="188"/>
    </row>
    <row r="4712" ht="15">
      <c r="D4712" s="188"/>
    </row>
    <row r="4713" ht="15">
      <c r="D4713" s="188"/>
    </row>
    <row r="4714" ht="15">
      <c r="D4714" s="188"/>
    </row>
    <row r="4715" ht="15">
      <c r="D4715" s="188"/>
    </row>
    <row r="4716" ht="15">
      <c r="D4716" s="188"/>
    </row>
    <row r="4717" ht="15">
      <c r="D4717" s="188"/>
    </row>
    <row r="4718" ht="15">
      <c r="D4718" s="188"/>
    </row>
    <row r="4719" ht="15">
      <c r="D4719" s="188"/>
    </row>
    <row r="4720" ht="15">
      <c r="D4720" s="188"/>
    </row>
    <row r="4721" ht="15">
      <c r="D4721" s="188"/>
    </row>
    <row r="4722" ht="15">
      <c r="D4722" s="188"/>
    </row>
    <row r="4723" ht="15">
      <c r="D4723" s="188"/>
    </row>
    <row r="4724" ht="15">
      <c r="D4724" s="188"/>
    </row>
    <row r="4725" ht="15">
      <c r="D4725" s="188"/>
    </row>
    <row r="4726" ht="15">
      <c r="D4726" s="188"/>
    </row>
    <row r="4727" ht="15">
      <c r="D4727" s="188"/>
    </row>
    <row r="4728" ht="15">
      <c r="D4728" s="188"/>
    </row>
    <row r="4729" ht="15">
      <c r="D4729" s="188"/>
    </row>
    <row r="4730" ht="15">
      <c r="D4730" s="188"/>
    </row>
    <row r="4731" ht="15">
      <c r="D4731" s="188"/>
    </row>
    <row r="4732" ht="15">
      <c r="D4732" s="188"/>
    </row>
    <row r="4733" ht="15">
      <c r="D4733" s="188"/>
    </row>
    <row r="4734" ht="15">
      <c r="D4734" s="188"/>
    </row>
    <row r="4735" ht="15">
      <c r="D4735" s="188"/>
    </row>
    <row r="4736" ht="15">
      <c r="D4736" s="188"/>
    </row>
    <row r="4737" ht="15">
      <c r="D4737" s="188"/>
    </row>
    <row r="4738" ht="15">
      <c r="D4738" s="188"/>
    </row>
    <row r="4739" ht="15">
      <c r="D4739" s="188"/>
    </row>
    <row r="4740" ht="15">
      <c r="D4740" s="188"/>
    </row>
    <row r="4741" ht="15">
      <c r="D4741" s="188"/>
    </row>
    <row r="4742" ht="15">
      <c r="D4742" s="188"/>
    </row>
    <row r="4743" ht="15">
      <c r="D4743" s="188"/>
    </row>
    <row r="4744" ht="15">
      <c r="D4744" s="188"/>
    </row>
    <row r="4745" ht="15">
      <c r="D4745" s="188"/>
    </row>
    <row r="4746" ht="15">
      <c r="D4746" s="188"/>
    </row>
    <row r="4747" ht="15">
      <c r="D4747" s="188"/>
    </row>
    <row r="4748" ht="15">
      <c r="D4748" s="188"/>
    </row>
    <row r="4749" ht="15">
      <c r="D4749" s="188"/>
    </row>
    <row r="4750" ht="15">
      <c r="D4750" s="188"/>
    </row>
    <row r="4751" ht="15">
      <c r="D4751" s="188"/>
    </row>
    <row r="4752" ht="15">
      <c r="D4752" s="188"/>
    </row>
    <row r="4753" ht="15">
      <c r="D4753" s="188"/>
    </row>
    <row r="4754" ht="15">
      <c r="D4754" s="188"/>
    </row>
    <row r="4755" ht="15">
      <c r="D4755" s="188"/>
    </row>
    <row r="4756" ht="15">
      <c r="D4756" s="188"/>
    </row>
    <row r="4757" ht="15">
      <c r="D4757" s="188"/>
    </row>
    <row r="4758" ht="15">
      <c r="D4758" s="188"/>
    </row>
    <row r="4759" ht="15">
      <c r="D4759" s="188"/>
    </row>
    <row r="4760" ht="15">
      <c r="D4760" s="188"/>
    </row>
    <row r="4761" ht="15">
      <c r="D4761" s="188"/>
    </row>
    <row r="4762" ht="15">
      <c r="D4762" s="188"/>
    </row>
    <row r="4763" ht="15">
      <c r="D4763" s="188"/>
    </row>
    <row r="4764" ht="15">
      <c r="D4764" s="188"/>
    </row>
    <row r="4765" ht="15">
      <c r="D4765" s="188"/>
    </row>
    <row r="4766" ht="15">
      <c r="D4766" s="188"/>
    </row>
    <row r="4767" ht="15">
      <c r="D4767" s="188"/>
    </row>
    <row r="4768" ht="15">
      <c r="D4768" s="188"/>
    </row>
    <row r="4769" ht="15">
      <c r="D4769" s="188"/>
    </row>
    <row r="4770" ht="15">
      <c r="D4770" s="188"/>
    </row>
    <row r="4771" ht="15">
      <c r="D4771" s="188"/>
    </row>
    <row r="4772" ht="15">
      <c r="D4772" s="188"/>
    </row>
    <row r="4773" ht="15">
      <c r="D4773" s="188"/>
    </row>
    <row r="4774" ht="15">
      <c r="D4774" s="188"/>
    </row>
    <row r="4775" ht="15">
      <c r="D4775" s="188"/>
    </row>
    <row r="4776" ht="15">
      <c r="D4776" s="188"/>
    </row>
    <row r="4777" ht="15">
      <c r="D4777" s="188"/>
    </row>
    <row r="4778" ht="15">
      <c r="D4778" s="188"/>
    </row>
    <row r="4779" ht="15">
      <c r="D4779" s="188"/>
    </row>
    <row r="4780" ht="15">
      <c r="D4780" s="188"/>
    </row>
    <row r="4781" ht="15">
      <c r="D4781" s="188"/>
    </row>
    <row r="4782" ht="15">
      <c r="D4782" s="188"/>
    </row>
    <row r="4783" ht="15">
      <c r="D4783" s="188"/>
    </row>
    <row r="4784" ht="15">
      <c r="D4784" s="188"/>
    </row>
    <row r="4785" ht="15">
      <c r="D4785" s="188"/>
    </row>
    <row r="4786" ht="15">
      <c r="D4786" s="188"/>
    </row>
    <row r="4787" ht="15">
      <c r="D4787" s="188"/>
    </row>
    <row r="4788" ht="15">
      <c r="D4788" s="188"/>
    </row>
    <row r="4789" ht="15">
      <c r="D4789" s="188"/>
    </row>
    <row r="4790" ht="15">
      <c r="D4790" s="188"/>
    </row>
    <row r="4791" ht="15">
      <c r="D4791" s="188"/>
    </row>
    <row r="4792" ht="15">
      <c r="D4792" s="188"/>
    </row>
    <row r="4793" ht="15">
      <c r="D4793" s="188"/>
    </row>
    <row r="4794" ht="15">
      <c r="D4794" s="188"/>
    </row>
    <row r="4795" ht="15">
      <c r="D4795" s="188"/>
    </row>
    <row r="4796" ht="15">
      <c r="D4796" s="188"/>
    </row>
    <row r="4797" ht="15">
      <c r="D4797" s="188"/>
    </row>
    <row r="4798" ht="15">
      <c r="D4798" s="188"/>
    </row>
    <row r="4799" ht="15">
      <c r="D4799" s="188"/>
    </row>
    <row r="4800" ht="15">
      <c r="D4800" s="188"/>
    </row>
    <row r="4801" ht="15">
      <c r="D4801" s="188"/>
    </row>
    <row r="4802" ht="15">
      <c r="D4802" s="188"/>
    </row>
    <row r="4803" ht="15">
      <c r="D4803" s="188"/>
    </row>
    <row r="4804" ht="15">
      <c r="D4804" s="188"/>
    </row>
    <row r="4805" ht="15">
      <c r="D4805" s="188"/>
    </row>
    <row r="4806" ht="15">
      <c r="D4806" s="188"/>
    </row>
    <row r="4807" ht="15">
      <c r="D4807" s="188"/>
    </row>
    <row r="4808" ht="15">
      <c r="D4808" s="188"/>
    </row>
    <row r="4809" ht="15">
      <c r="D4809" s="188"/>
    </row>
    <row r="4810" ht="15">
      <c r="D4810" s="188"/>
    </row>
    <row r="4811" ht="15">
      <c r="D4811" s="188"/>
    </row>
    <row r="4812" ht="15">
      <c r="D4812" s="188"/>
    </row>
    <row r="4813" ht="15">
      <c r="D4813" s="188"/>
    </row>
    <row r="4814" ht="15">
      <c r="D4814" s="188"/>
    </row>
    <row r="4815" ht="15">
      <c r="D4815" s="188"/>
    </row>
    <row r="4816" ht="15">
      <c r="D4816" s="188"/>
    </row>
    <row r="4817" ht="15">
      <c r="D4817" s="188"/>
    </row>
    <row r="4818" ht="15">
      <c r="D4818" s="188"/>
    </row>
    <row r="4819" ht="15">
      <c r="D4819" s="188"/>
    </row>
    <row r="4820" ht="15">
      <c r="D4820" s="188"/>
    </row>
    <row r="4821" ht="15">
      <c r="D4821" s="188"/>
    </row>
    <row r="4822" ht="15">
      <c r="D4822" s="188"/>
    </row>
    <row r="4823" ht="15">
      <c r="D4823" s="188"/>
    </row>
    <row r="4824" ht="15">
      <c r="D4824" s="188"/>
    </row>
    <row r="4825" ht="15">
      <c r="D4825" s="188"/>
    </row>
    <row r="4826" ht="15">
      <c r="D4826" s="188"/>
    </row>
    <row r="4827" ht="15">
      <c r="D4827" s="188"/>
    </row>
    <row r="4828" ht="15">
      <c r="D4828" s="188"/>
    </row>
    <row r="4829" ht="15">
      <c r="D4829" s="188"/>
    </row>
    <row r="4830" ht="15">
      <c r="D4830" s="188"/>
    </row>
    <row r="4831" ht="15">
      <c r="D4831" s="188"/>
    </row>
    <row r="4832" ht="15">
      <c r="D4832" s="188"/>
    </row>
    <row r="4833" ht="15">
      <c r="D4833" s="188"/>
    </row>
    <row r="4834" ht="15">
      <c r="D4834" s="188"/>
    </row>
    <row r="4835" ht="15">
      <c r="D4835" s="188"/>
    </row>
    <row r="4836" ht="15">
      <c r="D4836" s="188"/>
    </row>
    <row r="4837" ht="15">
      <c r="D4837" s="188"/>
    </row>
    <row r="4838" ht="15">
      <c r="D4838" s="188"/>
    </row>
    <row r="4839" ht="15">
      <c r="D4839" s="188"/>
    </row>
    <row r="4840" ht="15">
      <c r="D4840" s="188"/>
    </row>
    <row r="4841" ht="15">
      <c r="D4841" s="188"/>
    </row>
    <row r="4842" ht="15">
      <c r="D4842" s="188"/>
    </row>
    <row r="4843" ht="15">
      <c r="D4843" s="188"/>
    </row>
    <row r="4844" ht="15">
      <c r="D4844" s="188"/>
    </row>
    <row r="4845" ht="15">
      <c r="D4845" s="188"/>
    </row>
    <row r="4846" ht="15">
      <c r="D4846" s="188"/>
    </row>
    <row r="4847" ht="15">
      <c r="D4847" s="188"/>
    </row>
    <row r="4848" ht="15">
      <c r="D4848" s="188"/>
    </row>
    <row r="4849" ht="15">
      <c r="D4849" s="188"/>
    </row>
    <row r="4850" ht="15">
      <c r="D4850" s="188"/>
    </row>
    <row r="4851" ht="15">
      <c r="D4851" s="188"/>
    </row>
    <row r="4852" ht="15">
      <c r="D4852" s="188"/>
    </row>
    <row r="4853" ht="15">
      <c r="D4853" s="188"/>
    </row>
    <row r="4854" ht="15">
      <c r="D4854" s="188"/>
    </row>
    <row r="4855" ht="15">
      <c r="D4855" s="188"/>
    </row>
    <row r="4856" ht="15">
      <c r="D4856" s="188"/>
    </row>
    <row r="4857" ht="15">
      <c r="D4857" s="188"/>
    </row>
    <row r="4858" ht="15">
      <c r="D4858" s="188"/>
    </row>
    <row r="4859" ht="15">
      <c r="D4859" s="188"/>
    </row>
    <row r="4860" ht="15">
      <c r="D4860" s="188"/>
    </row>
    <row r="4861" ht="15">
      <c r="D4861" s="188"/>
    </row>
    <row r="4862" ht="15">
      <c r="D4862" s="188"/>
    </row>
    <row r="4863" ht="15">
      <c r="D4863" s="188"/>
    </row>
    <row r="4864" ht="15">
      <c r="D4864" s="188"/>
    </row>
    <row r="4865" ht="15">
      <c r="D4865" s="188"/>
    </row>
    <row r="4866" ht="15">
      <c r="D4866" s="188"/>
    </row>
    <row r="4867" ht="15">
      <c r="D4867" s="188"/>
    </row>
    <row r="4868" ht="15">
      <c r="D4868" s="188"/>
    </row>
    <row r="4869" ht="15">
      <c r="D4869" s="188"/>
    </row>
    <row r="4870" ht="15">
      <c r="D4870" s="188"/>
    </row>
    <row r="4871" ht="15">
      <c r="D4871" s="188"/>
    </row>
    <row r="4872" ht="15">
      <c r="D4872" s="188"/>
    </row>
    <row r="4873" ht="15">
      <c r="D4873" s="188"/>
    </row>
    <row r="4874" ht="15">
      <c r="D4874" s="188"/>
    </row>
    <row r="4875" ht="15">
      <c r="D4875" s="188"/>
    </row>
    <row r="4876" ht="15">
      <c r="D4876" s="188"/>
    </row>
    <row r="4877" ht="15">
      <c r="D4877" s="188"/>
    </row>
    <row r="4878" ht="15">
      <c r="D4878" s="188"/>
    </row>
    <row r="4879" ht="15">
      <c r="D4879" s="188"/>
    </row>
    <row r="4880" ht="15">
      <c r="D4880" s="188"/>
    </row>
    <row r="4881" ht="15">
      <c r="D4881" s="188"/>
    </row>
    <row r="4882" ht="15">
      <c r="D4882" s="188"/>
    </row>
    <row r="4883" ht="15">
      <c r="D4883" s="188"/>
    </row>
    <row r="4884" ht="15">
      <c r="D4884" s="188"/>
    </row>
    <row r="4885" ht="15">
      <c r="D4885" s="188"/>
    </row>
    <row r="4886" ht="15">
      <c r="D4886" s="188"/>
    </row>
    <row r="4887" ht="15">
      <c r="D4887" s="188"/>
    </row>
    <row r="4888" ht="15">
      <c r="D4888" s="188"/>
    </row>
    <row r="4889" ht="15">
      <c r="D4889" s="188"/>
    </row>
    <row r="4890" ht="15">
      <c r="D4890" s="188"/>
    </row>
    <row r="4891" ht="15">
      <c r="D4891" s="188"/>
    </row>
    <row r="4892" ht="15">
      <c r="D4892" s="188"/>
    </row>
    <row r="4893" ht="15">
      <c r="D4893" s="188"/>
    </row>
    <row r="4894" ht="15">
      <c r="D4894" s="188"/>
    </row>
    <row r="4895" ht="15">
      <c r="D4895" s="188"/>
    </row>
    <row r="4896" ht="15">
      <c r="D4896" s="188"/>
    </row>
    <row r="4897" ht="15">
      <c r="D4897" s="188"/>
    </row>
    <row r="4898" ht="15">
      <c r="D4898" s="188"/>
    </row>
    <row r="4899" ht="15">
      <c r="D4899" s="188"/>
    </row>
    <row r="4900" ht="15">
      <c r="D4900" s="188"/>
    </row>
    <row r="4901" ht="15">
      <c r="D4901" s="188"/>
    </row>
    <row r="4902" ht="15">
      <c r="D4902" s="188"/>
    </row>
    <row r="4903" ht="15">
      <c r="D4903" s="188"/>
    </row>
    <row r="4904" ht="15">
      <c r="D4904" s="188"/>
    </row>
    <row r="4905" ht="15">
      <c r="D4905" s="188"/>
    </row>
    <row r="4906" ht="15">
      <c r="D4906" s="188"/>
    </row>
    <row r="4907" ht="15">
      <c r="D4907" s="188"/>
    </row>
    <row r="4908" ht="15">
      <c r="D4908" s="188"/>
    </row>
    <row r="4909" ht="15">
      <c r="D4909" s="188"/>
    </row>
    <row r="4910" ht="15">
      <c r="D4910" s="188"/>
    </row>
    <row r="4911" ht="15">
      <c r="D4911" s="188"/>
    </row>
    <row r="4912" ht="15">
      <c r="D4912" s="188"/>
    </row>
    <row r="4913" ht="15">
      <c r="D4913" s="188"/>
    </row>
    <row r="4914" ht="15">
      <c r="D4914" s="188"/>
    </row>
    <row r="4915" ht="15">
      <c r="D4915" s="188"/>
    </row>
    <row r="4916" ht="15">
      <c r="D4916" s="188"/>
    </row>
    <row r="4917" ht="15">
      <c r="D4917" s="188"/>
    </row>
    <row r="4918" ht="15">
      <c r="D4918" s="188"/>
    </row>
    <row r="4919" ht="15">
      <c r="D4919" s="188"/>
    </row>
    <row r="4920" ht="15">
      <c r="D4920" s="188"/>
    </row>
    <row r="4921" ht="15">
      <c r="D4921" s="188"/>
    </row>
    <row r="4922" ht="15">
      <c r="D4922" s="188"/>
    </row>
    <row r="4923" ht="15">
      <c r="D4923" s="188"/>
    </row>
    <row r="4924" ht="15">
      <c r="D4924" s="188"/>
    </row>
    <row r="4925" ht="15">
      <c r="D4925" s="188"/>
    </row>
    <row r="4926" ht="15">
      <c r="D4926" s="188"/>
    </row>
    <row r="4927" ht="15">
      <c r="D4927" s="188"/>
    </row>
    <row r="4928" ht="15">
      <c r="D4928" s="188"/>
    </row>
    <row r="4929" ht="15">
      <c r="D4929" s="188"/>
    </row>
    <row r="4930" ht="15">
      <c r="D4930" s="188"/>
    </row>
    <row r="4931" ht="15">
      <c r="D4931" s="188"/>
    </row>
    <row r="4932" ht="15">
      <c r="D4932" s="188"/>
    </row>
    <row r="4933" ht="15">
      <c r="D4933" s="188"/>
    </row>
    <row r="4934" ht="15">
      <c r="D4934" s="188"/>
    </row>
    <row r="4935" ht="15">
      <c r="D4935" s="188"/>
    </row>
    <row r="4936" ht="15">
      <c r="D4936" s="188"/>
    </row>
    <row r="4937" ht="15">
      <c r="D4937" s="188"/>
    </row>
    <row r="4938" ht="15">
      <c r="D4938" s="188"/>
    </row>
    <row r="4939" ht="15">
      <c r="D4939" s="188"/>
    </row>
    <row r="4940" ht="15">
      <c r="D4940" s="188"/>
    </row>
    <row r="4941" ht="15">
      <c r="D4941" s="188"/>
    </row>
    <row r="4942" ht="15">
      <c r="D4942" s="188"/>
    </row>
    <row r="4943" ht="15">
      <c r="D4943" s="188"/>
    </row>
    <row r="4944" ht="15">
      <c r="D4944" s="188"/>
    </row>
    <row r="4945" ht="15">
      <c r="D4945" s="188"/>
    </row>
    <row r="4946" ht="15">
      <c r="D4946" s="188"/>
    </row>
    <row r="4947" ht="15">
      <c r="D4947" s="188"/>
    </row>
    <row r="4948" ht="15">
      <c r="D4948" s="188"/>
    </row>
    <row r="4949" ht="15">
      <c r="D4949" s="188"/>
    </row>
    <row r="4950" ht="15">
      <c r="D4950" s="188"/>
    </row>
    <row r="4951" ht="15">
      <c r="D4951" s="188"/>
    </row>
    <row r="4952" ht="15">
      <c r="D4952" s="188"/>
    </row>
    <row r="4953" ht="15">
      <c r="D4953" s="188"/>
    </row>
    <row r="4954" ht="15">
      <c r="D4954" s="188"/>
    </row>
    <row r="4955" ht="15">
      <c r="D4955" s="188"/>
    </row>
    <row r="4956" ht="15">
      <c r="D4956" s="188"/>
    </row>
    <row r="4957" ht="15">
      <c r="D4957" s="188"/>
    </row>
    <row r="4958" ht="15">
      <c r="D4958" s="188"/>
    </row>
    <row r="4959" ht="15">
      <c r="D4959" s="188"/>
    </row>
    <row r="4960" ht="15">
      <c r="D4960" s="188"/>
    </row>
    <row r="4961" ht="15">
      <c r="D4961" s="188"/>
    </row>
    <row r="4962" ht="15">
      <c r="D4962" s="188"/>
    </row>
    <row r="4963" ht="15">
      <c r="D4963" s="188"/>
    </row>
    <row r="4964" ht="15">
      <c r="D4964" s="188"/>
    </row>
    <row r="4965" ht="15">
      <c r="D4965" s="188"/>
    </row>
    <row r="4966" ht="15">
      <c r="D4966" s="188"/>
    </row>
    <row r="4967" ht="15">
      <c r="D4967" s="188"/>
    </row>
    <row r="4968" ht="15">
      <c r="D4968" s="188"/>
    </row>
    <row r="4969" ht="15">
      <c r="D4969" s="188"/>
    </row>
    <row r="4970" ht="15">
      <c r="D4970" s="188"/>
    </row>
    <row r="4971" ht="15">
      <c r="D4971" s="188"/>
    </row>
    <row r="4972" ht="15">
      <c r="D4972" s="188"/>
    </row>
    <row r="4973" ht="15">
      <c r="D4973" s="188"/>
    </row>
    <row r="4974" ht="15">
      <c r="D4974" s="188"/>
    </row>
    <row r="4975" ht="15">
      <c r="D4975" s="188"/>
    </row>
    <row r="4976" ht="15">
      <c r="D4976" s="188"/>
    </row>
    <row r="4977" ht="15">
      <c r="D4977" s="188"/>
    </row>
    <row r="4978" ht="15">
      <c r="D4978" s="188"/>
    </row>
    <row r="4979" ht="15">
      <c r="D4979" s="188"/>
    </row>
    <row r="4980" ht="15">
      <c r="D4980" s="188"/>
    </row>
    <row r="4981" ht="15">
      <c r="D4981" s="188"/>
    </row>
    <row r="4982" ht="15">
      <c r="D4982" s="188"/>
    </row>
    <row r="4983" ht="15">
      <c r="D4983" s="188"/>
    </row>
    <row r="4984" ht="15">
      <c r="D4984" s="188"/>
    </row>
    <row r="4985" ht="15">
      <c r="D4985" s="188"/>
    </row>
    <row r="4986" ht="15">
      <c r="D4986" s="188"/>
    </row>
    <row r="4987" ht="15">
      <c r="D4987" s="188"/>
    </row>
    <row r="4988" ht="15">
      <c r="D4988" s="188"/>
    </row>
    <row r="4989" ht="15">
      <c r="D4989" s="188"/>
    </row>
    <row r="4990" ht="15">
      <c r="D4990" s="188"/>
    </row>
    <row r="4991" ht="15">
      <c r="D4991" s="188"/>
    </row>
    <row r="4992" ht="15">
      <c r="D4992" s="188"/>
    </row>
    <row r="4993" ht="15">
      <c r="D4993" s="188"/>
    </row>
    <row r="4994" ht="15">
      <c r="D4994" s="188"/>
    </row>
    <row r="4995" ht="15">
      <c r="D4995" s="188"/>
    </row>
    <row r="4996" ht="15">
      <c r="D4996" s="188"/>
    </row>
    <row r="4997" ht="15">
      <c r="D4997" s="188"/>
    </row>
    <row r="4998" ht="15">
      <c r="D4998" s="188"/>
    </row>
    <row r="4999" ht="15">
      <c r="D4999" s="188"/>
    </row>
  </sheetData>
  <mergeCells count="16">
    <mergeCell ref="P11:P12"/>
    <mergeCell ref="Q11:Q12"/>
    <mergeCell ref="A1:G1"/>
    <mergeCell ref="C2:G2"/>
    <mergeCell ref="C3:G3"/>
    <mergeCell ref="C4:G4"/>
    <mergeCell ref="A11:A12"/>
    <mergeCell ref="B11:B12"/>
    <mergeCell ref="D11:D12"/>
    <mergeCell ref="E11:E12"/>
    <mergeCell ref="F11:F12"/>
    <mergeCell ref="A21:A22"/>
    <mergeCell ref="L11:L12"/>
    <mergeCell ref="M11:M12"/>
    <mergeCell ref="N11:N12"/>
    <mergeCell ref="O11:O12"/>
  </mergeCells>
  <printOptions/>
  <pageMargins left="0.2" right="0.2" top="0.2" bottom="0.787401575" header="0.2"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7"/>
  <sheetViews>
    <sheetView workbookViewId="0" topLeftCell="A247">
      <selection activeCell="F252" sqref="F252:Q252"/>
    </sheetView>
  </sheetViews>
  <sheetFormatPr defaultColWidth="9.140625" defaultRowHeight="15"/>
  <cols>
    <col min="1" max="1" width="7.140625" style="6" customWidth="1"/>
    <col min="2" max="2" width="1.421875" style="6" customWidth="1"/>
    <col min="3" max="3" width="3.57421875" style="6" customWidth="1"/>
    <col min="4" max="4" width="3.7109375" style="6" customWidth="1"/>
    <col min="5" max="5" width="14.7109375" style="6" customWidth="1"/>
    <col min="6" max="7" width="9.57421875" style="6" customWidth="1"/>
    <col min="8" max="8" width="10.7109375" style="6" customWidth="1"/>
    <col min="9" max="9" width="6.00390625" style="6" customWidth="1"/>
    <col min="10" max="10" width="4.421875" style="6" customWidth="1"/>
    <col min="11" max="11" width="9.8515625" style="6" customWidth="1"/>
    <col min="12" max="12" width="10.28125" style="6" customWidth="1"/>
    <col min="13" max="14" width="5.140625" style="6" customWidth="1"/>
    <col min="15" max="15" width="1.7109375" style="6" customWidth="1"/>
    <col min="16" max="16" width="10.7109375" style="6" customWidth="1"/>
    <col min="17" max="17" width="3.57421875" style="6" customWidth="1"/>
    <col min="18" max="18" width="1.421875" style="6" customWidth="1"/>
    <col min="19" max="19" width="7.00390625" style="6" customWidth="1"/>
    <col min="20" max="20" width="25.421875" style="6" hidden="1" customWidth="1"/>
    <col min="21" max="21" width="14.00390625" style="6" hidden="1" customWidth="1"/>
    <col min="22" max="22" width="10.57421875" style="6" hidden="1" customWidth="1"/>
    <col min="23" max="23" width="14.00390625" style="6" hidden="1" customWidth="1"/>
    <col min="24" max="24" width="10.421875" style="6" hidden="1" customWidth="1"/>
    <col min="25" max="25" width="12.8515625" style="6" hidden="1" customWidth="1"/>
    <col min="26" max="26" width="9.421875" style="6" hidden="1" customWidth="1"/>
    <col min="27" max="27" width="12.8515625" style="6" hidden="1" customWidth="1"/>
    <col min="28" max="28" width="14.00390625" style="6" hidden="1" customWidth="1"/>
    <col min="29" max="29" width="9.421875" style="6" customWidth="1"/>
    <col min="30" max="30" width="12.8515625" style="6" customWidth="1"/>
    <col min="31" max="31" width="14.00390625" style="6" customWidth="1"/>
    <col min="32" max="43" width="9.140625" style="6" customWidth="1"/>
    <col min="44" max="62" width="9.140625" style="6" hidden="1" customWidth="1"/>
    <col min="63" max="63" width="7.7109375" style="6" bestFit="1" customWidth="1"/>
    <col min="64" max="64" width="3.57421875" style="6" bestFit="1" customWidth="1"/>
    <col min="65" max="256" width="9.140625" style="6" customWidth="1"/>
    <col min="257" max="257" width="7.140625" style="6" customWidth="1"/>
    <col min="258" max="258" width="1.421875" style="6" customWidth="1"/>
    <col min="259" max="259" width="3.57421875" style="6" customWidth="1"/>
    <col min="260" max="260" width="3.7109375" style="6" customWidth="1"/>
    <col min="261" max="261" width="14.7109375" style="6" customWidth="1"/>
    <col min="262" max="263" width="9.57421875" style="6" customWidth="1"/>
    <col min="264" max="264" width="10.7109375" style="6" customWidth="1"/>
    <col min="265" max="265" width="6.00390625" style="6" customWidth="1"/>
    <col min="266" max="266" width="4.421875" style="6" customWidth="1"/>
    <col min="267" max="267" width="9.8515625" style="6" customWidth="1"/>
    <col min="268" max="268" width="10.28125" style="6" customWidth="1"/>
    <col min="269" max="270" width="5.140625" style="6" customWidth="1"/>
    <col min="271" max="271" width="1.7109375" style="6" customWidth="1"/>
    <col min="272" max="272" width="10.7109375" style="6" customWidth="1"/>
    <col min="273" max="273" width="3.57421875" style="6" customWidth="1"/>
    <col min="274" max="274" width="1.421875" style="6" customWidth="1"/>
    <col min="275" max="275" width="7.00390625" style="6" customWidth="1"/>
    <col min="276" max="284" width="9.140625" style="6" hidden="1" customWidth="1"/>
    <col min="285" max="285" width="9.421875" style="6" customWidth="1"/>
    <col min="286" max="286" width="12.8515625" style="6" customWidth="1"/>
    <col min="287" max="287" width="14.00390625" style="6" customWidth="1"/>
    <col min="288" max="299" width="9.140625" style="6" customWidth="1"/>
    <col min="300" max="320" width="9.140625" style="6" hidden="1" customWidth="1"/>
    <col min="321" max="512" width="9.140625" style="6" customWidth="1"/>
    <col min="513" max="513" width="7.140625" style="6" customWidth="1"/>
    <col min="514" max="514" width="1.421875" style="6" customWidth="1"/>
    <col min="515" max="515" width="3.57421875" style="6" customWidth="1"/>
    <col min="516" max="516" width="3.7109375" style="6" customWidth="1"/>
    <col min="517" max="517" width="14.7109375" style="6" customWidth="1"/>
    <col min="518" max="519" width="9.57421875" style="6" customWidth="1"/>
    <col min="520" max="520" width="10.7109375" style="6" customWidth="1"/>
    <col min="521" max="521" width="6.00390625" style="6" customWidth="1"/>
    <col min="522" max="522" width="4.421875" style="6" customWidth="1"/>
    <col min="523" max="523" width="9.8515625" style="6" customWidth="1"/>
    <col min="524" max="524" width="10.28125" style="6" customWidth="1"/>
    <col min="525" max="526" width="5.140625" style="6" customWidth="1"/>
    <col min="527" max="527" width="1.7109375" style="6" customWidth="1"/>
    <col min="528" max="528" width="10.7109375" style="6" customWidth="1"/>
    <col min="529" max="529" width="3.57421875" style="6" customWidth="1"/>
    <col min="530" max="530" width="1.421875" style="6" customWidth="1"/>
    <col min="531" max="531" width="7.00390625" style="6" customWidth="1"/>
    <col min="532" max="540" width="9.140625" style="6" hidden="1" customWidth="1"/>
    <col min="541" max="541" width="9.421875" style="6" customWidth="1"/>
    <col min="542" max="542" width="12.8515625" style="6" customWidth="1"/>
    <col min="543" max="543" width="14.00390625" style="6" customWidth="1"/>
    <col min="544" max="555" width="9.140625" style="6" customWidth="1"/>
    <col min="556" max="576" width="9.140625" style="6" hidden="1" customWidth="1"/>
    <col min="577" max="768" width="9.140625" style="6" customWidth="1"/>
    <col min="769" max="769" width="7.140625" style="6" customWidth="1"/>
    <col min="770" max="770" width="1.421875" style="6" customWidth="1"/>
    <col min="771" max="771" width="3.57421875" style="6" customWidth="1"/>
    <col min="772" max="772" width="3.7109375" style="6" customWidth="1"/>
    <col min="773" max="773" width="14.7109375" style="6" customWidth="1"/>
    <col min="774" max="775" width="9.57421875" style="6" customWidth="1"/>
    <col min="776" max="776" width="10.7109375" style="6" customWidth="1"/>
    <col min="777" max="777" width="6.00390625" style="6" customWidth="1"/>
    <col min="778" max="778" width="4.421875" style="6" customWidth="1"/>
    <col min="779" max="779" width="9.8515625" style="6" customWidth="1"/>
    <col min="780" max="780" width="10.28125" style="6" customWidth="1"/>
    <col min="781" max="782" width="5.140625" style="6" customWidth="1"/>
    <col min="783" max="783" width="1.7109375" style="6" customWidth="1"/>
    <col min="784" max="784" width="10.7109375" style="6" customWidth="1"/>
    <col min="785" max="785" width="3.57421875" style="6" customWidth="1"/>
    <col min="786" max="786" width="1.421875" style="6" customWidth="1"/>
    <col min="787" max="787" width="7.00390625" style="6" customWidth="1"/>
    <col min="788" max="796" width="9.140625" style="6" hidden="1" customWidth="1"/>
    <col min="797" max="797" width="9.421875" style="6" customWidth="1"/>
    <col min="798" max="798" width="12.8515625" style="6" customWidth="1"/>
    <col min="799" max="799" width="14.00390625" style="6" customWidth="1"/>
    <col min="800" max="811" width="9.140625" style="6" customWidth="1"/>
    <col min="812" max="832" width="9.140625" style="6" hidden="1" customWidth="1"/>
    <col min="833" max="1024" width="9.140625" style="6" customWidth="1"/>
    <col min="1025" max="1025" width="7.140625" style="6" customWidth="1"/>
    <col min="1026" max="1026" width="1.421875" style="6" customWidth="1"/>
    <col min="1027" max="1027" width="3.57421875" style="6" customWidth="1"/>
    <col min="1028" max="1028" width="3.7109375" style="6" customWidth="1"/>
    <col min="1029" max="1029" width="14.7109375" style="6" customWidth="1"/>
    <col min="1030" max="1031" width="9.57421875" style="6" customWidth="1"/>
    <col min="1032" max="1032" width="10.7109375" style="6" customWidth="1"/>
    <col min="1033" max="1033" width="6.00390625" style="6" customWidth="1"/>
    <col min="1034" max="1034" width="4.421875" style="6" customWidth="1"/>
    <col min="1035" max="1035" width="9.8515625" style="6" customWidth="1"/>
    <col min="1036" max="1036" width="10.28125" style="6" customWidth="1"/>
    <col min="1037" max="1038" width="5.140625" style="6" customWidth="1"/>
    <col min="1039" max="1039" width="1.7109375" style="6" customWidth="1"/>
    <col min="1040" max="1040" width="10.7109375" style="6" customWidth="1"/>
    <col min="1041" max="1041" width="3.57421875" style="6" customWidth="1"/>
    <col min="1042" max="1042" width="1.421875" style="6" customWidth="1"/>
    <col min="1043" max="1043" width="7.00390625" style="6" customWidth="1"/>
    <col min="1044" max="1052" width="9.140625" style="6" hidden="1" customWidth="1"/>
    <col min="1053" max="1053" width="9.421875" style="6" customWidth="1"/>
    <col min="1054" max="1054" width="12.8515625" style="6" customWidth="1"/>
    <col min="1055" max="1055" width="14.00390625" style="6" customWidth="1"/>
    <col min="1056" max="1067" width="9.140625" style="6" customWidth="1"/>
    <col min="1068" max="1088" width="9.140625" style="6" hidden="1" customWidth="1"/>
    <col min="1089" max="1280" width="9.140625" style="6" customWidth="1"/>
    <col min="1281" max="1281" width="7.140625" style="6" customWidth="1"/>
    <col min="1282" max="1282" width="1.421875" style="6" customWidth="1"/>
    <col min="1283" max="1283" width="3.57421875" style="6" customWidth="1"/>
    <col min="1284" max="1284" width="3.7109375" style="6" customWidth="1"/>
    <col min="1285" max="1285" width="14.7109375" style="6" customWidth="1"/>
    <col min="1286" max="1287" width="9.57421875" style="6" customWidth="1"/>
    <col min="1288" max="1288" width="10.7109375" style="6" customWidth="1"/>
    <col min="1289" max="1289" width="6.00390625" style="6" customWidth="1"/>
    <col min="1290" max="1290" width="4.421875" style="6" customWidth="1"/>
    <col min="1291" max="1291" width="9.8515625" style="6" customWidth="1"/>
    <col min="1292" max="1292" width="10.28125" style="6" customWidth="1"/>
    <col min="1293" max="1294" width="5.140625" style="6" customWidth="1"/>
    <col min="1295" max="1295" width="1.7109375" style="6" customWidth="1"/>
    <col min="1296" max="1296" width="10.7109375" style="6" customWidth="1"/>
    <col min="1297" max="1297" width="3.57421875" style="6" customWidth="1"/>
    <col min="1298" max="1298" width="1.421875" style="6" customWidth="1"/>
    <col min="1299" max="1299" width="7.00390625" style="6" customWidth="1"/>
    <col min="1300" max="1308" width="9.140625" style="6" hidden="1" customWidth="1"/>
    <col min="1309" max="1309" width="9.421875" style="6" customWidth="1"/>
    <col min="1310" max="1310" width="12.8515625" style="6" customWidth="1"/>
    <col min="1311" max="1311" width="14.00390625" style="6" customWidth="1"/>
    <col min="1312" max="1323" width="9.140625" style="6" customWidth="1"/>
    <col min="1324" max="1344" width="9.140625" style="6" hidden="1" customWidth="1"/>
    <col min="1345" max="1536" width="9.140625" style="6" customWidth="1"/>
    <col min="1537" max="1537" width="7.140625" style="6" customWidth="1"/>
    <col min="1538" max="1538" width="1.421875" style="6" customWidth="1"/>
    <col min="1539" max="1539" width="3.57421875" style="6" customWidth="1"/>
    <col min="1540" max="1540" width="3.7109375" style="6" customWidth="1"/>
    <col min="1541" max="1541" width="14.7109375" style="6" customWidth="1"/>
    <col min="1542" max="1543" width="9.57421875" style="6" customWidth="1"/>
    <col min="1544" max="1544" width="10.7109375" style="6" customWidth="1"/>
    <col min="1545" max="1545" width="6.00390625" style="6" customWidth="1"/>
    <col min="1546" max="1546" width="4.421875" style="6" customWidth="1"/>
    <col min="1547" max="1547" width="9.8515625" style="6" customWidth="1"/>
    <col min="1548" max="1548" width="10.28125" style="6" customWidth="1"/>
    <col min="1549" max="1550" width="5.140625" style="6" customWidth="1"/>
    <col min="1551" max="1551" width="1.7109375" style="6" customWidth="1"/>
    <col min="1552" max="1552" width="10.7109375" style="6" customWidth="1"/>
    <col min="1553" max="1553" width="3.57421875" style="6" customWidth="1"/>
    <col min="1554" max="1554" width="1.421875" style="6" customWidth="1"/>
    <col min="1555" max="1555" width="7.00390625" style="6" customWidth="1"/>
    <col min="1556" max="1564" width="9.140625" style="6" hidden="1" customWidth="1"/>
    <col min="1565" max="1565" width="9.421875" style="6" customWidth="1"/>
    <col min="1566" max="1566" width="12.8515625" style="6" customWidth="1"/>
    <col min="1567" max="1567" width="14.00390625" style="6" customWidth="1"/>
    <col min="1568" max="1579" width="9.140625" style="6" customWidth="1"/>
    <col min="1580" max="1600" width="9.140625" style="6" hidden="1" customWidth="1"/>
    <col min="1601" max="1792" width="9.140625" style="6" customWidth="1"/>
    <col min="1793" max="1793" width="7.140625" style="6" customWidth="1"/>
    <col min="1794" max="1794" width="1.421875" style="6" customWidth="1"/>
    <col min="1795" max="1795" width="3.57421875" style="6" customWidth="1"/>
    <col min="1796" max="1796" width="3.7109375" style="6" customWidth="1"/>
    <col min="1797" max="1797" width="14.7109375" style="6" customWidth="1"/>
    <col min="1798" max="1799" width="9.57421875" style="6" customWidth="1"/>
    <col min="1800" max="1800" width="10.7109375" style="6" customWidth="1"/>
    <col min="1801" max="1801" width="6.00390625" style="6" customWidth="1"/>
    <col min="1802" max="1802" width="4.421875" style="6" customWidth="1"/>
    <col min="1803" max="1803" width="9.8515625" style="6" customWidth="1"/>
    <col min="1804" max="1804" width="10.28125" style="6" customWidth="1"/>
    <col min="1805" max="1806" width="5.140625" style="6" customWidth="1"/>
    <col min="1807" max="1807" width="1.7109375" style="6" customWidth="1"/>
    <col min="1808" max="1808" width="10.7109375" style="6" customWidth="1"/>
    <col min="1809" max="1809" width="3.57421875" style="6" customWidth="1"/>
    <col min="1810" max="1810" width="1.421875" style="6" customWidth="1"/>
    <col min="1811" max="1811" width="7.00390625" style="6" customWidth="1"/>
    <col min="1812" max="1820" width="9.140625" style="6" hidden="1" customWidth="1"/>
    <col min="1821" max="1821" width="9.421875" style="6" customWidth="1"/>
    <col min="1822" max="1822" width="12.8515625" style="6" customWidth="1"/>
    <col min="1823" max="1823" width="14.00390625" style="6" customWidth="1"/>
    <col min="1824" max="1835" width="9.140625" style="6" customWidth="1"/>
    <col min="1836" max="1856" width="9.140625" style="6" hidden="1" customWidth="1"/>
    <col min="1857" max="2048" width="9.140625" style="6" customWidth="1"/>
    <col min="2049" max="2049" width="7.140625" style="6" customWidth="1"/>
    <col min="2050" max="2050" width="1.421875" style="6" customWidth="1"/>
    <col min="2051" max="2051" width="3.57421875" style="6" customWidth="1"/>
    <col min="2052" max="2052" width="3.7109375" style="6" customWidth="1"/>
    <col min="2053" max="2053" width="14.7109375" style="6" customWidth="1"/>
    <col min="2054" max="2055" width="9.57421875" style="6" customWidth="1"/>
    <col min="2056" max="2056" width="10.7109375" style="6" customWidth="1"/>
    <col min="2057" max="2057" width="6.00390625" style="6" customWidth="1"/>
    <col min="2058" max="2058" width="4.421875" style="6" customWidth="1"/>
    <col min="2059" max="2059" width="9.8515625" style="6" customWidth="1"/>
    <col min="2060" max="2060" width="10.28125" style="6" customWidth="1"/>
    <col min="2061" max="2062" width="5.140625" style="6" customWidth="1"/>
    <col min="2063" max="2063" width="1.7109375" style="6" customWidth="1"/>
    <col min="2064" max="2064" width="10.7109375" style="6" customWidth="1"/>
    <col min="2065" max="2065" width="3.57421875" style="6" customWidth="1"/>
    <col min="2066" max="2066" width="1.421875" style="6" customWidth="1"/>
    <col min="2067" max="2067" width="7.00390625" style="6" customWidth="1"/>
    <col min="2068" max="2076" width="9.140625" style="6" hidden="1" customWidth="1"/>
    <col min="2077" max="2077" width="9.421875" style="6" customWidth="1"/>
    <col min="2078" max="2078" width="12.8515625" style="6" customWidth="1"/>
    <col min="2079" max="2079" width="14.00390625" style="6" customWidth="1"/>
    <col min="2080" max="2091" width="9.140625" style="6" customWidth="1"/>
    <col min="2092" max="2112" width="9.140625" style="6" hidden="1" customWidth="1"/>
    <col min="2113" max="2304" width="9.140625" style="6" customWidth="1"/>
    <col min="2305" max="2305" width="7.140625" style="6" customWidth="1"/>
    <col min="2306" max="2306" width="1.421875" style="6" customWidth="1"/>
    <col min="2307" max="2307" width="3.57421875" style="6" customWidth="1"/>
    <col min="2308" max="2308" width="3.7109375" style="6" customWidth="1"/>
    <col min="2309" max="2309" width="14.7109375" style="6" customWidth="1"/>
    <col min="2310" max="2311" width="9.57421875" style="6" customWidth="1"/>
    <col min="2312" max="2312" width="10.7109375" style="6" customWidth="1"/>
    <col min="2313" max="2313" width="6.00390625" style="6" customWidth="1"/>
    <col min="2314" max="2314" width="4.421875" style="6" customWidth="1"/>
    <col min="2315" max="2315" width="9.8515625" style="6" customWidth="1"/>
    <col min="2316" max="2316" width="10.28125" style="6" customWidth="1"/>
    <col min="2317" max="2318" width="5.140625" style="6" customWidth="1"/>
    <col min="2319" max="2319" width="1.7109375" style="6" customWidth="1"/>
    <col min="2320" max="2320" width="10.7109375" style="6" customWidth="1"/>
    <col min="2321" max="2321" width="3.57421875" style="6" customWidth="1"/>
    <col min="2322" max="2322" width="1.421875" style="6" customWidth="1"/>
    <col min="2323" max="2323" width="7.00390625" style="6" customWidth="1"/>
    <col min="2324" max="2332" width="9.140625" style="6" hidden="1" customWidth="1"/>
    <col min="2333" max="2333" width="9.421875" style="6" customWidth="1"/>
    <col min="2334" max="2334" width="12.8515625" style="6" customWidth="1"/>
    <col min="2335" max="2335" width="14.00390625" style="6" customWidth="1"/>
    <col min="2336" max="2347" width="9.140625" style="6" customWidth="1"/>
    <col min="2348" max="2368" width="9.140625" style="6" hidden="1" customWidth="1"/>
    <col min="2369" max="2560" width="9.140625" style="6" customWidth="1"/>
    <col min="2561" max="2561" width="7.140625" style="6" customWidth="1"/>
    <col min="2562" max="2562" width="1.421875" style="6" customWidth="1"/>
    <col min="2563" max="2563" width="3.57421875" style="6" customWidth="1"/>
    <col min="2564" max="2564" width="3.7109375" style="6" customWidth="1"/>
    <col min="2565" max="2565" width="14.7109375" style="6" customWidth="1"/>
    <col min="2566" max="2567" width="9.57421875" style="6" customWidth="1"/>
    <col min="2568" max="2568" width="10.7109375" style="6" customWidth="1"/>
    <col min="2569" max="2569" width="6.00390625" style="6" customWidth="1"/>
    <col min="2570" max="2570" width="4.421875" style="6" customWidth="1"/>
    <col min="2571" max="2571" width="9.8515625" style="6" customWidth="1"/>
    <col min="2572" max="2572" width="10.28125" style="6" customWidth="1"/>
    <col min="2573" max="2574" width="5.140625" style="6" customWidth="1"/>
    <col min="2575" max="2575" width="1.7109375" style="6" customWidth="1"/>
    <col min="2576" max="2576" width="10.7109375" style="6" customWidth="1"/>
    <col min="2577" max="2577" width="3.57421875" style="6" customWidth="1"/>
    <col min="2578" max="2578" width="1.421875" style="6" customWidth="1"/>
    <col min="2579" max="2579" width="7.00390625" style="6" customWidth="1"/>
    <col min="2580" max="2588" width="9.140625" style="6" hidden="1" customWidth="1"/>
    <col min="2589" max="2589" width="9.421875" style="6" customWidth="1"/>
    <col min="2590" max="2590" width="12.8515625" style="6" customWidth="1"/>
    <col min="2591" max="2591" width="14.00390625" style="6" customWidth="1"/>
    <col min="2592" max="2603" width="9.140625" style="6" customWidth="1"/>
    <col min="2604" max="2624" width="9.140625" style="6" hidden="1" customWidth="1"/>
    <col min="2625" max="2816" width="9.140625" style="6" customWidth="1"/>
    <col min="2817" max="2817" width="7.140625" style="6" customWidth="1"/>
    <col min="2818" max="2818" width="1.421875" style="6" customWidth="1"/>
    <col min="2819" max="2819" width="3.57421875" style="6" customWidth="1"/>
    <col min="2820" max="2820" width="3.7109375" style="6" customWidth="1"/>
    <col min="2821" max="2821" width="14.7109375" style="6" customWidth="1"/>
    <col min="2822" max="2823" width="9.57421875" style="6" customWidth="1"/>
    <col min="2824" max="2824" width="10.7109375" style="6" customWidth="1"/>
    <col min="2825" max="2825" width="6.00390625" style="6" customWidth="1"/>
    <col min="2826" max="2826" width="4.421875" style="6" customWidth="1"/>
    <col min="2827" max="2827" width="9.8515625" style="6" customWidth="1"/>
    <col min="2828" max="2828" width="10.28125" style="6" customWidth="1"/>
    <col min="2829" max="2830" width="5.140625" style="6" customWidth="1"/>
    <col min="2831" max="2831" width="1.7109375" style="6" customWidth="1"/>
    <col min="2832" max="2832" width="10.7109375" style="6" customWidth="1"/>
    <col min="2833" max="2833" width="3.57421875" style="6" customWidth="1"/>
    <col min="2834" max="2834" width="1.421875" style="6" customWidth="1"/>
    <col min="2835" max="2835" width="7.00390625" style="6" customWidth="1"/>
    <col min="2836" max="2844" width="9.140625" style="6" hidden="1" customWidth="1"/>
    <col min="2845" max="2845" width="9.421875" style="6" customWidth="1"/>
    <col min="2846" max="2846" width="12.8515625" style="6" customWidth="1"/>
    <col min="2847" max="2847" width="14.00390625" style="6" customWidth="1"/>
    <col min="2848" max="2859" width="9.140625" style="6" customWidth="1"/>
    <col min="2860" max="2880" width="9.140625" style="6" hidden="1" customWidth="1"/>
    <col min="2881" max="3072" width="9.140625" style="6" customWidth="1"/>
    <col min="3073" max="3073" width="7.140625" style="6" customWidth="1"/>
    <col min="3074" max="3074" width="1.421875" style="6" customWidth="1"/>
    <col min="3075" max="3075" width="3.57421875" style="6" customWidth="1"/>
    <col min="3076" max="3076" width="3.7109375" style="6" customWidth="1"/>
    <col min="3077" max="3077" width="14.7109375" style="6" customWidth="1"/>
    <col min="3078" max="3079" width="9.57421875" style="6" customWidth="1"/>
    <col min="3080" max="3080" width="10.7109375" style="6" customWidth="1"/>
    <col min="3081" max="3081" width="6.00390625" style="6" customWidth="1"/>
    <col min="3082" max="3082" width="4.421875" style="6" customWidth="1"/>
    <col min="3083" max="3083" width="9.8515625" style="6" customWidth="1"/>
    <col min="3084" max="3084" width="10.28125" style="6" customWidth="1"/>
    <col min="3085" max="3086" width="5.140625" style="6" customWidth="1"/>
    <col min="3087" max="3087" width="1.7109375" style="6" customWidth="1"/>
    <col min="3088" max="3088" width="10.7109375" style="6" customWidth="1"/>
    <col min="3089" max="3089" width="3.57421875" style="6" customWidth="1"/>
    <col min="3090" max="3090" width="1.421875" style="6" customWidth="1"/>
    <col min="3091" max="3091" width="7.00390625" style="6" customWidth="1"/>
    <col min="3092" max="3100" width="9.140625" style="6" hidden="1" customWidth="1"/>
    <col min="3101" max="3101" width="9.421875" style="6" customWidth="1"/>
    <col min="3102" max="3102" width="12.8515625" style="6" customWidth="1"/>
    <col min="3103" max="3103" width="14.00390625" style="6" customWidth="1"/>
    <col min="3104" max="3115" width="9.140625" style="6" customWidth="1"/>
    <col min="3116" max="3136" width="9.140625" style="6" hidden="1" customWidth="1"/>
    <col min="3137" max="3328" width="9.140625" style="6" customWidth="1"/>
    <col min="3329" max="3329" width="7.140625" style="6" customWidth="1"/>
    <col min="3330" max="3330" width="1.421875" style="6" customWidth="1"/>
    <col min="3331" max="3331" width="3.57421875" style="6" customWidth="1"/>
    <col min="3332" max="3332" width="3.7109375" style="6" customWidth="1"/>
    <col min="3333" max="3333" width="14.7109375" style="6" customWidth="1"/>
    <col min="3334" max="3335" width="9.57421875" style="6" customWidth="1"/>
    <col min="3336" max="3336" width="10.7109375" style="6" customWidth="1"/>
    <col min="3337" max="3337" width="6.00390625" style="6" customWidth="1"/>
    <col min="3338" max="3338" width="4.421875" style="6" customWidth="1"/>
    <col min="3339" max="3339" width="9.8515625" style="6" customWidth="1"/>
    <col min="3340" max="3340" width="10.28125" style="6" customWidth="1"/>
    <col min="3341" max="3342" width="5.140625" style="6" customWidth="1"/>
    <col min="3343" max="3343" width="1.7109375" style="6" customWidth="1"/>
    <col min="3344" max="3344" width="10.7109375" style="6" customWidth="1"/>
    <col min="3345" max="3345" width="3.57421875" style="6" customWidth="1"/>
    <col min="3346" max="3346" width="1.421875" style="6" customWidth="1"/>
    <col min="3347" max="3347" width="7.00390625" style="6" customWidth="1"/>
    <col min="3348" max="3356" width="9.140625" style="6" hidden="1" customWidth="1"/>
    <col min="3357" max="3357" width="9.421875" style="6" customWidth="1"/>
    <col min="3358" max="3358" width="12.8515625" style="6" customWidth="1"/>
    <col min="3359" max="3359" width="14.00390625" style="6" customWidth="1"/>
    <col min="3360" max="3371" width="9.140625" style="6" customWidth="1"/>
    <col min="3372" max="3392" width="9.140625" style="6" hidden="1" customWidth="1"/>
    <col min="3393" max="3584" width="9.140625" style="6" customWidth="1"/>
    <col min="3585" max="3585" width="7.140625" style="6" customWidth="1"/>
    <col min="3586" max="3586" width="1.421875" style="6" customWidth="1"/>
    <col min="3587" max="3587" width="3.57421875" style="6" customWidth="1"/>
    <col min="3588" max="3588" width="3.7109375" style="6" customWidth="1"/>
    <col min="3589" max="3589" width="14.7109375" style="6" customWidth="1"/>
    <col min="3590" max="3591" width="9.57421875" style="6" customWidth="1"/>
    <col min="3592" max="3592" width="10.7109375" style="6" customWidth="1"/>
    <col min="3593" max="3593" width="6.00390625" style="6" customWidth="1"/>
    <col min="3594" max="3594" width="4.421875" style="6" customWidth="1"/>
    <col min="3595" max="3595" width="9.8515625" style="6" customWidth="1"/>
    <col min="3596" max="3596" width="10.28125" style="6" customWidth="1"/>
    <col min="3597" max="3598" width="5.140625" style="6" customWidth="1"/>
    <col min="3599" max="3599" width="1.7109375" style="6" customWidth="1"/>
    <col min="3600" max="3600" width="10.7109375" style="6" customWidth="1"/>
    <col min="3601" max="3601" width="3.57421875" style="6" customWidth="1"/>
    <col min="3602" max="3602" width="1.421875" style="6" customWidth="1"/>
    <col min="3603" max="3603" width="7.00390625" style="6" customWidth="1"/>
    <col min="3604" max="3612" width="9.140625" style="6" hidden="1" customWidth="1"/>
    <col min="3613" max="3613" width="9.421875" style="6" customWidth="1"/>
    <col min="3614" max="3614" width="12.8515625" style="6" customWidth="1"/>
    <col min="3615" max="3615" width="14.00390625" style="6" customWidth="1"/>
    <col min="3616" max="3627" width="9.140625" style="6" customWidth="1"/>
    <col min="3628" max="3648" width="9.140625" style="6" hidden="1" customWidth="1"/>
    <col min="3649" max="3840" width="9.140625" style="6" customWidth="1"/>
    <col min="3841" max="3841" width="7.140625" style="6" customWidth="1"/>
    <col min="3842" max="3842" width="1.421875" style="6" customWidth="1"/>
    <col min="3843" max="3843" width="3.57421875" style="6" customWidth="1"/>
    <col min="3844" max="3844" width="3.7109375" style="6" customWidth="1"/>
    <col min="3845" max="3845" width="14.7109375" style="6" customWidth="1"/>
    <col min="3846" max="3847" width="9.57421875" style="6" customWidth="1"/>
    <col min="3848" max="3848" width="10.7109375" style="6" customWidth="1"/>
    <col min="3849" max="3849" width="6.00390625" style="6" customWidth="1"/>
    <col min="3850" max="3850" width="4.421875" style="6" customWidth="1"/>
    <col min="3851" max="3851" width="9.8515625" style="6" customWidth="1"/>
    <col min="3852" max="3852" width="10.28125" style="6" customWidth="1"/>
    <col min="3853" max="3854" width="5.140625" style="6" customWidth="1"/>
    <col min="3855" max="3855" width="1.7109375" style="6" customWidth="1"/>
    <col min="3856" max="3856" width="10.7109375" style="6" customWidth="1"/>
    <col min="3857" max="3857" width="3.57421875" style="6" customWidth="1"/>
    <col min="3858" max="3858" width="1.421875" style="6" customWidth="1"/>
    <col min="3859" max="3859" width="7.00390625" style="6" customWidth="1"/>
    <col min="3860" max="3868" width="9.140625" style="6" hidden="1" customWidth="1"/>
    <col min="3869" max="3869" width="9.421875" style="6" customWidth="1"/>
    <col min="3870" max="3870" width="12.8515625" style="6" customWidth="1"/>
    <col min="3871" max="3871" width="14.00390625" style="6" customWidth="1"/>
    <col min="3872" max="3883" width="9.140625" style="6" customWidth="1"/>
    <col min="3884" max="3904" width="9.140625" style="6" hidden="1" customWidth="1"/>
    <col min="3905" max="4096" width="9.140625" style="6" customWidth="1"/>
    <col min="4097" max="4097" width="7.140625" style="6" customWidth="1"/>
    <col min="4098" max="4098" width="1.421875" style="6" customWidth="1"/>
    <col min="4099" max="4099" width="3.57421875" style="6" customWidth="1"/>
    <col min="4100" max="4100" width="3.7109375" style="6" customWidth="1"/>
    <col min="4101" max="4101" width="14.7109375" style="6" customWidth="1"/>
    <col min="4102" max="4103" width="9.57421875" style="6" customWidth="1"/>
    <col min="4104" max="4104" width="10.7109375" style="6" customWidth="1"/>
    <col min="4105" max="4105" width="6.00390625" style="6" customWidth="1"/>
    <col min="4106" max="4106" width="4.421875" style="6" customWidth="1"/>
    <col min="4107" max="4107" width="9.8515625" style="6" customWidth="1"/>
    <col min="4108" max="4108" width="10.28125" style="6" customWidth="1"/>
    <col min="4109" max="4110" width="5.140625" style="6" customWidth="1"/>
    <col min="4111" max="4111" width="1.7109375" style="6" customWidth="1"/>
    <col min="4112" max="4112" width="10.7109375" style="6" customWidth="1"/>
    <col min="4113" max="4113" width="3.57421875" style="6" customWidth="1"/>
    <col min="4114" max="4114" width="1.421875" style="6" customWidth="1"/>
    <col min="4115" max="4115" width="7.00390625" style="6" customWidth="1"/>
    <col min="4116" max="4124" width="9.140625" style="6" hidden="1" customWidth="1"/>
    <col min="4125" max="4125" width="9.421875" style="6" customWidth="1"/>
    <col min="4126" max="4126" width="12.8515625" style="6" customWidth="1"/>
    <col min="4127" max="4127" width="14.00390625" style="6" customWidth="1"/>
    <col min="4128" max="4139" width="9.140625" style="6" customWidth="1"/>
    <col min="4140" max="4160" width="9.140625" style="6" hidden="1" customWidth="1"/>
    <col min="4161" max="4352" width="9.140625" style="6" customWidth="1"/>
    <col min="4353" max="4353" width="7.140625" style="6" customWidth="1"/>
    <col min="4354" max="4354" width="1.421875" style="6" customWidth="1"/>
    <col min="4355" max="4355" width="3.57421875" style="6" customWidth="1"/>
    <col min="4356" max="4356" width="3.7109375" style="6" customWidth="1"/>
    <col min="4357" max="4357" width="14.7109375" style="6" customWidth="1"/>
    <col min="4358" max="4359" width="9.57421875" style="6" customWidth="1"/>
    <col min="4360" max="4360" width="10.7109375" style="6" customWidth="1"/>
    <col min="4361" max="4361" width="6.00390625" style="6" customWidth="1"/>
    <col min="4362" max="4362" width="4.421875" style="6" customWidth="1"/>
    <col min="4363" max="4363" width="9.8515625" style="6" customWidth="1"/>
    <col min="4364" max="4364" width="10.28125" style="6" customWidth="1"/>
    <col min="4365" max="4366" width="5.140625" style="6" customWidth="1"/>
    <col min="4367" max="4367" width="1.7109375" style="6" customWidth="1"/>
    <col min="4368" max="4368" width="10.7109375" style="6" customWidth="1"/>
    <col min="4369" max="4369" width="3.57421875" style="6" customWidth="1"/>
    <col min="4370" max="4370" width="1.421875" style="6" customWidth="1"/>
    <col min="4371" max="4371" width="7.00390625" style="6" customWidth="1"/>
    <col min="4372" max="4380" width="9.140625" style="6" hidden="1" customWidth="1"/>
    <col min="4381" max="4381" width="9.421875" style="6" customWidth="1"/>
    <col min="4382" max="4382" width="12.8515625" style="6" customWidth="1"/>
    <col min="4383" max="4383" width="14.00390625" style="6" customWidth="1"/>
    <col min="4384" max="4395" width="9.140625" style="6" customWidth="1"/>
    <col min="4396" max="4416" width="9.140625" style="6" hidden="1" customWidth="1"/>
    <col min="4417" max="4608" width="9.140625" style="6" customWidth="1"/>
    <col min="4609" max="4609" width="7.140625" style="6" customWidth="1"/>
    <col min="4610" max="4610" width="1.421875" style="6" customWidth="1"/>
    <col min="4611" max="4611" width="3.57421875" style="6" customWidth="1"/>
    <col min="4612" max="4612" width="3.7109375" style="6" customWidth="1"/>
    <col min="4613" max="4613" width="14.7109375" style="6" customWidth="1"/>
    <col min="4614" max="4615" width="9.57421875" style="6" customWidth="1"/>
    <col min="4616" max="4616" width="10.7109375" style="6" customWidth="1"/>
    <col min="4617" max="4617" width="6.00390625" style="6" customWidth="1"/>
    <col min="4618" max="4618" width="4.421875" style="6" customWidth="1"/>
    <col min="4619" max="4619" width="9.8515625" style="6" customWidth="1"/>
    <col min="4620" max="4620" width="10.28125" style="6" customWidth="1"/>
    <col min="4621" max="4622" width="5.140625" style="6" customWidth="1"/>
    <col min="4623" max="4623" width="1.7109375" style="6" customWidth="1"/>
    <col min="4624" max="4624" width="10.7109375" style="6" customWidth="1"/>
    <col min="4625" max="4625" width="3.57421875" style="6" customWidth="1"/>
    <col min="4626" max="4626" width="1.421875" style="6" customWidth="1"/>
    <col min="4627" max="4627" width="7.00390625" style="6" customWidth="1"/>
    <col min="4628" max="4636" width="9.140625" style="6" hidden="1" customWidth="1"/>
    <col min="4637" max="4637" width="9.421875" style="6" customWidth="1"/>
    <col min="4638" max="4638" width="12.8515625" style="6" customWidth="1"/>
    <col min="4639" max="4639" width="14.00390625" style="6" customWidth="1"/>
    <col min="4640" max="4651" width="9.140625" style="6" customWidth="1"/>
    <col min="4652" max="4672" width="9.140625" style="6" hidden="1" customWidth="1"/>
    <col min="4673" max="4864" width="9.140625" style="6" customWidth="1"/>
    <col min="4865" max="4865" width="7.140625" style="6" customWidth="1"/>
    <col min="4866" max="4866" width="1.421875" style="6" customWidth="1"/>
    <col min="4867" max="4867" width="3.57421875" style="6" customWidth="1"/>
    <col min="4868" max="4868" width="3.7109375" style="6" customWidth="1"/>
    <col min="4869" max="4869" width="14.7109375" style="6" customWidth="1"/>
    <col min="4870" max="4871" width="9.57421875" style="6" customWidth="1"/>
    <col min="4872" max="4872" width="10.7109375" style="6" customWidth="1"/>
    <col min="4873" max="4873" width="6.00390625" style="6" customWidth="1"/>
    <col min="4874" max="4874" width="4.421875" style="6" customWidth="1"/>
    <col min="4875" max="4875" width="9.8515625" style="6" customWidth="1"/>
    <col min="4876" max="4876" width="10.28125" style="6" customWidth="1"/>
    <col min="4877" max="4878" width="5.140625" style="6" customWidth="1"/>
    <col min="4879" max="4879" width="1.7109375" style="6" customWidth="1"/>
    <col min="4880" max="4880" width="10.7109375" style="6" customWidth="1"/>
    <col min="4881" max="4881" width="3.57421875" style="6" customWidth="1"/>
    <col min="4882" max="4882" width="1.421875" style="6" customWidth="1"/>
    <col min="4883" max="4883" width="7.00390625" style="6" customWidth="1"/>
    <col min="4884" max="4892" width="9.140625" style="6" hidden="1" customWidth="1"/>
    <col min="4893" max="4893" width="9.421875" style="6" customWidth="1"/>
    <col min="4894" max="4894" width="12.8515625" style="6" customWidth="1"/>
    <col min="4895" max="4895" width="14.00390625" style="6" customWidth="1"/>
    <col min="4896" max="4907" width="9.140625" style="6" customWidth="1"/>
    <col min="4908" max="4928" width="9.140625" style="6" hidden="1" customWidth="1"/>
    <col min="4929" max="5120" width="9.140625" style="6" customWidth="1"/>
    <col min="5121" max="5121" width="7.140625" style="6" customWidth="1"/>
    <col min="5122" max="5122" width="1.421875" style="6" customWidth="1"/>
    <col min="5123" max="5123" width="3.57421875" style="6" customWidth="1"/>
    <col min="5124" max="5124" width="3.7109375" style="6" customWidth="1"/>
    <col min="5125" max="5125" width="14.7109375" style="6" customWidth="1"/>
    <col min="5126" max="5127" width="9.57421875" style="6" customWidth="1"/>
    <col min="5128" max="5128" width="10.7109375" style="6" customWidth="1"/>
    <col min="5129" max="5129" width="6.00390625" style="6" customWidth="1"/>
    <col min="5130" max="5130" width="4.421875" style="6" customWidth="1"/>
    <col min="5131" max="5131" width="9.8515625" style="6" customWidth="1"/>
    <col min="5132" max="5132" width="10.28125" style="6" customWidth="1"/>
    <col min="5133" max="5134" width="5.140625" style="6" customWidth="1"/>
    <col min="5135" max="5135" width="1.7109375" style="6" customWidth="1"/>
    <col min="5136" max="5136" width="10.7109375" style="6" customWidth="1"/>
    <col min="5137" max="5137" width="3.57421875" style="6" customWidth="1"/>
    <col min="5138" max="5138" width="1.421875" style="6" customWidth="1"/>
    <col min="5139" max="5139" width="7.00390625" style="6" customWidth="1"/>
    <col min="5140" max="5148" width="9.140625" style="6" hidden="1" customWidth="1"/>
    <col min="5149" max="5149" width="9.421875" style="6" customWidth="1"/>
    <col min="5150" max="5150" width="12.8515625" style="6" customWidth="1"/>
    <col min="5151" max="5151" width="14.00390625" style="6" customWidth="1"/>
    <col min="5152" max="5163" width="9.140625" style="6" customWidth="1"/>
    <col min="5164" max="5184" width="9.140625" style="6" hidden="1" customWidth="1"/>
    <col min="5185" max="5376" width="9.140625" style="6" customWidth="1"/>
    <col min="5377" max="5377" width="7.140625" style="6" customWidth="1"/>
    <col min="5378" max="5378" width="1.421875" style="6" customWidth="1"/>
    <col min="5379" max="5379" width="3.57421875" style="6" customWidth="1"/>
    <col min="5380" max="5380" width="3.7109375" style="6" customWidth="1"/>
    <col min="5381" max="5381" width="14.7109375" style="6" customWidth="1"/>
    <col min="5382" max="5383" width="9.57421875" style="6" customWidth="1"/>
    <col min="5384" max="5384" width="10.7109375" style="6" customWidth="1"/>
    <col min="5385" max="5385" width="6.00390625" style="6" customWidth="1"/>
    <col min="5386" max="5386" width="4.421875" style="6" customWidth="1"/>
    <col min="5387" max="5387" width="9.8515625" style="6" customWidth="1"/>
    <col min="5388" max="5388" width="10.28125" style="6" customWidth="1"/>
    <col min="5389" max="5390" width="5.140625" style="6" customWidth="1"/>
    <col min="5391" max="5391" width="1.7109375" style="6" customWidth="1"/>
    <col min="5392" max="5392" width="10.7109375" style="6" customWidth="1"/>
    <col min="5393" max="5393" width="3.57421875" style="6" customWidth="1"/>
    <col min="5394" max="5394" width="1.421875" style="6" customWidth="1"/>
    <col min="5395" max="5395" width="7.00390625" style="6" customWidth="1"/>
    <col min="5396" max="5404" width="9.140625" style="6" hidden="1" customWidth="1"/>
    <col min="5405" max="5405" width="9.421875" style="6" customWidth="1"/>
    <col min="5406" max="5406" width="12.8515625" style="6" customWidth="1"/>
    <col min="5407" max="5407" width="14.00390625" style="6" customWidth="1"/>
    <col min="5408" max="5419" width="9.140625" style="6" customWidth="1"/>
    <col min="5420" max="5440" width="9.140625" style="6" hidden="1" customWidth="1"/>
    <col min="5441" max="5632" width="9.140625" style="6" customWidth="1"/>
    <col min="5633" max="5633" width="7.140625" style="6" customWidth="1"/>
    <col min="5634" max="5634" width="1.421875" style="6" customWidth="1"/>
    <col min="5635" max="5635" width="3.57421875" style="6" customWidth="1"/>
    <col min="5636" max="5636" width="3.7109375" style="6" customWidth="1"/>
    <col min="5637" max="5637" width="14.7109375" style="6" customWidth="1"/>
    <col min="5638" max="5639" width="9.57421875" style="6" customWidth="1"/>
    <col min="5640" max="5640" width="10.7109375" style="6" customWidth="1"/>
    <col min="5641" max="5641" width="6.00390625" style="6" customWidth="1"/>
    <col min="5642" max="5642" width="4.421875" style="6" customWidth="1"/>
    <col min="5643" max="5643" width="9.8515625" style="6" customWidth="1"/>
    <col min="5644" max="5644" width="10.28125" style="6" customWidth="1"/>
    <col min="5645" max="5646" width="5.140625" style="6" customWidth="1"/>
    <col min="5647" max="5647" width="1.7109375" style="6" customWidth="1"/>
    <col min="5648" max="5648" width="10.7109375" style="6" customWidth="1"/>
    <col min="5649" max="5649" width="3.57421875" style="6" customWidth="1"/>
    <col min="5650" max="5650" width="1.421875" style="6" customWidth="1"/>
    <col min="5651" max="5651" width="7.00390625" style="6" customWidth="1"/>
    <col min="5652" max="5660" width="9.140625" style="6" hidden="1" customWidth="1"/>
    <col min="5661" max="5661" width="9.421875" style="6" customWidth="1"/>
    <col min="5662" max="5662" width="12.8515625" style="6" customWidth="1"/>
    <col min="5663" max="5663" width="14.00390625" style="6" customWidth="1"/>
    <col min="5664" max="5675" width="9.140625" style="6" customWidth="1"/>
    <col min="5676" max="5696" width="9.140625" style="6" hidden="1" customWidth="1"/>
    <col min="5697" max="5888" width="9.140625" style="6" customWidth="1"/>
    <col min="5889" max="5889" width="7.140625" style="6" customWidth="1"/>
    <col min="5890" max="5890" width="1.421875" style="6" customWidth="1"/>
    <col min="5891" max="5891" width="3.57421875" style="6" customWidth="1"/>
    <col min="5892" max="5892" width="3.7109375" style="6" customWidth="1"/>
    <col min="5893" max="5893" width="14.7109375" style="6" customWidth="1"/>
    <col min="5894" max="5895" width="9.57421875" style="6" customWidth="1"/>
    <col min="5896" max="5896" width="10.7109375" style="6" customWidth="1"/>
    <col min="5897" max="5897" width="6.00390625" style="6" customWidth="1"/>
    <col min="5898" max="5898" width="4.421875" style="6" customWidth="1"/>
    <col min="5899" max="5899" width="9.8515625" style="6" customWidth="1"/>
    <col min="5900" max="5900" width="10.28125" style="6" customWidth="1"/>
    <col min="5901" max="5902" width="5.140625" style="6" customWidth="1"/>
    <col min="5903" max="5903" width="1.7109375" style="6" customWidth="1"/>
    <col min="5904" max="5904" width="10.7109375" style="6" customWidth="1"/>
    <col min="5905" max="5905" width="3.57421875" style="6" customWidth="1"/>
    <col min="5906" max="5906" width="1.421875" style="6" customWidth="1"/>
    <col min="5907" max="5907" width="7.00390625" style="6" customWidth="1"/>
    <col min="5908" max="5916" width="9.140625" style="6" hidden="1" customWidth="1"/>
    <col min="5917" max="5917" width="9.421875" style="6" customWidth="1"/>
    <col min="5918" max="5918" width="12.8515625" style="6" customWidth="1"/>
    <col min="5919" max="5919" width="14.00390625" style="6" customWidth="1"/>
    <col min="5920" max="5931" width="9.140625" style="6" customWidth="1"/>
    <col min="5932" max="5952" width="9.140625" style="6" hidden="1" customWidth="1"/>
    <col min="5953" max="6144" width="9.140625" style="6" customWidth="1"/>
    <col min="6145" max="6145" width="7.140625" style="6" customWidth="1"/>
    <col min="6146" max="6146" width="1.421875" style="6" customWidth="1"/>
    <col min="6147" max="6147" width="3.57421875" style="6" customWidth="1"/>
    <col min="6148" max="6148" width="3.7109375" style="6" customWidth="1"/>
    <col min="6149" max="6149" width="14.7109375" style="6" customWidth="1"/>
    <col min="6150" max="6151" width="9.57421875" style="6" customWidth="1"/>
    <col min="6152" max="6152" width="10.7109375" style="6" customWidth="1"/>
    <col min="6153" max="6153" width="6.00390625" style="6" customWidth="1"/>
    <col min="6154" max="6154" width="4.421875" style="6" customWidth="1"/>
    <col min="6155" max="6155" width="9.8515625" style="6" customWidth="1"/>
    <col min="6156" max="6156" width="10.28125" style="6" customWidth="1"/>
    <col min="6157" max="6158" width="5.140625" style="6" customWidth="1"/>
    <col min="6159" max="6159" width="1.7109375" style="6" customWidth="1"/>
    <col min="6160" max="6160" width="10.7109375" style="6" customWidth="1"/>
    <col min="6161" max="6161" width="3.57421875" style="6" customWidth="1"/>
    <col min="6162" max="6162" width="1.421875" style="6" customWidth="1"/>
    <col min="6163" max="6163" width="7.00390625" style="6" customWidth="1"/>
    <col min="6164" max="6172" width="9.140625" style="6" hidden="1" customWidth="1"/>
    <col min="6173" max="6173" width="9.421875" style="6" customWidth="1"/>
    <col min="6174" max="6174" width="12.8515625" style="6" customWidth="1"/>
    <col min="6175" max="6175" width="14.00390625" style="6" customWidth="1"/>
    <col min="6176" max="6187" width="9.140625" style="6" customWidth="1"/>
    <col min="6188" max="6208" width="9.140625" style="6" hidden="1" customWidth="1"/>
    <col min="6209" max="6400" width="9.140625" style="6" customWidth="1"/>
    <col min="6401" max="6401" width="7.140625" style="6" customWidth="1"/>
    <col min="6402" max="6402" width="1.421875" style="6" customWidth="1"/>
    <col min="6403" max="6403" width="3.57421875" style="6" customWidth="1"/>
    <col min="6404" max="6404" width="3.7109375" style="6" customWidth="1"/>
    <col min="6405" max="6405" width="14.7109375" style="6" customWidth="1"/>
    <col min="6406" max="6407" width="9.57421875" style="6" customWidth="1"/>
    <col min="6408" max="6408" width="10.7109375" style="6" customWidth="1"/>
    <col min="6409" max="6409" width="6.00390625" style="6" customWidth="1"/>
    <col min="6410" max="6410" width="4.421875" style="6" customWidth="1"/>
    <col min="6411" max="6411" width="9.8515625" style="6" customWidth="1"/>
    <col min="6412" max="6412" width="10.28125" style="6" customWidth="1"/>
    <col min="6413" max="6414" width="5.140625" style="6" customWidth="1"/>
    <col min="6415" max="6415" width="1.7109375" style="6" customWidth="1"/>
    <col min="6416" max="6416" width="10.7109375" style="6" customWidth="1"/>
    <col min="6417" max="6417" width="3.57421875" style="6" customWidth="1"/>
    <col min="6418" max="6418" width="1.421875" style="6" customWidth="1"/>
    <col min="6419" max="6419" width="7.00390625" style="6" customWidth="1"/>
    <col min="6420" max="6428" width="9.140625" style="6" hidden="1" customWidth="1"/>
    <col min="6429" max="6429" width="9.421875" style="6" customWidth="1"/>
    <col min="6430" max="6430" width="12.8515625" style="6" customWidth="1"/>
    <col min="6431" max="6431" width="14.00390625" style="6" customWidth="1"/>
    <col min="6432" max="6443" width="9.140625" style="6" customWidth="1"/>
    <col min="6444" max="6464" width="9.140625" style="6" hidden="1" customWidth="1"/>
    <col min="6465" max="6656" width="9.140625" style="6" customWidth="1"/>
    <col min="6657" max="6657" width="7.140625" style="6" customWidth="1"/>
    <col min="6658" max="6658" width="1.421875" style="6" customWidth="1"/>
    <col min="6659" max="6659" width="3.57421875" style="6" customWidth="1"/>
    <col min="6660" max="6660" width="3.7109375" style="6" customWidth="1"/>
    <col min="6661" max="6661" width="14.7109375" style="6" customWidth="1"/>
    <col min="6662" max="6663" width="9.57421875" style="6" customWidth="1"/>
    <col min="6664" max="6664" width="10.7109375" style="6" customWidth="1"/>
    <col min="6665" max="6665" width="6.00390625" style="6" customWidth="1"/>
    <col min="6666" max="6666" width="4.421875" style="6" customWidth="1"/>
    <col min="6667" max="6667" width="9.8515625" style="6" customWidth="1"/>
    <col min="6668" max="6668" width="10.28125" style="6" customWidth="1"/>
    <col min="6669" max="6670" width="5.140625" style="6" customWidth="1"/>
    <col min="6671" max="6671" width="1.7109375" style="6" customWidth="1"/>
    <col min="6672" max="6672" width="10.7109375" style="6" customWidth="1"/>
    <col min="6673" max="6673" width="3.57421875" style="6" customWidth="1"/>
    <col min="6674" max="6674" width="1.421875" style="6" customWidth="1"/>
    <col min="6675" max="6675" width="7.00390625" style="6" customWidth="1"/>
    <col min="6676" max="6684" width="9.140625" style="6" hidden="1" customWidth="1"/>
    <col min="6685" max="6685" width="9.421875" style="6" customWidth="1"/>
    <col min="6686" max="6686" width="12.8515625" style="6" customWidth="1"/>
    <col min="6687" max="6687" width="14.00390625" style="6" customWidth="1"/>
    <col min="6688" max="6699" width="9.140625" style="6" customWidth="1"/>
    <col min="6700" max="6720" width="9.140625" style="6" hidden="1" customWidth="1"/>
    <col min="6721" max="6912" width="9.140625" style="6" customWidth="1"/>
    <col min="6913" max="6913" width="7.140625" style="6" customWidth="1"/>
    <col min="6914" max="6914" width="1.421875" style="6" customWidth="1"/>
    <col min="6915" max="6915" width="3.57421875" style="6" customWidth="1"/>
    <col min="6916" max="6916" width="3.7109375" style="6" customWidth="1"/>
    <col min="6917" max="6917" width="14.7109375" style="6" customWidth="1"/>
    <col min="6918" max="6919" width="9.57421875" style="6" customWidth="1"/>
    <col min="6920" max="6920" width="10.7109375" style="6" customWidth="1"/>
    <col min="6921" max="6921" width="6.00390625" style="6" customWidth="1"/>
    <col min="6922" max="6922" width="4.421875" style="6" customWidth="1"/>
    <col min="6923" max="6923" width="9.8515625" style="6" customWidth="1"/>
    <col min="6924" max="6924" width="10.28125" style="6" customWidth="1"/>
    <col min="6925" max="6926" width="5.140625" style="6" customWidth="1"/>
    <col min="6927" max="6927" width="1.7109375" style="6" customWidth="1"/>
    <col min="6928" max="6928" width="10.7109375" style="6" customWidth="1"/>
    <col min="6929" max="6929" width="3.57421875" style="6" customWidth="1"/>
    <col min="6930" max="6930" width="1.421875" style="6" customWidth="1"/>
    <col min="6931" max="6931" width="7.00390625" style="6" customWidth="1"/>
    <col min="6932" max="6940" width="9.140625" style="6" hidden="1" customWidth="1"/>
    <col min="6941" max="6941" width="9.421875" style="6" customWidth="1"/>
    <col min="6942" max="6942" width="12.8515625" style="6" customWidth="1"/>
    <col min="6943" max="6943" width="14.00390625" style="6" customWidth="1"/>
    <col min="6944" max="6955" width="9.140625" style="6" customWidth="1"/>
    <col min="6956" max="6976" width="9.140625" style="6" hidden="1" customWidth="1"/>
    <col min="6977" max="7168" width="9.140625" style="6" customWidth="1"/>
    <col min="7169" max="7169" width="7.140625" style="6" customWidth="1"/>
    <col min="7170" max="7170" width="1.421875" style="6" customWidth="1"/>
    <col min="7171" max="7171" width="3.57421875" style="6" customWidth="1"/>
    <col min="7172" max="7172" width="3.7109375" style="6" customWidth="1"/>
    <col min="7173" max="7173" width="14.7109375" style="6" customWidth="1"/>
    <col min="7174" max="7175" width="9.57421875" style="6" customWidth="1"/>
    <col min="7176" max="7176" width="10.7109375" style="6" customWidth="1"/>
    <col min="7177" max="7177" width="6.00390625" style="6" customWidth="1"/>
    <col min="7178" max="7178" width="4.421875" style="6" customWidth="1"/>
    <col min="7179" max="7179" width="9.8515625" style="6" customWidth="1"/>
    <col min="7180" max="7180" width="10.28125" style="6" customWidth="1"/>
    <col min="7181" max="7182" width="5.140625" style="6" customWidth="1"/>
    <col min="7183" max="7183" width="1.7109375" style="6" customWidth="1"/>
    <col min="7184" max="7184" width="10.7109375" style="6" customWidth="1"/>
    <col min="7185" max="7185" width="3.57421875" style="6" customWidth="1"/>
    <col min="7186" max="7186" width="1.421875" style="6" customWidth="1"/>
    <col min="7187" max="7187" width="7.00390625" style="6" customWidth="1"/>
    <col min="7188" max="7196" width="9.140625" style="6" hidden="1" customWidth="1"/>
    <col min="7197" max="7197" width="9.421875" style="6" customWidth="1"/>
    <col min="7198" max="7198" width="12.8515625" style="6" customWidth="1"/>
    <col min="7199" max="7199" width="14.00390625" style="6" customWidth="1"/>
    <col min="7200" max="7211" width="9.140625" style="6" customWidth="1"/>
    <col min="7212" max="7232" width="9.140625" style="6" hidden="1" customWidth="1"/>
    <col min="7233" max="7424" width="9.140625" style="6" customWidth="1"/>
    <col min="7425" max="7425" width="7.140625" style="6" customWidth="1"/>
    <col min="7426" max="7426" width="1.421875" style="6" customWidth="1"/>
    <col min="7427" max="7427" width="3.57421875" style="6" customWidth="1"/>
    <col min="7428" max="7428" width="3.7109375" style="6" customWidth="1"/>
    <col min="7429" max="7429" width="14.7109375" style="6" customWidth="1"/>
    <col min="7430" max="7431" width="9.57421875" style="6" customWidth="1"/>
    <col min="7432" max="7432" width="10.7109375" style="6" customWidth="1"/>
    <col min="7433" max="7433" width="6.00390625" style="6" customWidth="1"/>
    <col min="7434" max="7434" width="4.421875" style="6" customWidth="1"/>
    <col min="7435" max="7435" width="9.8515625" style="6" customWidth="1"/>
    <col min="7436" max="7436" width="10.28125" style="6" customWidth="1"/>
    <col min="7437" max="7438" width="5.140625" style="6" customWidth="1"/>
    <col min="7439" max="7439" width="1.7109375" style="6" customWidth="1"/>
    <col min="7440" max="7440" width="10.7109375" style="6" customWidth="1"/>
    <col min="7441" max="7441" width="3.57421875" style="6" customWidth="1"/>
    <col min="7442" max="7442" width="1.421875" style="6" customWidth="1"/>
    <col min="7443" max="7443" width="7.00390625" style="6" customWidth="1"/>
    <col min="7444" max="7452" width="9.140625" style="6" hidden="1" customWidth="1"/>
    <col min="7453" max="7453" width="9.421875" style="6" customWidth="1"/>
    <col min="7454" max="7454" width="12.8515625" style="6" customWidth="1"/>
    <col min="7455" max="7455" width="14.00390625" style="6" customWidth="1"/>
    <col min="7456" max="7467" width="9.140625" style="6" customWidth="1"/>
    <col min="7468" max="7488" width="9.140625" style="6" hidden="1" customWidth="1"/>
    <col min="7489" max="7680" width="9.140625" style="6" customWidth="1"/>
    <col min="7681" max="7681" width="7.140625" style="6" customWidth="1"/>
    <col min="7682" max="7682" width="1.421875" style="6" customWidth="1"/>
    <col min="7683" max="7683" width="3.57421875" style="6" customWidth="1"/>
    <col min="7684" max="7684" width="3.7109375" style="6" customWidth="1"/>
    <col min="7685" max="7685" width="14.7109375" style="6" customWidth="1"/>
    <col min="7686" max="7687" width="9.57421875" style="6" customWidth="1"/>
    <col min="7688" max="7688" width="10.7109375" style="6" customWidth="1"/>
    <col min="7689" max="7689" width="6.00390625" style="6" customWidth="1"/>
    <col min="7690" max="7690" width="4.421875" style="6" customWidth="1"/>
    <col min="7691" max="7691" width="9.8515625" style="6" customWidth="1"/>
    <col min="7692" max="7692" width="10.28125" style="6" customWidth="1"/>
    <col min="7693" max="7694" width="5.140625" style="6" customWidth="1"/>
    <col min="7695" max="7695" width="1.7109375" style="6" customWidth="1"/>
    <col min="7696" max="7696" width="10.7109375" style="6" customWidth="1"/>
    <col min="7697" max="7697" width="3.57421875" style="6" customWidth="1"/>
    <col min="7698" max="7698" width="1.421875" style="6" customWidth="1"/>
    <col min="7699" max="7699" width="7.00390625" style="6" customWidth="1"/>
    <col min="7700" max="7708" width="9.140625" style="6" hidden="1" customWidth="1"/>
    <col min="7709" max="7709" width="9.421875" style="6" customWidth="1"/>
    <col min="7710" max="7710" width="12.8515625" style="6" customWidth="1"/>
    <col min="7711" max="7711" width="14.00390625" style="6" customWidth="1"/>
    <col min="7712" max="7723" width="9.140625" style="6" customWidth="1"/>
    <col min="7724" max="7744" width="9.140625" style="6" hidden="1" customWidth="1"/>
    <col min="7745" max="7936" width="9.140625" style="6" customWidth="1"/>
    <col min="7937" max="7937" width="7.140625" style="6" customWidth="1"/>
    <col min="7938" max="7938" width="1.421875" style="6" customWidth="1"/>
    <col min="7939" max="7939" width="3.57421875" style="6" customWidth="1"/>
    <col min="7940" max="7940" width="3.7109375" style="6" customWidth="1"/>
    <col min="7941" max="7941" width="14.7109375" style="6" customWidth="1"/>
    <col min="7942" max="7943" width="9.57421875" style="6" customWidth="1"/>
    <col min="7944" max="7944" width="10.7109375" style="6" customWidth="1"/>
    <col min="7945" max="7945" width="6.00390625" style="6" customWidth="1"/>
    <col min="7946" max="7946" width="4.421875" style="6" customWidth="1"/>
    <col min="7947" max="7947" width="9.8515625" style="6" customWidth="1"/>
    <col min="7948" max="7948" width="10.28125" style="6" customWidth="1"/>
    <col min="7949" max="7950" width="5.140625" style="6" customWidth="1"/>
    <col min="7951" max="7951" width="1.7109375" style="6" customWidth="1"/>
    <col min="7952" max="7952" width="10.7109375" style="6" customWidth="1"/>
    <col min="7953" max="7953" width="3.57421875" style="6" customWidth="1"/>
    <col min="7954" max="7954" width="1.421875" style="6" customWidth="1"/>
    <col min="7955" max="7955" width="7.00390625" style="6" customWidth="1"/>
    <col min="7956" max="7964" width="9.140625" style="6" hidden="1" customWidth="1"/>
    <col min="7965" max="7965" width="9.421875" style="6" customWidth="1"/>
    <col min="7966" max="7966" width="12.8515625" style="6" customWidth="1"/>
    <col min="7967" max="7967" width="14.00390625" style="6" customWidth="1"/>
    <col min="7968" max="7979" width="9.140625" style="6" customWidth="1"/>
    <col min="7980" max="8000" width="9.140625" style="6" hidden="1" customWidth="1"/>
    <col min="8001" max="8192" width="9.140625" style="6" customWidth="1"/>
    <col min="8193" max="8193" width="7.140625" style="6" customWidth="1"/>
    <col min="8194" max="8194" width="1.421875" style="6" customWidth="1"/>
    <col min="8195" max="8195" width="3.57421875" style="6" customWidth="1"/>
    <col min="8196" max="8196" width="3.7109375" style="6" customWidth="1"/>
    <col min="8197" max="8197" width="14.7109375" style="6" customWidth="1"/>
    <col min="8198" max="8199" width="9.57421875" style="6" customWidth="1"/>
    <col min="8200" max="8200" width="10.7109375" style="6" customWidth="1"/>
    <col min="8201" max="8201" width="6.00390625" style="6" customWidth="1"/>
    <col min="8202" max="8202" width="4.421875" style="6" customWidth="1"/>
    <col min="8203" max="8203" width="9.8515625" style="6" customWidth="1"/>
    <col min="8204" max="8204" width="10.28125" style="6" customWidth="1"/>
    <col min="8205" max="8206" width="5.140625" style="6" customWidth="1"/>
    <col min="8207" max="8207" width="1.7109375" style="6" customWidth="1"/>
    <col min="8208" max="8208" width="10.7109375" style="6" customWidth="1"/>
    <col min="8209" max="8209" width="3.57421875" style="6" customWidth="1"/>
    <col min="8210" max="8210" width="1.421875" style="6" customWidth="1"/>
    <col min="8211" max="8211" width="7.00390625" style="6" customWidth="1"/>
    <col min="8212" max="8220" width="9.140625" style="6" hidden="1" customWidth="1"/>
    <col min="8221" max="8221" width="9.421875" style="6" customWidth="1"/>
    <col min="8222" max="8222" width="12.8515625" style="6" customWidth="1"/>
    <col min="8223" max="8223" width="14.00390625" style="6" customWidth="1"/>
    <col min="8224" max="8235" width="9.140625" style="6" customWidth="1"/>
    <col min="8236" max="8256" width="9.140625" style="6" hidden="1" customWidth="1"/>
    <col min="8257" max="8448" width="9.140625" style="6" customWidth="1"/>
    <col min="8449" max="8449" width="7.140625" style="6" customWidth="1"/>
    <col min="8450" max="8450" width="1.421875" style="6" customWidth="1"/>
    <col min="8451" max="8451" width="3.57421875" style="6" customWidth="1"/>
    <col min="8452" max="8452" width="3.7109375" style="6" customWidth="1"/>
    <col min="8453" max="8453" width="14.7109375" style="6" customWidth="1"/>
    <col min="8454" max="8455" width="9.57421875" style="6" customWidth="1"/>
    <col min="8456" max="8456" width="10.7109375" style="6" customWidth="1"/>
    <col min="8457" max="8457" width="6.00390625" style="6" customWidth="1"/>
    <col min="8458" max="8458" width="4.421875" style="6" customWidth="1"/>
    <col min="8459" max="8459" width="9.8515625" style="6" customWidth="1"/>
    <col min="8460" max="8460" width="10.28125" style="6" customWidth="1"/>
    <col min="8461" max="8462" width="5.140625" style="6" customWidth="1"/>
    <col min="8463" max="8463" width="1.7109375" style="6" customWidth="1"/>
    <col min="8464" max="8464" width="10.7109375" style="6" customWidth="1"/>
    <col min="8465" max="8465" width="3.57421875" style="6" customWidth="1"/>
    <col min="8466" max="8466" width="1.421875" style="6" customWidth="1"/>
    <col min="8467" max="8467" width="7.00390625" style="6" customWidth="1"/>
    <col min="8468" max="8476" width="9.140625" style="6" hidden="1" customWidth="1"/>
    <col min="8477" max="8477" width="9.421875" style="6" customWidth="1"/>
    <col min="8478" max="8478" width="12.8515625" style="6" customWidth="1"/>
    <col min="8479" max="8479" width="14.00390625" style="6" customWidth="1"/>
    <col min="8480" max="8491" width="9.140625" style="6" customWidth="1"/>
    <col min="8492" max="8512" width="9.140625" style="6" hidden="1" customWidth="1"/>
    <col min="8513" max="8704" width="9.140625" style="6" customWidth="1"/>
    <col min="8705" max="8705" width="7.140625" style="6" customWidth="1"/>
    <col min="8706" max="8706" width="1.421875" style="6" customWidth="1"/>
    <col min="8707" max="8707" width="3.57421875" style="6" customWidth="1"/>
    <col min="8708" max="8708" width="3.7109375" style="6" customWidth="1"/>
    <col min="8709" max="8709" width="14.7109375" style="6" customWidth="1"/>
    <col min="8710" max="8711" width="9.57421875" style="6" customWidth="1"/>
    <col min="8712" max="8712" width="10.7109375" style="6" customWidth="1"/>
    <col min="8713" max="8713" width="6.00390625" style="6" customWidth="1"/>
    <col min="8714" max="8714" width="4.421875" style="6" customWidth="1"/>
    <col min="8715" max="8715" width="9.8515625" style="6" customWidth="1"/>
    <col min="8716" max="8716" width="10.28125" style="6" customWidth="1"/>
    <col min="8717" max="8718" width="5.140625" style="6" customWidth="1"/>
    <col min="8719" max="8719" width="1.7109375" style="6" customWidth="1"/>
    <col min="8720" max="8720" width="10.7109375" style="6" customWidth="1"/>
    <col min="8721" max="8721" width="3.57421875" style="6" customWidth="1"/>
    <col min="8722" max="8722" width="1.421875" style="6" customWidth="1"/>
    <col min="8723" max="8723" width="7.00390625" style="6" customWidth="1"/>
    <col min="8724" max="8732" width="9.140625" style="6" hidden="1" customWidth="1"/>
    <col min="8733" max="8733" width="9.421875" style="6" customWidth="1"/>
    <col min="8734" max="8734" width="12.8515625" style="6" customWidth="1"/>
    <col min="8735" max="8735" width="14.00390625" style="6" customWidth="1"/>
    <col min="8736" max="8747" width="9.140625" style="6" customWidth="1"/>
    <col min="8748" max="8768" width="9.140625" style="6" hidden="1" customWidth="1"/>
    <col min="8769" max="8960" width="9.140625" style="6" customWidth="1"/>
    <col min="8961" max="8961" width="7.140625" style="6" customWidth="1"/>
    <col min="8962" max="8962" width="1.421875" style="6" customWidth="1"/>
    <col min="8963" max="8963" width="3.57421875" style="6" customWidth="1"/>
    <col min="8964" max="8964" width="3.7109375" style="6" customWidth="1"/>
    <col min="8965" max="8965" width="14.7109375" style="6" customWidth="1"/>
    <col min="8966" max="8967" width="9.57421875" style="6" customWidth="1"/>
    <col min="8968" max="8968" width="10.7109375" style="6" customWidth="1"/>
    <col min="8969" max="8969" width="6.00390625" style="6" customWidth="1"/>
    <col min="8970" max="8970" width="4.421875" style="6" customWidth="1"/>
    <col min="8971" max="8971" width="9.8515625" style="6" customWidth="1"/>
    <col min="8972" max="8972" width="10.28125" style="6" customWidth="1"/>
    <col min="8973" max="8974" width="5.140625" style="6" customWidth="1"/>
    <col min="8975" max="8975" width="1.7109375" style="6" customWidth="1"/>
    <col min="8976" max="8976" width="10.7109375" style="6" customWidth="1"/>
    <col min="8977" max="8977" width="3.57421875" style="6" customWidth="1"/>
    <col min="8978" max="8978" width="1.421875" style="6" customWidth="1"/>
    <col min="8979" max="8979" width="7.00390625" style="6" customWidth="1"/>
    <col min="8980" max="8988" width="9.140625" style="6" hidden="1" customWidth="1"/>
    <col min="8989" max="8989" width="9.421875" style="6" customWidth="1"/>
    <col min="8990" max="8990" width="12.8515625" style="6" customWidth="1"/>
    <col min="8991" max="8991" width="14.00390625" style="6" customWidth="1"/>
    <col min="8992" max="9003" width="9.140625" style="6" customWidth="1"/>
    <col min="9004" max="9024" width="9.140625" style="6" hidden="1" customWidth="1"/>
    <col min="9025" max="9216" width="9.140625" style="6" customWidth="1"/>
    <col min="9217" max="9217" width="7.140625" style="6" customWidth="1"/>
    <col min="9218" max="9218" width="1.421875" style="6" customWidth="1"/>
    <col min="9219" max="9219" width="3.57421875" style="6" customWidth="1"/>
    <col min="9220" max="9220" width="3.7109375" style="6" customWidth="1"/>
    <col min="9221" max="9221" width="14.7109375" style="6" customWidth="1"/>
    <col min="9222" max="9223" width="9.57421875" style="6" customWidth="1"/>
    <col min="9224" max="9224" width="10.7109375" style="6" customWidth="1"/>
    <col min="9225" max="9225" width="6.00390625" style="6" customWidth="1"/>
    <col min="9226" max="9226" width="4.421875" style="6" customWidth="1"/>
    <col min="9227" max="9227" width="9.8515625" style="6" customWidth="1"/>
    <col min="9228" max="9228" width="10.28125" style="6" customWidth="1"/>
    <col min="9229" max="9230" width="5.140625" style="6" customWidth="1"/>
    <col min="9231" max="9231" width="1.7109375" style="6" customWidth="1"/>
    <col min="9232" max="9232" width="10.7109375" style="6" customWidth="1"/>
    <col min="9233" max="9233" width="3.57421875" style="6" customWidth="1"/>
    <col min="9234" max="9234" width="1.421875" style="6" customWidth="1"/>
    <col min="9235" max="9235" width="7.00390625" style="6" customWidth="1"/>
    <col min="9236" max="9244" width="9.140625" style="6" hidden="1" customWidth="1"/>
    <col min="9245" max="9245" width="9.421875" style="6" customWidth="1"/>
    <col min="9246" max="9246" width="12.8515625" style="6" customWidth="1"/>
    <col min="9247" max="9247" width="14.00390625" style="6" customWidth="1"/>
    <col min="9248" max="9259" width="9.140625" style="6" customWidth="1"/>
    <col min="9260" max="9280" width="9.140625" style="6" hidden="1" customWidth="1"/>
    <col min="9281" max="9472" width="9.140625" style="6" customWidth="1"/>
    <col min="9473" max="9473" width="7.140625" style="6" customWidth="1"/>
    <col min="9474" max="9474" width="1.421875" style="6" customWidth="1"/>
    <col min="9475" max="9475" width="3.57421875" style="6" customWidth="1"/>
    <col min="9476" max="9476" width="3.7109375" style="6" customWidth="1"/>
    <col min="9477" max="9477" width="14.7109375" style="6" customWidth="1"/>
    <col min="9478" max="9479" width="9.57421875" style="6" customWidth="1"/>
    <col min="9480" max="9480" width="10.7109375" style="6" customWidth="1"/>
    <col min="9481" max="9481" width="6.00390625" style="6" customWidth="1"/>
    <col min="9482" max="9482" width="4.421875" style="6" customWidth="1"/>
    <col min="9483" max="9483" width="9.8515625" style="6" customWidth="1"/>
    <col min="9484" max="9484" width="10.28125" style="6" customWidth="1"/>
    <col min="9485" max="9486" width="5.140625" style="6" customWidth="1"/>
    <col min="9487" max="9487" width="1.7109375" style="6" customWidth="1"/>
    <col min="9488" max="9488" width="10.7109375" style="6" customWidth="1"/>
    <col min="9489" max="9489" width="3.57421875" style="6" customWidth="1"/>
    <col min="9490" max="9490" width="1.421875" style="6" customWidth="1"/>
    <col min="9491" max="9491" width="7.00390625" style="6" customWidth="1"/>
    <col min="9492" max="9500" width="9.140625" style="6" hidden="1" customWidth="1"/>
    <col min="9501" max="9501" width="9.421875" style="6" customWidth="1"/>
    <col min="9502" max="9502" width="12.8515625" style="6" customWidth="1"/>
    <col min="9503" max="9503" width="14.00390625" style="6" customWidth="1"/>
    <col min="9504" max="9515" width="9.140625" style="6" customWidth="1"/>
    <col min="9516" max="9536" width="9.140625" style="6" hidden="1" customWidth="1"/>
    <col min="9537" max="9728" width="9.140625" style="6" customWidth="1"/>
    <col min="9729" max="9729" width="7.140625" style="6" customWidth="1"/>
    <col min="9730" max="9730" width="1.421875" style="6" customWidth="1"/>
    <col min="9731" max="9731" width="3.57421875" style="6" customWidth="1"/>
    <col min="9732" max="9732" width="3.7109375" style="6" customWidth="1"/>
    <col min="9733" max="9733" width="14.7109375" style="6" customWidth="1"/>
    <col min="9734" max="9735" width="9.57421875" style="6" customWidth="1"/>
    <col min="9736" max="9736" width="10.7109375" style="6" customWidth="1"/>
    <col min="9737" max="9737" width="6.00390625" style="6" customWidth="1"/>
    <col min="9738" max="9738" width="4.421875" style="6" customWidth="1"/>
    <col min="9739" max="9739" width="9.8515625" style="6" customWidth="1"/>
    <col min="9740" max="9740" width="10.28125" style="6" customWidth="1"/>
    <col min="9741" max="9742" width="5.140625" style="6" customWidth="1"/>
    <col min="9743" max="9743" width="1.7109375" style="6" customWidth="1"/>
    <col min="9744" max="9744" width="10.7109375" style="6" customWidth="1"/>
    <col min="9745" max="9745" width="3.57421875" style="6" customWidth="1"/>
    <col min="9746" max="9746" width="1.421875" style="6" customWidth="1"/>
    <col min="9747" max="9747" width="7.00390625" style="6" customWidth="1"/>
    <col min="9748" max="9756" width="9.140625" style="6" hidden="1" customWidth="1"/>
    <col min="9757" max="9757" width="9.421875" style="6" customWidth="1"/>
    <col min="9758" max="9758" width="12.8515625" style="6" customWidth="1"/>
    <col min="9759" max="9759" width="14.00390625" style="6" customWidth="1"/>
    <col min="9760" max="9771" width="9.140625" style="6" customWidth="1"/>
    <col min="9772" max="9792" width="9.140625" style="6" hidden="1" customWidth="1"/>
    <col min="9793" max="9984" width="9.140625" style="6" customWidth="1"/>
    <col min="9985" max="9985" width="7.140625" style="6" customWidth="1"/>
    <col min="9986" max="9986" width="1.421875" style="6" customWidth="1"/>
    <col min="9987" max="9987" width="3.57421875" style="6" customWidth="1"/>
    <col min="9988" max="9988" width="3.7109375" style="6" customWidth="1"/>
    <col min="9989" max="9989" width="14.7109375" style="6" customWidth="1"/>
    <col min="9990" max="9991" width="9.57421875" style="6" customWidth="1"/>
    <col min="9992" max="9992" width="10.7109375" style="6" customWidth="1"/>
    <col min="9993" max="9993" width="6.00390625" style="6" customWidth="1"/>
    <col min="9994" max="9994" width="4.421875" style="6" customWidth="1"/>
    <col min="9995" max="9995" width="9.8515625" style="6" customWidth="1"/>
    <col min="9996" max="9996" width="10.28125" style="6" customWidth="1"/>
    <col min="9997" max="9998" width="5.140625" style="6" customWidth="1"/>
    <col min="9999" max="9999" width="1.7109375" style="6" customWidth="1"/>
    <col min="10000" max="10000" width="10.7109375" style="6" customWidth="1"/>
    <col min="10001" max="10001" width="3.57421875" style="6" customWidth="1"/>
    <col min="10002" max="10002" width="1.421875" style="6" customWidth="1"/>
    <col min="10003" max="10003" width="7.00390625" style="6" customWidth="1"/>
    <col min="10004" max="10012" width="9.140625" style="6" hidden="1" customWidth="1"/>
    <col min="10013" max="10013" width="9.421875" style="6" customWidth="1"/>
    <col min="10014" max="10014" width="12.8515625" style="6" customWidth="1"/>
    <col min="10015" max="10015" width="14.00390625" style="6" customWidth="1"/>
    <col min="10016" max="10027" width="9.140625" style="6" customWidth="1"/>
    <col min="10028" max="10048" width="9.140625" style="6" hidden="1" customWidth="1"/>
    <col min="10049" max="10240" width="9.140625" style="6" customWidth="1"/>
    <col min="10241" max="10241" width="7.140625" style="6" customWidth="1"/>
    <col min="10242" max="10242" width="1.421875" style="6" customWidth="1"/>
    <col min="10243" max="10243" width="3.57421875" style="6" customWidth="1"/>
    <col min="10244" max="10244" width="3.7109375" style="6" customWidth="1"/>
    <col min="10245" max="10245" width="14.7109375" style="6" customWidth="1"/>
    <col min="10246" max="10247" width="9.57421875" style="6" customWidth="1"/>
    <col min="10248" max="10248" width="10.7109375" style="6" customWidth="1"/>
    <col min="10249" max="10249" width="6.00390625" style="6" customWidth="1"/>
    <col min="10250" max="10250" width="4.421875" style="6" customWidth="1"/>
    <col min="10251" max="10251" width="9.8515625" style="6" customWidth="1"/>
    <col min="10252" max="10252" width="10.28125" style="6" customWidth="1"/>
    <col min="10253" max="10254" width="5.140625" style="6" customWidth="1"/>
    <col min="10255" max="10255" width="1.7109375" style="6" customWidth="1"/>
    <col min="10256" max="10256" width="10.7109375" style="6" customWidth="1"/>
    <col min="10257" max="10257" width="3.57421875" style="6" customWidth="1"/>
    <col min="10258" max="10258" width="1.421875" style="6" customWidth="1"/>
    <col min="10259" max="10259" width="7.00390625" style="6" customWidth="1"/>
    <col min="10260" max="10268" width="9.140625" style="6" hidden="1" customWidth="1"/>
    <col min="10269" max="10269" width="9.421875" style="6" customWidth="1"/>
    <col min="10270" max="10270" width="12.8515625" style="6" customWidth="1"/>
    <col min="10271" max="10271" width="14.00390625" style="6" customWidth="1"/>
    <col min="10272" max="10283" width="9.140625" style="6" customWidth="1"/>
    <col min="10284" max="10304" width="9.140625" style="6" hidden="1" customWidth="1"/>
    <col min="10305" max="10496" width="9.140625" style="6" customWidth="1"/>
    <col min="10497" max="10497" width="7.140625" style="6" customWidth="1"/>
    <col min="10498" max="10498" width="1.421875" style="6" customWidth="1"/>
    <col min="10499" max="10499" width="3.57421875" style="6" customWidth="1"/>
    <col min="10500" max="10500" width="3.7109375" style="6" customWidth="1"/>
    <col min="10501" max="10501" width="14.7109375" style="6" customWidth="1"/>
    <col min="10502" max="10503" width="9.57421875" style="6" customWidth="1"/>
    <col min="10504" max="10504" width="10.7109375" style="6" customWidth="1"/>
    <col min="10505" max="10505" width="6.00390625" style="6" customWidth="1"/>
    <col min="10506" max="10506" width="4.421875" style="6" customWidth="1"/>
    <col min="10507" max="10507" width="9.8515625" style="6" customWidth="1"/>
    <col min="10508" max="10508" width="10.28125" style="6" customWidth="1"/>
    <col min="10509" max="10510" width="5.140625" style="6" customWidth="1"/>
    <col min="10511" max="10511" width="1.7109375" style="6" customWidth="1"/>
    <col min="10512" max="10512" width="10.7109375" style="6" customWidth="1"/>
    <col min="10513" max="10513" width="3.57421875" style="6" customWidth="1"/>
    <col min="10514" max="10514" width="1.421875" style="6" customWidth="1"/>
    <col min="10515" max="10515" width="7.00390625" style="6" customWidth="1"/>
    <col min="10516" max="10524" width="9.140625" style="6" hidden="1" customWidth="1"/>
    <col min="10525" max="10525" width="9.421875" style="6" customWidth="1"/>
    <col min="10526" max="10526" width="12.8515625" style="6" customWidth="1"/>
    <col min="10527" max="10527" width="14.00390625" style="6" customWidth="1"/>
    <col min="10528" max="10539" width="9.140625" style="6" customWidth="1"/>
    <col min="10540" max="10560" width="9.140625" style="6" hidden="1" customWidth="1"/>
    <col min="10561" max="10752" width="9.140625" style="6" customWidth="1"/>
    <col min="10753" max="10753" width="7.140625" style="6" customWidth="1"/>
    <col min="10754" max="10754" width="1.421875" style="6" customWidth="1"/>
    <col min="10755" max="10755" width="3.57421875" style="6" customWidth="1"/>
    <col min="10756" max="10756" width="3.7109375" style="6" customWidth="1"/>
    <col min="10757" max="10757" width="14.7109375" style="6" customWidth="1"/>
    <col min="10758" max="10759" width="9.57421875" style="6" customWidth="1"/>
    <col min="10760" max="10760" width="10.7109375" style="6" customWidth="1"/>
    <col min="10761" max="10761" width="6.00390625" style="6" customWidth="1"/>
    <col min="10762" max="10762" width="4.421875" style="6" customWidth="1"/>
    <col min="10763" max="10763" width="9.8515625" style="6" customWidth="1"/>
    <col min="10764" max="10764" width="10.28125" style="6" customWidth="1"/>
    <col min="10765" max="10766" width="5.140625" style="6" customWidth="1"/>
    <col min="10767" max="10767" width="1.7109375" style="6" customWidth="1"/>
    <col min="10768" max="10768" width="10.7109375" style="6" customWidth="1"/>
    <col min="10769" max="10769" width="3.57421875" style="6" customWidth="1"/>
    <col min="10770" max="10770" width="1.421875" style="6" customWidth="1"/>
    <col min="10771" max="10771" width="7.00390625" style="6" customWidth="1"/>
    <col min="10772" max="10780" width="9.140625" style="6" hidden="1" customWidth="1"/>
    <col min="10781" max="10781" width="9.421875" style="6" customWidth="1"/>
    <col min="10782" max="10782" width="12.8515625" style="6" customWidth="1"/>
    <col min="10783" max="10783" width="14.00390625" style="6" customWidth="1"/>
    <col min="10784" max="10795" width="9.140625" style="6" customWidth="1"/>
    <col min="10796" max="10816" width="9.140625" style="6" hidden="1" customWidth="1"/>
    <col min="10817" max="11008" width="9.140625" style="6" customWidth="1"/>
    <col min="11009" max="11009" width="7.140625" style="6" customWidth="1"/>
    <col min="11010" max="11010" width="1.421875" style="6" customWidth="1"/>
    <col min="11011" max="11011" width="3.57421875" style="6" customWidth="1"/>
    <col min="11012" max="11012" width="3.7109375" style="6" customWidth="1"/>
    <col min="11013" max="11013" width="14.7109375" style="6" customWidth="1"/>
    <col min="11014" max="11015" width="9.57421875" style="6" customWidth="1"/>
    <col min="11016" max="11016" width="10.7109375" style="6" customWidth="1"/>
    <col min="11017" max="11017" width="6.00390625" style="6" customWidth="1"/>
    <col min="11018" max="11018" width="4.421875" style="6" customWidth="1"/>
    <col min="11019" max="11019" width="9.8515625" style="6" customWidth="1"/>
    <col min="11020" max="11020" width="10.28125" style="6" customWidth="1"/>
    <col min="11021" max="11022" width="5.140625" style="6" customWidth="1"/>
    <col min="11023" max="11023" width="1.7109375" style="6" customWidth="1"/>
    <col min="11024" max="11024" width="10.7109375" style="6" customWidth="1"/>
    <col min="11025" max="11025" width="3.57421875" style="6" customWidth="1"/>
    <col min="11026" max="11026" width="1.421875" style="6" customWidth="1"/>
    <col min="11027" max="11027" width="7.00390625" style="6" customWidth="1"/>
    <col min="11028" max="11036" width="9.140625" style="6" hidden="1" customWidth="1"/>
    <col min="11037" max="11037" width="9.421875" style="6" customWidth="1"/>
    <col min="11038" max="11038" width="12.8515625" style="6" customWidth="1"/>
    <col min="11039" max="11039" width="14.00390625" style="6" customWidth="1"/>
    <col min="11040" max="11051" width="9.140625" style="6" customWidth="1"/>
    <col min="11052" max="11072" width="9.140625" style="6" hidden="1" customWidth="1"/>
    <col min="11073" max="11264" width="9.140625" style="6" customWidth="1"/>
    <col min="11265" max="11265" width="7.140625" style="6" customWidth="1"/>
    <col min="11266" max="11266" width="1.421875" style="6" customWidth="1"/>
    <col min="11267" max="11267" width="3.57421875" style="6" customWidth="1"/>
    <col min="11268" max="11268" width="3.7109375" style="6" customWidth="1"/>
    <col min="11269" max="11269" width="14.7109375" style="6" customWidth="1"/>
    <col min="11270" max="11271" width="9.57421875" style="6" customWidth="1"/>
    <col min="11272" max="11272" width="10.7109375" style="6" customWidth="1"/>
    <col min="11273" max="11273" width="6.00390625" style="6" customWidth="1"/>
    <col min="11274" max="11274" width="4.421875" style="6" customWidth="1"/>
    <col min="11275" max="11275" width="9.8515625" style="6" customWidth="1"/>
    <col min="11276" max="11276" width="10.28125" style="6" customWidth="1"/>
    <col min="11277" max="11278" width="5.140625" style="6" customWidth="1"/>
    <col min="11279" max="11279" width="1.7109375" style="6" customWidth="1"/>
    <col min="11280" max="11280" width="10.7109375" style="6" customWidth="1"/>
    <col min="11281" max="11281" width="3.57421875" style="6" customWidth="1"/>
    <col min="11282" max="11282" width="1.421875" style="6" customWidth="1"/>
    <col min="11283" max="11283" width="7.00390625" style="6" customWidth="1"/>
    <col min="11284" max="11292" width="9.140625" style="6" hidden="1" customWidth="1"/>
    <col min="11293" max="11293" width="9.421875" style="6" customWidth="1"/>
    <col min="11294" max="11294" width="12.8515625" style="6" customWidth="1"/>
    <col min="11295" max="11295" width="14.00390625" style="6" customWidth="1"/>
    <col min="11296" max="11307" width="9.140625" style="6" customWidth="1"/>
    <col min="11308" max="11328" width="9.140625" style="6" hidden="1" customWidth="1"/>
    <col min="11329" max="11520" width="9.140625" style="6" customWidth="1"/>
    <col min="11521" max="11521" width="7.140625" style="6" customWidth="1"/>
    <col min="11522" max="11522" width="1.421875" style="6" customWidth="1"/>
    <col min="11523" max="11523" width="3.57421875" style="6" customWidth="1"/>
    <col min="11524" max="11524" width="3.7109375" style="6" customWidth="1"/>
    <col min="11525" max="11525" width="14.7109375" style="6" customWidth="1"/>
    <col min="11526" max="11527" width="9.57421875" style="6" customWidth="1"/>
    <col min="11528" max="11528" width="10.7109375" style="6" customWidth="1"/>
    <col min="11529" max="11529" width="6.00390625" style="6" customWidth="1"/>
    <col min="11530" max="11530" width="4.421875" style="6" customWidth="1"/>
    <col min="11531" max="11531" width="9.8515625" style="6" customWidth="1"/>
    <col min="11532" max="11532" width="10.28125" style="6" customWidth="1"/>
    <col min="11533" max="11534" width="5.140625" style="6" customWidth="1"/>
    <col min="11535" max="11535" width="1.7109375" style="6" customWidth="1"/>
    <col min="11536" max="11536" width="10.7109375" style="6" customWidth="1"/>
    <col min="11537" max="11537" width="3.57421875" style="6" customWidth="1"/>
    <col min="11538" max="11538" width="1.421875" style="6" customWidth="1"/>
    <col min="11539" max="11539" width="7.00390625" style="6" customWidth="1"/>
    <col min="11540" max="11548" width="9.140625" style="6" hidden="1" customWidth="1"/>
    <col min="11549" max="11549" width="9.421875" style="6" customWidth="1"/>
    <col min="11550" max="11550" width="12.8515625" style="6" customWidth="1"/>
    <col min="11551" max="11551" width="14.00390625" style="6" customWidth="1"/>
    <col min="11552" max="11563" width="9.140625" style="6" customWidth="1"/>
    <col min="11564" max="11584" width="9.140625" style="6" hidden="1" customWidth="1"/>
    <col min="11585" max="11776" width="9.140625" style="6" customWidth="1"/>
    <col min="11777" max="11777" width="7.140625" style="6" customWidth="1"/>
    <col min="11778" max="11778" width="1.421875" style="6" customWidth="1"/>
    <col min="11779" max="11779" width="3.57421875" style="6" customWidth="1"/>
    <col min="11780" max="11780" width="3.7109375" style="6" customWidth="1"/>
    <col min="11781" max="11781" width="14.7109375" style="6" customWidth="1"/>
    <col min="11782" max="11783" width="9.57421875" style="6" customWidth="1"/>
    <col min="11784" max="11784" width="10.7109375" style="6" customWidth="1"/>
    <col min="11785" max="11785" width="6.00390625" style="6" customWidth="1"/>
    <col min="11786" max="11786" width="4.421875" style="6" customWidth="1"/>
    <col min="11787" max="11787" width="9.8515625" style="6" customWidth="1"/>
    <col min="11788" max="11788" width="10.28125" style="6" customWidth="1"/>
    <col min="11789" max="11790" width="5.140625" style="6" customWidth="1"/>
    <col min="11791" max="11791" width="1.7109375" style="6" customWidth="1"/>
    <col min="11792" max="11792" width="10.7109375" style="6" customWidth="1"/>
    <col min="11793" max="11793" width="3.57421875" style="6" customWidth="1"/>
    <col min="11794" max="11794" width="1.421875" style="6" customWidth="1"/>
    <col min="11795" max="11795" width="7.00390625" style="6" customWidth="1"/>
    <col min="11796" max="11804" width="9.140625" style="6" hidden="1" customWidth="1"/>
    <col min="11805" max="11805" width="9.421875" style="6" customWidth="1"/>
    <col min="11806" max="11806" width="12.8515625" style="6" customWidth="1"/>
    <col min="11807" max="11807" width="14.00390625" style="6" customWidth="1"/>
    <col min="11808" max="11819" width="9.140625" style="6" customWidth="1"/>
    <col min="11820" max="11840" width="9.140625" style="6" hidden="1" customWidth="1"/>
    <col min="11841" max="12032" width="9.140625" style="6" customWidth="1"/>
    <col min="12033" max="12033" width="7.140625" style="6" customWidth="1"/>
    <col min="12034" max="12034" width="1.421875" style="6" customWidth="1"/>
    <col min="12035" max="12035" width="3.57421875" style="6" customWidth="1"/>
    <col min="12036" max="12036" width="3.7109375" style="6" customWidth="1"/>
    <col min="12037" max="12037" width="14.7109375" style="6" customWidth="1"/>
    <col min="12038" max="12039" width="9.57421875" style="6" customWidth="1"/>
    <col min="12040" max="12040" width="10.7109375" style="6" customWidth="1"/>
    <col min="12041" max="12041" width="6.00390625" style="6" customWidth="1"/>
    <col min="12042" max="12042" width="4.421875" style="6" customWidth="1"/>
    <col min="12043" max="12043" width="9.8515625" style="6" customWidth="1"/>
    <col min="12044" max="12044" width="10.28125" style="6" customWidth="1"/>
    <col min="12045" max="12046" width="5.140625" style="6" customWidth="1"/>
    <col min="12047" max="12047" width="1.7109375" style="6" customWidth="1"/>
    <col min="12048" max="12048" width="10.7109375" style="6" customWidth="1"/>
    <col min="12049" max="12049" width="3.57421875" style="6" customWidth="1"/>
    <col min="12050" max="12050" width="1.421875" style="6" customWidth="1"/>
    <col min="12051" max="12051" width="7.00390625" style="6" customWidth="1"/>
    <col min="12052" max="12060" width="9.140625" style="6" hidden="1" customWidth="1"/>
    <col min="12061" max="12061" width="9.421875" style="6" customWidth="1"/>
    <col min="12062" max="12062" width="12.8515625" style="6" customWidth="1"/>
    <col min="12063" max="12063" width="14.00390625" style="6" customWidth="1"/>
    <col min="12064" max="12075" width="9.140625" style="6" customWidth="1"/>
    <col min="12076" max="12096" width="9.140625" style="6" hidden="1" customWidth="1"/>
    <col min="12097" max="12288" width="9.140625" style="6" customWidth="1"/>
    <col min="12289" max="12289" width="7.140625" style="6" customWidth="1"/>
    <col min="12290" max="12290" width="1.421875" style="6" customWidth="1"/>
    <col min="12291" max="12291" width="3.57421875" style="6" customWidth="1"/>
    <col min="12292" max="12292" width="3.7109375" style="6" customWidth="1"/>
    <col min="12293" max="12293" width="14.7109375" style="6" customWidth="1"/>
    <col min="12294" max="12295" width="9.57421875" style="6" customWidth="1"/>
    <col min="12296" max="12296" width="10.7109375" style="6" customWidth="1"/>
    <col min="12297" max="12297" width="6.00390625" style="6" customWidth="1"/>
    <col min="12298" max="12298" width="4.421875" style="6" customWidth="1"/>
    <col min="12299" max="12299" width="9.8515625" style="6" customWidth="1"/>
    <col min="12300" max="12300" width="10.28125" style="6" customWidth="1"/>
    <col min="12301" max="12302" width="5.140625" style="6" customWidth="1"/>
    <col min="12303" max="12303" width="1.7109375" style="6" customWidth="1"/>
    <col min="12304" max="12304" width="10.7109375" style="6" customWidth="1"/>
    <col min="12305" max="12305" width="3.57421875" style="6" customWidth="1"/>
    <col min="12306" max="12306" width="1.421875" style="6" customWidth="1"/>
    <col min="12307" max="12307" width="7.00390625" style="6" customWidth="1"/>
    <col min="12308" max="12316" width="9.140625" style="6" hidden="1" customWidth="1"/>
    <col min="12317" max="12317" width="9.421875" style="6" customWidth="1"/>
    <col min="12318" max="12318" width="12.8515625" style="6" customWidth="1"/>
    <col min="12319" max="12319" width="14.00390625" style="6" customWidth="1"/>
    <col min="12320" max="12331" width="9.140625" style="6" customWidth="1"/>
    <col min="12332" max="12352" width="9.140625" style="6" hidden="1" customWidth="1"/>
    <col min="12353" max="12544" width="9.140625" style="6" customWidth="1"/>
    <col min="12545" max="12545" width="7.140625" style="6" customWidth="1"/>
    <col min="12546" max="12546" width="1.421875" style="6" customWidth="1"/>
    <col min="12547" max="12547" width="3.57421875" style="6" customWidth="1"/>
    <col min="12548" max="12548" width="3.7109375" style="6" customWidth="1"/>
    <col min="12549" max="12549" width="14.7109375" style="6" customWidth="1"/>
    <col min="12550" max="12551" width="9.57421875" style="6" customWidth="1"/>
    <col min="12552" max="12552" width="10.7109375" style="6" customWidth="1"/>
    <col min="12553" max="12553" width="6.00390625" style="6" customWidth="1"/>
    <col min="12554" max="12554" width="4.421875" style="6" customWidth="1"/>
    <col min="12555" max="12555" width="9.8515625" style="6" customWidth="1"/>
    <col min="12556" max="12556" width="10.28125" style="6" customWidth="1"/>
    <col min="12557" max="12558" width="5.140625" style="6" customWidth="1"/>
    <col min="12559" max="12559" width="1.7109375" style="6" customWidth="1"/>
    <col min="12560" max="12560" width="10.7109375" style="6" customWidth="1"/>
    <col min="12561" max="12561" width="3.57421875" style="6" customWidth="1"/>
    <col min="12562" max="12562" width="1.421875" style="6" customWidth="1"/>
    <col min="12563" max="12563" width="7.00390625" style="6" customWidth="1"/>
    <col min="12564" max="12572" width="9.140625" style="6" hidden="1" customWidth="1"/>
    <col min="12573" max="12573" width="9.421875" style="6" customWidth="1"/>
    <col min="12574" max="12574" width="12.8515625" style="6" customWidth="1"/>
    <col min="12575" max="12575" width="14.00390625" style="6" customWidth="1"/>
    <col min="12576" max="12587" width="9.140625" style="6" customWidth="1"/>
    <col min="12588" max="12608" width="9.140625" style="6" hidden="1" customWidth="1"/>
    <col min="12609" max="12800" width="9.140625" style="6" customWidth="1"/>
    <col min="12801" max="12801" width="7.140625" style="6" customWidth="1"/>
    <col min="12802" max="12802" width="1.421875" style="6" customWidth="1"/>
    <col min="12803" max="12803" width="3.57421875" style="6" customWidth="1"/>
    <col min="12804" max="12804" width="3.7109375" style="6" customWidth="1"/>
    <col min="12805" max="12805" width="14.7109375" style="6" customWidth="1"/>
    <col min="12806" max="12807" width="9.57421875" style="6" customWidth="1"/>
    <col min="12808" max="12808" width="10.7109375" style="6" customWidth="1"/>
    <col min="12809" max="12809" width="6.00390625" style="6" customWidth="1"/>
    <col min="12810" max="12810" width="4.421875" style="6" customWidth="1"/>
    <col min="12811" max="12811" width="9.8515625" style="6" customWidth="1"/>
    <col min="12812" max="12812" width="10.28125" style="6" customWidth="1"/>
    <col min="12813" max="12814" width="5.140625" style="6" customWidth="1"/>
    <col min="12815" max="12815" width="1.7109375" style="6" customWidth="1"/>
    <col min="12816" max="12816" width="10.7109375" style="6" customWidth="1"/>
    <col min="12817" max="12817" width="3.57421875" style="6" customWidth="1"/>
    <col min="12818" max="12818" width="1.421875" style="6" customWidth="1"/>
    <col min="12819" max="12819" width="7.00390625" style="6" customWidth="1"/>
    <col min="12820" max="12828" width="9.140625" style="6" hidden="1" customWidth="1"/>
    <col min="12829" max="12829" width="9.421875" style="6" customWidth="1"/>
    <col min="12830" max="12830" width="12.8515625" style="6" customWidth="1"/>
    <col min="12831" max="12831" width="14.00390625" style="6" customWidth="1"/>
    <col min="12832" max="12843" width="9.140625" style="6" customWidth="1"/>
    <col min="12844" max="12864" width="9.140625" style="6" hidden="1" customWidth="1"/>
    <col min="12865" max="13056" width="9.140625" style="6" customWidth="1"/>
    <col min="13057" max="13057" width="7.140625" style="6" customWidth="1"/>
    <col min="13058" max="13058" width="1.421875" style="6" customWidth="1"/>
    <col min="13059" max="13059" width="3.57421875" style="6" customWidth="1"/>
    <col min="13060" max="13060" width="3.7109375" style="6" customWidth="1"/>
    <col min="13061" max="13061" width="14.7109375" style="6" customWidth="1"/>
    <col min="13062" max="13063" width="9.57421875" style="6" customWidth="1"/>
    <col min="13064" max="13064" width="10.7109375" style="6" customWidth="1"/>
    <col min="13065" max="13065" width="6.00390625" style="6" customWidth="1"/>
    <col min="13066" max="13066" width="4.421875" style="6" customWidth="1"/>
    <col min="13067" max="13067" width="9.8515625" style="6" customWidth="1"/>
    <col min="13068" max="13068" width="10.28125" style="6" customWidth="1"/>
    <col min="13069" max="13070" width="5.140625" style="6" customWidth="1"/>
    <col min="13071" max="13071" width="1.7109375" style="6" customWidth="1"/>
    <col min="13072" max="13072" width="10.7109375" style="6" customWidth="1"/>
    <col min="13073" max="13073" width="3.57421875" style="6" customWidth="1"/>
    <col min="13074" max="13074" width="1.421875" style="6" customWidth="1"/>
    <col min="13075" max="13075" width="7.00390625" style="6" customWidth="1"/>
    <col min="13076" max="13084" width="9.140625" style="6" hidden="1" customWidth="1"/>
    <col min="13085" max="13085" width="9.421875" style="6" customWidth="1"/>
    <col min="13086" max="13086" width="12.8515625" style="6" customWidth="1"/>
    <col min="13087" max="13087" width="14.00390625" style="6" customWidth="1"/>
    <col min="13088" max="13099" width="9.140625" style="6" customWidth="1"/>
    <col min="13100" max="13120" width="9.140625" style="6" hidden="1" customWidth="1"/>
    <col min="13121" max="13312" width="9.140625" style="6" customWidth="1"/>
    <col min="13313" max="13313" width="7.140625" style="6" customWidth="1"/>
    <col min="13314" max="13314" width="1.421875" style="6" customWidth="1"/>
    <col min="13315" max="13315" width="3.57421875" style="6" customWidth="1"/>
    <col min="13316" max="13316" width="3.7109375" style="6" customWidth="1"/>
    <col min="13317" max="13317" width="14.7109375" style="6" customWidth="1"/>
    <col min="13318" max="13319" width="9.57421875" style="6" customWidth="1"/>
    <col min="13320" max="13320" width="10.7109375" style="6" customWidth="1"/>
    <col min="13321" max="13321" width="6.00390625" style="6" customWidth="1"/>
    <col min="13322" max="13322" width="4.421875" style="6" customWidth="1"/>
    <col min="13323" max="13323" width="9.8515625" style="6" customWidth="1"/>
    <col min="13324" max="13324" width="10.28125" style="6" customWidth="1"/>
    <col min="13325" max="13326" width="5.140625" style="6" customWidth="1"/>
    <col min="13327" max="13327" width="1.7109375" style="6" customWidth="1"/>
    <col min="13328" max="13328" width="10.7109375" style="6" customWidth="1"/>
    <col min="13329" max="13329" width="3.57421875" style="6" customWidth="1"/>
    <col min="13330" max="13330" width="1.421875" style="6" customWidth="1"/>
    <col min="13331" max="13331" width="7.00390625" style="6" customWidth="1"/>
    <col min="13332" max="13340" width="9.140625" style="6" hidden="1" customWidth="1"/>
    <col min="13341" max="13341" width="9.421875" style="6" customWidth="1"/>
    <col min="13342" max="13342" width="12.8515625" style="6" customWidth="1"/>
    <col min="13343" max="13343" width="14.00390625" style="6" customWidth="1"/>
    <col min="13344" max="13355" width="9.140625" style="6" customWidth="1"/>
    <col min="13356" max="13376" width="9.140625" style="6" hidden="1" customWidth="1"/>
    <col min="13377" max="13568" width="9.140625" style="6" customWidth="1"/>
    <col min="13569" max="13569" width="7.140625" style="6" customWidth="1"/>
    <col min="13570" max="13570" width="1.421875" style="6" customWidth="1"/>
    <col min="13571" max="13571" width="3.57421875" style="6" customWidth="1"/>
    <col min="13572" max="13572" width="3.7109375" style="6" customWidth="1"/>
    <col min="13573" max="13573" width="14.7109375" style="6" customWidth="1"/>
    <col min="13574" max="13575" width="9.57421875" style="6" customWidth="1"/>
    <col min="13576" max="13576" width="10.7109375" style="6" customWidth="1"/>
    <col min="13577" max="13577" width="6.00390625" style="6" customWidth="1"/>
    <col min="13578" max="13578" width="4.421875" style="6" customWidth="1"/>
    <col min="13579" max="13579" width="9.8515625" style="6" customWidth="1"/>
    <col min="13580" max="13580" width="10.28125" style="6" customWidth="1"/>
    <col min="13581" max="13582" width="5.140625" style="6" customWidth="1"/>
    <col min="13583" max="13583" width="1.7109375" style="6" customWidth="1"/>
    <col min="13584" max="13584" width="10.7109375" style="6" customWidth="1"/>
    <col min="13585" max="13585" width="3.57421875" style="6" customWidth="1"/>
    <col min="13586" max="13586" width="1.421875" style="6" customWidth="1"/>
    <col min="13587" max="13587" width="7.00390625" style="6" customWidth="1"/>
    <col min="13588" max="13596" width="9.140625" style="6" hidden="1" customWidth="1"/>
    <col min="13597" max="13597" width="9.421875" style="6" customWidth="1"/>
    <col min="13598" max="13598" width="12.8515625" style="6" customWidth="1"/>
    <col min="13599" max="13599" width="14.00390625" style="6" customWidth="1"/>
    <col min="13600" max="13611" width="9.140625" style="6" customWidth="1"/>
    <col min="13612" max="13632" width="9.140625" style="6" hidden="1" customWidth="1"/>
    <col min="13633" max="13824" width="9.140625" style="6" customWidth="1"/>
    <col min="13825" max="13825" width="7.140625" style="6" customWidth="1"/>
    <col min="13826" max="13826" width="1.421875" style="6" customWidth="1"/>
    <col min="13827" max="13827" width="3.57421875" style="6" customWidth="1"/>
    <col min="13828" max="13828" width="3.7109375" style="6" customWidth="1"/>
    <col min="13829" max="13829" width="14.7109375" style="6" customWidth="1"/>
    <col min="13830" max="13831" width="9.57421875" style="6" customWidth="1"/>
    <col min="13832" max="13832" width="10.7109375" style="6" customWidth="1"/>
    <col min="13833" max="13833" width="6.00390625" style="6" customWidth="1"/>
    <col min="13834" max="13834" width="4.421875" style="6" customWidth="1"/>
    <col min="13835" max="13835" width="9.8515625" style="6" customWidth="1"/>
    <col min="13836" max="13836" width="10.28125" style="6" customWidth="1"/>
    <col min="13837" max="13838" width="5.140625" style="6" customWidth="1"/>
    <col min="13839" max="13839" width="1.7109375" style="6" customWidth="1"/>
    <col min="13840" max="13840" width="10.7109375" style="6" customWidth="1"/>
    <col min="13841" max="13841" width="3.57421875" style="6" customWidth="1"/>
    <col min="13842" max="13842" width="1.421875" style="6" customWidth="1"/>
    <col min="13843" max="13843" width="7.00390625" style="6" customWidth="1"/>
    <col min="13844" max="13852" width="9.140625" style="6" hidden="1" customWidth="1"/>
    <col min="13853" max="13853" width="9.421875" style="6" customWidth="1"/>
    <col min="13854" max="13854" width="12.8515625" style="6" customWidth="1"/>
    <col min="13855" max="13855" width="14.00390625" style="6" customWidth="1"/>
    <col min="13856" max="13867" width="9.140625" style="6" customWidth="1"/>
    <col min="13868" max="13888" width="9.140625" style="6" hidden="1" customWidth="1"/>
    <col min="13889" max="14080" width="9.140625" style="6" customWidth="1"/>
    <col min="14081" max="14081" width="7.140625" style="6" customWidth="1"/>
    <col min="14082" max="14082" width="1.421875" style="6" customWidth="1"/>
    <col min="14083" max="14083" width="3.57421875" style="6" customWidth="1"/>
    <col min="14084" max="14084" width="3.7109375" style="6" customWidth="1"/>
    <col min="14085" max="14085" width="14.7109375" style="6" customWidth="1"/>
    <col min="14086" max="14087" width="9.57421875" style="6" customWidth="1"/>
    <col min="14088" max="14088" width="10.7109375" style="6" customWidth="1"/>
    <col min="14089" max="14089" width="6.00390625" style="6" customWidth="1"/>
    <col min="14090" max="14090" width="4.421875" style="6" customWidth="1"/>
    <col min="14091" max="14091" width="9.8515625" style="6" customWidth="1"/>
    <col min="14092" max="14092" width="10.28125" style="6" customWidth="1"/>
    <col min="14093" max="14094" width="5.140625" style="6" customWidth="1"/>
    <col min="14095" max="14095" width="1.7109375" style="6" customWidth="1"/>
    <col min="14096" max="14096" width="10.7109375" style="6" customWidth="1"/>
    <col min="14097" max="14097" width="3.57421875" style="6" customWidth="1"/>
    <col min="14098" max="14098" width="1.421875" style="6" customWidth="1"/>
    <col min="14099" max="14099" width="7.00390625" style="6" customWidth="1"/>
    <col min="14100" max="14108" width="9.140625" style="6" hidden="1" customWidth="1"/>
    <col min="14109" max="14109" width="9.421875" style="6" customWidth="1"/>
    <col min="14110" max="14110" width="12.8515625" style="6" customWidth="1"/>
    <col min="14111" max="14111" width="14.00390625" style="6" customWidth="1"/>
    <col min="14112" max="14123" width="9.140625" style="6" customWidth="1"/>
    <col min="14124" max="14144" width="9.140625" style="6" hidden="1" customWidth="1"/>
    <col min="14145" max="14336" width="9.140625" style="6" customWidth="1"/>
    <col min="14337" max="14337" width="7.140625" style="6" customWidth="1"/>
    <col min="14338" max="14338" width="1.421875" style="6" customWidth="1"/>
    <col min="14339" max="14339" width="3.57421875" style="6" customWidth="1"/>
    <col min="14340" max="14340" width="3.7109375" style="6" customWidth="1"/>
    <col min="14341" max="14341" width="14.7109375" style="6" customWidth="1"/>
    <col min="14342" max="14343" width="9.57421875" style="6" customWidth="1"/>
    <col min="14344" max="14344" width="10.7109375" style="6" customWidth="1"/>
    <col min="14345" max="14345" width="6.00390625" style="6" customWidth="1"/>
    <col min="14346" max="14346" width="4.421875" style="6" customWidth="1"/>
    <col min="14347" max="14347" width="9.8515625" style="6" customWidth="1"/>
    <col min="14348" max="14348" width="10.28125" style="6" customWidth="1"/>
    <col min="14349" max="14350" width="5.140625" style="6" customWidth="1"/>
    <col min="14351" max="14351" width="1.7109375" style="6" customWidth="1"/>
    <col min="14352" max="14352" width="10.7109375" style="6" customWidth="1"/>
    <col min="14353" max="14353" width="3.57421875" style="6" customWidth="1"/>
    <col min="14354" max="14354" width="1.421875" style="6" customWidth="1"/>
    <col min="14355" max="14355" width="7.00390625" style="6" customWidth="1"/>
    <col min="14356" max="14364" width="9.140625" style="6" hidden="1" customWidth="1"/>
    <col min="14365" max="14365" width="9.421875" style="6" customWidth="1"/>
    <col min="14366" max="14366" width="12.8515625" style="6" customWidth="1"/>
    <col min="14367" max="14367" width="14.00390625" style="6" customWidth="1"/>
    <col min="14368" max="14379" width="9.140625" style="6" customWidth="1"/>
    <col min="14380" max="14400" width="9.140625" style="6" hidden="1" customWidth="1"/>
    <col min="14401" max="14592" width="9.140625" style="6" customWidth="1"/>
    <col min="14593" max="14593" width="7.140625" style="6" customWidth="1"/>
    <col min="14594" max="14594" width="1.421875" style="6" customWidth="1"/>
    <col min="14595" max="14595" width="3.57421875" style="6" customWidth="1"/>
    <col min="14596" max="14596" width="3.7109375" style="6" customWidth="1"/>
    <col min="14597" max="14597" width="14.7109375" style="6" customWidth="1"/>
    <col min="14598" max="14599" width="9.57421875" style="6" customWidth="1"/>
    <col min="14600" max="14600" width="10.7109375" style="6" customWidth="1"/>
    <col min="14601" max="14601" width="6.00390625" style="6" customWidth="1"/>
    <col min="14602" max="14602" width="4.421875" style="6" customWidth="1"/>
    <col min="14603" max="14603" width="9.8515625" style="6" customWidth="1"/>
    <col min="14604" max="14604" width="10.28125" style="6" customWidth="1"/>
    <col min="14605" max="14606" width="5.140625" style="6" customWidth="1"/>
    <col min="14607" max="14607" width="1.7109375" style="6" customWidth="1"/>
    <col min="14608" max="14608" width="10.7109375" style="6" customWidth="1"/>
    <col min="14609" max="14609" width="3.57421875" style="6" customWidth="1"/>
    <col min="14610" max="14610" width="1.421875" style="6" customWidth="1"/>
    <col min="14611" max="14611" width="7.00390625" style="6" customWidth="1"/>
    <col min="14612" max="14620" width="9.140625" style="6" hidden="1" customWidth="1"/>
    <col min="14621" max="14621" width="9.421875" style="6" customWidth="1"/>
    <col min="14622" max="14622" width="12.8515625" style="6" customWidth="1"/>
    <col min="14623" max="14623" width="14.00390625" style="6" customWidth="1"/>
    <col min="14624" max="14635" width="9.140625" style="6" customWidth="1"/>
    <col min="14636" max="14656" width="9.140625" style="6" hidden="1" customWidth="1"/>
    <col min="14657" max="14848" width="9.140625" style="6" customWidth="1"/>
    <col min="14849" max="14849" width="7.140625" style="6" customWidth="1"/>
    <col min="14850" max="14850" width="1.421875" style="6" customWidth="1"/>
    <col min="14851" max="14851" width="3.57421875" style="6" customWidth="1"/>
    <col min="14852" max="14852" width="3.7109375" style="6" customWidth="1"/>
    <col min="14853" max="14853" width="14.7109375" style="6" customWidth="1"/>
    <col min="14854" max="14855" width="9.57421875" style="6" customWidth="1"/>
    <col min="14856" max="14856" width="10.7109375" style="6" customWidth="1"/>
    <col min="14857" max="14857" width="6.00390625" style="6" customWidth="1"/>
    <col min="14858" max="14858" width="4.421875" style="6" customWidth="1"/>
    <col min="14859" max="14859" width="9.8515625" style="6" customWidth="1"/>
    <col min="14860" max="14860" width="10.28125" style="6" customWidth="1"/>
    <col min="14861" max="14862" width="5.140625" style="6" customWidth="1"/>
    <col min="14863" max="14863" width="1.7109375" style="6" customWidth="1"/>
    <col min="14864" max="14864" width="10.7109375" style="6" customWidth="1"/>
    <col min="14865" max="14865" width="3.57421875" style="6" customWidth="1"/>
    <col min="14866" max="14866" width="1.421875" style="6" customWidth="1"/>
    <col min="14867" max="14867" width="7.00390625" style="6" customWidth="1"/>
    <col min="14868" max="14876" width="9.140625" style="6" hidden="1" customWidth="1"/>
    <col min="14877" max="14877" width="9.421875" style="6" customWidth="1"/>
    <col min="14878" max="14878" width="12.8515625" style="6" customWidth="1"/>
    <col min="14879" max="14879" width="14.00390625" style="6" customWidth="1"/>
    <col min="14880" max="14891" width="9.140625" style="6" customWidth="1"/>
    <col min="14892" max="14912" width="9.140625" style="6" hidden="1" customWidth="1"/>
    <col min="14913" max="15104" width="9.140625" style="6" customWidth="1"/>
    <col min="15105" max="15105" width="7.140625" style="6" customWidth="1"/>
    <col min="15106" max="15106" width="1.421875" style="6" customWidth="1"/>
    <col min="15107" max="15107" width="3.57421875" style="6" customWidth="1"/>
    <col min="15108" max="15108" width="3.7109375" style="6" customWidth="1"/>
    <col min="15109" max="15109" width="14.7109375" style="6" customWidth="1"/>
    <col min="15110" max="15111" width="9.57421875" style="6" customWidth="1"/>
    <col min="15112" max="15112" width="10.7109375" style="6" customWidth="1"/>
    <col min="15113" max="15113" width="6.00390625" style="6" customWidth="1"/>
    <col min="15114" max="15114" width="4.421875" style="6" customWidth="1"/>
    <col min="15115" max="15115" width="9.8515625" style="6" customWidth="1"/>
    <col min="15116" max="15116" width="10.28125" style="6" customWidth="1"/>
    <col min="15117" max="15118" width="5.140625" style="6" customWidth="1"/>
    <col min="15119" max="15119" width="1.7109375" style="6" customWidth="1"/>
    <col min="15120" max="15120" width="10.7109375" style="6" customWidth="1"/>
    <col min="15121" max="15121" width="3.57421875" style="6" customWidth="1"/>
    <col min="15122" max="15122" width="1.421875" style="6" customWidth="1"/>
    <col min="15123" max="15123" width="7.00390625" style="6" customWidth="1"/>
    <col min="15124" max="15132" width="9.140625" style="6" hidden="1" customWidth="1"/>
    <col min="15133" max="15133" width="9.421875" style="6" customWidth="1"/>
    <col min="15134" max="15134" width="12.8515625" style="6" customWidth="1"/>
    <col min="15135" max="15135" width="14.00390625" style="6" customWidth="1"/>
    <col min="15136" max="15147" width="9.140625" style="6" customWidth="1"/>
    <col min="15148" max="15168" width="9.140625" style="6" hidden="1" customWidth="1"/>
    <col min="15169" max="15360" width="9.140625" style="6" customWidth="1"/>
    <col min="15361" max="15361" width="7.140625" style="6" customWidth="1"/>
    <col min="15362" max="15362" width="1.421875" style="6" customWidth="1"/>
    <col min="15363" max="15363" width="3.57421875" style="6" customWidth="1"/>
    <col min="15364" max="15364" width="3.7109375" style="6" customWidth="1"/>
    <col min="15365" max="15365" width="14.7109375" style="6" customWidth="1"/>
    <col min="15366" max="15367" width="9.57421875" style="6" customWidth="1"/>
    <col min="15368" max="15368" width="10.7109375" style="6" customWidth="1"/>
    <col min="15369" max="15369" width="6.00390625" style="6" customWidth="1"/>
    <col min="15370" max="15370" width="4.421875" style="6" customWidth="1"/>
    <col min="15371" max="15371" width="9.8515625" style="6" customWidth="1"/>
    <col min="15372" max="15372" width="10.28125" style="6" customWidth="1"/>
    <col min="15373" max="15374" width="5.140625" style="6" customWidth="1"/>
    <col min="15375" max="15375" width="1.7109375" style="6" customWidth="1"/>
    <col min="15376" max="15376" width="10.7109375" style="6" customWidth="1"/>
    <col min="15377" max="15377" width="3.57421875" style="6" customWidth="1"/>
    <col min="15378" max="15378" width="1.421875" style="6" customWidth="1"/>
    <col min="15379" max="15379" width="7.00390625" style="6" customWidth="1"/>
    <col min="15380" max="15388" width="9.140625" style="6" hidden="1" customWidth="1"/>
    <col min="15389" max="15389" width="9.421875" style="6" customWidth="1"/>
    <col min="15390" max="15390" width="12.8515625" style="6" customWidth="1"/>
    <col min="15391" max="15391" width="14.00390625" style="6" customWidth="1"/>
    <col min="15392" max="15403" width="9.140625" style="6" customWidth="1"/>
    <col min="15404" max="15424" width="9.140625" style="6" hidden="1" customWidth="1"/>
    <col min="15425" max="15616" width="9.140625" style="6" customWidth="1"/>
    <col min="15617" max="15617" width="7.140625" style="6" customWidth="1"/>
    <col min="15618" max="15618" width="1.421875" style="6" customWidth="1"/>
    <col min="15619" max="15619" width="3.57421875" style="6" customWidth="1"/>
    <col min="15620" max="15620" width="3.7109375" style="6" customWidth="1"/>
    <col min="15621" max="15621" width="14.7109375" style="6" customWidth="1"/>
    <col min="15622" max="15623" width="9.57421875" style="6" customWidth="1"/>
    <col min="15624" max="15624" width="10.7109375" style="6" customWidth="1"/>
    <col min="15625" max="15625" width="6.00390625" style="6" customWidth="1"/>
    <col min="15626" max="15626" width="4.421875" style="6" customWidth="1"/>
    <col min="15627" max="15627" width="9.8515625" style="6" customWidth="1"/>
    <col min="15628" max="15628" width="10.28125" style="6" customWidth="1"/>
    <col min="15629" max="15630" width="5.140625" style="6" customWidth="1"/>
    <col min="15631" max="15631" width="1.7109375" style="6" customWidth="1"/>
    <col min="15632" max="15632" width="10.7109375" style="6" customWidth="1"/>
    <col min="15633" max="15633" width="3.57421875" style="6" customWidth="1"/>
    <col min="15634" max="15634" width="1.421875" style="6" customWidth="1"/>
    <col min="15635" max="15635" width="7.00390625" style="6" customWidth="1"/>
    <col min="15636" max="15644" width="9.140625" style="6" hidden="1" customWidth="1"/>
    <col min="15645" max="15645" width="9.421875" style="6" customWidth="1"/>
    <col min="15646" max="15646" width="12.8515625" style="6" customWidth="1"/>
    <col min="15647" max="15647" width="14.00390625" style="6" customWidth="1"/>
    <col min="15648" max="15659" width="9.140625" style="6" customWidth="1"/>
    <col min="15660" max="15680" width="9.140625" style="6" hidden="1" customWidth="1"/>
    <col min="15681" max="15872" width="9.140625" style="6" customWidth="1"/>
    <col min="15873" max="15873" width="7.140625" style="6" customWidth="1"/>
    <col min="15874" max="15874" width="1.421875" style="6" customWidth="1"/>
    <col min="15875" max="15875" width="3.57421875" style="6" customWidth="1"/>
    <col min="15876" max="15876" width="3.7109375" style="6" customWidth="1"/>
    <col min="15877" max="15877" width="14.7109375" style="6" customWidth="1"/>
    <col min="15878" max="15879" width="9.57421875" style="6" customWidth="1"/>
    <col min="15880" max="15880" width="10.7109375" style="6" customWidth="1"/>
    <col min="15881" max="15881" width="6.00390625" style="6" customWidth="1"/>
    <col min="15882" max="15882" width="4.421875" style="6" customWidth="1"/>
    <col min="15883" max="15883" width="9.8515625" style="6" customWidth="1"/>
    <col min="15884" max="15884" width="10.28125" style="6" customWidth="1"/>
    <col min="15885" max="15886" width="5.140625" style="6" customWidth="1"/>
    <col min="15887" max="15887" width="1.7109375" style="6" customWidth="1"/>
    <col min="15888" max="15888" width="10.7109375" style="6" customWidth="1"/>
    <col min="15889" max="15889" width="3.57421875" style="6" customWidth="1"/>
    <col min="15890" max="15890" width="1.421875" style="6" customWidth="1"/>
    <col min="15891" max="15891" width="7.00390625" style="6" customWidth="1"/>
    <col min="15892" max="15900" width="9.140625" style="6" hidden="1" customWidth="1"/>
    <col min="15901" max="15901" width="9.421875" style="6" customWidth="1"/>
    <col min="15902" max="15902" width="12.8515625" style="6" customWidth="1"/>
    <col min="15903" max="15903" width="14.00390625" style="6" customWidth="1"/>
    <col min="15904" max="15915" width="9.140625" style="6" customWidth="1"/>
    <col min="15916" max="15936" width="9.140625" style="6" hidden="1" customWidth="1"/>
    <col min="15937" max="16128" width="9.140625" style="6" customWidth="1"/>
    <col min="16129" max="16129" width="7.140625" style="6" customWidth="1"/>
    <col min="16130" max="16130" width="1.421875" style="6" customWidth="1"/>
    <col min="16131" max="16131" width="3.57421875" style="6" customWidth="1"/>
    <col min="16132" max="16132" width="3.7109375" style="6" customWidth="1"/>
    <col min="16133" max="16133" width="14.7109375" style="6" customWidth="1"/>
    <col min="16134" max="16135" width="9.57421875" style="6" customWidth="1"/>
    <col min="16136" max="16136" width="10.7109375" style="6" customWidth="1"/>
    <col min="16137" max="16137" width="6.00390625" style="6" customWidth="1"/>
    <col min="16138" max="16138" width="4.421875" style="6" customWidth="1"/>
    <col min="16139" max="16139" width="9.8515625" style="6" customWidth="1"/>
    <col min="16140" max="16140" width="10.28125" style="6" customWidth="1"/>
    <col min="16141" max="16142" width="5.140625" style="6" customWidth="1"/>
    <col min="16143" max="16143" width="1.7109375" style="6" customWidth="1"/>
    <col min="16144" max="16144" width="10.7109375" style="6" customWidth="1"/>
    <col min="16145" max="16145" width="3.57421875" style="6" customWidth="1"/>
    <col min="16146" max="16146" width="1.421875" style="6" customWidth="1"/>
    <col min="16147" max="16147" width="7.00390625" style="6" customWidth="1"/>
    <col min="16148" max="16156" width="9.140625" style="6" hidden="1" customWidth="1"/>
    <col min="16157" max="16157" width="9.421875" style="6" customWidth="1"/>
    <col min="16158" max="16158" width="12.8515625" style="6" customWidth="1"/>
    <col min="16159" max="16159" width="14.00390625" style="6" customWidth="1"/>
    <col min="16160" max="16171" width="9.140625" style="6" customWidth="1"/>
    <col min="16172" max="16192" width="9.140625" style="6" hidden="1" customWidth="1"/>
    <col min="16193" max="16384" width="9.140625" style="6" customWidth="1"/>
  </cols>
  <sheetData>
    <row r="1" spans="1:66" ht="21.75" customHeight="1">
      <c r="A1" s="1"/>
      <c r="B1" s="2"/>
      <c r="C1" s="2"/>
      <c r="D1" s="3" t="s">
        <v>0</v>
      </c>
      <c r="E1" s="2"/>
      <c r="F1" s="4" t="s">
        <v>1</v>
      </c>
      <c r="G1" s="4"/>
      <c r="H1" s="646" t="s">
        <v>2</v>
      </c>
      <c r="I1" s="646"/>
      <c r="J1" s="646"/>
      <c r="K1" s="646"/>
      <c r="L1" s="4" t="s">
        <v>3</v>
      </c>
      <c r="M1" s="2"/>
      <c r="N1" s="2"/>
      <c r="O1" s="3" t="s">
        <v>4</v>
      </c>
      <c r="P1" s="2"/>
      <c r="Q1" s="2"/>
      <c r="R1" s="2"/>
      <c r="S1" s="4" t="s">
        <v>5</v>
      </c>
      <c r="T1" s="4"/>
      <c r="U1" s="1"/>
      <c r="V1" s="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3:46" ht="36.95" customHeight="1">
      <c r="C2" s="604" t="s">
        <v>6</v>
      </c>
      <c r="D2" s="605"/>
      <c r="E2" s="605"/>
      <c r="F2" s="605"/>
      <c r="G2" s="605"/>
      <c r="H2" s="605"/>
      <c r="I2" s="605"/>
      <c r="J2" s="605"/>
      <c r="K2" s="605"/>
      <c r="L2" s="605"/>
      <c r="M2" s="605"/>
      <c r="N2" s="605"/>
      <c r="O2" s="605"/>
      <c r="P2" s="605"/>
      <c r="Q2" s="605"/>
      <c r="S2" s="606" t="s">
        <v>7</v>
      </c>
      <c r="T2" s="605"/>
      <c r="U2" s="605"/>
      <c r="V2" s="605"/>
      <c r="W2" s="605"/>
      <c r="X2" s="605"/>
      <c r="Y2" s="605"/>
      <c r="Z2" s="605"/>
      <c r="AA2" s="605"/>
      <c r="AB2" s="605"/>
      <c r="AC2" s="605"/>
      <c r="AT2" s="7" t="s">
        <v>585</v>
      </c>
    </row>
    <row r="3" spans="2:46" ht="6.95" customHeight="1">
      <c r="B3" s="8"/>
      <c r="C3" s="9"/>
      <c r="D3" s="9"/>
      <c r="E3" s="9"/>
      <c r="F3" s="9"/>
      <c r="G3" s="9"/>
      <c r="H3" s="9"/>
      <c r="I3" s="9"/>
      <c r="J3" s="9"/>
      <c r="K3" s="9"/>
      <c r="L3" s="9"/>
      <c r="M3" s="9"/>
      <c r="N3" s="9"/>
      <c r="O3" s="9"/>
      <c r="P3" s="9"/>
      <c r="Q3" s="9"/>
      <c r="R3" s="10"/>
      <c r="AT3" s="7" t="s">
        <v>9</v>
      </c>
    </row>
    <row r="4" spans="2:46" ht="36.95" customHeight="1">
      <c r="B4" s="11"/>
      <c r="C4" s="598" t="s">
        <v>10</v>
      </c>
      <c r="D4" s="607"/>
      <c r="E4" s="607"/>
      <c r="F4" s="607"/>
      <c r="G4" s="607"/>
      <c r="H4" s="607"/>
      <c r="I4" s="607"/>
      <c r="J4" s="607"/>
      <c r="K4" s="607"/>
      <c r="L4" s="607"/>
      <c r="M4" s="607"/>
      <c r="N4" s="607"/>
      <c r="O4" s="607"/>
      <c r="P4" s="607"/>
      <c r="Q4" s="607"/>
      <c r="R4" s="12"/>
      <c r="T4" s="13" t="s">
        <v>11</v>
      </c>
      <c r="AT4" s="7" t="s">
        <v>12</v>
      </c>
    </row>
    <row r="5" spans="2:18" ht="6.95" customHeight="1">
      <c r="B5" s="11"/>
      <c r="C5" s="14"/>
      <c r="D5" s="14"/>
      <c r="E5" s="14"/>
      <c r="F5" s="14"/>
      <c r="G5" s="14"/>
      <c r="H5" s="14"/>
      <c r="I5" s="14"/>
      <c r="J5" s="14"/>
      <c r="K5" s="14"/>
      <c r="L5" s="14"/>
      <c r="M5" s="14"/>
      <c r="N5" s="14"/>
      <c r="O5" s="14"/>
      <c r="P5" s="14"/>
      <c r="Q5" s="14"/>
      <c r="R5" s="12"/>
    </row>
    <row r="6" spans="2:18" ht="25.35" customHeight="1">
      <c r="B6" s="11"/>
      <c r="C6" s="14"/>
      <c r="D6" s="15" t="s">
        <v>13</v>
      </c>
      <c r="E6" s="14"/>
      <c r="F6" s="628" t="str">
        <f ca="1">'KL '!K6</f>
        <v>Nemocnice Vyškov – Rekonstrukce sociálního zařízení  na poliklinice - dokončení</v>
      </c>
      <c r="G6" s="607"/>
      <c r="H6" s="607"/>
      <c r="I6" s="607"/>
      <c r="J6" s="607"/>
      <c r="K6" s="607"/>
      <c r="L6" s="607"/>
      <c r="M6" s="607"/>
      <c r="N6" s="607"/>
      <c r="O6" s="607"/>
      <c r="P6" s="607"/>
      <c r="Q6" s="14"/>
      <c r="R6" s="12"/>
    </row>
    <row r="7" spans="2:18" s="16" customFormat="1" ht="32.85" customHeight="1">
      <c r="B7" s="17"/>
      <c r="C7" s="18"/>
      <c r="D7" s="19" t="s">
        <v>14</v>
      </c>
      <c r="E7" s="18"/>
      <c r="F7" s="612" t="s">
        <v>586</v>
      </c>
      <c r="G7" s="575"/>
      <c r="H7" s="575"/>
      <c r="I7" s="575"/>
      <c r="J7" s="575"/>
      <c r="K7" s="575"/>
      <c r="L7" s="575"/>
      <c r="M7" s="575"/>
      <c r="N7" s="575"/>
      <c r="O7" s="575"/>
      <c r="P7" s="575"/>
      <c r="Q7" s="18"/>
      <c r="R7" s="20"/>
    </row>
    <row r="8" spans="2:18" s="16" customFormat="1" ht="14.45" customHeight="1">
      <c r="B8" s="17"/>
      <c r="C8" s="18"/>
      <c r="D8" s="15" t="s">
        <v>16</v>
      </c>
      <c r="E8" s="18"/>
      <c r="F8" s="21" t="s">
        <v>17</v>
      </c>
      <c r="G8" s="18"/>
      <c r="H8" s="18"/>
      <c r="I8" s="18"/>
      <c r="J8" s="18"/>
      <c r="K8" s="18"/>
      <c r="L8" s="18"/>
      <c r="M8" s="15" t="s">
        <v>18</v>
      </c>
      <c r="N8" s="18"/>
      <c r="O8" s="21" t="s">
        <v>17</v>
      </c>
      <c r="P8" s="18"/>
      <c r="Q8" s="18"/>
      <c r="R8" s="20"/>
    </row>
    <row r="9" spans="2:18" s="16" customFormat="1" ht="14.45" customHeight="1">
      <c r="B9" s="17"/>
      <c r="C9" s="18"/>
      <c r="D9" s="15" t="s">
        <v>19</v>
      </c>
      <c r="E9" s="18"/>
      <c r="F9" s="21" t="s">
        <v>20</v>
      </c>
      <c r="G9" s="18"/>
      <c r="H9" s="18"/>
      <c r="I9" s="18"/>
      <c r="J9" s="18"/>
      <c r="K9" s="18"/>
      <c r="L9" s="18"/>
      <c r="M9" s="15" t="s">
        <v>21</v>
      </c>
      <c r="N9" s="18"/>
      <c r="O9" s="644" t="s">
        <v>1279</v>
      </c>
      <c r="P9" s="575"/>
      <c r="Q9" s="18"/>
      <c r="R9" s="20"/>
    </row>
    <row r="10" spans="2:18" s="16" customFormat="1" ht="10.9" customHeight="1">
      <c r="B10" s="17"/>
      <c r="C10" s="18"/>
      <c r="D10" s="18"/>
      <c r="E10" s="18"/>
      <c r="F10" s="18"/>
      <c r="G10" s="18"/>
      <c r="H10" s="18"/>
      <c r="I10" s="18"/>
      <c r="J10" s="18"/>
      <c r="K10" s="18"/>
      <c r="L10" s="18"/>
      <c r="M10" s="18"/>
      <c r="N10" s="18"/>
      <c r="O10" s="18"/>
      <c r="P10" s="18"/>
      <c r="Q10" s="18"/>
      <c r="R10" s="20"/>
    </row>
    <row r="11" spans="2:18" s="16" customFormat="1" ht="14.45" customHeight="1">
      <c r="B11" s="17"/>
      <c r="C11" s="18"/>
      <c r="D11" s="15" t="s">
        <v>22</v>
      </c>
      <c r="E11" s="18"/>
      <c r="F11" s="18"/>
      <c r="G11" s="18"/>
      <c r="H11" s="18"/>
      <c r="I11" s="18"/>
      <c r="J11" s="18"/>
      <c r="K11" s="18"/>
      <c r="L11" s="18"/>
      <c r="M11" s="15" t="s">
        <v>23</v>
      </c>
      <c r="N11" s="18"/>
      <c r="O11" s="608" t="s">
        <v>17</v>
      </c>
      <c r="P11" s="575"/>
      <c r="Q11" s="18"/>
      <c r="R11" s="20"/>
    </row>
    <row r="12" spans="2:18" s="16" customFormat="1" ht="18" customHeight="1">
      <c r="B12" s="17"/>
      <c r="C12" s="18"/>
      <c r="D12" s="18"/>
      <c r="E12" s="21" t="s">
        <v>20</v>
      </c>
      <c r="F12" s="18"/>
      <c r="G12" s="18"/>
      <c r="H12" s="18"/>
      <c r="I12" s="18"/>
      <c r="J12" s="18"/>
      <c r="K12" s="18"/>
      <c r="L12" s="18"/>
      <c r="M12" s="15" t="s">
        <v>24</v>
      </c>
      <c r="N12" s="18"/>
      <c r="O12" s="608" t="s">
        <v>17</v>
      </c>
      <c r="P12" s="575"/>
      <c r="Q12" s="18"/>
      <c r="R12" s="20"/>
    </row>
    <row r="13" spans="2:18" s="16" customFormat="1" ht="6.95" customHeight="1">
      <c r="B13" s="17"/>
      <c r="C13" s="18"/>
      <c r="D13" s="18"/>
      <c r="E13" s="18"/>
      <c r="F13" s="18"/>
      <c r="G13" s="18"/>
      <c r="H13" s="18"/>
      <c r="I13" s="18"/>
      <c r="J13" s="18"/>
      <c r="K13" s="18"/>
      <c r="L13" s="18"/>
      <c r="M13" s="18"/>
      <c r="N13" s="18"/>
      <c r="O13" s="18"/>
      <c r="P13" s="18"/>
      <c r="Q13" s="18"/>
      <c r="R13" s="20"/>
    </row>
    <row r="14" spans="2:18" s="16" customFormat="1" ht="14.45" customHeight="1">
      <c r="B14" s="17"/>
      <c r="C14" s="18"/>
      <c r="D14" s="15" t="s">
        <v>25</v>
      </c>
      <c r="E14" s="18"/>
      <c r="F14" s="18"/>
      <c r="G14" s="18"/>
      <c r="H14" s="18"/>
      <c r="I14" s="18"/>
      <c r="J14" s="18"/>
      <c r="K14" s="18"/>
      <c r="L14" s="18"/>
      <c r="M14" s="15" t="s">
        <v>23</v>
      </c>
      <c r="N14" s="18"/>
      <c r="O14" s="645" t="s">
        <v>764</v>
      </c>
      <c r="P14" s="575"/>
      <c r="Q14" s="18"/>
      <c r="R14" s="20"/>
    </row>
    <row r="15" spans="2:18" s="16" customFormat="1" ht="18" customHeight="1">
      <c r="B15" s="17"/>
      <c r="C15" s="18"/>
      <c r="D15" s="18"/>
      <c r="E15" s="645" t="s">
        <v>764</v>
      </c>
      <c r="F15" s="575"/>
      <c r="G15" s="575"/>
      <c r="H15" s="575"/>
      <c r="I15" s="575"/>
      <c r="J15" s="575"/>
      <c r="K15" s="575"/>
      <c r="L15" s="575"/>
      <c r="M15" s="15" t="s">
        <v>24</v>
      </c>
      <c r="N15" s="18"/>
      <c r="O15" s="645" t="s">
        <v>764</v>
      </c>
      <c r="P15" s="575"/>
      <c r="Q15" s="18"/>
      <c r="R15" s="20"/>
    </row>
    <row r="16" spans="2:18" s="16" customFormat="1" ht="6.95" customHeight="1">
      <c r="B16" s="17"/>
      <c r="C16" s="18"/>
      <c r="D16" s="18"/>
      <c r="E16" s="18"/>
      <c r="F16" s="18"/>
      <c r="G16" s="18"/>
      <c r="H16" s="18"/>
      <c r="I16" s="18"/>
      <c r="J16" s="18"/>
      <c r="K16" s="18"/>
      <c r="L16" s="18"/>
      <c r="M16" s="18"/>
      <c r="N16" s="18"/>
      <c r="O16" s="18"/>
      <c r="P16" s="18"/>
      <c r="Q16" s="18"/>
      <c r="R16" s="20"/>
    </row>
    <row r="17" spans="2:18" s="16" customFormat="1" ht="14.45" customHeight="1">
      <c r="B17" s="17"/>
      <c r="C17" s="18"/>
      <c r="D17" s="15" t="s">
        <v>26</v>
      </c>
      <c r="E17" s="18"/>
      <c r="F17" s="18"/>
      <c r="G17" s="18"/>
      <c r="H17" s="18"/>
      <c r="I17" s="18"/>
      <c r="J17" s="18"/>
      <c r="K17" s="18"/>
      <c r="L17" s="18"/>
      <c r="M17" s="15" t="s">
        <v>23</v>
      </c>
      <c r="N17" s="18"/>
      <c r="O17" s="608" t="s">
        <v>17</v>
      </c>
      <c r="P17" s="575"/>
      <c r="Q17" s="18"/>
      <c r="R17" s="20"/>
    </row>
    <row r="18" spans="2:18" s="16" customFormat="1" ht="18" customHeight="1">
      <c r="B18" s="17"/>
      <c r="C18" s="18"/>
      <c r="D18" s="18"/>
      <c r="E18" s="21" t="s">
        <v>20</v>
      </c>
      <c r="F18" s="18"/>
      <c r="G18" s="18"/>
      <c r="H18" s="18"/>
      <c r="I18" s="18"/>
      <c r="J18" s="18"/>
      <c r="K18" s="18"/>
      <c r="L18" s="18"/>
      <c r="M18" s="15" t="s">
        <v>24</v>
      </c>
      <c r="N18" s="18"/>
      <c r="O18" s="608" t="s">
        <v>17</v>
      </c>
      <c r="P18" s="575"/>
      <c r="Q18" s="18"/>
      <c r="R18" s="20"/>
    </row>
    <row r="19" spans="2:18" s="16" customFormat="1" ht="6.95" customHeight="1">
      <c r="B19" s="17"/>
      <c r="C19" s="18"/>
      <c r="D19" s="18"/>
      <c r="E19" s="18"/>
      <c r="F19" s="18"/>
      <c r="G19" s="18"/>
      <c r="H19" s="18"/>
      <c r="I19" s="18"/>
      <c r="J19" s="18"/>
      <c r="K19" s="18"/>
      <c r="L19" s="18"/>
      <c r="M19" s="18"/>
      <c r="N19" s="18"/>
      <c r="O19" s="18"/>
      <c r="P19" s="18"/>
      <c r="Q19" s="18"/>
      <c r="R19" s="20"/>
    </row>
    <row r="20" spans="2:18" s="16" customFormat="1" ht="14.45" customHeight="1">
      <c r="B20" s="17"/>
      <c r="C20" s="18"/>
      <c r="D20" s="15" t="s">
        <v>27</v>
      </c>
      <c r="E20" s="18"/>
      <c r="F20" s="18"/>
      <c r="G20" s="18"/>
      <c r="H20" s="18"/>
      <c r="I20" s="18"/>
      <c r="J20" s="18"/>
      <c r="K20" s="18"/>
      <c r="L20" s="18"/>
      <c r="M20" s="15" t="s">
        <v>23</v>
      </c>
      <c r="N20" s="18"/>
      <c r="O20" s="608" t="s">
        <v>17</v>
      </c>
      <c r="P20" s="575"/>
      <c r="Q20" s="18"/>
      <c r="R20" s="20"/>
    </row>
    <row r="21" spans="2:18" s="16" customFormat="1" ht="18" customHeight="1">
      <c r="B21" s="17"/>
      <c r="C21" s="18"/>
      <c r="D21" s="18"/>
      <c r="E21" s="21" t="s">
        <v>20</v>
      </c>
      <c r="F21" s="18"/>
      <c r="G21" s="18"/>
      <c r="H21" s="18"/>
      <c r="I21" s="18"/>
      <c r="J21" s="18"/>
      <c r="K21" s="18"/>
      <c r="L21" s="18"/>
      <c r="M21" s="15" t="s">
        <v>24</v>
      </c>
      <c r="N21" s="18"/>
      <c r="O21" s="608" t="s">
        <v>17</v>
      </c>
      <c r="P21" s="575"/>
      <c r="Q21" s="18"/>
      <c r="R21" s="20"/>
    </row>
    <row r="22" spans="2:18" s="16" customFormat="1" ht="6.95" customHeight="1">
      <c r="B22" s="17"/>
      <c r="C22" s="18"/>
      <c r="D22" s="18"/>
      <c r="E22" s="18"/>
      <c r="F22" s="18"/>
      <c r="G22" s="18"/>
      <c r="H22" s="18"/>
      <c r="I22" s="18"/>
      <c r="J22" s="18"/>
      <c r="K22" s="18"/>
      <c r="L22" s="18"/>
      <c r="M22" s="18"/>
      <c r="N22" s="18"/>
      <c r="O22" s="18"/>
      <c r="P22" s="18"/>
      <c r="Q22" s="18"/>
      <c r="R22" s="20"/>
    </row>
    <row r="23" spans="2:18" s="16" customFormat="1" ht="14.45" customHeight="1">
      <c r="B23" s="17"/>
      <c r="C23" s="18"/>
      <c r="D23" s="15" t="s">
        <v>28</v>
      </c>
      <c r="E23" s="18"/>
      <c r="F23" s="18"/>
      <c r="G23" s="18"/>
      <c r="H23" s="18"/>
      <c r="I23" s="18"/>
      <c r="J23" s="18"/>
      <c r="K23" s="18"/>
      <c r="L23" s="18"/>
      <c r="M23" s="18"/>
      <c r="N23" s="18"/>
      <c r="O23" s="18"/>
      <c r="P23" s="18"/>
      <c r="Q23" s="18"/>
      <c r="R23" s="20"/>
    </row>
    <row r="24" spans="2:18" s="16" customFormat="1" ht="20.45" customHeight="1">
      <c r="B24" s="17"/>
      <c r="C24" s="18"/>
      <c r="D24" s="18"/>
      <c r="E24" s="614" t="s">
        <v>17</v>
      </c>
      <c r="F24" s="575"/>
      <c r="G24" s="575"/>
      <c r="H24" s="575"/>
      <c r="I24" s="575"/>
      <c r="J24" s="575"/>
      <c r="K24" s="575"/>
      <c r="L24" s="575"/>
      <c r="M24" s="18"/>
      <c r="N24" s="18"/>
      <c r="O24" s="18"/>
      <c r="P24" s="18"/>
      <c r="Q24" s="18"/>
      <c r="R24" s="20"/>
    </row>
    <row r="25" spans="2:18" s="16" customFormat="1" ht="6.95" customHeight="1">
      <c r="B25" s="17"/>
      <c r="C25" s="18"/>
      <c r="D25" s="18"/>
      <c r="E25" s="18"/>
      <c r="F25" s="18"/>
      <c r="G25" s="18"/>
      <c r="H25" s="18"/>
      <c r="I25" s="18"/>
      <c r="J25" s="18"/>
      <c r="K25" s="18"/>
      <c r="L25" s="18"/>
      <c r="M25" s="18"/>
      <c r="N25" s="18"/>
      <c r="O25" s="18"/>
      <c r="P25" s="18"/>
      <c r="Q25" s="18"/>
      <c r="R25" s="20"/>
    </row>
    <row r="26" spans="2:18" s="16" customFormat="1" ht="6.95" customHeight="1">
      <c r="B26" s="17"/>
      <c r="C26" s="18"/>
      <c r="D26" s="22"/>
      <c r="E26" s="22"/>
      <c r="F26" s="22"/>
      <c r="G26" s="22"/>
      <c r="H26" s="22"/>
      <c r="I26" s="22"/>
      <c r="J26" s="22"/>
      <c r="K26" s="22"/>
      <c r="L26" s="22"/>
      <c r="M26" s="22"/>
      <c r="N26" s="22"/>
      <c r="O26" s="22"/>
      <c r="P26" s="22"/>
      <c r="Q26" s="18"/>
      <c r="R26" s="20"/>
    </row>
    <row r="27" spans="2:18" s="16" customFormat="1" ht="14.45" customHeight="1">
      <c r="B27" s="17"/>
      <c r="C27" s="18"/>
      <c r="D27" s="23"/>
      <c r="E27" s="18"/>
      <c r="F27" s="18"/>
      <c r="G27" s="18"/>
      <c r="H27" s="18"/>
      <c r="I27" s="18"/>
      <c r="J27" s="18"/>
      <c r="K27" s="18"/>
      <c r="L27" s="18"/>
      <c r="M27" s="615"/>
      <c r="N27" s="575"/>
      <c r="O27" s="575"/>
      <c r="P27" s="575"/>
      <c r="Q27" s="18"/>
      <c r="R27" s="20"/>
    </row>
    <row r="28" spans="2:18" s="16" customFormat="1" ht="14.45" customHeight="1">
      <c r="B28" s="17"/>
      <c r="C28" s="18"/>
      <c r="D28" s="24"/>
      <c r="E28" s="18"/>
      <c r="F28" s="18"/>
      <c r="G28" s="18"/>
      <c r="H28" s="18"/>
      <c r="I28" s="18"/>
      <c r="J28" s="18"/>
      <c r="K28" s="18"/>
      <c r="L28" s="18"/>
      <c r="M28" s="615"/>
      <c r="N28" s="575"/>
      <c r="O28" s="575"/>
      <c r="P28" s="575"/>
      <c r="Q28" s="18"/>
      <c r="R28" s="20"/>
    </row>
    <row r="29" spans="2:18" s="16" customFormat="1" ht="6.95" customHeight="1">
      <c r="B29" s="17"/>
      <c r="C29" s="18"/>
      <c r="D29" s="18"/>
      <c r="E29" s="18"/>
      <c r="F29" s="18"/>
      <c r="G29" s="18"/>
      <c r="H29" s="18"/>
      <c r="I29" s="18"/>
      <c r="J29" s="18"/>
      <c r="K29" s="18"/>
      <c r="L29" s="18"/>
      <c r="M29" s="18"/>
      <c r="N29" s="18"/>
      <c r="O29" s="18"/>
      <c r="P29" s="18"/>
      <c r="Q29" s="18"/>
      <c r="R29" s="20"/>
    </row>
    <row r="30" spans="2:18" s="16" customFormat="1" ht="25.35" customHeight="1">
      <c r="B30" s="17"/>
      <c r="C30" s="18"/>
      <c r="D30" s="25" t="s">
        <v>31</v>
      </c>
      <c r="E30" s="18"/>
      <c r="F30" s="18"/>
      <c r="G30" s="18"/>
      <c r="H30" s="18"/>
      <c r="I30" s="18"/>
      <c r="J30" s="18"/>
      <c r="K30" s="18"/>
      <c r="L30" s="18"/>
      <c r="M30" s="642">
        <f ca="1">ROUND(N81,)</f>
        <v>0</v>
      </c>
      <c r="N30" s="575"/>
      <c r="O30" s="575"/>
      <c r="P30" s="575"/>
      <c r="Q30" s="18"/>
      <c r="R30" s="20"/>
    </row>
    <row r="31" spans="2:18" s="16" customFormat="1" ht="6.95" customHeight="1">
      <c r="B31" s="17"/>
      <c r="C31" s="18"/>
      <c r="D31" s="22"/>
      <c r="E31" s="22"/>
      <c r="F31" s="22"/>
      <c r="G31" s="22"/>
      <c r="H31" s="22"/>
      <c r="I31" s="22"/>
      <c r="J31" s="22"/>
      <c r="K31" s="22"/>
      <c r="L31" s="22"/>
      <c r="M31" s="22"/>
      <c r="N31" s="22"/>
      <c r="O31" s="22"/>
      <c r="P31" s="22"/>
      <c r="Q31" s="18"/>
      <c r="R31" s="20"/>
    </row>
    <row r="32" spans="2:18" s="16" customFormat="1" ht="14.45" customHeight="1">
      <c r="B32" s="17"/>
      <c r="C32" s="18"/>
      <c r="D32" s="18"/>
      <c r="E32" s="18"/>
      <c r="F32" s="18"/>
      <c r="G32" s="18"/>
      <c r="H32" s="18"/>
      <c r="I32" s="18"/>
      <c r="J32" s="18"/>
      <c r="K32" s="18"/>
      <c r="L32" s="18"/>
      <c r="M32" s="18"/>
      <c r="N32" s="18"/>
      <c r="O32" s="18"/>
      <c r="P32" s="18"/>
      <c r="Q32" s="18"/>
      <c r="R32" s="20"/>
    </row>
    <row r="33" spans="2:18" s="16" customFormat="1" ht="14.45" customHeight="1">
      <c r="B33" s="17"/>
      <c r="C33" s="18"/>
      <c r="D33" s="18"/>
      <c r="E33" s="18"/>
      <c r="F33" s="18"/>
      <c r="G33" s="18"/>
      <c r="H33" s="18"/>
      <c r="I33" s="18"/>
      <c r="J33" s="18"/>
      <c r="K33" s="18"/>
      <c r="L33" s="18"/>
      <c r="M33" s="18"/>
      <c r="N33" s="18"/>
      <c r="O33" s="18"/>
      <c r="P33" s="18"/>
      <c r="Q33" s="18"/>
      <c r="R33" s="20"/>
    </row>
    <row r="34" spans="2:18" ht="15">
      <c r="B34" s="11"/>
      <c r="C34" s="14"/>
      <c r="D34" s="14"/>
      <c r="E34" s="14"/>
      <c r="F34" s="14"/>
      <c r="G34" s="14"/>
      <c r="H34" s="14"/>
      <c r="I34" s="14"/>
      <c r="J34" s="14"/>
      <c r="K34" s="14"/>
      <c r="L34" s="14"/>
      <c r="M34" s="14"/>
      <c r="N34" s="14"/>
      <c r="O34" s="14"/>
      <c r="P34" s="14"/>
      <c r="Q34" s="14"/>
      <c r="R34" s="12"/>
    </row>
    <row r="35" spans="2:18" ht="15">
      <c r="B35" s="11"/>
      <c r="C35" s="14"/>
      <c r="D35" s="14"/>
      <c r="E35" s="14"/>
      <c r="F35" s="14"/>
      <c r="G35" s="14"/>
      <c r="H35" s="14"/>
      <c r="I35" s="14"/>
      <c r="J35" s="14"/>
      <c r="K35" s="14"/>
      <c r="L35" s="14"/>
      <c r="M35" s="14"/>
      <c r="N35" s="14"/>
      <c r="O35" s="14"/>
      <c r="P35" s="14"/>
      <c r="Q35" s="14"/>
      <c r="R35" s="12"/>
    </row>
    <row r="36" spans="2:18" ht="15">
      <c r="B36" s="11"/>
      <c r="C36" s="14"/>
      <c r="D36" s="14"/>
      <c r="E36" s="14"/>
      <c r="F36" s="14"/>
      <c r="G36" s="14"/>
      <c r="H36" s="14"/>
      <c r="I36" s="14"/>
      <c r="J36" s="14"/>
      <c r="K36" s="14"/>
      <c r="L36" s="14"/>
      <c r="M36" s="14"/>
      <c r="N36" s="14"/>
      <c r="O36" s="14"/>
      <c r="P36" s="14"/>
      <c r="Q36" s="14"/>
      <c r="R36" s="12"/>
    </row>
    <row r="37" spans="2:18" ht="15">
      <c r="B37" s="11"/>
      <c r="C37" s="14"/>
      <c r="D37" s="14"/>
      <c r="E37" s="14"/>
      <c r="F37" s="14"/>
      <c r="G37" s="14"/>
      <c r="H37" s="14"/>
      <c r="I37" s="14"/>
      <c r="J37" s="14"/>
      <c r="K37" s="14"/>
      <c r="L37" s="14"/>
      <c r="M37" s="14"/>
      <c r="N37" s="14"/>
      <c r="O37" s="14"/>
      <c r="P37" s="14"/>
      <c r="Q37" s="14"/>
      <c r="R37" s="12"/>
    </row>
    <row r="38" spans="2:18" ht="15">
      <c r="B38" s="11"/>
      <c r="C38" s="14"/>
      <c r="D38" s="14"/>
      <c r="E38" s="14"/>
      <c r="F38" s="14"/>
      <c r="G38" s="14"/>
      <c r="H38" s="14"/>
      <c r="I38" s="14"/>
      <c r="J38" s="14"/>
      <c r="K38" s="14"/>
      <c r="L38" s="14"/>
      <c r="M38" s="14"/>
      <c r="N38" s="14"/>
      <c r="O38" s="14"/>
      <c r="P38" s="14"/>
      <c r="Q38" s="14"/>
      <c r="R38" s="12"/>
    </row>
    <row r="39" spans="2:18" ht="15">
      <c r="B39" s="11"/>
      <c r="C39" s="14"/>
      <c r="D39" s="14"/>
      <c r="E39" s="14"/>
      <c r="F39" s="14"/>
      <c r="G39" s="14"/>
      <c r="H39" s="14"/>
      <c r="I39" s="14"/>
      <c r="J39" s="14"/>
      <c r="K39" s="14"/>
      <c r="L39" s="14"/>
      <c r="M39" s="14"/>
      <c r="N39" s="14"/>
      <c r="O39" s="14"/>
      <c r="P39" s="14"/>
      <c r="Q39" s="14"/>
      <c r="R39" s="12"/>
    </row>
    <row r="40" spans="2:18" ht="15">
      <c r="B40" s="11"/>
      <c r="C40" s="14"/>
      <c r="D40" s="14"/>
      <c r="E40" s="14"/>
      <c r="F40" s="14"/>
      <c r="G40" s="14"/>
      <c r="H40" s="14"/>
      <c r="I40" s="14"/>
      <c r="J40" s="14"/>
      <c r="K40" s="14"/>
      <c r="L40" s="14"/>
      <c r="M40" s="14"/>
      <c r="N40" s="14"/>
      <c r="O40" s="14"/>
      <c r="P40" s="14"/>
      <c r="Q40" s="14"/>
      <c r="R40" s="12"/>
    </row>
    <row r="41" spans="2:18" ht="15">
      <c r="B41" s="11"/>
      <c r="C41" s="14"/>
      <c r="D41" s="14"/>
      <c r="E41" s="14"/>
      <c r="F41" s="14"/>
      <c r="G41" s="14"/>
      <c r="H41" s="14"/>
      <c r="I41" s="14"/>
      <c r="J41" s="14"/>
      <c r="K41" s="14"/>
      <c r="L41" s="14"/>
      <c r="M41" s="14"/>
      <c r="N41" s="14"/>
      <c r="O41" s="14"/>
      <c r="P41" s="14"/>
      <c r="Q41" s="14"/>
      <c r="R41" s="12"/>
    </row>
    <row r="42" spans="2:18" ht="15">
      <c r="B42" s="11"/>
      <c r="C42" s="14"/>
      <c r="D42" s="14"/>
      <c r="E42" s="14"/>
      <c r="F42" s="14"/>
      <c r="G42" s="14"/>
      <c r="H42" s="14"/>
      <c r="I42" s="14"/>
      <c r="J42" s="14"/>
      <c r="K42" s="14"/>
      <c r="L42" s="14"/>
      <c r="M42" s="14"/>
      <c r="N42" s="14"/>
      <c r="O42" s="14"/>
      <c r="P42" s="14"/>
      <c r="Q42" s="14"/>
      <c r="R42" s="12"/>
    </row>
    <row r="43" spans="2:18" s="16" customFormat="1" ht="15">
      <c r="B43" s="17"/>
      <c r="C43" s="18"/>
      <c r="D43" s="34" t="s">
        <v>41</v>
      </c>
      <c r="E43" s="22"/>
      <c r="F43" s="22"/>
      <c r="G43" s="22"/>
      <c r="H43" s="35"/>
      <c r="I43" s="18"/>
      <c r="J43" s="34" t="s">
        <v>42</v>
      </c>
      <c r="K43" s="22"/>
      <c r="L43" s="22"/>
      <c r="M43" s="22"/>
      <c r="N43" s="22"/>
      <c r="O43" s="22"/>
      <c r="P43" s="35"/>
      <c r="Q43" s="18"/>
      <c r="R43" s="20"/>
    </row>
    <row r="44" spans="2:18" ht="15">
      <c r="B44" s="11"/>
      <c r="C44" s="14"/>
      <c r="D44" s="36"/>
      <c r="E44" s="14"/>
      <c r="F44" s="14"/>
      <c r="G44" s="14"/>
      <c r="H44" s="37"/>
      <c r="I44" s="14"/>
      <c r="J44" s="36"/>
      <c r="K44" s="14"/>
      <c r="L44" s="14"/>
      <c r="M44" s="14"/>
      <c r="N44" s="14"/>
      <c r="O44" s="14"/>
      <c r="P44" s="37"/>
      <c r="Q44" s="14"/>
      <c r="R44" s="12"/>
    </row>
    <row r="45" spans="2:18" ht="15">
      <c r="B45" s="11"/>
      <c r="C45" s="14"/>
      <c r="D45" s="36"/>
      <c r="E45" s="14"/>
      <c r="F45" s="14"/>
      <c r="G45" s="14"/>
      <c r="H45" s="37"/>
      <c r="I45" s="14"/>
      <c r="J45" s="36"/>
      <c r="K45" s="14"/>
      <c r="L45" s="14"/>
      <c r="M45" s="14"/>
      <c r="N45" s="14"/>
      <c r="O45" s="14"/>
      <c r="P45" s="37"/>
      <c r="Q45" s="14"/>
      <c r="R45" s="12"/>
    </row>
    <row r="46" spans="2:18" ht="15">
      <c r="B46" s="11"/>
      <c r="C46" s="14"/>
      <c r="D46" s="36"/>
      <c r="E46" s="14"/>
      <c r="F46" s="14"/>
      <c r="G46" s="14"/>
      <c r="H46" s="37"/>
      <c r="I46" s="14"/>
      <c r="J46" s="36"/>
      <c r="K46" s="14"/>
      <c r="L46" s="14"/>
      <c r="M46" s="14"/>
      <c r="N46" s="14"/>
      <c r="O46" s="14"/>
      <c r="P46" s="37"/>
      <c r="Q46" s="14"/>
      <c r="R46" s="12"/>
    </row>
    <row r="47" spans="2:18" ht="15">
      <c r="B47" s="11"/>
      <c r="C47" s="14"/>
      <c r="D47" s="36"/>
      <c r="E47" s="14"/>
      <c r="F47" s="14"/>
      <c r="G47" s="14"/>
      <c r="H47" s="37"/>
      <c r="I47" s="14"/>
      <c r="J47" s="36"/>
      <c r="K47" s="14"/>
      <c r="L47" s="14"/>
      <c r="M47" s="14"/>
      <c r="N47" s="14"/>
      <c r="O47" s="14"/>
      <c r="P47" s="37"/>
      <c r="Q47" s="14"/>
      <c r="R47" s="12"/>
    </row>
    <row r="48" spans="2:18" ht="15">
      <c r="B48" s="11"/>
      <c r="C48" s="14"/>
      <c r="D48" s="36"/>
      <c r="E48" s="14"/>
      <c r="F48" s="14"/>
      <c r="G48" s="14"/>
      <c r="H48" s="37"/>
      <c r="I48" s="14"/>
      <c r="J48" s="36"/>
      <c r="K48" s="14"/>
      <c r="L48" s="14"/>
      <c r="M48" s="14"/>
      <c r="N48" s="14"/>
      <c r="O48" s="14"/>
      <c r="P48" s="37"/>
      <c r="Q48" s="14"/>
      <c r="R48" s="12"/>
    </row>
    <row r="49" spans="2:18" ht="15">
      <c r="B49" s="11"/>
      <c r="C49" s="14"/>
      <c r="D49" s="36"/>
      <c r="E49" s="14"/>
      <c r="F49" s="14"/>
      <c r="G49" s="14"/>
      <c r="H49" s="37"/>
      <c r="I49" s="14"/>
      <c r="J49" s="36"/>
      <c r="K49" s="14"/>
      <c r="L49" s="14"/>
      <c r="M49" s="14"/>
      <c r="N49" s="14"/>
      <c r="O49" s="14"/>
      <c r="P49" s="37"/>
      <c r="Q49" s="14"/>
      <c r="R49" s="12"/>
    </row>
    <row r="50" spans="2:18" ht="15">
      <c r="B50" s="11"/>
      <c r="C50" s="14"/>
      <c r="D50" s="36"/>
      <c r="E50" s="14"/>
      <c r="F50" s="14"/>
      <c r="G50" s="14"/>
      <c r="H50" s="37"/>
      <c r="I50" s="14"/>
      <c r="J50" s="36"/>
      <c r="K50" s="14"/>
      <c r="L50" s="14"/>
      <c r="M50" s="14"/>
      <c r="N50" s="14"/>
      <c r="O50" s="14"/>
      <c r="P50" s="37"/>
      <c r="Q50" s="14"/>
      <c r="R50" s="12"/>
    </row>
    <row r="51" spans="2:18" ht="15">
      <c r="B51" s="11"/>
      <c r="C51" s="14"/>
      <c r="D51" s="36"/>
      <c r="E51" s="14"/>
      <c r="F51" s="14"/>
      <c r="G51" s="14"/>
      <c r="H51" s="37"/>
      <c r="I51" s="14"/>
      <c r="J51" s="36"/>
      <c r="K51" s="14"/>
      <c r="L51" s="14"/>
      <c r="M51" s="14"/>
      <c r="N51" s="14"/>
      <c r="O51" s="14"/>
      <c r="P51" s="37"/>
      <c r="Q51" s="14"/>
      <c r="R51" s="12"/>
    </row>
    <row r="52" spans="2:18" s="16" customFormat="1" ht="15">
      <c r="B52" s="17"/>
      <c r="C52" s="18"/>
      <c r="D52" s="38" t="s">
        <v>43</v>
      </c>
      <c r="E52" s="39"/>
      <c r="F52" s="39"/>
      <c r="G52" s="40" t="s">
        <v>44</v>
      </c>
      <c r="H52" s="41"/>
      <c r="I52" s="18"/>
      <c r="J52" s="38" t="s">
        <v>43</v>
      </c>
      <c r="K52" s="39"/>
      <c r="L52" s="39"/>
      <c r="M52" s="39"/>
      <c r="N52" s="40" t="s">
        <v>44</v>
      </c>
      <c r="O52" s="39"/>
      <c r="P52" s="41"/>
      <c r="Q52" s="18"/>
      <c r="R52" s="20"/>
    </row>
    <row r="53" spans="2:18" ht="15">
      <c r="B53" s="11"/>
      <c r="C53" s="14"/>
      <c r="D53" s="14"/>
      <c r="E53" s="14"/>
      <c r="F53" s="14"/>
      <c r="G53" s="14"/>
      <c r="H53" s="14"/>
      <c r="I53" s="14"/>
      <c r="J53" s="14"/>
      <c r="K53" s="14"/>
      <c r="L53" s="14"/>
      <c r="M53" s="14"/>
      <c r="N53" s="14"/>
      <c r="O53" s="14"/>
      <c r="P53" s="14"/>
      <c r="Q53" s="14"/>
      <c r="R53" s="12"/>
    </row>
    <row r="54" spans="2:18" s="16" customFormat="1" ht="15">
      <c r="B54" s="17"/>
      <c r="C54" s="18"/>
      <c r="D54" s="34" t="s">
        <v>45</v>
      </c>
      <c r="E54" s="22"/>
      <c r="F54" s="22"/>
      <c r="G54" s="22"/>
      <c r="H54" s="35"/>
      <c r="I54" s="18"/>
      <c r="J54" s="34" t="s">
        <v>46</v>
      </c>
      <c r="K54" s="22"/>
      <c r="L54" s="22"/>
      <c r="M54" s="22"/>
      <c r="N54" s="22"/>
      <c r="O54" s="22"/>
      <c r="P54" s="35"/>
      <c r="Q54" s="18"/>
      <c r="R54" s="20"/>
    </row>
    <row r="55" spans="2:18" ht="15">
      <c r="B55" s="11"/>
      <c r="C55" s="14"/>
      <c r="D55" s="36"/>
      <c r="E55" s="14"/>
      <c r="F55" s="14"/>
      <c r="G55" s="14"/>
      <c r="H55" s="37"/>
      <c r="I55" s="14"/>
      <c r="J55" s="36"/>
      <c r="K55" s="14"/>
      <c r="L55" s="14"/>
      <c r="M55" s="14"/>
      <c r="N55" s="14"/>
      <c r="O55" s="14"/>
      <c r="P55" s="37"/>
      <c r="Q55" s="14"/>
      <c r="R55" s="12"/>
    </row>
    <row r="56" spans="2:18" ht="15">
      <c r="B56" s="11"/>
      <c r="C56" s="14"/>
      <c r="D56" s="36"/>
      <c r="E56" s="14"/>
      <c r="F56" s="14"/>
      <c r="G56" s="14"/>
      <c r="H56" s="37"/>
      <c r="I56" s="14"/>
      <c r="J56" s="36"/>
      <c r="K56" s="14"/>
      <c r="L56" s="14"/>
      <c r="M56" s="14"/>
      <c r="N56" s="14"/>
      <c r="O56" s="14"/>
      <c r="P56" s="37"/>
      <c r="Q56" s="14"/>
      <c r="R56" s="12"/>
    </row>
    <row r="57" spans="2:18" ht="15">
      <c r="B57" s="11"/>
      <c r="C57" s="14"/>
      <c r="D57" s="36"/>
      <c r="E57" s="14"/>
      <c r="F57" s="14"/>
      <c r="G57" s="14"/>
      <c r="H57" s="37"/>
      <c r="I57" s="14"/>
      <c r="J57" s="36"/>
      <c r="K57" s="14"/>
      <c r="L57" s="14"/>
      <c r="M57" s="14"/>
      <c r="N57" s="14"/>
      <c r="O57" s="14"/>
      <c r="P57" s="37"/>
      <c r="Q57" s="14"/>
      <c r="R57" s="12"/>
    </row>
    <row r="58" spans="2:18" ht="15">
      <c r="B58" s="11"/>
      <c r="C58" s="14"/>
      <c r="D58" s="36"/>
      <c r="E58" s="14"/>
      <c r="F58" s="14"/>
      <c r="G58" s="14"/>
      <c r="H58" s="37"/>
      <c r="I58" s="14"/>
      <c r="J58" s="36"/>
      <c r="K58" s="14"/>
      <c r="L58" s="14"/>
      <c r="M58" s="14"/>
      <c r="N58" s="14"/>
      <c r="O58" s="14"/>
      <c r="P58" s="37"/>
      <c r="Q58" s="14"/>
      <c r="R58" s="12"/>
    </row>
    <row r="59" spans="2:18" ht="15">
      <c r="B59" s="11"/>
      <c r="C59" s="14"/>
      <c r="D59" s="36"/>
      <c r="E59" s="14"/>
      <c r="F59" s="14"/>
      <c r="G59" s="14"/>
      <c r="H59" s="37"/>
      <c r="I59" s="14"/>
      <c r="J59" s="36"/>
      <c r="K59" s="14"/>
      <c r="L59" s="14"/>
      <c r="M59" s="14"/>
      <c r="N59" s="14"/>
      <c r="O59" s="14"/>
      <c r="P59" s="37"/>
      <c r="Q59" s="14"/>
      <c r="R59" s="12"/>
    </row>
    <row r="60" spans="2:18" ht="15">
      <c r="B60" s="11"/>
      <c r="C60" s="14"/>
      <c r="D60" s="36"/>
      <c r="E60" s="14"/>
      <c r="F60" s="14"/>
      <c r="G60" s="14"/>
      <c r="H60" s="37"/>
      <c r="I60" s="14"/>
      <c r="J60" s="36"/>
      <c r="K60" s="14"/>
      <c r="L60" s="14"/>
      <c r="M60" s="14"/>
      <c r="N60" s="14"/>
      <c r="O60" s="14"/>
      <c r="P60" s="37"/>
      <c r="Q60" s="14"/>
      <c r="R60" s="12"/>
    </row>
    <row r="61" spans="2:18" ht="15">
      <c r="B61" s="11"/>
      <c r="C61" s="14"/>
      <c r="D61" s="36"/>
      <c r="E61" s="14"/>
      <c r="F61" s="14"/>
      <c r="G61" s="14"/>
      <c r="H61" s="37"/>
      <c r="I61" s="14"/>
      <c r="J61" s="36"/>
      <c r="K61" s="14"/>
      <c r="L61" s="14"/>
      <c r="M61" s="14"/>
      <c r="N61" s="14"/>
      <c r="O61" s="14"/>
      <c r="P61" s="37"/>
      <c r="Q61" s="14"/>
      <c r="R61" s="12"/>
    </row>
    <row r="62" spans="2:18" ht="15">
      <c r="B62" s="11"/>
      <c r="C62" s="14"/>
      <c r="D62" s="36"/>
      <c r="E62" s="14"/>
      <c r="F62" s="14"/>
      <c r="G62" s="14"/>
      <c r="H62" s="37"/>
      <c r="I62" s="14"/>
      <c r="J62" s="36"/>
      <c r="K62" s="14"/>
      <c r="L62" s="14"/>
      <c r="M62" s="14"/>
      <c r="N62" s="14"/>
      <c r="O62" s="14"/>
      <c r="P62" s="37"/>
      <c r="Q62" s="14"/>
      <c r="R62" s="12"/>
    </row>
    <row r="63" spans="2:18" s="16" customFormat="1" ht="15">
      <c r="B63" s="17"/>
      <c r="C63" s="18"/>
      <c r="D63" s="38" t="s">
        <v>43</v>
      </c>
      <c r="E63" s="39"/>
      <c r="F63" s="39"/>
      <c r="G63" s="40" t="s">
        <v>44</v>
      </c>
      <c r="H63" s="41"/>
      <c r="I63" s="18"/>
      <c r="J63" s="38" t="s">
        <v>43</v>
      </c>
      <c r="K63" s="39"/>
      <c r="L63" s="39"/>
      <c r="M63" s="39"/>
      <c r="N63" s="40" t="s">
        <v>44</v>
      </c>
      <c r="O63" s="39"/>
      <c r="P63" s="41"/>
      <c r="Q63" s="18"/>
      <c r="R63" s="20"/>
    </row>
    <row r="64" spans="2:18" s="16" customFormat="1" ht="14.45" customHeight="1">
      <c r="B64" s="42"/>
      <c r="C64" s="43"/>
      <c r="D64" s="43"/>
      <c r="E64" s="43"/>
      <c r="F64" s="43"/>
      <c r="G64" s="43"/>
      <c r="H64" s="43"/>
      <c r="I64" s="43"/>
      <c r="J64" s="43"/>
      <c r="K64" s="43"/>
      <c r="L64" s="43"/>
      <c r="M64" s="43"/>
      <c r="N64" s="43"/>
      <c r="O64" s="43"/>
      <c r="P64" s="43"/>
      <c r="Q64" s="43"/>
      <c r="R64" s="44"/>
    </row>
    <row r="68" spans="2:18" s="16" customFormat="1" ht="6.95" customHeight="1">
      <c r="B68" s="45"/>
      <c r="C68" s="46"/>
      <c r="D68" s="46"/>
      <c r="E68" s="46"/>
      <c r="F68" s="46"/>
      <c r="G68" s="46"/>
      <c r="H68" s="46"/>
      <c r="I68" s="46"/>
      <c r="J68" s="46"/>
      <c r="K68" s="46"/>
      <c r="L68" s="46"/>
      <c r="M68" s="46"/>
      <c r="N68" s="46"/>
      <c r="O68" s="46"/>
      <c r="P68" s="46"/>
      <c r="Q68" s="46"/>
      <c r="R68" s="47"/>
    </row>
    <row r="69" spans="2:18" s="16" customFormat="1" ht="36.95" customHeight="1">
      <c r="B69" s="17"/>
      <c r="C69" s="598" t="s">
        <v>47</v>
      </c>
      <c r="D69" s="575"/>
      <c r="E69" s="575"/>
      <c r="F69" s="575"/>
      <c r="G69" s="575"/>
      <c r="H69" s="575"/>
      <c r="I69" s="575"/>
      <c r="J69" s="575"/>
      <c r="K69" s="575"/>
      <c r="L69" s="575"/>
      <c r="M69" s="575"/>
      <c r="N69" s="575"/>
      <c r="O69" s="575"/>
      <c r="P69" s="575"/>
      <c r="Q69" s="575"/>
      <c r="R69" s="20"/>
    </row>
    <row r="70" spans="2:18" s="16" customFormat="1" ht="6.95" customHeight="1">
      <c r="B70" s="17"/>
      <c r="C70" s="18"/>
      <c r="D70" s="18"/>
      <c r="E70" s="18"/>
      <c r="F70" s="18"/>
      <c r="G70" s="18"/>
      <c r="H70" s="18"/>
      <c r="I70" s="18"/>
      <c r="J70" s="18"/>
      <c r="K70" s="18"/>
      <c r="L70" s="18"/>
      <c r="M70" s="18"/>
      <c r="N70" s="18"/>
      <c r="O70" s="18"/>
      <c r="P70" s="18"/>
      <c r="Q70" s="18"/>
      <c r="R70" s="20"/>
    </row>
    <row r="71" spans="2:18" s="16" customFormat="1" ht="30" customHeight="1">
      <c r="B71" s="17"/>
      <c r="C71" s="15" t="s">
        <v>13</v>
      </c>
      <c r="D71" s="18"/>
      <c r="E71" s="18"/>
      <c r="F71" s="628" t="str">
        <f ca="1">F6</f>
        <v>Nemocnice Vyškov – Rekonstrukce sociálního zařízení  na poliklinice - dokončení</v>
      </c>
      <c r="G71" s="575"/>
      <c r="H71" s="575"/>
      <c r="I71" s="575"/>
      <c r="J71" s="575"/>
      <c r="K71" s="575"/>
      <c r="L71" s="575"/>
      <c r="M71" s="575"/>
      <c r="N71" s="575"/>
      <c r="O71" s="575"/>
      <c r="P71" s="575"/>
      <c r="Q71" s="18"/>
      <c r="R71" s="20"/>
    </row>
    <row r="72" spans="2:18" s="16" customFormat="1" ht="36.95" customHeight="1">
      <c r="B72" s="17"/>
      <c r="C72" s="48" t="s">
        <v>14</v>
      </c>
      <c r="D72" s="18"/>
      <c r="E72" s="18"/>
      <c r="F72" s="586" t="str">
        <f>F7</f>
        <v>02 - 1PP - Stavební část 1PP</v>
      </c>
      <c r="G72" s="575"/>
      <c r="H72" s="575"/>
      <c r="I72" s="575"/>
      <c r="J72" s="575"/>
      <c r="K72" s="575"/>
      <c r="L72" s="575"/>
      <c r="M72" s="575"/>
      <c r="N72" s="575"/>
      <c r="O72" s="575"/>
      <c r="P72" s="575"/>
      <c r="Q72" s="18"/>
      <c r="R72" s="20"/>
    </row>
    <row r="73" spans="2:18" s="16" customFormat="1" ht="6.95" customHeight="1">
      <c r="B73" s="17"/>
      <c r="C73" s="18"/>
      <c r="D73" s="18"/>
      <c r="E73" s="18"/>
      <c r="F73" s="18"/>
      <c r="G73" s="18"/>
      <c r="H73" s="18"/>
      <c r="I73" s="18"/>
      <c r="J73" s="18"/>
      <c r="K73" s="18"/>
      <c r="L73" s="18"/>
      <c r="M73" s="18"/>
      <c r="N73" s="18"/>
      <c r="O73" s="18"/>
      <c r="P73" s="18"/>
      <c r="Q73" s="18"/>
      <c r="R73" s="20"/>
    </row>
    <row r="74" spans="2:18" s="16" customFormat="1" ht="18" customHeight="1">
      <c r="B74" s="17"/>
      <c r="C74" s="15" t="s">
        <v>19</v>
      </c>
      <c r="D74" s="18"/>
      <c r="E74" s="18"/>
      <c r="F74" s="21" t="str">
        <f>F9</f>
        <v xml:space="preserve"> </v>
      </c>
      <c r="G74" s="18"/>
      <c r="H74" s="18"/>
      <c r="I74" s="18"/>
      <c r="J74" s="18"/>
      <c r="K74" s="15" t="s">
        <v>21</v>
      </c>
      <c r="L74" s="18"/>
      <c r="M74" s="629"/>
      <c r="N74" s="575"/>
      <c r="O74" s="575"/>
      <c r="P74" s="575"/>
      <c r="Q74" s="18"/>
      <c r="R74" s="20"/>
    </row>
    <row r="75" spans="2:18" s="16" customFormat="1" ht="6.95" customHeight="1">
      <c r="B75" s="17"/>
      <c r="C75" s="18"/>
      <c r="D75" s="18"/>
      <c r="E75" s="18"/>
      <c r="F75" s="18"/>
      <c r="G75" s="18"/>
      <c r="H75" s="18"/>
      <c r="I75" s="18"/>
      <c r="J75" s="18"/>
      <c r="K75" s="18"/>
      <c r="L75" s="18"/>
      <c r="M75" s="18"/>
      <c r="N75" s="18"/>
      <c r="O75" s="18"/>
      <c r="P75" s="18"/>
      <c r="Q75" s="18"/>
      <c r="R75" s="20"/>
    </row>
    <row r="76" spans="2:18" s="16" customFormat="1" ht="15">
      <c r="B76" s="17"/>
      <c r="C76" s="15" t="s">
        <v>22</v>
      </c>
      <c r="D76" s="18"/>
      <c r="E76" s="18"/>
      <c r="F76" s="21" t="str">
        <f>E12</f>
        <v xml:space="preserve"> </v>
      </c>
      <c r="G76" s="18"/>
      <c r="H76" s="18"/>
      <c r="I76" s="18"/>
      <c r="J76" s="18"/>
      <c r="K76" s="15" t="s">
        <v>26</v>
      </c>
      <c r="L76" s="18"/>
      <c r="M76" s="608" t="str">
        <f>E18</f>
        <v xml:space="preserve"> </v>
      </c>
      <c r="N76" s="575"/>
      <c r="O76" s="575"/>
      <c r="P76" s="575"/>
      <c r="Q76" s="575"/>
      <c r="R76" s="20"/>
    </row>
    <row r="77" spans="2:18" s="16" customFormat="1" ht="14.45" customHeight="1">
      <c r="B77" s="17"/>
      <c r="C77" s="15" t="s">
        <v>25</v>
      </c>
      <c r="D77" s="18"/>
      <c r="E77" s="18"/>
      <c r="F77" s="21" t="str">
        <f>IF(E15="","",E15)</f>
        <v>Vyplň údaj</v>
      </c>
      <c r="G77" s="18"/>
      <c r="H77" s="18"/>
      <c r="I77" s="18"/>
      <c r="J77" s="18"/>
      <c r="K77" s="15" t="s">
        <v>27</v>
      </c>
      <c r="L77" s="18"/>
      <c r="M77" s="608" t="str">
        <f>E21</f>
        <v xml:space="preserve"> </v>
      </c>
      <c r="N77" s="575"/>
      <c r="O77" s="575"/>
      <c r="P77" s="575"/>
      <c r="Q77" s="575"/>
      <c r="R77" s="20"/>
    </row>
    <row r="78" spans="2:18" s="16" customFormat="1" ht="10.35" customHeight="1">
      <c r="B78" s="17"/>
      <c r="C78" s="18"/>
      <c r="D78" s="18"/>
      <c r="E78" s="18"/>
      <c r="F78" s="18"/>
      <c r="G78" s="18"/>
      <c r="H78" s="18"/>
      <c r="I78" s="18"/>
      <c r="J78" s="18"/>
      <c r="K78" s="18"/>
      <c r="L78" s="18"/>
      <c r="M78" s="18"/>
      <c r="N78" s="18"/>
      <c r="O78" s="18"/>
      <c r="P78" s="18"/>
      <c r="Q78" s="18"/>
      <c r="R78" s="20"/>
    </row>
    <row r="79" spans="2:18" s="16" customFormat="1" ht="29.25" customHeight="1">
      <c r="B79" s="17"/>
      <c r="C79" s="641" t="s">
        <v>48</v>
      </c>
      <c r="D79" s="627"/>
      <c r="E79" s="627"/>
      <c r="F79" s="627"/>
      <c r="G79" s="627"/>
      <c r="H79" s="29"/>
      <c r="I79" s="29"/>
      <c r="J79" s="29"/>
      <c r="K79" s="29"/>
      <c r="L79" s="29"/>
      <c r="M79" s="29"/>
      <c r="N79" s="641" t="s">
        <v>49</v>
      </c>
      <c r="O79" s="575"/>
      <c r="P79" s="575"/>
      <c r="Q79" s="575"/>
      <c r="R79" s="20"/>
    </row>
    <row r="80" spans="2:18" s="16" customFormat="1" ht="10.35" customHeight="1">
      <c r="B80" s="17"/>
      <c r="C80" s="18"/>
      <c r="D80" s="18"/>
      <c r="E80" s="18"/>
      <c r="F80" s="18"/>
      <c r="G80" s="18"/>
      <c r="H80" s="18"/>
      <c r="I80" s="18"/>
      <c r="J80" s="18"/>
      <c r="K80" s="18"/>
      <c r="L80" s="18"/>
      <c r="M80" s="18"/>
      <c r="N80" s="18"/>
      <c r="O80" s="18"/>
      <c r="P80" s="18"/>
      <c r="Q80" s="18"/>
      <c r="R80" s="20"/>
    </row>
    <row r="81" spans="2:47" s="16" customFormat="1" ht="29.25" customHeight="1">
      <c r="B81" s="17"/>
      <c r="C81" s="49" t="s">
        <v>50</v>
      </c>
      <c r="D81" s="18"/>
      <c r="E81" s="18"/>
      <c r="F81" s="18"/>
      <c r="G81" s="18"/>
      <c r="H81" s="18"/>
      <c r="I81" s="18"/>
      <c r="J81" s="18"/>
      <c r="K81" s="18"/>
      <c r="L81" s="18"/>
      <c r="M81" s="18"/>
      <c r="N81" s="574">
        <f ca="1">N82+N95+N105+N108</f>
        <v>0</v>
      </c>
      <c r="O81" s="575"/>
      <c r="P81" s="575"/>
      <c r="Q81" s="575"/>
      <c r="R81" s="20"/>
      <c r="AU81" s="7" t="s">
        <v>51</v>
      </c>
    </row>
    <row r="82" spans="2:18" s="50" customFormat="1" ht="24.95" customHeight="1">
      <c r="B82" s="51"/>
      <c r="C82" s="52"/>
      <c r="D82" s="53" t="s">
        <v>52</v>
      </c>
      <c r="E82" s="52"/>
      <c r="F82" s="52"/>
      <c r="G82" s="52"/>
      <c r="H82" s="52"/>
      <c r="I82" s="52"/>
      <c r="J82" s="52"/>
      <c r="K82" s="52"/>
      <c r="L82" s="52"/>
      <c r="M82" s="52"/>
      <c r="N82" s="631">
        <f>N83+N84+N85+N86+N87+N88+N89+N90+N91+N92+N93+N94</f>
        <v>0</v>
      </c>
      <c r="O82" s="634"/>
      <c r="P82" s="634"/>
      <c r="Q82" s="634"/>
      <c r="R82" s="54"/>
    </row>
    <row r="83" spans="2:18" s="55" customFormat="1" ht="19.9" customHeight="1">
      <c r="B83" s="56"/>
      <c r="C83" s="57"/>
      <c r="D83" s="58" t="s">
        <v>587</v>
      </c>
      <c r="E83" s="57"/>
      <c r="F83" s="57"/>
      <c r="G83" s="57"/>
      <c r="H83" s="57"/>
      <c r="I83" s="57"/>
      <c r="J83" s="57"/>
      <c r="K83" s="57"/>
      <c r="L83" s="57"/>
      <c r="M83" s="57"/>
      <c r="N83" s="577">
        <f>N128</f>
        <v>0</v>
      </c>
      <c r="O83" s="639"/>
      <c r="P83" s="639"/>
      <c r="Q83" s="639"/>
      <c r="R83" s="59"/>
    </row>
    <row r="84" spans="2:18" s="55" customFormat="1" ht="19.9" customHeight="1">
      <c r="B84" s="56"/>
      <c r="C84" s="57"/>
      <c r="D84" s="58" t="s">
        <v>53</v>
      </c>
      <c r="E84" s="57"/>
      <c r="F84" s="57"/>
      <c r="G84" s="57"/>
      <c r="H84" s="57"/>
      <c r="I84" s="57"/>
      <c r="J84" s="57"/>
      <c r="K84" s="57"/>
      <c r="L84" s="57"/>
      <c r="M84" s="57"/>
      <c r="N84" s="577">
        <f>N138</f>
        <v>0</v>
      </c>
      <c r="O84" s="639"/>
      <c r="P84" s="639"/>
      <c r="Q84" s="639"/>
      <c r="R84" s="59"/>
    </row>
    <row r="85" spans="2:18" s="55" customFormat="1" ht="19.9" customHeight="1">
      <c r="B85" s="56"/>
      <c r="C85" s="57"/>
      <c r="D85" s="58" t="s">
        <v>54</v>
      </c>
      <c r="E85" s="57"/>
      <c r="F85" s="57"/>
      <c r="G85" s="57"/>
      <c r="H85" s="57"/>
      <c r="I85" s="57"/>
      <c r="J85" s="57"/>
      <c r="K85" s="57"/>
      <c r="L85" s="57"/>
      <c r="M85" s="57"/>
      <c r="N85" s="577">
        <f>N149</f>
        <v>0</v>
      </c>
      <c r="O85" s="639"/>
      <c r="P85" s="639"/>
      <c r="Q85" s="639"/>
      <c r="R85" s="59"/>
    </row>
    <row r="86" spans="2:18" s="55" customFormat="1" ht="19.9" customHeight="1">
      <c r="B86" s="56"/>
      <c r="C86" s="57"/>
      <c r="D86" s="58" t="s">
        <v>55</v>
      </c>
      <c r="E86" s="57"/>
      <c r="F86" s="57"/>
      <c r="G86" s="57"/>
      <c r="H86" s="57"/>
      <c r="I86" s="57"/>
      <c r="J86" s="57"/>
      <c r="K86" s="57"/>
      <c r="L86" s="57"/>
      <c r="M86" s="57"/>
      <c r="N86" s="577">
        <f>N155</f>
        <v>0</v>
      </c>
      <c r="O86" s="639"/>
      <c r="P86" s="639"/>
      <c r="Q86" s="639"/>
      <c r="R86" s="59"/>
    </row>
    <row r="87" spans="2:18" s="55" customFormat="1" ht="19.9" customHeight="1">
      <c r="B87" s="56"/>
      <c r="C87" s="57"/>
      <c r="D87" s="58" t="s">
        <v>56</v>
      </c>
      <c r="E87" s="57"/>
      <c r="F87" s="57"/>
      <c r="G87" s="57"/>
      <c r="H87" s="57"/>
      <c r="I87" s="57"/>
      <c r="J87" s="57"/>
      <c r="K87" s="57"/>
      <c r="L87" s="57"/>
      <c r="M87" s="57"/>
      <c r="N87" s="577">
        <f>N158</f>
        <v>0</v>
      </c>
      <c r="O87" s="639"/>
      <c r="P87" s="639"/>
      <c r="Q87" s="639"/>
      <c r="R87" s="59"/>
    </row>
    <row r="88" spans="2:18" s="55" customFormat="1" ht="19.9" customHeight="1">
      <c r="B88" s="56"/>
      <c r="C88" s="57"/>
      <c r="D88" s="58" t="s">
        <v>57</v>
      </c>
      <c r="E88" s="57"/>
      <c r="F88" s="57"/>
      <c r="G88" s="57"/>
      <c r="H88" s="57"/>
      <c r="I88" s="57"/>
      <c r="J88" s="57"/>
      <c r="K88" s="57"/>
      <c r="L88" s="57"/>
      <c r="M88" s="57"/>
      <c r="N88" s="577">
        <f>N166</f>
        <v>0</v>
      </c>
      <c r="O88" s="639"/>
      <c r="P88" s="639"/>
      <c r="Q88" s="639"/>
      <c r="R88" s="59"/>
    </row>
    <row r="89" spans="2:18" s="55" customFormat="1" ht="19.9" customHeight="1">
      <c r="B89" s="56"/>
      <c r="C89" s="57"/>
      <c r="D89" s="58" t="s">
        <v>58</v>
      </c>
      <c r="E89" s="57"/>
      <c r="F89" s="57"/>
      <c r="G89" s="57"/>
      <c r="H89" s="57"/>
      <c r="I89" s="57"/>
      <c r="J89" s="57"/>
      <c r="K89" s="57"/>
      <c r="L89" s="57"/>
      <c r="M89" s="57"/>
      <c r="N89" s="577">
        <f>N172</f>
        <v>0</v>
      </c>
      <c r="O89" s="639"/>
      <c r="P89" s="639"/>
      <c r="Q89" s="639"/>
      <c r="R89" s="59"/>
    </row>
    <row r="90" spans="2:18" s="55" customFormat="1" ht="19.9" customHeight="1">
      <c r="B90" s="56"/>
      <c r="C90" s="57"/>
      <c r="D90" s="58" t="s">
        <v>59</v>
      </c>
      <c r="E90" s="57"/>
      <c r="F90" s="57"/>
      <c r="G90" s="57"/>
      <c r="H90" s="57"/>
      <c r="I90" s="57"/>
      <c r="J90" s="57"/>
      <c r="K90" s="57"/>
      <c r="L90" s="57"/>
      <c r="M90" s="57"/>
      <c r="N90" s="577">
        <f>N176</f>
        <v>0</v>
      </c>
      <c r="O90" s="639"/>
      <c r="P90" s="639"/>
      <c r="Q90" s="639"/>
      <c r="R90" s="59"/>
    </row>
    <row r="91" spans="2:18" s="55" customFormat="1" ht="19.9" customHeight="1">
      <c r="B91" s="56"/>
      <c r="C91" s="57"/>
      <c r="D91" s="58" t="s">
        <v>60</v>
      </c>
      <c r="E91" s="57"/>
      <c r="F91" s="57"/>
      <c r="G91" s="57"/>
      <c r="H91" s="57"/>
      <c r="I91" s="57"/>
      <c r="J91" s="57"/>
      <c r="K91" s="57"/>
      <c r="L91" s="57"/>
      <c r="M91" s="57"/>
      <c r="N91" s="577">
        <f>N178</f>
        <v>0</v>
      </c>
      <c r="O91" s="639"/>
      <c r="P91" s="639"/>
      <c r="Q91" s="639"/>
      <c r="R91" s="59"/>
    </row>
    <row r="92" spans="2:18" s="55" customFormat="1" ht="19.9" customHeight="1">
      <c r="B92" s="56"/>
      <c r="C92" s="57"/>
      <c r="D92" s="58" t="s">
        <v>61</v>
      </c>
      <c r="E92" s="57"/>
      <c r="F92" s="57"/>
      <c r="G92" s="57"/>
      <c r="H92" s="57"/>
      <c r="I92" s="57"/>
      <c r="J92" s="57"/>
      <c r="K92" s="57"/>
      <c r="L92" s="57"/>
      <c r="M92" s="57"/>
      <c r="N92" s="577">
        <f>N180</f>
        <v>0</v>
      </c>
      <c r="O92" s="639"/>
      <c r="P92" s="639"/>
      <c r="Q92" s="639"/>
      <c r="R92" s="59"/>
    </row>
    <row r="93" spans="2:18" s="55" customFormat="1" ht="19.9" customHeight="1">
      <c r="B93" s="56"/>
      <c r="C93" s="57"/>
      <c r="D93" s="58" t="s">
        <v>62</v>
      </c>
      <c r="E93" s="57"/>
      <c r="F93" s="57"/>
      <c r="G93" s="57"/>
      <c r="H93" s="57"/>
      <c r="I93" s="57"/>
      <c r="J93" s="57"/>
      <c r="K93" s="57"/>
      <c r="L93" s="57"/>
      <c r="M93" s="57"/>
      <c r="N93" s="577">
        <f>N189</f>
        <v>0</v>
      </c>
      <c r="O93" s="639"/>
      <c r="P93" s="639"/>
      <c r="Q93" s="639"/>
      <c r="R93" s="59"/>
    </row>
    <row r="94" spans="2:18" s="55" customFormat="1" ht="19.9" customHeight="1">
      <c r="B94" s="56"/>
      <c r="C94" s="57"/>
      <c r="D94" s="58" t="s">
        <v>63</v>
      </c>
      <c r="E94" s="57"/>
      <c r="F94" s="57"/>
      <c r="G94" s="57"/>
      <c r="H94" s="57"/>
      <c r="I94" s="57"/>
      <c r="J94" s="57"/>
      <c r="K94" s="57"/>
      <c r="L94" s="57"/>
      <c r="M94" s="57"/>
      <c r="N94" s="577">
        <f>N197</f>
        <v>0</v>
      </c>
      <c r="O94" s="639"/>
      <c r="P94" s="639"/>
      <c r="Q94" s="639"/>
      <c r="R94" s="59"/>
    </row>
    <row r="95" spans="2:18" s="50" customFormat="1" ht="24.95" customHeight="1">
      <c r="B95" s="51"/>
      <c r="C95" s="52"/>
      <c r="D95" s="53" t="s">
        <v>64</v>
      </c>
      <c r="E95" s="52"/>
      <c r="F95" s="52"/>
      <c r="G95" s="52"/>
      <c r="H95" s="52"/>
      <c r="I95" s="52"/>
      <c r="J95" s="52"/>
      <c r="K95" s="52"/>
      <c r="L95" s="52"/>
      <c r="M95" s="52"/>
      <c r="N95" s="631">
        <f ca="1">N199</f>
        <v>0</v>
      </c>
      <c r="O95" s="634"/>
      <c r="P95" s="634"/>
      <c r="Q95" s="634"/>
      <c r="R95" s="54"/>
    </row>
    <row r="96" spans="2:18" s="55" customFormat="1" ht="19.9" customHeight="1">
      <c r="B96" s="56"/>
      <c r="C96" s="57"/>
      <c r="D96" s="58" t="s">
        <v>65</v>
      </c>
      <c r="E96" s="57"/>
      <c r="F96" s="57"/>
      <c r="G96" s="57"/>
      <c r="H96" s="57"/>
      <c r="I96" s="57"/>
      <c r="J96" s="57"/>
      <c r="K96" s="57"/>
      <c r="L96" s="57"/>
      <c r="M96" s="57"/>
      <c r="N96" s="577">
        <f>N200</f>
        <v>0</v>
      </c>
      <c r="O96" s="639"/>
      <c r="P96" s="639"/>
      <c r="Q96" s="639"/>
      <c r="R96" s="59"/>
    </row>
    <row r="97" spans="2:18" s="55" customFormat="1" ht="19.9" customHeight="1">
      <c r="B97" s="56"/>
      <c r="C97" s="57"/>
      <c r="D97" s="58" t="s">
        <v>66</v>
      </c>
      <c r="E97" s="57"/>
      <c r="F97" s="57"/>
      <c r="G97" s="57"/>
      <c r="H97" s="57"/>
      <c r="I97" s="57"/>
      <c r="J97" s="57"/>
      <c r="K97" s="57"/>
      <c r="L97" s="57"/>
      <c r="M97" s="57"/>
      <c r="N97" s="577">
        <f>N207</f>
        <v>0</v>
      </c>
      <c r="O97" s="639"/>
      <c r="P97" s="639"/>
      <c r="Q97" s="639"/>
      <c r="R97" s="59"/>
    </row>
    <row r="98" spans="2:18" s="55" customFormat="1" ht="14.85" customHeight="1">
      <c r="B98" s="56"/>
      <c r="C98" s="57"/>
      <c r="D98" s="58" t="s">
        <v>484</v>
      </c>
      <c r="E98" s="57"/>
      <c r="F98" s="57"/>
      <c r="G98" s="57"/>
      <c r="H98" s="57"/>
      <c r="I98" s="57"/>
      <c r="J98" s="57"/>
      <c r="K98" s="57"/>
      <c r="L98" s="57"/>
      <c r="M98" s="57"/>
      <c r="N98" s="577">
        <f>N213</f>
        <v>0</v>
      </c>
      <c r="O98" s="639"/>
      <c r="P98" s="639"/>
      <c r="Q98" s="639"/>
      <c r="R98" s="59"/>
    </row>
    <row r="99" spans="2:18" s="55" customFormat="1" ht="19.9" customHeight="1">
      <c r="B99" s="56"/>
      <c r="C99" s="57"/>
      <c r="D99" s="58" t="s">
        <v>68</v>
      </c>
      <c r="E99" s="57"/>
      <c r="F99" s="57"/>
      <c r="G99" s="57"/>
      <c r="H99" s="57"/>
      <c r="I99" s="57"/>
      <c r="J99" s="57"/>
      <c r="K99" s="57"/>
      <c r="L99" s="57"/>
      <c r="M99" s="57"/>
      <c r="N99" s="577">
        <f>N215</f>
        <v>0</v>
      </c>
      <c r="O99" s="639"/>
      <c r="P99" s="639"/>
      <c r="Q99" s="639"/>
      <c r="R99" s="59"/>
    </row>
    <row r="100" spans="2:18" s="55" customFormat="1" ht="19.9" customHeight="1">
      <c r="B100" s="56"/>
      <c r="C100" s="57"/>
      <c r="D100" s="58" t="s">
        <v>69</v>
      </c>
      <c r="E100" s="57"/>
      <c r="F100" s="57"/>
      <c r="G100" s="57"/>
      <c r="H100" s="57"/>
      <c r="I100" s="57"/>
      <c r="J100" s="57"/>
      <c r="K100" s="57"/>
      <c r="L100" s="57"/>
      <c r="M100" s="57"/>
      <c r="N100" s="577">
        <f>N224</f>
        <v>0</v>
      </c>
      <c r="O100" s="639"/>
      <c r="P100" s="639"/>
      <c r="Q100" s="639"/>
      <c r="R100" s="59"/>
    </row>
    <row r="101" spans="2:18" s="55" customFormat="1" ht="19.9" customHeight="1">
      <c r="B101" s="56"/>
      <c r="C101" s="57"/>
      <c r="D101" s="58" t="s">
        <v>70</v>
      </c>
      <c r="E101" s="57"/>
      <c r="F101" s="57"/>
      <c r="G101" s="57"/>
      <c r="H101" s="57"/>
      <c r="I101" s="57"/>
      <c r="J101" s="57"/>
      <c r="K101" s="57"/>
      <c r="L101" s="57"/>
      <c r="M101" s="57"/>
      <c r="N101" s="577">
        <f>N234</f>
        <v>0</v>
      </c>
      <c r="O101" s="639"/>
      <c r="P101" s="639"/>
      <c r="Q101" s="639"/>
      <c r="R101" s="59"/>
    </row>
    <row r="102" spans="2:18" s="55" customFormat="1" ht="19.9" customHeight="1">
      <c r="B102" s="56"/>
      <c r="C102" s="57"/>
      <c r="D102" s="58" t="s">
        <v>71</v>
      </c>
      <c r="E102" s="57"/>
      <c r="F102" s="57"/>
      <c r="G102" s="57"/>
      <c r="H102" s="57"/>
      <c r="I102" s="57"/>
      <c r="J102" s="57"/>
      <c r="K102" s="57"/>
      <c r="L102" s="57"/>
      <c r="M102" s="57"/>
      <c r="N102" s="577">
        <f>N239</f>
        <v>0</v>
      </c>
      <c r="O102" s="639"/>
      <c r="P102" s="639"/>
      <c r="Q102" s="639"/>
      <c r="R102" s="59"/>
    </row>
    <row r="103" spans="2:18" s="55" customFormat="1" ht="19.9" customHeight="1">
      <c r="B103" s="56"/>
      <c r="C103" s="57"/>
      <c r="D103" s="58" t="s">
        <v>72</v>
      </c>
      <c r="E103" s="57"/>
      <c r="F103" s="57"/>
      <c r="G103" s="57"/>
      <c r="H103" s="57"/>
      <c r="I103" s="57"/>
      <c r="J103" s="57"/>
      <c r="K103" s="57"/>
      <c r="L103" s="57"/>
      <c r="M103" s="57"/>
      <c r="N103" s="577">
        <f>N241</f>
        <v>0</v>
      </c>
      <c r="O103" s="639"/>
      <c r="P103" s="639"/>
      <c r="Q103" s="639"/>
      <c r="R103" s="59"/>
    </row>
    <row r="104" spans="2:18" s="55" customFormat="1" ht="19.9" customHeight="1">
      <c r="B104" s="56"/>
      <c r="C104" s="57"/>
      <c r="D104" s="58" t="s">
        <v>73</v>
      </c>
      <c r="E104" s="57"/>
      <c r="F104" s="57"/>
      <c r="G104" s="57"/>
      <c r="H104" s="57"/>
      <c r="I104" s="57"/>
      <c r="J104" s="57"/>
      <c r="K104" s="57"/>
      <c r="L104" s="57"/>
      <c r="M104" s="57"/>
      <c r="N104" s="577">
        <f ca="1">N245</f>
        <v>0</v>
      </c>
      <c r="O104" s="639"/>
      <c r="P104" s="639"/>
      <c r="Q104" s="639"/>
      <c r="R104" s="59"/>
    </row>
    <row r="105" spans="2:18" s="50" customFormat="1" ht="24.95" customHeight="1">
      <c r="B105" s="51"/>
      <c r="C105" s="52"/>
      <c r="D105" s="53" t="s">
        <v>74</v>
      </c>
      <c r="E105" s="52"/>
      <c r="F105" s="52"/>
      <c r="G105" s="52"/>
      <c r="H105" s="52"/>
      <c r="I105" s="52"/>
      <c r="J105" s="52"/>
      <c r="K105" s="52"/>
      <c r="L105" s="52"/>
      <c r="M105" s="52"/>
      <c r="N105" s="631">
        <f ca="1">N254</f>
        <v>0</v>
      </c>
      <c r="O105" s="634"/>
      <c r="P105" s="634"/>
      <c r="Q105" s="634"/>
      <c r="R105" s="54"/>
    </row>
    <row r="106" spans="2:18" s="55" customFormat="1" ht="19.9" customHeight="1">
      <c r="B106" s="56"/>
      <c r="C106" s="57"/>
      <c r="D106" s="58" t="s">
        <v>75</v>
      </c>
      <c r="E106" s="57"/>
      <c r="F106" s="57"/>
      <c r="G106" s="57"/>
      <c r="H106" s="57"/>
      <c r="I106" s="57"/>
      <c r="J106" s="57"/>
      <c r="K106" s="57"/>
      <c r="L106" s="57"/>
      <c r="M106" s="57"/>
      <c r="N106" s="577">
        <f ca="1">N255</f>
        <v>0</v>
      </c>
      <c r="O106" s="639"/>
      <c r="P106" s="639"/>
      <c r="Q106" s="639"/>
      <c r="R106" s="59"/>
    </row>
    <row r="107" spans="2:18" s="55" customFormat="1" ht="19.9" customHeight="1">
      <c r="B107" s="56"/>
      <c r="C107" s="57"/>
      <c r="D107" s="58" t="s">
        <v>76</v>
      </c>
      <c r="E107" s="57"/>
      <c r="F107" s="57"/>
      <c r="G107" s="57"/>
      <c r="H107" s="57"/>
      <c r="I107" s="57"/>
      <c r="J107" s="57"/>
      <c r="K107" s="57"/>
      <c r="L107" s="57"/>
      <c r="M107" s="57"/>
      <c r="N107" s="577">
        <f ca="1">N257</f>
        <v>0</v>
      </c>
      <c r="O107" s="639"/>
      <c r="P107" s="639"/>
      <c r="Q107" s="639"/>
      <c r="R107" s="59"/>
    </row>
    <row r="108" spans="2:18" s="50" customFormat="1" ht="24.95" customHeight="1">
      <c r="B108" s="51"/>
      <c r="C108" s="52"/>
      <c r="D108" s="53" t="s">
        <v>77</v>
      </c>
      <c r="E108" s="52"/>
      <c r="F108" s="52"/>
      <c r="G108" s="52"/>
      <c r="H108" s="52"/>
      <c r="I108" s="52"/>
      <c r="J108" s="52"/>
      <c r="K108" s="52"/>
      <c r="L108" s="52"/>
      <c r="M108" s="52"/>
      <c r="N108" s="631">
        <f>N259</f>
        <v>0</v>
      </c>
      <c r="O108" s="634"/>
      <c r="P108" s="634"/>
      <c r="Q108" s="634"/>
      <c r="R108" s="54"/>
    </row>
    <row r="109" spans="2:18" s="16" customFormat="1" ht="21.75" customHeight="1">
      <c r="B109" s="17"/>
      <c r="C109" s="18"/>
      <c r="D109" s="18"/>
      <c r="E109" s="18"/>
      <c r="F109" s="18"/>
      <c r="G109" s="18"/>
      <c r="H109" s="18"/>
      <c r="I109" s="18"/>
      <c r="J109" s="18"/>
      <c r="K109" s="18"/>
      <c r="L109" s="18"/>
      <c r="M109" s="18"/>
      <c r="N109" s="18"/>
      <c r="O109" s="18"/>
      <c r="P109" s="18"/>
      <c r="Q109" s="18"/>
      <c r="R109" s="20"/>
    </row>
    <row r="110" spans="2:18" s="16" customFormat="1" ht="15">
      <c r="B110" s="17"/>
      <c r="C110" s="18"/>
      <c r="D110" s="18"/>
      <c r="E110" s="18"/>
      <c r="F110" s="18"/>
      <c r="G110" s="18"/>
      <c r="H110" s="18"/>
      <c r="I110" s="18"/>
      <c r="J110" s="18"/>
      <c r="K110" s="18"/>
      <c r="L110" s="18"/>
      <c r="M110" s="18"/>
      <c r="N110" s="18"/>
      <c r="O110" s="18"/>
      <c r="P110" s="18"/>
      <c r="Q110" s="18"/>
      <c r="R110" s="20"/>
    </row>
    <row r="111" spans="2:18" s="16" customFormat="1" ht="29.25" customHeight="1">
      <c r="B111" s="17"/>
      <c r="C111" s="74" t="s">
        <v>1281</v>
      </c>
      <c r="D111" s="29"/>
      <c r="E111" s="29"/>
      <c r="F111" s="29"/>
      <c r="G111" s="29"/>
      <c r="H111" s="29"/>
      <c r="I111" s="29"/>
      <c r="J111" s="29"/>
      <c r="K111" s="29"/>
      <c r="L111" s="578" t="e">
        <f ca="1">ROUND(SUM(N81+#REF!),2)</f>
        <v>#REF!</v>
      </c>
      <c r="M111" s="627"/>
      <c r="N111" s="627"/>
      <c r="O111" s="627"/>
      <c r="P111" s="627"/>
      <c r="Q111" s="627"/>
      <c r="R111" s="20"/>
    </row>
    <row r="112" spans="2:18" s="16" customFormat="1" ht="6.95" customHeight="1">
      <c r="B112" s="42"/>
      <c r="C112" s="43"/>
      <c r="D112" s="43"/>
      <c r="E112" s="43"/>
      <c r="F112" s="43"/>
      <c r="G112" s="43"/>
      <c r="H112" s="43"/>
      <c r="I112" s="43"/>
      <c r="J112" s="43"/>
      <c r="K112" s="43"/>
      <c r="L112" s="43"/>
      <c r="M112" s="43"/>
      <c r="N112" s="43"/>
      <c r="O112" s="43"/>
      <c r="P112" s="43"/>
      <c r="Q112" s="43"/>
      <c r="R112" s="44"/>
    </row>
    <row r="116" spans="2:18" s="16" customFormat="1" ht="6.95" customHeight="1">
      <c r="B116" s="45"/>
      <c r="C116" s="46"/>
      <c r="D116" s="46"/>
      <c r="E116" s="46"/>
      <c r="F116" s="46"/>
      <c r="G116" s="46"/>
      <c r="H116" s="46"/>
      <c r="I116" s="46"/>
      <c r="J116" s="46"/>
      <c r="K116" s="46"/>
      <c r="L116" s="46"/>
      <c r="M116" s="46"/>
      <c r="N116" s="46"/>
      <c r="O116" s="46"/>
      <c r="P116" s="46"/>
      <c r="Q116" s="46"/>
      <c r="R116" s="47"/>
    </row>
    <row r="117" spans="2:18" s="16" customFormat="1" ht="36.95" customHeight="1">
      <c r="B117" s="17"/>
      <c r="C117" s="598" t="s">
        <v>83</v>
      </c>
      <c r="D117" s="575"/>
      <c r="E117" s="575"/>
      <c r="F117" s="575"/>
      <c r="G117" s="575"/>
      <c r="H117" s="575"/>
      <c r="I117" s="575"/>
      <c r="J117" s="575"/>
      <c r="K117" s="575"/>
      <c r="L117" s="575"/>
      <c r="M117" s="575"/>
      <c r="N117" s="575"/>
      <c r="O117" s="575"/>
      <c r="P117" s="575"/>
      <c r="Q117" s="575"/>
      <c r="R117" s="20"/>
    </row>
    <row r="118" spans="2:18" s="16" customFormat="1" ht="6.95" customHeight="1">
      <c r="B118" s="17"/>
      <c r="C118" s="18"/>
      <c r="D118" s="18"/>
      <c r="E118" s="18"/>
      <c r="F118" s="18"/>
      <c r="G118" s="18"/>
      <c r="H118" s="18"/>
      <c r="I118" s="18"/>
      <c r="J118" s="18"/>
      <c r="K118" s="18"/>
      <c r="L118" s="18"/>
      <c r="M118" s="18"/>
      <c r="N118" s="18"/>
      <c r="O118" s="18"/>
      <c r="P118" s="18"/>
      <c r="Q118" s="18"/>
      <c r="R118" s="20"/>
    </row>
    <row r="119" spans="2:18" s="16" customFormat="1" ht="30" customHeight="1">
      <c r="B119" s="17"/>
      <c r="C119" s="15" t="s">
        <v>13</v>
      </c>
      <c r="D119" s="18"/>
      <c r="E119" s="18"/>
      <c r="F119" s="628" t="str">
        <f ca="1">F6</f>
        <v>Nemocnice Vyškov – Rekonstrukce sociálního zařízení  na poliklinice - dokončení</v>
      </c>
      <c r="G119" s="575"/>
      <c r="H119" s="575"/>
      <c r="I119" s="575"/>
      <c r="J119" s="575"/>
      <c r="K119" s="575"/>
      <c r="L119" s="575"/>
      <c r="M119" s="575"/>
      <c r="N119" s="575"/>
      <c r="O119" s="575"/>
      <c r="P119" s="575"/>
      <c r="Q119" s="18"/>
      <c r="R119" s="20"/>
    </row>
    <row r="120" spans="2:18" s="16" customFormat="1" ht="36.95" customHeight="1">
      <c r="B120" s="17"/>
      <c r="C120" s="48" t="s">
        <v>14</v>
      </c>
      <c r="D120" s="18"/>
      <c r="E120" s="18"/>
      <c r="F120" s="586" t="str">
        <f>F7</f>
        <v>02 - 1PP - Stavební část 1PP</v>
      </c>
      <c r="G120" s="575"/>
      <c r="H120" s="575"/>
      <c r="I120" s="575"/>
      <c r="J120" s="575"/>
      <c r="K120" s="575"/>
      <c r="L120" s="575"/>
      <c r="M120" s="575"/>
      <c r="N120" s="575"/>
      <c r="O120" s="575"/>
      <c r="P120" s="575"/>
      <c r="Q120" s="18"/>
      <c r="R120" s="20"/>
    </row>
    <row r="121" spans="2:18" s="16" customFormat="1" ht="6.95" customHeight="1">
      <c r="B121" s="17"/>
      <c r="C121" s="18"/>
      <c r="D121" s="18"/>
      <c r="E121" s="18"/>
      <c r="F121" s="18"/>
      <c r="G121" s="18"/>
      <c r="H121" s="18"/>
      <c r="I121" s="18"/>
      <c r="J121" s="18"/>
      <c r="K121" s="18"/>
      <c r="L121" s="18"/>
      <c r="M121" s="18"/>
      <c r="N121" s="18"/>
      <c r="O121" s="18"/>
      <c r="P121" s="18"/>
      <c r="Q121" s="18"/>
      <c r="R121" s="20"/>
    </row>
    <row r="122" spans="2:18" s="16" customFormat="1" ht="18" customHeight="1">
      <c r="B122" s="17"/>
      <c r="C122" s="15" t="s">
        <v>19</v>
      </c>
      <c r="D122" s="18"/>
      <c r="E122" s="18"/>
      <c r="F122" s="21" t="str">
        <f>F9</f>
        <v xml:space="preserve"> </v>
      </c>
      <c r="G122" s="18"/>
      <c r="H122" s="18"/>
      <c r="I122" s="18"/>
      <c r="J122" s="18"/>
      <c r="K122" s="15" t="s">
        <v>21</v>
      </c>
      <c r="L122" s="18"/>
      <c r="M122" s="629"/>
      <c r="N122" s="575"/>
      <c r="O122" s="575"/>
      <c r="P122" s="575"/>
      <c r="Q122" s="18"/>
      <c r="R122" s="20"/>
    </row>
    <row r="123" spans="2:18" s="16" customFormat="1" ht="6.95" customHeight="1">
      <c r="B123" s="17"/>
      <c r="C123" s="18"/>
      <c r="D123" s="18"/>
      <c r="E123" s="18"/>
      <c r="F123" s="18"/>
      <c r="G123" s="18"/>
      <c r="H123" s="18"/>
      <c r="I123" s="18"/>
      <c r="J123" s="18"/>
      <c r="K123" s="18"/>
      <c r="L123" s="18"/>
      <c r="M123" s="18"/>
      <c r="N123" s="18"/>
      <c r="O123" s="18"/>
      <c r="P123" s="18"/>
      <c r="Q123" s="18"/>
      <c r="R123" s="20"/>
    </row>
    <row r="124" spans="2:18" s="16" customFormat="1" ht="15">
      <c r="B124" s="17"/>
      <c r="C124" s="15" t="s">
        <v>22</v>
      </c>
      <c r="D124" s="18"/>
      <c r="E124" s="18"/>
      <c r="F124" s="21" t="str">
        <f>E12</f>
        <v xml:space="preserve"> </v>
      </c>
      <c r="G124" s="18"/>
      <c r="H124" s="18"/>
      <c r="I124" s="18"/>
      <c r="J124" s="18"/>
      <c r="K124" s="15" t="s">
        <v>26</v>
      </c>
      <c r="L124" s="18"/>
      <c r="M124" s="608" t="str">
        <f>E18</f>
        <v xml:space="preserve"> </v>
      </c>
      <c r="N124" s="575"/>
      <c r="O124" s="575"/>
      <c r="P124" s="575"/>
      <c r="Q124" s="575"/>
      <c r="R124" s="20"/>
    </row>
    <row r="125" spans="2:18" s="16" customFormat="1" ht="14.45" customHeight="1">
      <c r="B125" s="17"/>
      <c r="C125" s="15" t="s">
        <v>25</v>
      </c>
      <c r="D125" s="18"/>
      <c r="E125" s="18"/>
      <c r="F125" s="21" t="str">
        <f>IF(E15="","",E15)</f>
        <v>Vyplň údaj</v>
      </c>
      <c r="G125" s="18"/>
      <c r="H125" s="18"/>
      <c r="I125" s="18"/>
      <c r="J125" s="18"/>
      <c r="K125" s="15" t="s">
        <v>27</v>
      </c>
      <c r="L125" s="18"/>
      <c r="M125" s="608" t="str">
        <f>E21</f>
        <v xml:space="preserve"> </v>
      </c>
      <c r="N125" s="575"/>
      <c r="O125" s="575"/>
      <c r="P125" s="575"/>
      <c r="Q125" s="575"/>
      <c r="R125" s="20"/>
    </row>
    <row r="126" spans="2:18" s="16" customFormat="1" ht="10.35" customHeight="1">
      <c r="B126" s="17"/>
      <c r="C126" s="18"/>
      <c r="D126" s="18"/>
      <c r="E126" s="18"/>
      <c r="F126" s="18"/>
      <c r="G126" s="18"/>
      <c r="H126" s="18"/>
      <c r="I126" s="18"/>
      <c r="J126" s="18"/>
      <c r="K126" s="18"/>
      <c r="L126" s="18"/>
      <c r="M126" s="18"/>
      <c r="N126" s="18"/>
      <c r="O126" s="18"/>
      <c r="P126" s="18"/>
      <c r="Q126" s="18"/>
      <c r="R126" s="20"/>
    </row>
    <row r="127" spans="2:27" s="75" customFormat="1" ht="29.25" customHeight="1">
      <c r="B127" s="76"/>
      <c r="C127" s="77" t="s">
        <v>84</v>
      </c>
      <c r="D127" s="78" t="s">
        <v>85</v>
      </c>
      <c r="E127" s="78" t="s">
        <v>86</v>
      </c>
      <c r="F127" s="623" t="s">
        <v>87</v>
      </c>
      <c r="G127" s="624"/>
      <c r="H127" s="624"/>
      <c r="I127" s="624"/>
      <c r="J127" s="78" t="s">
        <v>88</v>
      </c>
      <c r="K127" s="78" t="s">
        <v>89</v>
      </c>
      <c r="L127" s="625" t="s">
        <v>90</v>
      </c>
      <c r="M127" s="624"/>
      <c r="N127" s="623" t="s">
        <v>49</v>
      </c>
      <c r="O127" s="624"/>
      <c r="P127" s="624"/>
      <c r="Q127" s="626"/>
      <c r="R127" s="79"/>
      <c r="T127" s="80" t="s">
        <v>91</v>
      </c>
      <c r="U127" s="81" t="s">
        <v>32</v>
      </c>
      <c r="V127" s="81" t="s">
        <v>92</v>
      </c>
      <c r="W127" s="81" t="s">
        <v>93</v>
      </c>
      <c r="X127" s="81" t="s">
        <v>94</v>
      </c>
      <c r="Y127" s="81" t="s">
        <v>95</v>
      </c>
      <c r="Z127" s="81" t="s">
        <v>96</v>
      </c>
      <c r="AA127" s="82" t="s">
        <v>97</v>
      </c>
    </row>
    <row r="128" spans="2:63" s="88" customFormat="1" ht="29.85" customHeight="1">
      <c r="B128" s="89"/>
      <c r="C128" s="90"/>
      <c r="D128" s="99" t="s">
        <v>587</v>
      </c>
      <c r="E128" s="99"/>
      <c r="F128" s="99"/>
      <c r="G128" s="99"/>
      <c r="H128" s="99"/>
      <c r="I128" s="99"/>
      <c r="J128" s="99"/>
      <c r="K128" s="99"/>
      <c r="L128" s="99"/>
      <c r="M128" s="99"/>
      <c r="N128" s="653">
        <f>SUM(N129:Q137)</f>
        <v>0</v>
      </c>
      <c r="O128" s="654"/>
      <c r="P128" s="654"/>
      <c r="Q128" s="654"/>
      <c r="R128" s="92"/>
      <c r="T128" s="93"/>
      <c r="U128" s="90"/>
      <c r="V128" s="90"/>
      <c r="W128" s="94">
        <f>SUM(W129:W137)</f>
        <v>0</v>
      </c>
      <c r="X128" s="90"/>
      <c r="Y128" s="94">
        <f>SUM(Y129:Y137)</f>
        <v>0</v>
      </c>
      <c r="Z128" s="90"/>
      <c r="AA128" s="95">
        <f>SUM(AA129:AA137)</f>
        <v>0</v>
      </c>
      <c r="AR128" s="96" t="s">
        <v>80</v>
      </c>
      <c r="AT128" s="97" t="s">
        <v>98</v>
      </c>
      <c r="AU128" s="97" t="s">
        <v>80</v>
      </c>
      <c r="AY128" s="96" t="s">
        <v>100</v>
      </c>
      <c r="BK128" s="98">
        <f>SUM(BK129:BK137)</f>
        <v>0</v>
      </c>
    </row>
    <row r="129" spans="2:65" s="16" customFormat="1" ht="28.9" customHeight="1">
      <c r="B129" s="62"/>
      <c r="C129" s="100">
        <v>1</v>
      </c>
      <c r="D129" s="100" t="s">
        <v>101</v>
      </c>
      <c r="E129" s="101" t="s">
        <v>588</v>
      </c>
      <c r="F129" s="660" t="s">
        <v>589</v>
      </c>
      <c r="G129" s="622"/>
      <c r="H129" s="622"/>
      <c r="I129" s="622"/>
      <c r="J129" s="102" t="s">
        <v>160</v>
      </c>
      <c r="K129" s="112">
        <v>5.76</v>
      </c>
      <c r="L129" s="661">
        <v>0</v>
      </c>
      <c r="M129" s="622"/>
      <c r="N129" s="662">
        <f aca="true" t="shared" si="0" ref="N129:N137">ROUND(L129*K129,2)</f>
        <v>0</v>
      </c>
      <c r="O129" s="622"/>
      <c r="P129" s="622"/>
      <c r="Q129" s="622"/>
      <c r="R129" s="64"/>
      <c r="T129" s="103" t="s">
        <v>17</v>
      </c>
      <c r="U129" s="104" t="s">
        <v>33</v>
      </c>
      <c r="V129" s="18"/>
      <c r="W129" s="105">
        <f aca="true" t="shared" si="1" ref="W129:W137">V129*K129</f>
        <v>0</v>
      </c>
      <c r="X129" s="105">
        <v>0</v>
      </c>
      <c r="Y129" s="105">
        <f aca="true" t="shared" si="2" ref="Y129:Y137">X129*K129</f>
        <v>0</v>
      </c>
      <c r="Z129" s="105">
        <v>0</v>
      </c>
      <c r="AA129" s="106">
        <f aca="true" t="shared" si="3" ref="AA129:AA137">Z129*K129</f>
        <v>0</v>
      </c>
      <c r="AR129" s="7" t="s">
        <v>104</v>
      </c>
      <c r="AT129" s="7" t="s">
        <v>101</v>
      </c>
      <c r="AU129" s="7" t="s">
        <v>9</v>
      </c>
      <c r="AY129" s="7" t="s">
        <v>100</v>
      </c>
      <c r="BE129" s="107">
        <f aca="true" t="shared" si="4" ref="BE129:BE137">IF(U129="základní",N129,0)</f>
        <v>0</v>
      </c>
      <c r="BF129" s="107">
        <f aca="true" t="shared" si="5" ref="BF129:BF137">IF(U129="snížená",N129,0)</f>
        <v>0</v>
      </c>
      <c r="BG129" s="107">
        <f aca="true" t="shared" si="6" ref="BG129:BG137">IF(U129="zákl. přenesená",N129,0)</f>
        <v>0</v>
      </c>
      <c r="BH129" s="107">
        <f aca="true" t="shared" si="7" ref="BH129:BH137">IF(U129="sníž. přenesená",N129,0)</f>
        <v>0</v>
      </c>
      <c r="BI129" s="107">
        <f aca="true" t="shared" si="8" ref="BI129:BI137">IF(U129="nulová",N129,0)</f>
        <v>0</v>
      </c>
      <c r="BJ129" s="7" t="s">
        <v>80</v>
      </c>
      <c r="BK129" s="107">
        <f aca="true" t="shared" si="9" ref="BK129:BK137">ROUND(L129*K129,2)</f>
        <v>0</v>
      </c>
      <c r="BL129" s="7" t="s">
        <v>104</v>
      </c>
      <c r="BM129" s="7" t="s">
        <v>590</v>
      </c>
    </row>
    <row r="130" spans="2:65" s="16" customFormat="1" ht="20.45" customHeight="1">
      <c r="B130" s="62"/>
      <c r="C130" s="100">
        <v>2</v>
      </c>
      <c r="D130" s="100" t="s">
        <v>101</v>
      </c>
      <c r="E130" s="101" t="s">
        <v>591</v>
      </c>
      <c r="F130" s="660" t="s">
        <v>592</v>
      </c>
      <c r="G130" s="622"/>
      <c r="H130" s="622"/>
      <c r="I130" s="622"/>
      <c r="J130" s="102" t="s">
        <v>160</v>
      </c>
      <c r="K130" s="112">
        <v>5.76</v>
      </c>
      <c r="L130" s="661">
        <v>0</v>
      </c>
      <c r="M130" s="622"/>
      <c r="N130" s="662">
        <f t="shared" si="0"/>
        <v>0</v>
      </c>
      <c r="O130" s="622"/>
      <c r="P130" s="622"/>
      <c r="Q130" s="622"/>
      <c r="R130" s="64"/>
      <c r="T130" s="103" t="s">
        <v>17</v>
      </c>
      <c r="U130" s="104" t="s">
        <v>33</v>
      </c>
      <c r="V130" s="18"/>
      <c r="W130" s="105">
        <f t="shared" si="1"/>
        <v>0</v>
      </c>
      <c r="X130" s="105">
        <v>0</v>
      </c>
      <c r="Y130" s="105">
        <f t="shared" si="2"/>
        <v>0</v>
      </c>
      <c r="Z130" s="105">
        <v>0</v>
      </c>
      <c r="AA130" s="106">
        <f t="shared" si="3"/>
        <v>0</v>
      </c>
      <c r="AR130" s="7" t="s">
        <v>104</v>
      </c>
      <c r="AT130" s="7" t="s">
        <v>101</v>
      </c>
      <c r="AU130" s="7" t="s">
        <v>9</v>
      </c>
      <c r="AY130" s="7" t="s">
        <v>100</v>
      </c>
      <c r="BE130" s="107">
        <f t="shared" si="4"/>
        <v>0</v>
      </c>
      <c r="BF130" s="107">
        <f t="shared" si="5"/>
        <v>0</v>
      </c>
      <c r="BG130" s="107">
        <f t="shared" si="6"/>
        <v>0</v>
      </c>
      <c r="BH130" s="107">
        <f t="shared" si="7"/>
        <v>0</v>
      </c>
      <c r="BI130" s="107">
        <f t="shared" si="8"/>
        <v>0</v>
      </c>
      <c r="BJ130" s="7" t="s">
        <v>80</v>
      </c>
      <c r="BK130" s="107">
        <f t="shared" si="9"/>
        <v>0</v>
      </c>
      <c r="BL130" s="7" t="s">
        <v>104</v>
      </c>
      <c r="BM130" s="7" t="s">
        <v>593</v>
      </c>
    </row>
    <row r="131" spans="2:65" s="16" customFormat="1" ht="28.9" customHeight="1">
      <c r="B131" s="62"/>
      <c r="C131" s="100">
        <v>3</v>
      </c>
      <c r="D131" s="100" t="s">
        <v>101</v>
      </c>
      <c r="E131" s="101" t="s">
        <v>594</v>
      </c>
      <c r="F131" s="660" t="s">
        <v>595</v>
      </c>
      <c r="G131" s="622"/>
      <c r="H131" s="622"/>
      <c r="I131" s="622"/>
      <c r="J131" s="102" t="s">
        <v>160</v>
      </c>
      <c r="K131" s="112">
        <v>5.76</v>
      </c>
      <c r="L131" s="661">
        <v>0</v>
      </c>
      <c r="M131" s="622"/>
      <c r="N131" s="662">
        <f t="shared" si="0"/>
        <v>0</v>
      </c>
      <c r="O131" s="622"/>
      <c r="P131" s="622"/>
      <c r="Q131" s="622"/>
      <c r="R131" s="64"/>
      <c r="T131" s="103" t="s">
        <v>17</v>
      </c>
      <c r="U131" s="104" t="s">
        <v>33</v>
      </c>
      <c r="V131" s="18"/>
      <c r="W131" s="105">
        <f t="shared" si="1"/>
        <v>0</v>
      </c>
      <c r="X131" s="105">
        <v>0</v>
      </c>
      <c r="Y131" s="105">
        <f t="shared" si="2"/>
        <v>0</v>
      </c>
      <c r="Z131" s="105">
        <v>0</v>
      </c>
      <c r="AA131" s="106">
        <f t="shared" si="3"/>
        <v>0</v>
      </c>
      <c r="AR131" s="7" t="s">
        <v>104</v>
      </c>
      <c r="AT131" s="7" t="s">
        <v>101</v>
      </c>
      <c r="AU131" s="7" t="s">
        <v>9</v>
      </c>
      <c r="AY131" s="7" t="s">
        <v>100</v>
      </c>
      <c r="BE131" s="107">
        <f t="shared" si="4"/>
        <v>0</v>
      </c>
      <c r="BF131" s="107">
        <f t="shared" si="5"/>
        <v>0</v>
      </c>
      <c r="BG131" s="107">
        <f t="shared" si="6"/>
        <v>0</v>
      </c>
      <c r="BH131" s="107">
        <f t="shared" si="7"/>
        <v>0</v>
      </c>
      <c r="BI131" s="107">
        <f t="shared" si="8"/>
        <v>0</v>
      </c>
      <c r="BJ131" s="7" t="s">
        <v>80</v>
      </c>
      <c r="BK131" s="107">
        <f t="shared" si="9"/>
        <v>0</v>
      </c>
      <c r="BL131" s="7" t="s">
        <v>104</v>
      </c>
      <c r="BM131" s="7" t="s">
        <v>596</v>
      </c>
    </row>
    <row r="132" spans="2:65" s="16" customFormat="1" ht="28.9" customHeight="1">
      <c r="B132" s="62"/>
      <c r="C132" s="100">
        <v>4</v>
      </c>
      <c r="D132" s="100" t="s">
        <v>101</v>
      </c>
      <c r="E132" s="101" t="s">
        <v>597</v>
      </c>
      <c r="F132" s="660" t="s">
        <v>598</v>
      </c>
      <c r="G132" s="622"/>
      <c r="H132" s="622"/>
      <c r="I132" s="622"/>
      <c r="J132" s="102" t="s">
        <v>160</v>
      </c>
      <c r="K132" s="112">
        <v>28.8</v>
      </c>
      <c r="L132" s="661">
        <v>0</v>
      </c>
      <c r="M132" s="622"/>
      <c r="N132" s="662">
        <f t="shared" si="0"/>
        <v>0</v>
      </c>
      <c r="O132" s="622"/>
      <c r="P132" s="622"/>
      <c r="Q132" s="622"/>
      <c r="R132" s="64"/>
      <c r="T132" s="103" t="s">
        <v>17</v>
      </c>
      <c r="U132" s="104" t="s">
        <v>33</v>
      </c>
      <c r="V132" s="18"/>
      <c r="W132" s="105">
        <f t="shared" si="1"/>
        <v>0</v>
      </c>
      <c r="X132" s="105">
        <v>0</v>
      </c>
      <c r="Y132" s="105">
        <f t="shared" si="2"/>
        <v>0</v>
      </c>
      <c r="Z132" s="105">
        <v>0</v>
      </c>
      <c r="AA132" s="106">
        <f t="shared" si="3"/>
        <v>0</v>
      </c>
      <c r="AR132" s="7" t="s">
        <v>104</v>
      </c>
      <c r="AT132" s="7" t="s">
        <v>101</v>
      </c>
      <c r="AU132" s="7" t="s">
        <v>9</v>
      </c>
      <c r="AY132" s="7" t="s">
        <v>100</v>
      </c>
      <c r="BE132" s="107">
        <f t="shared" si="4"/>
        <v>0</v>
      </c>
      <c r="BF132" s="107">
        <f t="shared" si="5"/>
        <v>0</v>
      </c>
      <c r="BG132" s="107">
        <f t="shared" si="6"/>
        <v>0</v>
      </c>
      <c r="BH132" s="107">
        <f t="shared" si="7"/>
        <v>0</v>
      </c>
      <c r="BI132" s="107">
        <f t="shared" si="8"/>
        <v>0</v>
      </c>
      <c r="BJ132" s="7" t="s">
        <v>80</v>
      </c>
      <c r="BK132" s="107">
        <f t="shared" si="9"/>
        <v>0</v>
      </c>
      <c r="BL132" s="7" t="s">
        <v>104</v>
      </c>
      <c r="BM132" s="7" t="s">
        <v>599</v>
      </c>
    </row>
    <row r="133" spans="2:65" s="16" customFormat="1" ht="28.9" customHeight="1">
      <c r="B133" s="62"/>
      <c r="C133" s="100">
        <v>5</v>
      </c>
      <c r="D133" s="100" t="s">
        <v>101</v>
      </c>
      <c r="E133" s="101" t="s">
        <v>600</v>
      </c>
      <c r="F133" s="660" t="s">
        <v>601</v>
      </c>
      <c r="G133" s="622"/>
      <c r="H133" s="622"/>
      <c r="I133" s="622"/>
      <c r="J133" s="102" t="s">
        <v>160</v>
      </c>
      <c r="K133" s="112">
        <v>5.76</v>
      </c>
      <c r="L133" s="661">
        <v>0</v>
      </c>
      <c r="M133" s="622"/>
      <c r="N133" s="662">
        <f t="shared" si="0"/>
        <v>0</v>
      </c>
      <c r="O133" s="622"/>
      <c r="P133" s="622"/>
      <c r="Q133" s="622"/>
      <c r="R133" s="64"/>
      <c r="T133" s="103" t="s">
        <v>17</v>
      </c>
      <c r="U133" s="104" t="s">
        <v>33</v>
      </c>
      <c r="V133" s="18"/>
      <c r="W133" s="105">
        <f t="shared" si="1"/>
        <v>0</v>
      </c>
      <c r="X133" s="105">
        <v>0</v>
      </c>
      <c r="Y133" s="105">
        <f t="shared" si="2"/>
        <v>0</v>
      </c>
      <c r="Z133" s="105">
        <v>0</v>
      </c>
      <c r="AA133" s="106">
        <f t="shared" si="3"/>
        <v>0</v>
      </c>
      <c r="AR133" s="7" t="s">
        <v>104</v>
      </c>
      <c r="AT133" s="7" t="s">
        <v>101</v>
      </c>
      <c r="AU133" s="7" t="s">
        <v>9</v>
      </c>
      <c r="AY133" s="7" t="s">
        <v>100</v>
      </c>
      <c r="BE133" s="107">
        <f t="shared" si="4"/>
        <v>0</v>
      </c>
      <c r="BF133" s="107">
        <f t="shared" si="5"/>
        <v>0</v>
      </c>
      <c r="BG133" s="107">
        <f t="shared" si="6"/>
        <v>0</v>
      </c>
      <c r="BH133" s="107">
        <f t="shared" si="7"/>
        <v>0</v>
      </c>
      <c r="BI133" s="107">
        <f t="shared" si="8"/>
        <v>0</v>
      </c>
      <c r="BJ133" s="7" t="s">
        <v>80</v>
      </c>
      <c r="BK133" s="107">
        <f t="shared" si="9"/>
        <v>0</v>
      </c>
      <c r="BL133" s="7" t="s">
        <v>104</v>
      </c>
      <c r="BM133" s="7" t="s">
        <v>602</v>
      </c>
    </row>
    <row r="134" spans="2:65" s="16" customFormat="1" ht="28.9" customHeight="1">
      <c r="B134" s="62"/>
      <c r="C134" s="100">
        <v>6</v>
      </c>
      <c r="D134" s="100" t="s">
        <v>101</v>
      </c>
      <c r="E134" s="101" t="s">
        <v>603</v>
      </c>
      <c r="F134" s="660" t="s">
        <v>604</v>
      </c>
      <c r="G134" s="622"/>
      <c r="H134" s="622"/>
      <c r="I134" s="622"/>
      <c r="J134" s="102" t="s">
        <v>160</v>
      </c>
      <c r="K134" s="112">
        <v>28.8</v>
      </c>
      <c r="L134" s="661">
        <v>0</v>
      </c>
      <c r="M134" s="622"/>
      <c r="N134" s="662">
        <f t="shared" si="0"/>
        <v>0</v>
      </c>
      <c r="O134" s="622"/>
      <c r="P134" s="622"/>
      <c r="Q134" s="622"/>
      <c r="R134" s="64"/>
      <c r="T134" s="103" t="s">
        <v>17</v>
      </c>
      <c r="U134" s="104" t="s">
        <v>33</v>
      </c>
      <c r="V134" s="18"/>
      <c r="W134" s="105">
        <f t="shared" si="1"/>
        <v>0</v>
      </c>
      <c r="X134" s="105">
        <v>0</v>
      </c>
      <c r="Y134" s="105">
        <f t="shared" si="2"/>
        <v>0</v>
      </c>
      <c r="Z134" s="105">
        <v>0</v>
      </c>
      <c r="AA134" s="106">
        <f t="shared" si="3"/>
        <v>0</v>
      </c>
      <c r="AR134" s="7" t="s">
        <v>104</v>
      </c>
      <c r="AT134" s="7" t="s">
        <v>101</v>
      </c>
      <c r="AU134" s="7" t="s">
        <v>9</v>
      </c>
      <c r="AY134" s="7" t="s">
        <v>100</v>
      </c>
      <c r="BE134" s="107">
        <f t="shared" si="4"/>
        <v>0</v>
      </c>
      <c r="BF134" s="107">
        <f t="shared" si="5"/>
        <v>0</v>
      </c>
      <c r="BG134" s="107">
        <f t="shared" si="6"/>
        <v>0</v>
      </c>
      <c r="BH134" s="107">
        <f t="shared" si="7"/>
        <v>0</v>
      </c>
      <c r="BI134" s="107">
        <f t="shared" si="8"/>
        <v>0</v>
      </c>
      <c r="BJ134" s="7" t="s">
        <v>80</v>
      </c>
      <c r="BK134" s="107">
        <f t="shared" si="9"/>
        <v>0</v>
      </c>
      <c r="BL134" s="7" t="s">
        <v>104</v>
      </c>
      <c r="BM134" s="7" t="s">
        <v>605</v>
      </c>
    </row>
    <row r="135" spans="2:65" s="16" customFormat="1" ht="28.9" customHeight="1">
      <c r="B135" s="62"/>
      <c r="C135" s="100">
        <v>7</v>
      </c>
      <c r="D135" s="100" t="s">
        <v>101</v>
      </c>
      <c r="E135" s="101" t="s">
        <v>606</v>
      </c>
      <c r="F135" s="660" t="s">
        <v>607</v>
      </c>
      <c r="G135" s="622"/>
      <c r="H135" s="622"/>
      <c r="I135" s="622"/>
      <c r="J135" s="102" t="s">
        <v>160</v>
      </c>
      <c r="K135" s="112">
        <v>5.76</v>
      </c>
      <c r="L135" s="661">
        <v>0</v>
      </c>
      <c r="M135" s="622"/>
      <c r="N135" s="662">
        <f t="shared" si="0"/>
        <v>0</v>
      </c>
      <c r="O135" s="622"/>
      <c r="P135" s="622"/>
      <c r="Q135" s="622"/>
      <c r="R135" s="64"/>
      <c r="T135" s="103" t="s">
        <v>17</v>
      </c>
      <c r="U135" s="104" t="s">
        <v>33</v>
      </c>
      <c r="V135" s="18"/>
      <c r="W135" s="105">
        <f t="shared" si="1"/>
        <v>0</v>
      </c>
      <c r="X135" s="105">
        <v>0</v>
      </c>
      <c r="Y135" s="105">
        <f t="shared" si="2"/>
        <v>0</v>
      </c>
      <c r="Z135" s="105">
        <v>0</v>
      </c>
      <c r="AA135" s="106">
        <f t="shared" si="3"/>
        <v>0</v>
      </c>
      <c r="AR135" s="7" t="s">
        <v>104</v>
      </c>
      <c r="AT135" s="7" t="s">
        <v>101</v>
      </c>
      <c r="AU135" s="7" t="s">
        <v>9</v>
      </c>
      <c r="AY135" s="7" t="s">
        <v>100</v>
      </c>
      <c r="BE135" s="107">
        <f t="shared" si="4"/>
        <v>0</v>
      </c>
      <c r="BF135" s="107">
        <f t="shared" si="5"/>
        <v>0</v>
      </c>
      <c r="BG135" s="107">
        <f t="shared" si="6"/>
        <v>0</v>
      </c>
      <c r="BH135" s="107">
        <f t="shared" si="7"/>
        <v>0</v>
      </c>
      <c r="BI135" s="107">
        <f t="shared" si="8"/>
        <v>0</v>
      </c>
      <c r="BJ135" s="7" t="s">
        <v>80</v>
      </c>
      <c r="BK135" s="107">
        <f t="shared" si="9"/>
        <v>0</v>
      </c>
      <c r="BL135" s="7" t="s">
        <v>104</v>
      </c>
      <c r="BM135" s="7" t="s">
        <v>608</v>
      </c>
    </row>
    <row r="136" spans="2:65" s="16" customFormat="1" ht="28.9" customHeight="1">
      <c r="B136" s="62"/>
      <c r="C136" s="100">
        <v>8</v>
      </c>
      <c r="D136" s="100" t="s">
        <v>101</v>
      </c>
      <c r="E136" s="101" t="s">
        <v>609</v>
      </c>
      <c r="F136" s="660" t="s">
        <v>610</v>
      </c>
      <c r="G136" s="622"/>
      <c r="H136" s="622"/>
      <c r="I136" s="622"/>
      <c r="J136" s="102" t="s">
        <v>160</v>
      </c>
      <c r="K136" s="112">
        <v>4.32</v>
      </c>
      <c r="L136" s="661">
        <v>0</v>
      </c>
      <c r="M136" s="622"/>
      <c r="N136" s="662">
        <f t="shared" si="0"/>
        <v>0</v>
      </c>
      <c r="O136" s="622"/>
      <c r="P136" s="622"/>
      <c r="Q136" s="622"/>
      <c r="R136" s="64"/>
      <c r="T136" s="103" t="s">
        <v>17</v>
      </c>
      <c r="U136" s="104" t="s">
        <v>33</v>
      </c>
      <c r="V136" s="18"/>
      <c r="W136" s="105">
        <f t="shared" si="1"/>
        <v>0</v>
      </c>
      <c r="X136" s="105">
        <v>0</v>
      </c>
      <c r="Y136" s="105">
        <f t="shared" si="2"/>
        <v>0</v>
      </c>
      <c r="Z136" s="105">
        <v>0</v>
      </c>
      <c r="AA136" s="106">
        <f t="shared" si="3"/>
        <v>0</v>
      </c>
      <c r="AR136" s="7" t="s">
        <v>104</v>
      </c>
      <c r="AT136" s="7" t="s">
        <v>101</v>
      </c>
      <c r="AU136" s="7" t="s">
        <v>9</v>
      </c>
      <c r="AY136" s="7" t="s">
        <v>100</v>
      </c>
      <c r="BE136" s="107">
        <f t="shared" si="4"/>
        <v>0</v>
      </c>
      <c r="BF136" s="107">
        <f t="shared" si="5"/>
        <v>0</v>
      </c>
      <c r="BG136" s="107">
        <f t="shared" si="6"/>
        <v>0</v>
      </c>
      <c r="BH136" s="107">
        <f t="shared" si="7"/>
        <v>0</v>
      </c>
      <c r="BI136" s="107">
        <f t="shared" si="8"/>
        <v>0</v>
      </c>
      <c r="BJ136" s="7" t="s">
        <v>80</v>
      </c>
      <c r="BK136" s="107">
        <f t="shared" si="9"/>
        <v>0</v>
      </c>
      <c r="BL136" s="7" t="s">
        <v>104</v>
      </c>
      <c r="BM136" s="7" t="s">
        <v>611</v>
      </c>
    </row>
    <row r="137" spans="2:65" s="16" customFormat="1" ht="20.45" customHeight="1">
      <c r="B137" s="62"/>
      <c r="C137" s="100">
        <v>9</v>
      </c>
      <c r="D137" s="100" t="s">
        <v>101</v>
      </c>
      <c r="E137" s="101" t="s">
        <v>612</v>
      </c>
      <c r="F137" s="660" t="s">
        <v>613</v>
      </c>
      <c r="G137" s="622"/>
      <c r="H137" s="622"/>
      <c r="I137" s="622"/>
      <c r="J137" s="102" t="s">
        <v>160</v>
      </c>
      <c r="K137" s="112">
        <v>5.76</v>
      </c>
      <c r="L137" s="661">
        <v>0</v>
      </c>
      <c r="M137" s="622"/>
      <c r="N137" s="662">
        <f t="shared" si="0"/>
        <v>0</v>
      </c>
      <c r="O137" s="622"/>
      <c r="P137" s="622"/>
      <c r="Q137" s="622"/>
      <c r="R137" s="64"/>
      <c r="T137" s="103" t="s">
        <v>17</v>
      </c>
      <c r="U137" s="104" t="s">
        <v>33</v>
      </c>
      <c r="V137" s="18"/>
      <c r="W137" s="105">
        <f t="shared" si="1"/>
        <v>0</v>
      </c>
      <c r="X137" s="105">
        <v>0</v>
      </c>
      <c r="Y137" s="105">
        <f t="shared" si="2"/>
        <v>0</v>
      </c>
      <c r="Z137" s="105">
        <v>0</v>
      </c>
      <c r="AA137" s="106">
        <f t="shared" si="3"/>
        <v>0</v>
      </c>
      <c r="AR137" s="7" t="s">
        <v>104</v>
      </c>
      <c r="AT137" s="7" t="s">
        <v>101</v>
      </c>
      <c r="AU137" s="7" t="s">
        <v>9</v>
      </c>
      <c r="AY137" s="7" t="s">
        <v>100</v>
      </c>
      <c r="BE137" s="107">
        <f t="shared" si="4"/>
        <v>0</v>
      </c>
      <c r="BF137" s="107">
        <f t="shared" si="5"/>
        <v>0</v>
      </c>
      <c r="BG137" s="107">
        <f t="shared" si="6"/>
        <v>0</v>
      </c>
      <c r="BH137" s="107">
        <f t="shared" si="7"/>
        <v>0</v>
      </c>
      <c r="BI137" s="107">
        <f t="shared" si="8"/>
        <v>0</v>
      </c>
      <c r="BJ137" s="7" t="s">
        <v>80</v>
      </c>
      <c r="BK137" s="107">
        <f t="shared" si="9"/>
        <v>0</v>
      </c>
      <c r="BL137" s="7" t="s">
        <v>104</v>
      </c>
      <c r="BM137" s="7" t="s">
        <v>614</v>
      </c>
    </row>
    <row r="138" spans="2:63" s="88" customFormat="1" ht="29.85" customHeight="1">
      <c r="B138" s="89"/>
      <c r="C138" s="90"/>
      <c r="D138" s="99" t="s">
        <v>53</v>
      </c>
      <c r="E138" s="99"/>
      <c r="F138" s="99"/>
      <c r="G138" s="99"/>
      <c r="H138" s="99"/>
      <c r="I138" s="99"/>
      <c r="J138" s="99"/>
      <c r="K138" s="99"/>
      <c r="L138" s="99"/>
      <c r="M138" s="99"/>
      <c r="N138" s="653">
        <f>SUM(N139:Q148)</f>
        <v>0</v>
      </c>
      <c r="O138" s="654"/>
      <c r="P138" s="654"/>
      <c r="Q138" s="654"/>
      <c r="R138" s="92"/>
      <c r="T138" s="93"/>
      <c r="U138" s="90"/>
      <c r="V138" s="90"/>
      <c r="W138" s="94">
        <f>SUM(W139:W148)</f>
        <v>0</v>
      </c>
      <c r="X138" s="90"/>
      <c r="Y138" s="94">
        <f>SUM(Y139:Y148)</f>
        <v>0</v>
      </c>
      <c r="Z138" s="90"/>
      <c r="AA138" s="95">
        <f>SUM(AA139:AA148)</f>
        <v>0</v>
      </c>
      <c r="AR138" s="96" t="s">
        <v>80</v>
      </c>
      <c r="AT138" s="97" t="s">
        <v>98</v>
      </c>
      <c r="AU138" s="97" t="s">
        <v>80</v>
      </c>
      <c r="AY138" s="96" t="s">
        <v>100</v>
      </c>
      <c r="BK138" s="98">
        <f>SUM(BK139:BK148)</f>
        <v>0</v>
      </c>
    </row>
    <row r="139" spans="2:65" s="16" customFormat="1" ht="20.45" customHeight="1">
      <c r="B139" s="62"/>
      <c r="C139" s="108">
        <v>10</v>
      </c>
      <c r="D139" s="108" t="s">
        <v>105</v>
      </c>
      <c r="E139" s="109" t="s">
        <v>106</v>
      </c>
      <c r="F139" s="618" t="s">
        <v>825</v>
      </c>
      <c r="G139" s="619"/>
      <c r="H139" s="619"/>
      <c r="I139" s="619"/>
      <c r="J139" s="110" t="s">
        <v>107</v>
      </c>
      <c r="K139" s="111">
        <v>2</v>
      </c>
      <c r="L139" s="620">
        <v>0</v>
      </c>
      <c r="M139" s="619"/>
      <c r="N139" s="621">
        <f aca="true" t="shared" si="10" ref="N139:N148">ROUND(L139*K139,2)</f>
        <v>0</v>
      </c>
      <c r="O139" s="622"/>
      <c r="P139" s="622"/>
      <c r="Q139" s="622"/>
      <c r="R139" s="64"/>
      <c r="T139" s="103" t="s">
        <v>17</v>
      </c>
      <c r="U139" s="104" t="s">
        <v>33</v>
      </c>
      <c r="V139" s="18"/>
      <c r="W139" s="105">
        <f aca="true" t="shared" si="11" ref="W139:W148">V139*K139</f>
        <v>0</v>
      </c>
      <c r="X139" s="105">
        <v>0</v>
      </c>
      <c r="Y139" s="105">
        <f aca="true" t="shared" si="12" ref="Y139:Y148">X139*K139</f>
        <v>0</v>
      </c>
      <c r="Z139" s="105">
        <v>0</v>
      </c>
      <c r="AA139" s="106">
        <f aca="true" t="shared" si="13" ref="AA139:AA148">Z139*K139</f>
        <v>0</v>
      </c>
      <c r="AR139" s="7" t="s">
        <v>108</v>
      </c>
      <c r="AT139" s="7" t="s">
        <v>105</v>
      </c>
      <c r="AU139" s="7" t="s">
        <v>9</v>
      </c>
      <c r="AY139" s="7" t="s">
        <v>100</v>
      </c>
      <c r="BE139" s="107">
        <f aca="true" t="shared" si="14" ref="BE139:BE148">IF(U139="základní",N139,0)</f>
        <v>0</v>
      </c>
      <c r="BF139" s="107">
        <f aca="true" t="shared" si="15" ref="BF139:BF148">IF(U139="snížená",N139,0)</f>
        <v>0</v>
      </c>
      <c r="BG139" s="107">
        <f aca="true" t="shared" si="16" ref="BG139:BG148">IF(U139="zákl. přenesená",N139,0)</f>
        <v>0</v>
      </c>
      <c r="BH139" s="107">
        <f aca="true" t="shared" si="17" ref="BH139:BH148">IF(U139="sníž. přenesená",N139,0)</f>
        <v>0</v>
      </c>
      <c r="BI139" s="107">
        <f aca="true" t="shared" si="18" ref="BI139:BI148">IF(U139="nulová",N139,0)</f>
        <v>0</v>
      </c>
      <c r="BJ139" s="7" t="s">
        <v>80</v>
      </c>
      <c r="BK139" s="107">
        <f aca="true" t="shared" si="19" ref="BK139:BK148">ROUND(L139*K139,2)</f>
        <v>0</v>
      </c>
      <c r="BL139" s="7" t="s">
        <v>108</v>
      </c>
      <c r="BM139" s="7" t="s">
        <v>615</v>
      </c>
    </row>
    <row r="140" spans="2:65" s="16" customFormat="1" ht="28.9" customHeight="1">
      <c r="B140" s="62"/>
      <c r="C140" s="108">
        <v>11</v>
      </c>
      <c r="D140" s="108" t="s">
        <v>105</v>
      </c>
      <c r="E140" s="109" t="s">
        <v>111</v>
      </c>
      <c r="F140" s="618" t="s">
        <v>112</v>
      </c>
      <c r="G140" s="619"/>
      <c r="H140" s="619"/>
      <c r="I140" s="619"/>
      <c r="J140" s="110" t="s">
        <v>113</v>
      </c>
      <c r="K140" s="111">
        <v>0.023</v>
      </c>
      <c r="L140" s="620">
        <v>0</v>
      </c>
      <c r="M140" s="619"/>
      <c r="N140" s="621">
        <f t="shared" si="10"/>
        <v>0</v>
      </c>
      <c r="O140" s="622"/>
      <c r="P140" s="622"/>
      <c r="Q140" s="622"/>
      <c r="R140" s="64"/>
      <c r="T140" s="103" t="s">
        <v>17</v>
      </c>
      <c r="U140" s="104" t="s">
        <v>33</v>
      </c>
      <c r="V140" s="18"/>
      <c r="W140" s="105">
        <f t="shared" si="11"/>
        <v>0</v>
      </c>
      <c r="X140" s="105">
        <v>0</v>
      </c>
      <c r="Y140" s="105">
        <f t="shared" si="12"/>
        <v>0</v>
      </c>
      <c r="Z140" s="105">
        <v>0</v>
      </c>
      <c r="AA140" s="106">
        <f t="shared" si="13"/>
        <v>0</v>
      </c>
      <c r="AR140" s="7" t="s">
        <v>108</v>
      </c>
      <c r="AT140" s="7" t="s">
        <v>105</v>
      </c>
      <c r="AU140" s="7" t="s">
        <v>9</v>
      </c>
      <c r="AY140" s="7" t="s">
        <v>100</v>
      </c>
      <c r="BE140" s="107">
        <f t="shared" si="14"/>
        <v>0</v>
      </c>
      <c r="BF140" s="107">
        <f t="shared" si="15"/>
        <v>0</v>
      </c>
      <c r="BG140" s="107">
        <f t="shared" si="16"/>
        <v>0</v>
      </c>
      <c r="BH140" s="107">
        <f t="shared" si="17"/>
        <v>0</v>
      </c>
      <c r="BI140" s="107">
        <f t="shared" si="18"/>
        <v>0</v>
      </c>
      <c r="BJ140" s="7" t="s">
        <v>80</v>
      </c>
      <c r="BK140" s="107">
        <f t="shared" si="19"/>
        <v>0</v>
      </c>
      <c r="BL140" s="7" t="s">
        <v>108</v>
      </c>
      <c r="BM140" s="7" t="s">
        <v>616</v>
      </c>
    </row>
    <row r="141" spans="2:65" s="16" customFormat="1" ht="28.9" customHeight="1">
      <c r="B141" s="62"/>
      <c r="C141" s="108">
        <v>12</v>
      </c>
      <c r="D141" s="108" t="s">
        <v>105</v>
      </c>
      <c r="E141" s="109" t="s">
        <v>115</v>
      </c>
      <c r="F141" s="618" t="s">
        <v>116</v>
      </c>
      <c r="G141" s="619"/>
      <c r="H141" s="619"/>
      <c r="I141" s="619"/>
      <c r="J141" s="110" t="s">
        <v>113</v>
      </c>
      <c r="K141" s="111">
        <v>0.072</v>
      </c>
      <c r="L141" s="620">
        <v>0</v>
      </c>
      <c r="M141" s="619"/>
      <c r="N141" s="621">
        <f t="shared" si="10"/>
        <v>0</v>
      </c>
      <c r="O141" s="622"/>
      <c r="P141" s="622"/>
      <c r="Q141" s="622"/>
      <c r="R141" s="64"/>
      <c r="T141" s="103" t="s">
        <v>17</v>
      </c>
      <c r="U141" s="104" t="s">
        <v>33</v>
      </c>
      <c r="V141" s="18"/>
      <c r="W141" s="105">
        <f t="shared" si="11"/>
        <v>0</v>
      </c>
      <c r="X141" s="105">
        <v>0</v>
      </c>
      <c r="Y141" s="105">
        <f t="shared" si="12"/>
        <v>0</v>
      </c>
      <c r="Z141" s="105">
        <v>0</v>
      </c>
      <c r="AA141" s="106">
        <f t="shared" si="13"/>
        <v>0</v>
      </c>
      <c r="AR141" s="7" t="s">
        <v>108</v>
      </c>
      <c r="AT141" s="7" t="s">
        <v>105</v>
      </c>
      <c r="AU141" s="7" t="s">
        <v>9</v>
      </c>
      <c r="AY141" s="7" t="s">
        <v>100</v>
      </c>
      <c r="BE141" s="107">
        <f t="shared" si="14"/>
        <v>0</v>
      </c>
      <c r="BF141" s="107">
        <f t="shared" si="15"/>
        <v>0</v>
      </c>
      <c r="BG141" s="107">
        <f t="shared" si="16"/>
        <v>0</v>
      </c>
      <c r="BH141" s="107">
        <f t="shared" si="17"/>
        <v>0</v>
      </c>
      <c r="BI141" s="107">
        <f t="shared" si="18"/>
        <v>0</v>
      </c>
      <c r="BJ141" s="7" t="s">
        <v>80</v>
      </c>
      <c r="BK141" s="107">
        <f t="shared" si="19"/>
        <v>0</v>
      </c>
      <c r="BL141" s="7" t="s">
        <v>108</v>
      </c>
      <c r="BM141" s="7" t="s">
        <v>617</v>
      </c>
    </row>
    <row r="142" spans="2:65" s="16" customFormat="1" ht="20.45" customHeight="1">
      <c r="B142" s="62"/>
      <c r="C142" s="108">
        <v>13</v>
      </c>
      <c r="D142" s="108" t="s">
        <v>105</v>
      </c>
      <c r="E142" s="109" t="s">
        <v>119</v>
      </c>
      <c r="F142" s="618" t="s">
        <v>824</v>
      </c>
      <c r="G142" s="619"/>
      <c r="H142" s="619"/>
      <c r="I142" s="619"/>
      <c r="J142" s="110" t="s">
        <v>120</v>
      </c>
      <c r="K142" s="111">
        <v>6.861</v>
      </c>
      <c r="L142" s="620">
        <v>0</v>
      </c>
      <c r="M142" s="619"/>
      <c r="N142" s="621">
        <f t="shared" si="10"/>
        <v>0</v>
      </c>
      <c r="O142" s="622"/>
      <c r="P142" s="622"/>
      <c r="Q142" s="622"/>
      <c r="R142" s="64"/>
      <c r="T142" s="103" t="s">
        <v>17</v>
      </c>
      <c r="U142" s="104" t="s">
        <v>33</v>
      </c>
      <c r="V142" s="18"/>
      <c r="W142" s="105">
        <f t="shared" si="11"/>
        <v>0</v>
      </c>
      <c r="X142" s="105">
        <v>0</v>
      </c>
      <c r="Y142" s="105">
        <f t="shared" si="12"/>
        <v>0</v>
      </c>
      <c r="Z142" s="105">
        <v>0</v>
      </c>
      <c r="AA142" s="106">
        <f t="shared" si="13"/>
        <v>0</v>
      </c>
      <c r="AR142" s="7" t="s">
        <v>108</v>
      </c>
      <c r="AT142" s="7" t="s">
        <v>105</v>
      </c>
      <c r="AU142" s="7" t="s">
        <v>9</v>
      </c>
      <c r="AY142" s="7" t="s">
        <v>100</v>
      </c>
      <c r="BE142" s="107">
        <f t="shared" si="14"/>
        <v>0</v>
      </c>
      <c r="BF142" s="107">
        <f t="shared" si="15"/>
        <v>0</v>
      </c>
      <c r="BG142" s="107">
        <f t="shared" si="16"/>
        <v>0</v>
      </c>
      <c r="BH142" s="107">
        <f t="shared" si="17"/>
        <v>0</v>
      </c>
      <c r="BI142" s="107">
        <f t="shared" si="18"/>
        <v>0</v>
      </c>
      <c r="BJ142" s="7" t="s">
        <v>80</v>
      </c>
      <c r="BK142" s="107">
        <f t="shared" si="19"/>
        <v>0</v>
      </c>
      <c r="BL142" s="7" t="s">
        <v>108</v>
      </c>
      <c r="BM142" s="7" t="s">
        <v>618</v>
      </c>
    </row>
    <row r="143" spans="2:65" s="16" customFormat="1" ht="28.9" customHeight="1">
      <c r="B143" s="62"/>
      <c r="C143" s="108">
        <v>14</v>
      </c>
      <c r="D143" s="108" t="s">
        <v>105</v>
      </c>
      <c r="E143" s="109" t="s">
        <v>123</v>
      </c>
      <c r="F143" s="618" t="s">
        <v>826</v>
      </c>
      <c r="G143" s="619"/>
      <c r="H143" s="619"/>
      <c r="I143" s="619"/>
      <c r="J143" s="110" t="s">
        <v>120</v>
      </c>
      <c r="K143" s="111">
        <v>46.033</v>
      </c>
      <c r="L143" s="620">
        <v>0</v>
      </c>
      <c r="M143" s="619"/>
      <c r="N143" s="621">
        <f t="shared" si="10"/>
        <v>0</v>
      </c>
      <c r="O143" s="622"/>
      <c r="P143" s="622"/>
      <c r="Q143" s="622"/>
      <c r="R143" s="64"/>
      <c r="T143" s="103" t="s">
        <v>17</v>
      </c>
      <c r="U143" s="104" t="s">
        <v>33</v>
      </c>
      <c r="V143" s="18"/>
      <c r="W143" s="105">
        <f t="shared" si="11"/>
        <v>0</v>
      </c>
      <c r="X143" s="105">
        <v>0</v>
      </c>
      <c r="Y143" s="105">
        <f t="shared" si="12"/>
        <v>0</v>
      </c>
      <c r="Z143" s="105">
        <v>0</v>
      </c>
      <c r="AA143" s="106">
        <f t="shared" si="13"/>
        <v>0</v>
      </c>
      <c r="AR143" s="7" t="s">
        <v>108</v>
      </c>
      <c r="AT143" s="7" t="s">
        <v>105</v>
      </c>
      <c r="AU143" s="7" t="s">
        <v>9</v>
      </c>
      <c r="AY143" s="7" t="s">
        <v>100</v>
      </c>
      <c r="BE143" s="107">
        <f t="shared" si="14"/>
        <v>0</v>
      </c>
      <c r="BF143" s="107">
        <f t="shared" si="15"/>
        <v>0</v>
      </c>
      <c r="BG143" s="107">
        <f t="shared" si="16"/>
        <v>0</v>
      </c>
      <c r="BH143" s="107">
        <f t="shared" si="17"/>
        <v>0</v>
      </c>
      <c r="BI143" s="107">
        <f t="shared" si="18"/>
        <v>0</v>
      </c>
      <c r="BJ143" s="7" t="s">
        <v>80</v>
      </c>
      <c r="BK143" s="107">
        <f t="shared" si="19"/>
        <v>0</v>
      </c>
      <c r="BL143" s="7" t="s">
        <v>108</v>
      </c>
      <c r="BM143" s="7" t="s">
        <v>619</v>
      </c>
    </row>
    <row r="144" spans="2:65" s="16" customFormat="1" ht="28.9" customHeight="1">
      <c r="B144" s="62"/>
      <c r="C144" s="108">
        <v>15</v>
      </c>
      <c r="D144" s="108" t="s">
        <v>105</v>
      </c>
      <c r="E144" s="109" t="s">
        <v>126</v>
      </c>
      <c r="F144" s="618" t="s">
        <v>828</v>
      </c>
      <c r="G144" s="619"/>
      <c r="H144" s="619"/>
      <c r="I144" s="619"/>
      <c r="J144" s="110" t="s">
        <v>120</v>
      </c>
      <c r="K144" s="111">
        <v>11.459</v>
      </c>
      <c r="L144" s="620">
        <v>0</v>
      </c>
      <c r="M144" s="619"/>
      <c r="N144" s="621">
        <f t="shared" si="10"/>
        <v>0</v>
      </c>
      <c r="O144" s="622"/>
      <c r="P144" s="622"/>
      <c r="Q144" s="622"/>
      <c r="R144" s="64"/>
      <c r="T144" s="103" t="s">
        <v>17</v>
      </c>
      <c r="U144" s="104" t="s">
        <v>33</v>
      </c>
      <c r="V144" s="18"/>
      <c r="W144" s="105">
        <f t="shared" si="11"/>
        <v>0</v>
      </c>
      <c r="X144" s="105">
        <v>0</v>
      </c>
      <c r="Y144" s="105">
        <f t="shared" si="12"/>
        <v>0</v>
      </c>
      <c r="Z144" s="105">
        <v>0</v>
      </c>
      <c r="AA144" s="106">
        <f t="shared" si="13"/>
        <v>0</v>
      </c>
      <c r="AR144" s="7" t="s">
        <v>108</v>
      </c>
      <c r="AT144" s="7" t="s">
        <v>105</v>
      </c>
      <c r="AU144" s="7" t="s">
        <v>9</v>
      </c>
      <c r="AY144" s="7" t="s">
        <v>100</v>
      </c>
      <c r="BE144" s="107">
        <f t="shared" si="14"/>
        <v>0</v>
      </c>
      <c r="BF144" s="107">
        <f t="shared" si="15"/>
        <v>0</v>
      </c>
      <c r="BG144" s="107">
        <f t="shared" si="16"/>
        <v>0</v>
      </c>
      <c r="BH144" s="107">
        <f t="shared" si="17"/>
        <v>0</v>
      </c>
      <c r="BI144" s="107">
        <f t="shared" si="18"/>
        <v>0</v>
      </c>
      <c r="BJ144" s="7" t="s">
        <v>80</v>
      </c>
      <c r="BK144" s="107">
        <f t="shared" si="19"/>
        <v>0</v>
      </c>
      <c r="BL144" s="7" t="s">
        <v>108</v>
      </c>
      <c r="BM144" s="7" t="s">
        <v>620</v>
      </c>
    </row>
    <row r="145" spans="2:65" s="16" customFormat="1" ht="28.9" customHeight="1">
      <c r="B145" s="62"/>
      <c r="C145" s="108">
        <v>16</v>
      </c>
      <c r="D145" s="108" t="s">
        <v>105</v>
      </c>
      <c r="E145" s="109" t="s">
        <v>129</v>
      </c>
      <c r="F145" s="618" t="s">
        <v>130</v>
      </c>
      <c r="G145" s="619"/>
      <c r="H145" s="619"/>
      <c r="I145" s="619"/>
      <c r="J145" s="110" t="s">
        <v>131</v>
      </c>
      <c r="K145" s="111">
        <v>39</v>
      </c>
      <c r="L145" s="620">
        <v>0</v>
      </c>
      <c r="M145" s="619"/>
      <c r="N145" s="621">
        <f t="shared" si="10"/>
        <v>0</v>
      </c>
      <c r="O145" s="622"/>
      <c r="P145" s="622"/>
      <c r="Q145" s="622"/>
      <c r="R145" s="64"/>
      <c r="T145" s="103" t="s">
        <v>17</v>
      </c>
      <c r="U145" s="104" t="s">
        <v>33</v>
      </c>
      <c r="V145" s="18"/>
      <c r="W145" s="105">
        <f t="shared" si="11"/>
        <v>0</v>
      </c>
      <c r="X145" s="105">
        <v>0</v>
      </c>
      <c r="Y145" s="105">
        <f t="shared" si="12"/>
        <v>0</v>
      </c>
      <c r="Z145" s="105">
        <v>0</v>
      </c>
      <c r="AA145" s="106">
        <f t="shared" si="13"/>
        <v>0</v>
      </c>
      <c r="AR145" s="7" t="s">
        <v>108</v>
      </c>
      <c r="AT145" s="7" t="s">
        <v>105</v>
      </c>
      <c r="AU145" s="7" t="s">
        <v>9</v>
      </c>
      <c r="AY145" s="7" t="s">
        <v>100</v>
      </c>
      <c r="BE145" s="107">
        <f t="shared" si="14"/>
        <v>0</v>
      </c>
      <c r="BF145" s="107">
        <f t="shared" si="15"/>
        <v>0</v>
      </c>
      <c r="BG145" s="107">
        <f t="shared" si="16"/>
        <v>0</v>
      </c>
      <c r="BH145" s="107">
        <f t="shared" si="17"/>
        <v>0</v>
      </c>
      <c r="BI145" s="107">
        <f t="shared" si="18"/>
        <v>0</v>
      </c>
      <c r="BJ145" s="7" t="s">
        <v>80</v>
      </c>
      <c r="BK145" s="107">
        <f t="shared" si="19"/>
        <v>0</v>
      </c>
      <c r="BL145" s="7" t="s">
        <v>108</v>
      </c>
      <c r="BM145" s="7" t="s">
        <v>621</v>
      </c>
    </row>
    <row r="146" spans="2:65" s="16" customFormat="1" ht="28.9" customHeight="1">
      <c r="B146" s="62"/>
      <c r="C146" s="108">
        <v>17</v>
      </c>
      <c r="D146" s="108" t="s">
        <v>105</v>
      </c>
      <c r="E146" s="109" t="s">
        <v>133</v>
      </c>
      <c r="F146" s="618" t="s">
        <v>134</v>
      </c>
      <c r="G146" s="619"/>
      <c r="H146" s="619"/>
      <c r="I146" s="619"/>
      <c r="J146" s="110" t="s">
        <v>120</v>
      </c>
      <c r="K146" s="111">
        <v>1.29</v>
      </c>
      <c r="L146" s="620">
        <v>0</v>
      </c>
      <c r="M146" s="619"/>
      <c r="N146" s="621">
        <f t="shared" si="10"/>
        <v>0</v>
      </c>
      <c r="O146" s="622"/>
      <c r="P146" s="622"/>
      <c r="Q146" s="622"/>
      <c r="R146" s="64"/>
      <c r="T146" s="103" t="s">
        <v>17</v>
      </c>
      <c r="U146" s="104" t="s">
        <v>33</v>
      </c>
      <c r="V146" s="18"/>
      <c r="W146" s="105">
        <f t="shared" si="11"/>
        <v>0</v>
      </c>
      <c r="X146" s="105">
        <v>0</v>
      </c>
      <c r="Y146" s="105">
        <f t="shared" si="12"/>
        <v>0</v>
      </c>
      <c r="Z146" s="105">
        <v>0</v>
      </c>
      <c r="AA146" s="106">
        <f t="shared" si="13"/>
        <v>0</v>
      </c>
      <c r="AR146" s="7" t="s">
        <v>108</v>
      </c>
      <c r="AT146" s="7" t="s">
        <v>105</v>
      </c>
      <c r="AU146" s="7" t="s">
        <v>9</v>
      </c>
      <c r="AY146" s="7" t="s">
        <v>100</v>
      </c>
      <c r="BE146" s="107">
        <f t="shared" si="14"/>
        <v>0</v>
      </c>
      <c r="BF146" s="107">
        <f t="shared" si="15"/>
        <v>0</v>
      </c>
      <c r="BG146" s="107">
        <f t="shared" si="16"/>
        <v>0</v>
      </c>
      <c r="BH146" s="107">
        <f t="shared" si="17"/>
        <v>0</v>
      </c>
      <c r="BI146" s="107">
        <f t="shared" si="18"/>
        <v>0</v>
      </c>
      <c r="BJ146" s="7" t="s">
        <v>80</v>
      </c>
      <c r="BK146" s="107">
        <f t="shared" si="19"/>
        <v>0</v>
      </c>
      <c r="BL146" s="7" t="s">
        <v>108</v>
      </c>
      <c r="BM146" s="7" t="s">
        <v>622</v>
      </c>
    </row>
    <row r="147" spans="2:65" s="16" customFormat="1" ht="28.9" customHeight="1">
      <c r="B147" s="62"/>
      <c r="C147" s="108">
        <v>18</v>
      </c>
      <c r="D147" s="108" t="s">
        <v>105</v>
      </c>
      <c r="E147" s="109" t="s">
        <v>137</v>
      </c>
      <c r="F147" s="618" t="s">
        <v>809</v>
      </c>
      <c r="G147" s="619"/>
      <c r="H147" s="619"/>
      <c r="I147" s="619"/>
      <c r="J147" s="110" t="s">
        <v>120</v>
      </c>
      <c r="K147" s="111">
        <v>6.104</v>
      </c>
      <c r="L147" s="620">
        <v>0</v>
      </c>
      <c r="M147" s="619"/>
      <c r="N147" s="621">
        <f t="shared" si="10"/>
        <v>0</v>
      </c>
      <c r="O147" s="622"/>
      <c r="P147" s="622"/>
      <c r="Q147" s="622"/>
      <c r="R147" s="64"/>
      <c r="T147" s="103" t="s">
        <v>17</v>
      </c>
      <c r="U147" s="104" t="s">
        <v>33</v>
      </c>
      <c r="V147" s="18"/>
      <c r="W147" s="105">
        <f t="shared" si="11"/>
        <v>0</v>
      </c>
      <c r="X147" s="105">
        <v>0</v>
      </c>
      <c r="Y147" s="105">
        <f t="shared" si="12"/>
        <v>0</v>
      </c>
      <c r="Z147" s="105">
        <v>0</v>
      </c>
      <c r="AA147" s="106">
        <f t="shared" si="13"/>
        <v>0</v>
      </c>
      <c r="AR147" s="7" t="s">
        <v>108</v>
      </c>
      <c r="AT147" s="7" t="s">
        <v>105</v>
      </c>
      <c r="AU147" s="7" t="s">
        <v>9</v>
      </c>
      <c r="AY147" s="7" t="s">
        <v>100</v>
      </c>
      <c r="BE147" s="107">
        <f t="shared" si="14"/>
        <v>0</v>
      </c>
      <c r="BF147" s="107">
        <f t="shared" si="15"/>
        <v>0</v>
      </c>
      <c r="BG147" s="107">
        <f t="shared" si="16"/>
        <v>0</v>
      </c>
      <c r="BH147" s="107">
        <f t="shared" si="17"/>
        <v>0</v>
      </c>
      <c r="BI147" s="107">
        <f t="shared" si="18"/>
        <v>0</v>
      </c>
      <c r="BJ147" s="7" t="s">
        <v>80</v>
      </c>
      <c r="BK147" s="107">
        <f t="shared" si="19"/>
        <v>0</v>
      </c>
      <c r="BL147" s="7" t="s">
        <v>108</v>
      </c>
      <c r="BM147" s="7" t="s">
        <v>623</v>
      </c>
    </row>
    <row r="148" spans="2:65" s="16" customFormat="1" ht="28.9" customHeight="1">
      <c r="B148" s="62"/>
      <c r="C148" s="108">
        <v>19</v>
      </c>
      <c r="D148" s="108" t="s">
        <v>105</v>
      </c>
      <c r="E148" s="109" t="s">
        <v>139</v>
      </c>
      <c r="F148" s="618" t="s">
        <v>829</v>
      </c>
      <c r="G148" s="619"/>
      <c r="H148" s="619"/>
      <c r="I148" s="619"/>
      <c r="J148" s="110" t="s">
        <v>120</v>
      </c>
      <c r="K148" s="111">
        <v>0.78</v>
      </c>
      <c r="L148" s="620">
        <v>0</v>
      </c>
      <c r="M148" s="619"/>
      <c r="N148" s="621">
        <f t="shared" si="10"/>
        <v>0</v>
      </c>
      <c r="O148" s="622"/>
      <c r="P148" s="622"/>
      <c r="Q148" s="622"/>
      <c r="R148" s="64"/>
      <c r="T148" s="103" t="s">
        <v>17</v>
      </c>
      <c r="U148" s="104" t="s">
        <v>33</v>
      </c>
      <c r="V148" s="18"/>
      <c r="W148" s="105">
        <f t="shared" si="11"/>
        <v>0</v>
      </c>
      <c r="X148" s="105">
        <v>0</v>
      </c>
      <c r="Y148" s="105">
        <f t="shared" si="12"/>
        <v>0</v>
      </c>
      <c r="Z148" s="105">
        <v>0</v>
      </c>
      <c r="AA148" s="106">
        <f t="shared" si="13"/>
        <v>0</v>
      </c>
      <c r="AR148" s="7" t="s">
        <v>108</v>
      </c>
      <c r="AT148" s="7" t="s">
        <v>105</v>
      </c>
      <c r="AU148" s="7" t="s">
        <v>9</v>
      </c>
      <c r="AY148" s="7" t="s">
        <v>100</v>
      </c>
      <c r="BE148" s="107">
        <f t="shared" si="14"/>
        <v>0</v>
      </c>
      <c r="BF148" s="107">
        <f t="shared" si="15"/>
        <v>0</v>
      </c>
      <c r="BG148" s="107">
        <f t="shared" si="16"/>
        <v>0</v>
      </c>
      <c r="BH148" s="107">
        <f t="shared" si="17"/>
        <v>0</v>
      </c>
      <c r="BI148" s="107">
        <f t="shared" si="18"/>
        <v>0</v>
      </c>
      <c r="BJ148" s="7" t="s">
        <v>80</v>
      </c>
      <c r="BK148" s="107">
        <f t="shared" si="19"/>
        <v>0</v>
      </c>
      <c r="BL148" s="7" t="s">
        <v>108</v>
      </c>
      <c r="BM148" s="7" t="s">
        <v>624</v>
      </c>
    </row>
    <row r="149" spans="2:63" s="88" customFormat="1" ht="29.85" customHeight="1">
      <c r="B149" s="89"/>
      <c r="C149" s="90"/>
      <c r="D149" s="99" t="s">
        <v>54</v>
      </c>
      <c r="E149" s="99"/>
      <c r="F149" s="99"/>
      <c r="G149" s="99"/>
      <c r="H149" s="99"/>
      <c r="I149" s="99"/>
      <c r="J149" s="99"/>
      <c r="K149" s="99"/>
      <c r="L149" s="99"/>
      <c r="M149" s="99"/>
      <c r="N149" s="653">
        <f>SUM(N150:Q154)</f>
        <v>0</v>
      </c>
      <c r="O149" s="654"/>
      <c r="P149" s="654"/>
      <c r="Q149" s="654"/>
      <c r="R149" s="92"/>
      <c r="T149" s="93"/>
      <c r="U149" s="90"/>
      <c r="V149" s="90"/>
      <c r="W149" s="94">
        <f>SUM(W150:W154)</f>
        <v>0</v>
      </c>
      <c r="X149" s="90"/>
      <c r="Y149" s="94">
        <f>SUM(Y150:Y154)</f>
        <v>0</v>
      </c>
      <c r="Z149" s="90"/>
      <c r="AA149" s="95">
        <f>SUM(AA150:AA154)</f>
        <v>0</v>
      </c>
      <c r="AR149" s="96" t="s">
        <v>80</v>
      </c>
      <c r="AT149" s="97" t="s">
        <v>98</v>
      </c>
      <c r="AU149" s="97" t="s">
        <v>80</v>
      </c>
      <c r="AY149" s="96" t="s">
        <v>100</v>
      </c>
      <c r="BK149" s="98">
        <f>SUM(BK150:BK154)</f>
        <v>0</v>
      </c>
    </row>
    <row r="150" spans="2:65" s="16" customFormat="1" ht="40.15" customHeight="1">
      <c r="B150" s="62"/>
      <c r="C150" s="108">
        <v>20</v>
      </c>
      <c r="D150" s="108" t="s">
        <v>105</v>
      </c>
      <c r="E150" s="109" t="s">
        <v>141</v>
      </c>
      <c r="F150" s="618" t="s">
        <v>142</v>
      </c>
      <c r="G150" s="619"/>
      <c r="H150" s="619"/>
      <c r="I150" s="619"/>
      <c r="J150" s="110" t="s">
        <v>120</v>
      </c>
      <c r="K150" s="111">
        <v>18.47</v>
      </c>
      <c r="L150" s="620">
        <v>0</v>
      </c>
      <c r="M150" s="619"/>
      <c r="N150" s="621">
        <f>ROUND(L150*K150,2)</f>
        <v>0</v>
      </c>
      <c r="O150" s="622"/>
      <c r="P150" s="622"/>
      <c r="Q150" s="622"/>
      <c r="R150" s="64"/>
      <c r="T150" s="103" t="s">
        <v>17</v>
      </c>
      <c r="U150" s="104" t="s">
        <v>33</v>
      </c>
      <c r="V150" s="18"/>
      <c r="W150" s="105">
        <f>V150*K150</f>
        <v>0</v>
      </c>
      <c r="X150" s="105">
        <v>0</v>
      </c>
      <c r="Y150" s="105">
        <f>X150*K150</f>
        <v>0</v>
      </c>
      <c r="Z150" s="105">
        <v>0</v>
      </c>
      <c r="AA150" s="106">
        <f>Z150*K150</f>
        <v>0</v>
      </c>
      <c r="AR150" s="7" t="s">
        <v>128</v>
      </c>
      <c r="AT150" s="7" t="s">
        <v>105</v>
      </c>
      <c r="AU150" s="7" t="s">
        <v>9</v>
      </c>
      <c r="AY150" s="7" t="s">
        <v>100</v>
      </c>
      <c r="BE150" s="107">
        <f>IF(U150="základní",N150,0)</f>
        <v>0</v>
      </c>
      <c r="BF150" s="107">
        <f>IF(U150="snížená",N150,0)</f>
        <v>0</v>
      </c>
      <c r="BG150" s="107">
        <f>IF(U150="zákl. přenesená",N150,0)</f>
        <v>0</v>
      </c>
      <c r="BH150" s="107">
        <f>IF(U150="sníž. přenesená",N150,0)</f>
        <v>0</v>
      </c>
      <c r="BI150" s="107">
        <f>IF(U150="nulová",N150,0)</f>
        <v>0</v>
      </c>
      <c r="BJ150" s="7" t="s">
        <v>80</v>
      </c>
      <c r="BK150" s="107">
        <f>ROUND(L150*K150,2)</f>
        <v>0</v>
      </c>
      <c r="BL150" s="7" t="s">
        <v>104</v>
      </c>
      <c r="BM150" s="7" t="s">
        <v>625</v>
      </c>
    </row>
    <row r="151" spans="2:65" s="16" customFormat="1" ht="28.9" customHeight="1">
      <c r="B151" s="62"/>
      <c r="C151" s="108">
        <v>21</v>
      </c>
      <c r="D151" s="108" t="s">
        <v>105</v>
      </c>
      <c r="E151" s="109" t="s">
        <v>144</v>
      </c>
      <c r="F151" s="618" t="s">
        <v>145</v>
      </c>
      <c r="G151" s="619"/>
      <c r="H151" s="619"/>
      <c r="I151" s="619"/>
      <c r="J151" s="110" t="s">
        <v>120</v>
      </c>
      <c r="K151" s="111">
        <v>4.26</v>
      </c>
      <c r="L151" s="620">
        <v>0</v>
      </c>
      <c r="M151" s="619"/>
      <c r="N151" s="621">
        <f>ROUND(L151*K151,2)</f>
        <v>0</v>
      </c>
      <c r="O151" s="622"/>
      <c r="P151" s="622"/>
      <c r="Q151" s="622"/>
      <c r="R151" s="64"/>
      <c r="T151" s="103" t="s">
        <v>17</v>
      </c>
      <c r="U151" s="104" t="s">
        <v>33</v>
      </c>
      <c r="V151" s="18"/>
      <c r="W151" s="105">
        <f>V151*K151</f>
        <v>0</v>
      </c>
      <c r="X151" s="105">
        <v>0</v>
      </c>
      <c r="Y151" s="105">
        <f>X151*K151</f>
        <v>0</v>
      </c>
      <c r="Z151" s="105">
        <v>0</v>
      </c>
      <c r="AA151" s="106">
        <f>Z151*K151</f>
        <v>0</v>
      </c>
      <c r="AR151" s="7" t="s">
        <v>128</v>
      </c>
      <c r="AT151" s="7" t="s">
        <v>105</v>
      </c>
      <c r="AU151" s="7" t="s">
        <v>9</v>
      </c>
      <c r="AY151" s="7" t="s">
        <v>100</v>
      </c>
      <c r="BE151" s="107">
        <f>IF(U151="základní",N151,0)</f>
        <v>0</v>
      </c>
      <c r="BF151" s="107">
        <f>IF(U151="snížená",N151,0)</f>
        <v>0</v>
      </c>
      <c r="BG151" s="107">
        <f>IF(U151="zákl. přenesená",N151,0)</f>
        <v>0</v>
      </c>
      <c r="BH151" s="107">
        <f>IF(U151="sníž. přenesená",N151,0)</f>
        <v>0</v>
      </c>
      <c r="BI151" s="107">
        <f>IF(U151="nulová",N151,0)</f>
        <v>0</v>
      </c>
      <c r="BJ151" s="7" t="s">
        <v>80</v>
      </c>
      <c r="BK151" s="107">
        <f>ROUND(L151*K151,2)</f>
        <v>0</v>
      </c>
      <c r="BL151" s="7" t="s">
        <v>104</v>
      </c>
      <c r="BM151" s="7" t="s">
        <v>626</v>
      </c>
    </row>
    <row r="152" spans="2:65" s="16" customFormat="1" ht="28.9" customHeight="1">
      <c r="B152" s="62"/>
      <c r="C152" s="108">
        <v>22</v>
      </c>
      <c r="D152" s="108" t="s">
        <v>105</v>
      </c>
      <c r="E152" s="109" t="s">
        <v>147</v>
      </c>
      <c r="F152" s="618" t="s">
        <v>148</v>
      </c>
      <c r="G152" s="619"/>
      <c r="H152" s="619"/>
      <c r="I152" s="619"/>
      <c r="J152" s="110" t="s">
        <v>120</v>
      </c>
      <c r="K152" s="111">
        <v>3.74</v>
      </c>
      <c r="L152" s="620">
        <v>0</v>
      </c>
      <c r="M152" s="619"/>
      <c r="N152" s="621">
        <f>ROUND(L152*K152,2)</f>
        <v>0</v>
      </c>
      <c r="O152" s="622"/>
      <c r="P152" s="622"/>
      <c r="Q152" s="622"/>
      <c r="R152" s="64"/>
      <c r="T152" s="103" t="s">
        <v>17</v>
      </c>
      <c r="U152" s="104" t="s">
        <v>33</v>
      </c>
      <c r="V152" s="18"/>
      <c r="W152" s="105">
        <f>V152*K152</f>
        <v>0</v>
      </c>
      <c r="X152" s="105">
        <v>0</v>
      </c>
      <c r="Y152" s="105">
        <f>X152*K152</f>
        <v>0</v>
      </c>
      <c r="Z152" s="105">
        <v>0</v>
      </c>
      <c r="AA152" s="106">
        <f>Z152*K152</f>
        <v>0</v>
      </c>
      <c r="AR152" s="7" t="s">
        <v>128</v>
      </c>
      <c r="AT152" s="7" t="s">
        <v>105</v>
      </c>
      <c r="AU152" s="7" t="s">
        <v>9</v>
      </c>
      <c r="AY152" s="7" t="s">
        <v>100</v>
      </c>
      <c r="BE152" s="107">
        <f>IF(U152="základní",N152,0)</f>
        <v>0</v>
      </c>
      <c r="BF152" s="107">
        <f>IF(U152="snížená",N152,0)</f>
        <v>0</v>
      </c>
      <c r="BG152" s="107">
        <f>IF(U152="zákl. přenesená",N152,0)</f>
        <v>0</v>
      </c>
      <c r="BH152" s="107">
        <f>IF(U152="sníž. přenesená",N152,0)</f>
        <v>0</v>
      </c>
      <c r="BI152" s="107">
        <f>IF(U152="nulová",N152,0)</f>
        <v>0</v>
      </c>
      <c r="BJ152" s="7" t="s">
        <v>80</v>
      </c>
      <c r="BK152" s="107">
        <f>ROUND(L152*K152,2)</f>
        <v>0</v>
      </c>
      <c r="BL152" s="7" t="s">
        <v>104</v>
      </c>
      <c r="BM152" s="7" t="s">
        <v>627</v>
      </c>
    </row>
    <row r="153" spans="2:65" s="16" customFormat="1" ht="28.9" customHeight="1">
      <c r="B153" s="62"/>
      <c r="C153" s="108">
        <v>23</v>
      </c>
      <c r="D153" s="108" t="s">
        <v>105</v>
      </c>
      <c r="E153" s="109" t="s">
        <v>628</v>
      </c>
      <c r="F153" s="618" t="s">
        <v>629</v>
      </c>
      <c r="G153" s="619"/>
      <c r="H153" s="619"/>
      <c r="I153" s="619"/>
      <c r="J153" s="110" t="s">
        <v>120</v>
      </c>
      <c r="K153" s="111">
        <v>10.47</v>
      </c>
      <c r="L153" s="620">
        <v>0</v>
      </c>
      <c r="M153" s="619"/>
      <c r="N153" s="621">
        <f>ROUND(L153*K153,2)</f>
        <v>0</v>
      </c>
      <c r="O153" s="622"/>
      <c r="P153" s="622"/>
      <c r="Q153" s="622"/>
      <c r="R153" s="64"/>
      <c r="T153" s="103" t="s">
        <v>17</v>
      </c>
      <c r="U153" s="104" t="s">
        <v>33</v>
      </c>
      <c r="V153" s="18"/>
      <c r="W153" s="105">
        <f>V153*K153</f>
        <v>0</v>
      </c>
      <c r="X153" s="105">
        <v>0</v>
      </c>
      <c r="Y153" s="105">
        <f>X153*K153</f>
        <v>0</v>
      </c>
      <c r="Z153" s="105">
        <v>0</v>
      </c>
      <c r="AA153" s="106">
        <f>Z153*K153</f>
        <v>0</v>
      </c>
      <c r="AR153" s="7" t="s">
        <v>128</v>
      </c>
      <c r="AT153" s="7" t="s">
        <v>105</v>
      </c>
      <c r="AU153" s="7" t="s">
        <v>9</v>
      </c>
      <c r="AY153" s="7" t="s">
        <v>100</v>
      </c>
      <c r="BE153" s="107">
        <f>IF(U153="základní",N153,0)</f>
        <v>0</v>
      </c>
      <c r="BF153" s="107">
        <f>IF(U153="snížená",N153,0)</f>
        <v>0</v>
      </c>
      <c r="BG153" s="107">
        <f>IF(U153="zákl. přenesená",N153,0)</f>
        <v>0</v>
      </c>
      <c r="BH153" s="107">
        <f>IF(U153="sníž. přenesená",N153,0)</f>
        <v>0</v>
      </c>
      <c r="BI153" s="107">
        <f>IF(U153="nulová",N153,0)</f>
        <v>0</v>
      </c>
      <c r="BJ153" s="7" t="s">
        <v>80</v>
      </c>
      <c r="BK153" s="107">
        <f>ROUND(L153*K153,2)</f>
        <v>0</v>
      </c>
      <c r="BL153" s="7" t="s">
        <v>104</v>
      </c>
      <c r="BM153" s="7" t="s">
        <v>630</v>
      </c>
    </row>
    <row r="154" spans="2:65" s="16" customFormat="1" ht="28.9" customHeight="1">
      <c r="B154" s="62"/>
      <c r="C154" s="108">
        <v>24</v>
      </c>
      <c r="D154" s="108" t="s">
        <v>105</v>
      </c>
      <c r="E154" s="109" t="s">
        <v>151</v>
      </c>
      <c r="F154" s="618" t="s">
        <v>152</v>
      </c>
      <c r="G154" s="619"/>
      <c r="H154" s="619"/>
      <c r="I154" s="619"/>
      <c r="J154" s="110" t="s">
        <v>107</v>
      </c>
      <c r="K154" s="111">
        <v>1</v>
      </c>
      <c r="L154" s="620">
        <v>0</v>
      </c>
      <c r="M154" s="619"/>
      <c r="N154" s="621">
        <f>ROUND(L154*K154,2)</f>
        <v>0</v>
      </c>
      <c r="O154" s="622"/>
      <c r="P154" s="622"/>
      <c r="Q154" s="622"/>
      <c r="R154" s="64"/>
      <c r="T154" s="103" t="s">
        <v>17</v>
      </c>
      <c r="U154" s="104" t="s">
        <v>33</v>
      </c>
      <c r="V154" s="18"/>
      <c r="W154" s="105">
        <f>V154*K154</f>
        <v>0</v>
      </c>
      <c r="X154" s="105">
        <v>0</v>
      </c>
      <c r="Y154" s="105">
        <f>X154*K154</f>
        <v>0</v>
      </c>
      <c r="Z154" s="105">
        <v>0</v>
      </c>
      <c r="AA154" s="106">
        <f>Z154*K154</f>
        <v>0</v>
      </c>
      <c r="AR154" s="7" t="s">
        <v>128</v>
      </c>
      <c r="AT154" s="7" t="s">
        <v>105</v>
      </c>
      <c r="AU154" s="7" t="s">
        <v>9</v>
      </c>
      <c r="AY154" s="7" t="s">
        <v>100</v>
      </c>
      <c r="BE154" s="107">
        <f>IF(U154="základní",N154,0)</f>
        <v>0</v>
      </c>
      <c r="BF154" s="107">
        <f>IF(U154="snížená",N154,0)</f>
        <v>0</v>
      </c>
      <c r="BG154" s="107">
        <f>IF(U154="zákl. přenesená",N154,0)</f>
        <v>0</v>
      </c>
      <c r="BH154" s="107">
        <f>IF(U154="sníž. přenesená",N154,0)</f>
        <v>0</v>
      </c>
      <c r="BI154" s="107">
        <f>IF(U154="nulová",N154,0)</f>
        <v>0</v>
      </c>
      <c r="BJ154" s="7" t="s">
        <v>80</v>
      </c>
      <c r="BK154" s="107">
        <f>ROUND(L154*K154,2)</f>
        <v>0</v>
      </c>
      <c r="BL154" s="7" t="s">
        <v>104</v>
      </c>
      <c r="BM154" s="7" t="s">
        <v>631</v>
      </c>
    </row>
    <row r="155" spans="2:63" s="88" customFormat="1" ht="29.85" customHeight="1">
      <c r="B155" s="89"/>
      <c r="C155" s="90"/>
      <c r="D155" s="99" t="s">
        <v>55</v>
      </c>
      <c r="E155" s="99"/>
      <c r="F155" s="99"/>
      <c r="G155" s="99"/>
      <c r="H155" s="99"/>
      <c r="I155" s="99"/>
      <c r="J155" s="99"/>
      <c r="K155" s="99"/>
      <c r="L155" s="99"/>
      <c r="M155" s="99"/>
      <c r="N155" s="653">
        <f>SUM(N156:Q157)</f>
        <v>0</v>
      </c>
      <c r="O155" s="654"/>
      <c r="P155" s="654"/>
      <c r="Q155" s="654"/>
      <c r="R155" s="92"/>
      <c r="T155" s="93"/>
      <c r="U155" s="90"/>
      <c r="V155" s="90"/>
      <c r="W155" s="94">
        <f>SUM(W156:W157)</f>
        <v>0</v>
      </c>
      <c r="X155" s="90"/>
      <c r="Y155" s="94">
        <f>SUM(Y156:Y157)</f>
        <v>0</v>
      </c>
      <c r="Z155" s="90"/>
      <c r="AA155" s="95">
        <f>SUM(AA156:AA157)</f>
        <v>0</v>
      </c>
      <c r="AR155" s="96" t="s">
        <v>80</v>
      </c>
      <c r="AT155" s="97" t="s">
        <v>98</v>
      </c>
      <c r="AU155" s="97" t="s">
        <v>80</v>
      </c>
      <c r="AY155" s="96" t="s">
        <v>100</v>
      </c>
      <c r="BK155" s="98">
        <f>SUM(BK156:BK157)</f>
        <v>0</v>
      </c>
    </row>
    <row r="156" spans="2:65" s="16" customFormat="1" ht="28.9" customHeight="1">
      <c r="B156" s="62"/>
      <c r="C156" s="108">
        <v>25</v>
      </c>
      <c r="D156" s="108" t="s">
        <v>105</v>
      </c>
      <c r="E156" s="109" t="s">
        <v>158</v>
      </c>
      <c r="F156" s="618" t="s">
        <v>159</v>
      </c>
      <c r="G156" s="619"/>
      <c r="H156" s="619"/>
      <c r="I156" s="619"/>
      <c r="J156" s="110" t="s">
        <v>160</v>
      </c>
      <c r="K156" s="111">
        <v>0.07</v>
      </c>
      <c r="L156" s="620">
        <v>0</v>
      </c>
      <c r="M156" s="619"/>
      <c r="N156" s="621">
        <f>ROUND(L156*K156,2)</f>
        <v>0</v>
      </c>
      <c r="O156" s="622"/>
      <c r="P156" s="622"/>
      <c r="Q156" s="622"/>
      <c r="R156" s="64"/>
      <c r="T156" s="103" t="s">
        <v>17</v>
      </c>
      <c r="U156" s="104" t="s">
        <v>33</v>
      </c>
      <c r="V156" s="18"/>
      <c r="W156" s="105">
        <f>V156*K156</f>
        <v>0</v>
      </c>
      <c r="X156" s="105">
        <v>0</v>
      </c>
      <c r="Y156" s="105">
        <f>X156*K156</f>
        <v>0</v>
      </c>
      <c r="Z156" s="105">
        <v>0</v>
      </c>
      <c r="AA156" s="106">
        <f>Z156*K156</f>
        <v>0</v>
      </c>
      <c r="AR156" s="7" t="s">
        <v>128</v>
      </c>
      <c r="AT156" s="7" t="s">
        <v>105</v>
      </c>
      <c r="AU156" s="7" t="s">
        <v>9</v>
      </c>
      <c r="AY156" s="7" t="s">
        <v>100</v>
      </c>
      <c r="BE156" s="107">
        <f>IF(U156="základní",N156,0)</f>
        <v>0</v>
      </c>
      <c r="BF156" s="107">
        <f>IF(U156="snížená",N156,0)</f>
        <v>0</v>
      </c>
      <c r="BG156" s="107">
        <f>IF(U156="zákl. přenesená",N156,0)</f>
        <v>0</v>
      </c>
      <c r="BH156" s="107">
        <f>IF(U156="sníž. přenesená",N156,0)</f>
        <v>0</v>
      </c>
      <c r="BI156" s="107">
        <f>IF(U156="nulová",N156,0)</f>
        <v>0</v>
      </c>
      <c r="BJ156" s="7" t="s">
        <v>80</v>
      </c>
      <c r="BK156" s="107">
        <f>ROUND(L156*K156,2)</f>
        <v>0</v>
      </c>
      <c r="BL156" s="7" t="s">
        <v>104</v>
      </c>
      <c r="BM156" s="7" t="s">
        <v>632</v>
      </c>
    </row>
    <row r="157" spans="2:65" s="16" customFormat="1" ht="40.15" customHeight="1">
      <c r="B157" s="62"/>
      <c r="C157" s="100">
        <v>26</v>
      </c>
      <c r="D157" s="100" t="s">
        <v>101</v>
      </c>
      <c r="E157" s="101" t="s">
        <v>162</v>
      </c>
      <c r="F157" s="660" t="s">
        <v>163</v>
      </c>
      <c r="G157" s="622"/>
      <c r="H157" s="622"/>
      <c r="I157" s="622"/>
      <c r="J157" s="102" t="s">
        <v>164</v>
      </c>
      <c r="K157" s="112">
        <v>56.4</v>
      </c>
      <c r="L157" s="661">
        <v>0</v>
      </c>
      <c r="M157" s="622"/>
      <c r="N157" s="662">
        <f>ROUND(L157*K157,2)</f>
        <v>0</v>
      </c>
      <c r="O157" s="622"/>
      <c r="P157" s="622"/>
      <c r="Q157" s="622"/>
      <c r="R157" s="64"/>
      <c r="T157" s="103" t="s">
        <v>17</v>
      </c>
      <c r="U157" s="104" t="s">
        <v>33</v>
      </c>
      <c r="V157" s="18"/>
      <c r="W157" s="105">
        <f>V157*K157</f>
        <v>0</v>
      </c>
      <c r="X157" s="105">
        <v>0</v>
      </c>
      <c r="Y157" s="105">
        <f>X157*K157</f>
        <v>0</v>
      </c>
      <c r="Z157" s="105">
        <v>0</v>
      </c>
      <c r="AA157" s="106">
        <f>Z157*K157</f>
        <v>0</v>
      </c>
      <c r="AR157" s="7" t="s">
        <v>104</v>
      </c>
      <c r="AT157" s="7" t="s">
        <v>101</v>
      </c>
      <c r="AU157" s="7" t="s">
        <v>9</v>
      </c>
      <c r="AY157" s="7" t="s">
        <v>100</v>
      </c>
      <c r="BE157" s="107">
        <f>IF(U157="základní",N157,0)</f>
        <v>0</v>
      </c>
      <c r="BF157" s="107">
        <f>IF(U157="snížená",N157,0)</f>
        <v>0</v>
      </c>
      <c r="BG157" s="107">
        <f>IF(U157="zákl. přenesená",N157,0)</f>
        <v>0</v>
      </c>
      <c r="BH157" s="107">
        <f>IF(U157="sníž. přenesená",N157,0)</f>
        <v>0</v>
      </c>
      <c r="BI157" s="107">
        <f>IF(U157="nulová",N157,0)</f>
        <v>0</v>
      </c>
      <c r="BJ157" s="7" t="s">
        <v>80</v>
      </c>
      <c r="BK157" s="107">
        <f>ROUND(L157*K157,2)</f>
        <v>0</v>
      </c>
      <c r="BL157" s="7" t="s">
        <v>104</v>
      </c>
      <c r="BM157" s="7" t="s">
        <v>633</v>
      </c>
    </row>
    <row r="158" spans="2:63" s="88" customFormat="1" ht="29.85" customHeight="1">
      <c r="B158" s="89"/>
      <c r="C158" s="90"/>
      <c r="D158" s="99" t="s">
        <v>56</v>
      </c>
      <c r="E158" s="99"/>
      <c r="F158" s="99"/>
      <c r="G158" s="99"/>
      <c r="H158" s="99"/>
      <c r="I158" s="99"/>
      <c r="J158" s="99"/>
      <c r="K158" s="99"/>
      <c r="L158" s="99"/>
      <c r="M158" s="99"/>
      <c r="N158" s="653">
        <f>SUM(N159:Q165)</f>
        <v>0</v>
      </c>
      <c r="O158" s="654"/>
      <c r="P158" s="654"/>
      <c r="Q158" s="654"/>
      <c r="R158" s="92"/>
      <c r="T158" s="93"/>
      <c r="U158" s="90"/>
      <c r="V158" s="90"/>
      <c r="W158" s="94">
        <f>SUM(W159:W165)</f>
        <v>0</v>
      </c>
      <c r="X158" s="90"/>
      <c r="Y158" s="94">
        <f>SUM(Y159:Y165)</f>
        <v>0</v>
      </c>
      <c r="Z158" s="90"/>
      <c r="AA158" s="95">
        <f>SUM(AA159:AA165)</f>
        <v>0</v>
      </c>
      <c r="AR158" s="96" t="s">
        <v>80</v>
      </c>
      <c r="AT158" s="97" t="s">
        <v>98</v>
      </c>
      <c r="AU158" s="97" t="s">
        <v>80</v>
      </c>
      <c r="AY158" s="96" t="s">
        <v>100</v>
      </c>
      <c r="BK158" s="98">
        <f>SUM(BK159:BK165)</f>
        <v>0</v>
      </c>
    </row>
    <row r="159" spans="2:65" s="16" customFormat="1" ht="20.45" customHeight="1">
      <c r="B159" s="62"/>
      <c r="C159" s="108">
        <v>27</v>
      </c>
      <c r="D159" s="108" t="s">
        <v>105</v>
      </c>
      <c r="E159" s="109" t="s">
        <v>166</v>
      </c>
      <c r="F159" s="618" t="s">
        <v>167</v>
      </c>
      <c r="G159" s="619"/>
      <c r="H159" s="619"/>
      <c r="I159" s="619"/>
      <c r="J159" s="110" t="s">
        <v>120</v>
      </c>
      <c r="K159" s="111">
        <v>18.912</v>
      </c>
      <c r="L159" s="620">
        <v>0</v>
      </c>
      <c r="M159" s="619"/>
      <c r="N159" s="621">
        <f aca="true" t="shared" si="20" ref="N159:N165">ROUND(L159*K159,2)</f>
        <v>0</v>
      </c>
      <c r="O159" s="622"/>
      <c r="P159" s="622"/>
      <c r="Q159" s="622"/>
      <c r="R159" s="64"/>
      <c r="T159" s="103" t="s">
        <v>17</v>
      </c>
      <c r="U159" s="104" t="s">
        <v>33</v>
      </c>
      <c r="V159" s="18"/>
      <c r="W159" s="105">
        <f aca="true" t="shared" si="21" ref="W159:W165">V159*K159</f>
        <v>0</v>
      </c>
      <c r="X159" s="105">
        <v>0</v>
      </c>
      <c r="Y159" s="105">
        <f aca="true" t="shared" si="22" ref="Y159:Y165">X159*K159</f>
        <v>0</v>
      </c>
      <c r="Z159" s="105">
        <v>0</v>
      </c>
      <c r="AA159" s="106">
        <f aca="true" t="shared" si="23" ref="AA159:AA165">Z159*K159</f>
        <v>0</v>
      </c>
      <c r="AR159" s="7" t="s">
        <v>128</v>
      </c>
      <c r="AT159" s="7" t="s">
        <v>105</v>
      </c>
      <c r="AU159" s="7" t="s">
        <v>9</v>
      </c>
      <c r="AY159" s="7" t="s">
        <v>100</v>
      </c>
      <c r="BE159" s="107">
        <f aca="true" t="shared" si="24" ref="BE159:BE165">IF(U159="základní",N159,0)</f>
        <v>0</v>
      </c>
      <c r="BF159" s="107">
        <f aca="true" t="shared" si="25" ref="BF159:BF165">IF(U159="snížená",N159,0)</f>
        <v>0</v>
      </c>
      <c r="BG159" s="107">
        <f aca="true" t="shared" si="26" ref="BG159:BG165">IF(U159="zákl. přenesená",N159,0)</f>
        <v>0</v>
      </c>
      <c r="BH159" s="107">
        <f aca="true" t="shared" si="27" ref="BH159:BH165">IF(U159="sníž. přenesená",N159,0)</f>
        <v>0</v>
      </c>
      <c r="BI159" s="107">
        <f aca="true" t="shared" si="28" ref="BI159:BI165">IF(U159="nulová",N159,0)</f>
        <v>0</v>
      </c>
      <c r="BJ159" s="7" t="s">
        <v>80</v>
      </c>
      <c r="BK159" s="107">
        <f aca="true" t="shared" si="29" ref="BK159:BK165">ROUND(L159*K159,2)</f>
        <v>0</v>
      </c>
      <c r="BL159" s="7" t="s">
        <v>104</v>
      </c>
      <c r="BM159" s="7" t="s">
        <v>634</v>
      </c>
    </row>
    <row r="160" spans="2:65" s="16" customFormat="1" ht="28.9" customHeight="1">
      <c r="B160" s="62"/>
      <c r="C160" s="108">
        <v>28</v>
      </c>
      <c r="D160" s="108" t="s">
        <v>105</v>
      </c>
      <c r="E160" s="109" t="s">
        <v>169</v>
      </c>
      <c r="F160" s="618" t="s">
        <v>170</v>
      </c>
      <c r="G160" s="619"/>
      <c r="H160" s="619"/>
      <c r="I160" s="619"/>
      <c r="J160" s="110" t="s">
        <v>120</v>
      </c>
      <c r="K160" s="111">
        <v>1.67</v>
      </c>
      <c r="L160" s="620">
        <v>0</v>
      </c>
      <c r="M160" s="619"/>
      <c r="N160" s="621">
        <f t="shared" si="20"/>
        <v>0</v>
      </c>
      <c r="O160" s="622"/>
      <c r="P160" s="622"/>
      <c r="Q160" s="622"/>
      <c r="R160" s="64"/>
      <c r="T160" s="103" t="s">
        <v>17</v>
      </c>
      <c r="U160" s="104" t="s">
        <v>33</v>
      </c>
      <c r="V160" s="18"/>
      <c r="W160" s="105">
        <f t="shared" si="21"/>
        <v>0</v>
      </c>
      <c r="X160" s="105">
        <v>0</v>
      </c>
      <c r="Y160" s="105">
        <f t="shared" si="22"/>
        <v>0</v>
      </c>
      <c r="Z160" s="105">
        <v>0</v>
      </c>
      <c r="AA160" s="106">
        <f t="shared" si="23"/>
        <v>0</v>
      </c>
      <c r="AR160" s="7" t="s">
        <v>128</v>
      </c>
      <c r="AT160" s="7" t="s">
        <v>105</v>
      </c>
      <c r="AU160" s="7" t="s">
        <v>9</v>
      </c>
      <c r="AY160" s="7" t="s">
        <v>100</v>
      </c>
      <c r="BE160" s="107">
        <f t="shared" si="24"/>
        <v>0</v>
      </c>
      <c r="BF160" s="107">
        <f t="shared" si="25"/>
        <v>0</v>
      </c>
      <c r="BG160" s="107">
        <f t="shared" si="26"/>
        <v>0</v>
      </c>
      <c r="BH160" s="107">
        <f t="shared" si="27"/>
        <v>0</v>
      </c>
      <c r="BI160" s="107">
        <f t="shared" si="28"/>
        <v>0</v>
      </c>
      <c r="BJ160" s="7" t="s">
        <v>80</v>
      </c>
      <c r="BK160" s="107">
        <f t="shared" si="29"/>
        <v>0</v>
      </c>
      <c r="BL160" s="7" t="s">
        <v>104</v>
      </c>
      <c r="BM160" s="7" t="s">
        <v>635</v>
      </c>
    </row>
    <row r="161" spans="2:65" s="16" customFormat="1" ht="28.9" customHeight="1">
      <c r="B161" s="62"/>
      <c r="C161" s="108">
        <v>29</v>
      </c>
      <c r="D161" s="108" t="s">
        <v>105</v>
      </c>
      <c r="E161" s="109" t="s">
        <v>173</v>
      </c>
      <c r="F161" s="618" t="s">
        <v>174</v>
      </c>
      <c r="G161" s="619"/>
      <c r="H161" s="619"/>
      <c r="I161" s="619"/>
      <c r="J161" s="110" t="s">
        <v>120</v>
      </c>
      <c r="K161" s="111">
        <v>1.67</v>
      </c>
      <c r="L161" s="620">
        <v>0</v>
      </c>
      <c r="M161" s="619"/>
      <c r="N161" s="621">
        <f t="shared" si="20"/>
        <v>0</v>
      </c>
      <c r="O161" s="622"/>
      <c r="P161" s="622"/>
      <c r="Q161" s="622"/>
      <c r="R161" s="64"/>
      <c r="T161" s="103" t="s">
        <v>17</v>
      </c>
      <c r="U161" s="104" t="s">
        <v>33</v>
      </c>
      <c r="V161" s="18"/>
      <c r="W161" s="105">
        <f t="shared" si="21"/>
        <v>0</v>
      </c>
      <c r="X161" s="105">
        <v>0</v>
      </c>
      <c r="Y161" s="105">
        <f t="shared" si="22"/>
        <v>0</v>
      </c>
      <c r="Z161" s="105">
        <v>0</v>
      </c>
      <c r="AA161" s="106">
        <f t="shared" si="23"/>
        <v>0</v>
      </c>
      <c r="AR161" s="7" t="s">
        <v>128</v>
      </c>
      <c r="AT161" s="7" t="s">
        <v>105</v>
      </c>
      <c r="AU161" s="7" t="s">
        <v>9</v>
      </c>
      <c r="AY161" s="7" t="s">
        <v>100</v>
      </c>
      <c r="BE161" s="107">
        <f t="shared" si="24"/>
        <v>0</v>
      </c>
      <c r="BF161" s="107">
        <f t="shared" si="25"/>
        <v>0</v>
      </c>
      <c r="BG161" s="107">
        <f t="shared" si="26"/>
        <v>0</v>
      </c>
      <c r="BH161" s="107">
        <f t="shared" si="27"/>
        <v>0</v>
      </c>
      <c r="BI161" s="107">
        <f t="shared" si="28"/>
        <v>0</v>
      </c>
      <c r="BJ161" s="7" t="s">
        <v>80</v>
      </c>
      <c r="BK161" s="107">
        <f t="shared" si="29"/>
        <v>0</v>
      </c>
      <c r="BL161" s="7" t="s">
        <v>104</v>
      </c>
      <c r="BM161" s="7" t="s">
        <v>636</v>
      </c>
    </row>
    <row r="162" spans="2:65" s="16" customFormat="1" ht="28.9" customHeight="1">
      <c r="B162" s="62"/>
      <c r="C162" s="108">
        <v>30</v>
      </c>
      <c r="D162" s="108" t="s">
        <v>105</v>
      </c>
      <c r="E162" s="109" t="s">
        <v>176</v>
      </c>
      <c r="F162" s="618" t="s">
        <v>177</v>
      </c>
      <c r="G162" s="619"/>
      <c r="H162" s="619"/>
      <c r="I162" s="619"/>
      <c r="J162" s="110" t="s">
        <v>131</v>
      </c>
      <c r="K162" s="111">
        <v>28.04</v>
      </c>
      <c r="L162" s="620">
        <v>0</v>
      </c>
      <c r="M162" s="619"/>
      <c r="N162" s="621">
        <f t="shared" si="20"/>
        <v>0</v>
      </c>
      <c r="O162" s="622"/>
      <c r="P162" s="622"/>
      <c r="Q162" s="622"/>
      <c r="R162" s="64"/>
      <c r="T162" s="103" t="s">
        <v>17</v>
      </c>
      <c r="U162" s="104" t="s">
        <v>33</v>
      </c>
      <c r="V162" s="18"/>
      <c r="W162" s="105">
        <f t="shared" si="21"/>
        <v>0</v>
      </c>
      <c r="X162" s="105">
        <v>0</v>
      </c>
      <c r="Y162" s="105">
        <f t="shared" si="22"/>
        <v>0</v>
      </c>
      <c r="Z162" s="105">
        <v>0</v>
      </c>
      <c r="AA162" s="106">
        <f t="shared" si="23"/>
        <v>0</v>
      </c>
      <c r="AR162" s="7" t="s">
        <v>128</v>
      </c>
      <c r="AT162" s="7" t="s">
        <v>105</v>
      </c>
      <c r="AU162" s="7" t="s">
        <v>9</v>
      </c>
      <c r="AY162" s="7" t="s">
        <v>100</v>
      </c>
      <c r="BE162" s="107">
        <f t="shared" si="24"/>
        <v>0</v>
      </c>
      <c r="BF162" s="107">
        <f t="shared" si="25"/>
        <v>0</v>
      </c>
      <c r="BG162" s="107">
        <f t="shared" si="26"/>
        <v>0</v>
      </c>
      <c r="BH162" s="107">
        <f t="shared" si="27"/>
        <v>0</v>
      </c>
      <c r="BI162" s="107">
        <f t="shared" si="28"/>
        <v>0</v>
      </c>
      <c r="BJ162" s="7" t="s">
        <v>80</v>
      </c>
      <c r="BK162" s="107">
        <f t="shared" si="29"/>
        <v>0</v>
      </c>
      <c r="BL162" s="7" t="s">
        <v>104</v>
      </c>
      <c r="BM162" s="7" t="s">
        <v>637</v>
      </c>
    </row>
    <row r="163" spans="2:65" s="16" customFormat="1" ht="20.45" customHeight="1">
      <c r="B163" s="62"/>
      <c r="C163" s="108">
        <v>31</v>
      </c>
      <c r="D163" s="108" t="s">
        <v>105</v>
      </c>
      <c r="E163" s="109" t="s">
        <v>179</v>
      </c>
      <c r="F163" s="618" t="s">
        <v>180</v>
      </c>
      <c r="G163" s="619"/>
      <c r="H163" s="619"/>
      <c r="I163" s="619"/>
      <c r="J163" s="110" t="s">
        <v>120</v>
      </c>
      <c r="K163" s="111">
        <v>49.999</v>
      </c>
      <c r="L163" s="620">
        <v>0</v>
      </c>
      <c r="M163" s="619"/>
      <c r="N163" s="621">
        <f t="shared" si="20"/>
        <v>0</v>
      </c>
      <c r="O163" s="622"/>
      <c r="P163" s="622"/>
      <c r="Q163" s="622"/>
      <c r="R163" s="64"/>
      <c r="T163" s="103" t="s">
        <v>17</v>
      </c>
      <c r="U163" s="104" t="s">
        <v>33</v>
      </c>
      <c r="V163" s="18"/>
      <c r="W163" s="105">
        <f t="shared" si="21"/>
        <v>0</v>
      </c>
      <c r="X163" s="105">
        <v>0</v>
      </c>
      <c r="Y163" s="105">
        <f t="shared" si="22"/>
        <v>0</v>
      </c>
      <c r="Z163" s="105">
        <v>0</v>
      </c>
      <c r="AA163" s="106">
        <f t="shared" si="23"/>
        <v>0</v>
      </c>
      <c r="AR163" s="7" t="s">
        <v>128</v>
      </c>
      <c r="AT163" s="7" t="s">
        <v>105</v>
      </c>
      <c r="AU163" s="7" t="s">
        <v>9</v>
      </c>
      <c r="AY163" s="7" t="s">
        <v>100</v>
      </c>
      <c r="BE163" s="107">
        <f t="shared" si="24"/>
        <v>0</v>
      </c>
      <c r="BF163" s="107">
        <f t="shared" si="25"/>
        <v>0</v>
      </c>
      <c r="BG163" s="107">
        <f t="shared" si="26"/>
        <v>0</v>
      </c>
      <c r="BH163" s="107">
        <f t="shared" si="27"/>
        <v>0</v>
      </c>
      <c r="BI163" s="107">
        <f t="shared" si="28"/>
        <v>0</v>
      </c>
      <c r="BJ163" s="7" t="s">
        <v>80</v>
      </c>
      <c r="BK163" s="107">
        <f t="shared" si="29"/>
        <v>0</v>
      </c>
      <c r="BL163" s="7" t="s">
        <v>104</v>
      </c>
      <c r="BM163" s="7" t="s">
        <v>638</v>
      </c>
    </row>
    <row r="164" spans="2:65" s="16" customFormat="1" ht="28.9" customHeight="1">
      <c r="B164" s="62"/>
      <c r="C164" s="108">
        <v>32</v>
      </c>
      <c r="D164" s="108" t="s">
        <v>105</v>
      </c>
      <c r="E164" s="109" t="s">
        <v>182</v>
      </c>
      <c r="F164" s="618" t="s">
        <v>183</v>
      </c>
      <c r="G164" s="619"/>
      <c r="H164" s="619"/>
      <c r="I164" s="619"/>
      <c r="J164" s="110" t="s">
        <v>120</v>
      </c>
      <c r="K164" s="111">
        <v>68.672</v>
      </c>
      <c r="L164" s="620">
        <v>0</v>
      </c>
      <c r="M164" s="619"/>
      <c r="N164" s="621">
        <f t="shared" si="20"/>
        <v>0</v>
      </c>
      <c r="O164" s="622"/>
      <c r="P164" s="622"/>
      <c r="Q164" s="622"/>
      <c r="R164" s="64"/>
      <c r="T164" s="103" t="s">
        <v>17</v>
      </c>
      <c r="U164" s="104" t="s">
        <v>33</v>
      </c>
      <c r="V164" s="18"/>
      <c r="W164" s="105">
        <f t="shared" si="21"/>
        <v>0</v>
      </c>
      <c r="X164" s="105">
        <v>0</v>
      </c>
      <c r="Y164" s="105">
        <f t="shared" si="22"/>
        <v>0</v>
      </c>
      <c r="Z164" s="105">
        <v>0</v>
      </c>
      <c r="AA164" s="106">
        <f t="shared" si="23"/>
        <v>0</v>
      </c>
      <c r="AR164" s="7" t="s">
        <v>128</v>
      </c>
      <c r="AT164" s="7" t="s">
        <v>105</v>
      </c>
      <c r="AU164" s="7" t="s">
        <v>9</v>
      </c>
      <c r="AY164" s="7" t="s">
        <v>100</v>
      </c>
      <c r="BE164" s="107">
        <f t="shared" si="24"/>
        <v>0</v>
      </c>
      <c r="BF164" s="107">
        <f t="shared" si="25"/>
        <v>0</v>
      </c>
      <c r="BG164" s="107">
        <f t="shared" si="26"/>
        <v>0</v>
      </c>
      <c r="BH164" s="107">
        <f t="shared" si="27"/>
        <v>0</v>
      </c>
      <c r="BI164" s="107">
        <f t="shared" si="28"/>
        <v>0</v>
      </c>
      <c r="BJ164" s="7" t="s">
        <v>80</v>
      </c>
      <c r="BK164" s="107">
        <f t="shared" si="29"/>
        <v>0</v>
      </c>
      <c r="BL164" s="7" t="s">
        <v>104</v>
      </c>
      <c r="BM164" s="7" t="s">
        <v>639</v>
      </c>
    </row>
    <row r="165" spans="2:65" s="16" customFormat="1" ht="20.45" customHeight="1">
      <c r="B165" s="62"/>
      <c r="C165" s="108">
        <v>33</v>
      </c>
      <c r="D165" s="108" t="s">
        <v>105</v>
      </c>
      <c r="E165" s="109" t="s">
        <v>185</v>
      </c>
      <c r="F165" s="618" t="s">
        <v>186</v>
      </c>
      <c r="G165" s="619"/>
      <c r="H165" s="619"/>
      <c r="I165" s="619"/>
      <c r="J165" s="110" t="s">
        <v>120</v>
      </c>
      <c r="K165" s="111">
        <v>118.67</v>
      </c>
      <c r="L165" s="620">
        <v>0</v>
      </c>
      <c r="M165" s="619"/>
      <c r="N165" s="621">
        <f t="shared" si="20"/>
        <v>0</v>
      </c>
      <c r="O165" s="622"/>
      <c r="P165" s="622"/>
      <c r="Q165" s="622"/>
      <c r="R165" s="64"/>
      <c r="T165" s="103" t="s">
        <v>17</v>
      </c>
      <c r="U165" s="104" t="s">
        <v>33</v>
      </c>
      <c r="V165" s="18"/>
      <c r="W165" s="105">
        <f t="shared" si="21"/>
        <v>0</v>
      </c>
      <c r="X165" s="105">
        <v>0</v>
      </c>
      <c r="Y165" s="105">
        <f t="shared" si="22"/>
        <v>0</v>
      </c>
      <c r="Z165" s="105">
        <v>0</v>
      </c>
      <c r="AA165" s="106">
        <f t="shared" si="23"/>
        <v>0</v>
      </c>
      <c r="AR165" s="7" t="s">
        <v>128</v>
      </c>
      <c r="AT165" s="7" t="s">
        <v>105</v>
      </c>
      <c r="AU165" s="7" t="s">
        <v>9</v>
      </c>
      <c r="AY165" s="7" t="s">
        <v>100</v>
      </c>
      <c r="BE165" s="107">
        <f t="shared" si="24"/>
        <v>0</v>
      </c>
      <c r="BF165" s="107">
        <f t="shared" si="25"/>
        <v>0</v>
      </c>
      <c r="BG165" s="107">
        <f t="shared" si="26"/>
        <v>0</v>
      </c>
      <c r="BH165" s="107">
        <f t="shared" si="27"/>
        <v>0</v>
      </c>
      <c r="BI165" s="107">
        <f t="shared" si="28"/>
        <v>0</v>
      </c>
      <c r="BJ165" s="7" t="s">
        <v>80</v>
      </c>
      <c r="BK165" s="107">
        <f t="shared" si="29"/>
        <v>0</v>
      </c>
      <c r="BL165" s="7" t="s">
        <v>104</v>
      </c>
      <c r="BM165" s="7" t="s">
        <v>640</v>
      </c>
    </row>
    <row r="166" spans="2:63" s="88" customFormat="1" ht="29.85" customHeight="1">
      <c r="B166" s="89"/>
      <c r="C166" s="90"/>
      <c r="D166" s="99" t="s">
        <v>57</v>
      </c>
      <c r="E166" s="99"/>
      <c r="F166" s="99"/>
      <c r="G166" s="99"/>
      <c r="H166" s="99"/>
      <c r="I166" s="99"/>
      <c r="J166" s="99"/>
      <c r="K166" s="99"/>
      <c r="L166" s="99"/>
      <c r="M166" s="99"/>
      <c r="N166" s="653">
        <f>SUM(N167:Q171)</f>
        <v>0</v>
      </c>
      <c r="O166" s="654"/>
      <c r="P166" s="654"/>
      <c r="Q166" s="654"/>
      <c r="R166" s="92"/>
      <c r="T166" s="93"/>
      <c r="U166" s="90"/>
      <c r="V166" s="90"/>
      <c r="W166" s="94">
        <f>SUM(W167:W171)</f>
        <v>0</v>
      </c>
      <c r="X166" s="90"/>
      <c r="Y166" s="94">
        <f>SUM(Y167:Y171)</f>
        <v>2.1171168000000002</v>
      </c>
      <c r="Z166" s="90"/>
      <c r="AA166" s="95">
        <f>SUM(AA167:AA171)</f>
        <v>0</v>
      </c>
      <c r="AR166" s="96" t="s">
        <v>80</v>
      </c>
      <c r="AT166" s="97" t="s">
        <v>98</v>
      </c>
      <c r="AU166" s="97" t="s">
        <v>80</v>
      </c>
      <c r="AY166" s="96" t="s">
        <v>100</v>
      </c>
      <c r="BK166" s="98">
        <f>SUM(BK167:BK171)</f>
        <v>0</v>
      </c>
    </row>
    <row r="167" spans="2:65" s="16" customFormat="1" ht="28.9" customHeight="1">
      <c r="B167" s="62"/>
      <c r="C167" s="100">
        <v>34</v>
      </c>
      <c r="D167" s="100" t="s">
        <v>101</v>
      </c>
      <c r="E167" s="101" t="s">
        <v>188</v>
      </c>
      <c r="F167" s="660" t="s">
        <v>189</v>
      </c>
      <c r="G167" s="622"/>
      <c r="H167" s="622"/>
      <c r="I167" s="622"/>
      <c r="J167" s="102" t="s">
        <v>120</v>
      </c>
      <c r="K167" s="112">
        <v>20.14</v>
      </c>
      <c r="L167" s="661">
        <v>0</v>
      </c>
      <c r="M167" s="622"/>
      <c r="N167" s="662">
        <f>ROUND(L167*K167,2)</f>
        <v>0</v>
      </c>
      <c r="O167" s="622"/>
      <c r="P167" s="622"/>
      <c r="Q167" s="622"/>
      <c r="R167" s="64"/>
      <c r="T167" s="103" t="s">
        <v>17</v>
      </c>
      <c r="U167" s="104" t="s">
        <v>33</v>
      </c>
      <c r="V167" s="18"/>
      <c r="W167" s="105">
        <f>V167*K167</f>
        <v>0</v>
      </c>
      <c r="X167" s="105">
        <v>0.105</v>
      </c>
      <c r="Y167" s="105">
        <f>X167*K167</f>
        <v>2.1147</v>
      </c>
      <c r="Z167" s="105">
        <v>0</v>
      </c>
      <c r="AA167" s="106">
        <f>Z167*K167</f>
        <v>0</v>
      </c>
      <c r="AR167" s="7" t="s">
        <v>104</v>
      </c>
      <c r="AT167" s="7" t="s">
        <v>101</v>
      </c>
      <c r="AU167" s="7" t="s">
        <v>9</v>
      </c>
      <c r="AY167" s="7" t="s">
        <v>100</v>
      </c>
      <c r="BE167" s="107">
        <f>IF(U167="základní",N167,0)</f>
        <v>0</v>
      </c>
      <c r="BF167" s="107">
        <f>IF(U167="snížená",N167,0)</f>
        <v>0</v>
      </c>
      <c r="BG167" s="107">
        <f>IF(U167="zákl. přenesená",N167,0)</f>
        <v>0</v>
      </c>
      <c r="BH167" s="107">
        <f>IF(U167="sníž. přenesená",N167,0)</f>
        <v>0</v>
      </c>
      <c r="BI167" s="107">
        <f>IF(U167="nulová",N167,0)</f>
        <v>0</v>
      </c>
      <c r="BJ167" s="7" t="s">
        <v>80</v>
      </c>
      <c r="BK167" s="107">
        <f>ROUND(L167*K167,2)</f>
        <v>0</v>
      </c>
      <c r="BL167" s="7" t="s">
        <v>104</v>
      </c>
      <c r="BM167" s="7" t="s">
        <v>641</v>
      </c>
    </row>
    <row r="168" spans="2:65" s="16" customFormat="1" ht="20.45" customHeight="1">
      <c r="B168" s="62"/>
      <c r="C168" s="100">
        <v>35</v>
      </c>
      <c r="D168" s="100" t="s">
        <v>101</v>
      </c>
      <c r="E168" s="101" t="s">
        <v>191</v>
      </c>
      <c r="F168" s="660" t="s">
        <v>192</v>
      </c>
      <c r="G168" s="622"/>
      <c r="H168" s="622"/>
      <c r="I168" s="622"/>
      <c r="J168" s="102" t="s">
        <v>120</v>
      </c>
      <c r="K168" s="112">
        <v>20.14</v>
      </c>
      <c r="L168" s="661">
        <v>0</v>
      </c>
      <c r="M168" s="622"/>
      <c r="N168" s="662">
        <f>ROUND(L168*K168,2)</f>
        <v>0</v>
      </c>
      <c r="O168" s="622"/>
      <c r="P168" s="622"/>
      <c r="Q168" s="622"/>
      <c r="R168" s="64"/>
      <c r="T168" s="103" t="s">
        <v>17</v>
      </c>
      <c r="U168" s="104" t="s">
        <v>33</v>
      </c>
      <c r="V168" s="18"/>
      <c r="W168" s="105">
        <f>V168*K168</f>
        <v>0</v>
      </c>
      <c r="X168" s="105">
        <v>0</v>
      </c>
      <c r="Y168" s="105">
        <f>X168*K168</f>
        <v>0</v>
      </c>
      <c r="Z168" s="105">
        <v>0</v>
      </c>
      <c r="AA168" s="106">
        <f>Z168*K168</f>
        <v>0</v>
      </c>
      <c r="AR168" s="7" t="s">
        <v>104</v>
      </c>
      <c r="AT168" s="7" t="s">
        <v>101</v>
      </c>
      <c r="AU168" s="7" t="s">
        <v>9</v>
      </c>
      <c r="AY168" s="7" t="s">
        <v>100</v>
      </c>
      <c r="BE168" s="107">
        <f>IF(U168="základní",N168,0)</f>
        <v>0</v>
      </c>
      <c r="BF168" s="107">
        <f>IF(U168="snížená",N168,0)</f>
        <v>0</v>
      </c>
      <c r="BG168" s="107">
        <f>IF(U168="zákl. přenesená",N168,0)</f>
        <v>0</v>
      </c>
      <c r="BH168" s="107">
        <f>IF(U168="sníž. přenesená",N168,0)</f>
        <v>0</v>
      </c>
      <c r="BI168" s="107">
        <f>IF(U168="nulová",N168,0)</f>
        <v>0</v>
      </c>
      <c r="BJ168" s="7" t="s">
        <v>80</v>
      </c>
      <c r="BK168" s="107">
        <f>ROUND(L168*K168,2)</f>
        <v>0</v>
      </c>
      <c r="BL168" s="7" t="s">
        <v>104</v>
      </c>
      <c r="BM168" s="7" t="s">
        <v>642</v>
      </c>
    </row>
    <row r="169" spans="2:65" s="16" customFormat="1" ht="28.9" customHeight="1">
      <c r="B169" s="62"/>
      <c r="C169" s="100">
        <v>36</v>
      </c>
      <c r="D169" s="108" t="s">
        <v>105</v>
      </c>
      <c r="E169" s="109" t="s">
        <v>194</v>
      </c>
      <c r="F169" s="618" t="s">
        <v>195</v>
      </c>
      <c r="G169" s="619"/>
      <c r="H169" s="619"/>
      <c r="I169" s="619"/>
      <c r="J169" s="110" t="s">
        <v>120</v>
      </c>
      <c r="K169" s="111">
        <v>20.14</v>
      </c>
      <c r="L169" s="620">
        <v>0</v>
      </c>
      <c r="M169" s="619"/>
      <c r="N169" s="621">
        <f>ROUND(L169*K169,2)</f>
        <v>0</v>
      </c>
      <c r="O169" s="622"/>
      <c r="P169" s="622"/>
      <c r="Q169" s="622"/>
      <c r="R169" s="64"/>
      <c r="T169" s="103" t="s">
        <v>17</v>
      </c>
      <c r="U169" s="104" t="s">
        <v>33</v>
      </c>
      <c r="V169" s="18"/>
      <c r="W169" s="105">
        <f>V169*K169</f>
        <v>0</v>
      </c>
      <c r="X169" s="105">
        <v>0</v>
      </c>
      <c r="Y169" s="105">
        <f>X169*K169</f>
        <v>0</v>
      </c>
      <c r="Z169" s="105">
        <v>0</v>
      </c>
      <c r="AA169" s="106">
        <f>Z169*K169</f>
        <v>0</v>
      </c>
      <c r="AR169" s="7" t="s">
        <v>128</v>
      </c>
      <c r="AT169" s="7" t="s">
        <v>105</v>
      </c>
      <c r="AU169" s="7" t="s">
        <v>9</v>
      </c>
      <c r="AY169" s="7" t="s">
        <v>100</v>
      </c>
      <c r="BE169" s="107">
        <f>IF(U169="základní",N169,0)</f>
        <v>0</v>
      </c>
      <c r="BF169" s="107">
        <f>IF(U169="snížená",N169,0)</f>
        <v>0</v>
      </c>
      <c r="BG169" s="107">
        <f>IF(U169="zákl. přenesená",N169,0)</f>
        <v>0</v>
      </c>
      <c r="BH169" s="107">
        <f>IF(U169="sníž. přenesená",N169,0)</f>
        <v>0</v>
      </c>
      <c r="BI169" s="107">
        <f>IF(U169="nulová",N169,0)</f>
        <v>0</v>
      </c>
      <c r="BJ169" s="7" t="s">
        <v>80</v>
      </c>
      <c r="BK169" s="107">
        <f>ROUND(L169*K169,2)</f>
        <v>0</v>
      </c>
      <c r="BL169" s="7" t="s">
        <v>104</v>
      </c>
      <c r="BM169" s="7" t="s">
        <v>643</v>
      </c>
    </row>
    <row r="170" spans="2:65" s="16" customFormat="1" ht="20.45" customHeight="1">
      <c r="B170" s="62"/>
      <c r="C170" s="100">
        <v>37</v>
      </c>
      <c r="D170" s="100" t="s">
        <v>101</v>
      </c>
      <c r="E170" s="101" t="s">
        <v>197</v>
      </c>
      <c r="F170" s="660" t="s">
        <v>198</v>
      </c>
      <c r="G170" s="622"/>
      <c r="H170" s="622"/>
      <c r="I170" s="622"/>
      <c r="J170" s="102" t="s">
        <v>120</v>
      </c>
      <c r="K170" s="112">
        <v>20.14</v>
      </c>
      <c r="L170" s="661">
        <v>0</v>
      </c>
      <c r="M170" s="622"/>
      <c r="N170" s="662">
        <f>ROUND(L170*K170,2)</f>
        <v>0</v>
      </c>
      <c r="O170" s="622"/>
      <c r="P170" s="622"/>
      <c r="Q170" s="622"/>
      <c r="R170" s="64"/>
      <c r="T170" s="103" t="s">
        <v>17</v>
      </c>
      <c r="U170" s="104" t="s">
        <v>33</v>
      </c>
      <c r="V170" s="18"/>
      <c r="W170" s="105">
        <f>V170*K170</f>
        <v>0</v>
      </c>
      <c r="X170" s="105">
        <v>0.00012</v>
      </c>
      <c r="Y170" s="105">
        <f>X170*K170</f>
        <v>0.0024168</v>
      </c>
      <c r="Z170" s="105">
        <v>0</v>
      </c>
      <c r="AA170" s="106">
        <f>Z170*K170</f>
        <v>0</v>
      </c>
      <c r="AR170" s="7" t="s">
        <v>104</v>
      </c>
      <c r="AT170" s="7" t="s">
        <v>101</v>
      </c>
      <c r="AU170" s="7" t="s">
        <v>9</v>
      </c>
      <c r="AY170" s="7" t="s">
        <v>100</v>
      </c>
      <c r="BE170" s="107">
        <f>IF(U170="základní",N170,0)</f>
        <v>0</v>
      </c>
      <c r="BF170" s="107">
        <f>IF(U170="snížená",N170,0)</f>
        <v>0</v>
      </c>
      <c r="BG170" s="107">
        <f>IF(U170="zákl. přenesená",N170,0)</f>
        <v>0</v>
      </c>
      <c r="BH170" s="107">
        <f>IF(U170="sníž. přenesená",N170,0)</f>
        <v>0</v>
      </c>
      <c r="BI170" s="107">
        <f>IF(U170="nulová",N170,0)</f>
        <v>0</v>
      </c>
      <c r="BJ170" s="7" t="s">
        <v>80</v>
      </c>
      <c r="BK170" s="107">
        <f>ROUND(L170*K170,2)</f>
        <v>0</v>
      </c>
      <c r="BL170" s="7" t="s">
        <v>104</v>
      </c>
      <c r="BM170" s="7" t="s">
        <v>644</v>
      </c>
    </row>
    <row r="171" spans="2:65" s="16" customFormat="1" ht="40.15" customHeight="1">
      <c r="B171" s="62"/>
      <c r="C171" s="100">
        <v>38</v>
      </c>
      <c r="D171" s="100" t="s">
        <v>101</v>
      </c>
      <c r="E171" s="101" t="s">
        <v>645</v>
      </c>
      <c r="F171" s="660" t="s">
        <v>1276</v>
      </c>
      <c r="G171" s="622"/>
      <c r="H171" s="622"/>
      <c r="I171" s="622"/>
      <c r="J171" s="102" t="s">
        <v>120</v>
      </c>
      <c r="K171" s="112">
        <v>9.6</v>
      </c>
      <c r="L171" s="661">
        <v>0</v>
      </c>
      <c r="M171" s="622"/>
      <c r="N171" s="662">
        <f>ROUND(L171*K171,2)</f>
        <v>0</v>
      </c>
      <c r="O171" s="622"/>
      <c r="P171" s="622"/>
      <c r="Q171" s="622"/>
      <c r="R171" s="64"/>
      <c r="T171" s="103" t="s">
        <v>17</v>
      </c>
      <c r="U171" s="104" t="s">
        <v>33</v>
      </c>
      <c r="V171" s="18"/>
      <c r="W171" s="105">
        <f>V171*K171</f>
        <v>0</v>
      </c>
      <c r="X171" s="105">
        <v>0</v>
      </c>
      <c r="Y171" s="105">
        <f>X171*K171</f>
        <v>0</v>
      </c>
      <c r="Z171" s="105">
        <v>0</v>
      </c>
      <c r="AA171" s="106">
        <f>Z171*K171</f>
        <v>0</v>
      </c>
      <c r="AR171" s="7" t="s">
        <v>104</v>
      </c>
      <c r="AT171" s="7" t="s">
        <v>101</v>
      </c>
      <c r="AU171" s="7" t="s">
        <v>9</v>
      </c>
      <c r="AY171" s="7" t="s">
        <v>100</v>
      </c>
      <c r="BE171" s="107">
        <f>IF(U171="základní",N171,0)</f>
        <v>0</v>
      </c>
      <c r="BF171" s="107">
        <f>IF(U171="snížená",N171,0)</f>
        <v>0</v>
      </c>
      <c r="BG171" s="107">
        <f>IF(U171="zákl. přenesená",N171,0)</f>
        <v>0</v>
      </c>
      <c r="BH171" s="107">
        <f>IF(U171="sníž. přenesená",N171,0)</f>
        <v>0</v>
      </c>
      <c r="BI171" s="107">
        <f>IF(U171="nulová",N171,0)</f>
        <v>0</v>
      </c>
      <c r="BJ171" s="7" t="s">
        <v>80</v>
      </c>
      <c r="BK171" s="107">
        <f>ROUND(L171*K171,2)</f>
        <v>0</v>
      </c>
      <c r="BL171" s="7" t="s">
        <v>104</v>
      </c>
      <c r="BM171" s="7" t="s">
        <v>646</v>
      </c>
    </row>
    <row r="172" spans="2:63" s="88" customFormat="1" ht="29.85" customHeight="1">
      <c r="B172" s="89"/>
      <c r="C172" s="90"/>
      <c r="D172" s="99" t="s">
        <v>58</v>
      </c>
      <c r="E172" s="99"/>
      <c r="F172" s="99"/>
      <c r="G172" s="99"/>
      <c r="H172" s="99"/>
      <c r="I172" s="99"/>
      <c r="J172" s="99"/>
      <c r="K172" s="99"/>
      <c r="L172" s="99"/>
      <c r="M172" s="99"/>
      <c r="N172" s="653">
        <f>SUM(N173:Q175)</f>
        <v>0</v>
      </c>
      <c r="O172" s="654"/>
      <c r="P172" s="654"/>
      <c r="Q172" s="654"/>
      <c r="R172" s="92"/>
      <c r="T172" s="93"/>
      <c r="U172" s="90"/>
      <c r="V172" s="90"/>
      <c r="W172" s="94">
        <f>SUM(W173:W175)</f>
        <v>0</v>
      </c>
      <c r="X172" s="90"/>
      <c r="Y172" s="94">
        <f>SUM(Y173:Y175)</f>
        <v>0</v>
      </c>
      <c r="Z172" s="90"/>
      <c r="AA172" s="95">
        <f>SUM(AA173:AA175)</f>
        <v>0</v>
      </c>
      <c r="AR172" s="96" t="s">
        <v>80</v>
      </c>
      <c r="AT172" s="97" t="s">
        <v>98</v>
      </c>
      <c r="AU172" s="97" t="s">
        <v>80</v>
      </c>
      <c r="AY172" s="96" t="s">
        <v>100</v>
      </c>
      <c r="BK172" s="98">
        <f>SUM(BK173:BK175)</f>
        <v>0</v>
      </c>
    </row>
    <row r="173" spans="2:65" s="16" customFormat="1" ht="28.9" customHeight="1">
      <c r="B173" s="62"/>
      <c r="C173" s="108">
        <v>39</v>
      </c>
      <c r="D173" s="108" t="s">
        <v>105</v>
      </c>
      <c r="E173" s="109" t="s">
        <v>200</v>
      </c>
      <c r="F173" s="618" t="s">
        <v>201</v>
      </c>
      <c r="G173" s="619"/>
      <c r="H173" s="619"/>
      <c r="I173" s="619"/>
      <c r="J173" s="110" t="s">
        <v>107</v>
      </c>
      <c r="K173" s="111">
        <v>2</v>
      </c>
      <c r="L173" s="620">
        <v>0</v>
      </c>
      <c r="M173" s="619"/>
      <c r="N173" s="621">
        <f>ROUND(L173*K173,2)</f>
        <v>0</v>
      </c>
      <c r="O173" s="622"/>
      <c r="P173" s="622"/>
      <c r="Q173" s="622"/>
      <c r="R173" s="64"/>
      <c r="T173" s="103" t="s">
        <v>17</v>
      </c>
      <c r="U173" s="104" t="s">
        <v>33</v>
      </c>
      <c r="V173" s="18"/>
      <c r="W173" s="105">
        <f>V173*K173</f>
        <v>0</v>
      </c>
      <c r="X173" s="105">
        <v>0</v>
      </c>
      <c r="Y173" s="105">
        <f>X173*K173</f>
        <v>0</v>
      </c>
      <c r="Z173" s="105">
        <v>0</v>
      </c>
      <c r="AA173" s="106">
        <f>Z173*K173</f>
        <v>0</v>
      </c>
      <c r="AR173" s="7" t="s">
        <v>128</v>
      </c>
      <c r="AT173" s="7" t="s">
        <v>105</v>
      </c>
      <c r="AU173" s="7" t="s">
        <v>9</v>
      </c>
      <c r="AY173" s="7" t="s">
        <v>100</v>
      </c>
      <c r="BE173" s="107">
        <f>IF(U173="základní",N173,0)</f>
        <v>0</v>
      </c>
      <c r="BF173" s="107">
        <f>IF(U173="snížená",N173,0)</f>
        <v>0</v>
      </c>
      <c r="BG173" s="107">
        <f>IF(U173="zákl. přenesená",N173,0)</f>
        <v>0</v>
      </c>
      <c r="BH173" s="107">
        <f>IF(U173="sníž. přenesená",N173,0)</f>
        <v>0</v>
      </c>
      <c r="BI173" s="107">
        <f>IF(U173="nulová",N173,0)</f>
        <v>0</v>
      </c>
      <c r="BJ173" s="7" t="s">
        <v>80</v>
      </c>
      <c r="BK173" s="107">
        <f>ROUND(L173*K173,2)</f>
        <v>0</v>
      </c>
      <c r="BL173" s="7" t="s">
        <v>104</v>
      </c>
      <c r="BM173" s="7" t="s">
        <v>647</v>
      </c>
    </row>
    <row r="174" spans="2:65" s="16" customFormat="1" ht="28.9" customHeight="1">
      <c r="B174" s="62"/>
      <c r="C174" s="108">
        <v>40</v>
      </c>
      <c r="D174" s="108" t="s">
        <v>105</v>
      </c>
      <c r="E174" s="109" t="s">
        <v>203</v>
      </c>
      <c r="F174" s="618" t="s">
        <v>204</v>
      </c>
      <c r="G174" s="619"/>
      <c r="H174" s="619"/>
      <c r="I174" s="619"/>
      <c r="J174" s="110" t="s">
        <v>107</v>
      </c>
      <c r="K174" s="111">
        <v>4</v>
      </c>
      <c r="L174" s="620">
        <v>0</v>
      </c>
      <c r="M174" s="619"/>
      <c r="N174" s="621">
        <f>ROUND(L174*K174,2)</f>
        <v>0</v>
      </c>
      <c r="O174" s="622"/>
      <c r="P174" s="622"/>
      <c r="Q174" s="622"/>
      <c r="R174" s="64"/>
      <c r="T174" s="103" t="s">
        <v>17</v>
      </c>
      <c r="U174" s="104" t="s">
        <v>33</v>
      </c>
      <c r="V174" s="18"/>
      <c r="W174" s="105">
        <f>V174*K174</f>
        <v>0</v>
      </c>
      <c r="X174" s="105">
        <v>0</v>
      </c>
      <c r="Y174" s="105">
        <f>X174*K174</f>
        <v>0</v>
      </c>
      <c r="Z174" s="105">
        <v>0</v>
      </c>
      <c r="AA174" s="106">
        <f>Z174*K174</f>
        <v>0</v>
      </c>
      <c r="AR174" s="7" t="s">
        <v>128</v>
      </c>
      <c r="AT174" s="7" t="s">
        <v>105</v>
      </c>
      <c r="AU174" s="7" t="s">
        <v>9</v>
      </c>
      <c r="AY174" s="7" t="s">
        <v>100</v>
      </c>
      <c r="BE174" s="107">
        <f>IF(U174="základní",N174,0)</f>
        <v>0</v>
      </c>
      <c r="BF174" s="107">
        <f>IF(U174="snížená",N174,0)</f>
        <v>0</v>
      </c>
      <c r="BG174" s="107">
        <f>IF(U174="zákl. přenesená",N174,0)</f>
        <v>0</v>
      </c>
      <c r="BH174" s="107">
        <f>IF(U174="sníž. přenesená",N174,0)</f>
        <v>0</v>
      </c>
      <c r="BI174" s="107">
        <f>IF(U174="nulová",N174,0)</f>
        <v>0</v>
      </c>
      <c r="BJ174" s="7" t="s">
        <v>80</v>
      </c>
      <c r="BK174" s="107">
        <f>ROUND(L174*K174,2)</f>
        <v>0</v>
      </c>
      <c r="BL174" s="7" t="s">
        <v>104</v>
      </c>
      <c r="BM174" s="7" t="s">
        <v>648</v>
      </c>
    </row>
    <row r="175" spans="2:65" s="16" customFormat="1" ht="28.9" customHeight="1">
      <c r="B175" s="62"/>
      <c r="C175" s="108">
        <v>41</v>
      </c>
      <c r="D175" s="108" t="s">
        <v>105</v>
      </c>
      <c r="E175" s="109" t="s">
        <v>514</v>
      </c>
      <c r="F175" s="618" t="s">
        <v>515</v>
      </c>
      <c r="G175" s="619"/>
      <c r="H175" s="619"/>
      <c r="I175" s="619"/>
      <c r="J175" s="110" t="s">
        <v>107</v>
      </c>
      <c r="K175" s="111">
        <v>1</v>
      </c>
      <c r="L175" s="620">
        <v>0</v>
      </c>
      <c r="M175" s="619"/>
      <c r="N175" s="621">
        <f>ROUND(L175*K175,2)</f>
        <v>0</v>
      </c>
      <c r="O175" s="622"/>
      <c r="P175" s="622"/>
      <c r="Q175" s="622"/>
      <c r="R175" s="64"/>
      <c r="T175" s="103" t="s">
        <v>17</v>
      </c>
      <c r="U175" s="104" t="s">
        <v>33</v>
      </c>
      <c r="V175" s="18"/>
      <c r="W175" s="105">
        <f>V175*K175</f>
        <v>0</v>
      </c>
      <c r="X175" s="105">
        <v>0</v>
      </c>
      <c r="Y175" s="105">
        <f>X175*K175</f>
        <v>0</v>
      </c>
      <c r="Z175" s="105">
        <v>0</v>
      </c>
      <c r="AA175" s="106">
        <f>Z175*K175</f>
        <v>0</v>
      </c>
      <c r="AR175" s="7" t="s">
        <v>128</v>
      </c>
      <c r="AT175" s="7" t="s">
        <v>105</v>
      </c>
      <c r="AU175" s="7" t="s">
        <v>9</v>
      </c>
      <c r="AY175" s="7" t="s">
        <v>100</v>
      </c>
      <c r="BE175" s="107">
        <f>IF(U175="základní",N175,0)</f>
        <v>0</v>
      </c>
      <c r="BF175" s="107">
        <f>IF(U175="snížená",N175,0)</f>
        <v>0</v>
      </c>
      <c r="BG175" s="107">
        <f>IF(U175="zákl. přenesená",N175,0)</f>
        <v>0</v>
      </c>
      <c r="BH175" s="107">
        <f>IF(U175="sníž. přenesená",N175,0)</f>
        <v>0</v>
      </c>
      <c r="BI175" s="107">
        <f>IF(U175="nulová",N175,0)</f>
        <v>0</v>
      </c>
      <c r="BJ175" s="7" t="s">
        <v>80</v>
      </c>
      <c r="BK175" s="107">
        <f>ROUND(L175*K175,2)</f>
        <v>0</v>
      </c>
      <c r="BL175" s="7" t="s">
        <v>104</v>
      </c>
      <c r="BM175" s="7" t="s">
        <v>649</v>
      </c>
    </row>
    <row r="176" spans="2:63" s="88" customFormat="1" ht="29.85" customHeight="1">
      <c r="B176" s="89"/>
      <c r="C176" s="90"/>
      <c r="D176" s="99" t="s">
        <v>59</v>
      </c>
      <c r="E176" s="99"/>
      <c r="F176" s="99"/>
      <c r="G176" s="99"/>
      <c r="H176" s="99"/>
      <c r="I176" s="99"/>
      <c r="J176" s="99"/>
      <c r="K176" s="99"/>
      <c r="L176" s="99"/>
      <c r="M176" s="99"/>
      <c r="N176" s="653">
        <f>N177</f>
        <v>0</v>
      </c>
      <c r="O176" s="654"/>
      <c r="P176" s="654"/>
      <c r="Q176" s="654"/>
      <c r="R176" s="92"/>
      <c r="T176" s="93"/>
      <c r="U176" s="90"/>
      <c r="V176" s="90"/>
      <c r="W176" s="94">
        <f>W177</f>
        <v>0</v>
      </c>
      <c r="X176" s="90"/>
      <c r="Y176" s="94">
        <f>Y177</f>
        <v>0</v>
      </c>
      <c r="Z176" s="90"/>
      <c r="AA176" s="95">
        <f>AA177</f>
        <v>0</v>
      </c>
      <c r="AR176" s="96" t="s">
        <v>80</v>
      </c>
      <c r="AT176" s="97" t="s">
        <v>98</v>
      </c>
      <c r="AU176" s="97" t="s">
        <v>80</v>
      </c>
      <c r="AY176" s="96" t="s">
        <v>100</v>
      </c>
      <c r="BK176" s="98">
        <f>BK177</f>
        <v>0</v>
      </c>
    </row>
    <row r="177" spans="2:65" s="16" customFormat="1" ht="20.45" customHeight="1">
      <c r="B177" s="62"/>
      <c r="C177" s="108">
        <v>42</v>
      </c>
      <c r="D177" s="108" t="s">
        <v>105</v>
      </c>
      <c r="E177" s="109" t="s">
        <v>207</v>
      </c>
      <c r="F177" s="618" t="s">
        <v>208</v>
      </c>
      <c r="G177" s="619"/>
      <c r="H177" s="619"/>
      <c r="I177" s="619"/>
      <c r="J177" s="110" t="s">
        <v>120</v>
      </c>
      <c r="K177" s="111">
        <v>18.47</v>
      </c>
      <c r="L177" s="620">
        <v>0</v>
      </c>
      <c r="M177" s="619"/>
      <c r="N177" s="621">
        <f>ROUND(L177*K177,2)</f>
        <v>0</v>
      </c>
      <c r="O177" s="622"/>
      <c r="P177" s="622"/>
      <c r="Q177" s="622"/>
      <c r="R177" s="64"/>
      <c r="T177" s="103" t="s">
        <v>17</v>
      </c>
      <c r="U177" s="104" t="s">
        <v>33</v>
      </c>
      <c r="V177" s="18"/>
      <c r="W177" s="105">
        <f>V177*K177</f>
        <v>0</v>
      </c>
      <c r="X177" s="105">
        <v>0</v>
      </c>
      <c r="Y177" s="105">
        <f>X177*K177</f>
        <v>0</v>
      </c>
      <c r="Z177" s="105">
        <v>0</v>
      </c>
      <c r="AA177" s="106">
        <f>Z177*K177</f>
        <v>0</v>
      </c>
      <c r="AR177" s="7" t="s">
        <v>128</v>
      </c>
      <c r="AT177" s="7" t="s">
        <v>105</v>
      </c>
      <c r="AU177" s="7" t="s">
        <v>9</v>
      </c>
      <c r="AY177" s="7" t="s">
        <v>100</v>
      </c>
      <c r="BE177" s="107">
        <f>IF(U177="základní",N177,0)</f>
        <v>0</v>
      </c>
      <c r="BF177" s="107">
        <f>IF(U177="snížená",N177,0)</f>
        <v>0</v>
      </c>
      <c r="BG177" s="107">
        <f>IF(U177="zákl. přenesená",N177,0)</f>
        <v>0</v>
      </c>
      <c r="BH177" s="107">
        <f>IF(U177="sníž. přenesená",N177,0)</f>
        <v>0</v>
      </c>
      <c r="BI177" s="107">
        <f>IF(U177="nulová",N177,0)</f>
        <v>0</v>
      </c>
      <c r="BJ177" s="7" t="s">
        <v>80</v>
      </c>
      <c r="BK177" s="107">
        <f>ROUND(L177*K177,2)</f>
        <v>0</v>
      </c>
      <c r="BL177" s="7" t="s">
        <v>104</v>
      </c>
      <c r="BM177" s="7" t="s">
        <v>650</v>
      </c>
    </row>
    <row r="178" spans="2:63" s="88" customFormat="1" ht="29.85" customHeight="1">
      <c r="B178" s="89"/>
      <c r="C178" s="90"/>
      <c r="D178" s="99" t="s">
        <v>60</v>
      </c>
      <c r="E178" s="99"/>
      <c r="F178" s="99"/>
      <c r="G178" s="99"/>
      <c r="H178" s="99"/>
      <c r="I178" s="99"/>
      <c r="J178" s="99"/>
      <c r="K178" s="99"/>
      <c r="L178" s="99"/>
      <c r="M178" s="99"/>
      <c r="N178" s="653">
        <f>N179</f>
        <v>0</v>
      </c>
      <c r="O178" s="654"/>
      <c r="P178" s="654"/>
      <c r="Q178" s="654"/>
      <c r="R178" s="92"/>
      <c r="T178" s="93"/>
      <c r="U178" s="90"/>
      <c r="V178" s="90"/>
      <c r="W178" s="94">
        <f>W179</f>
        <v>0</v>
      </c>
      <c r="X178" s="90"/>
      <c r="Y178" s="94">
        <f>Y179</f>
        <v>0</v>
      </c>
      <c r="Z178" s="90"/>
      <c r="AA178" s="95">
        <f>AA179</f>
        <v>0</v>
      </c>
      <c r="AR178" s="96" t="s">
        <v>80</v>
      </c>
      <c r="AT178" s="97" t="s">
        <v>98</v>
      </c>
      <c r="AU178" s="97" t="s">
        <v>80</v>
      </c>
      <c r="AY178" s="96" t="s">
        <v>100</v>
      </c>
      <c r="BK178" s="98">
        <f>BK179</f>
        <v>0</v>
      </c>
    </row>
    <row r="179" spans="2:65" s="16" customFormat="1" ht="20.45" customHeight="1">
      <c r="B179" s="62"/>
      <c r="C179" s="108">
        <v>43</v>
      </c>
      <c r="D179" s="108" t="s">
        <v>105</v>
      </c>
      <c r="E179" s="109" t="s">
        <v>210</v>
      </c>
      <c r="F179" s="618" t="s">
        <v>211</v>
      </c>
      <c r="G179" s="619"/>
      <c r="H179" s="619"/>
      <c r="I179" s="619"/>
      <c r="J179" s="110" t="s">
        <v>120</v>
      </c>
      <c r="K179" s="111">
        <v>33.66</v>
      </c>
      <c r="L179" s="620">
        <v>0</v>
      </c>
      <c r="M179" s="619"/>
      <c r="N179" s="621">
        <f>ROUND(L179*K179,2)</f>
        <v>0</v>
      </c>
      <c r="O179" s="622"/>
      <c r="P179" s="622"/>
      <c r="Q179" s="622"/>
      <c r="R179" s="64"/>
      <c r="T179" s="103" t="s">
        <v>17</v>
      </c>
      <c r="U179" s="104" t="s">
        <v>33</v>
      </c>
      <c r="V179" s="18"/>
      <c r="W179" s="105">
        <f>V179*K179</f>
        <v>0</v>
      </c>
      <c r="X179" s="105">
        <v>0</v>
      </c>
      <c r="Y179" s="105">
        <f>X179*K179</f>
        <v>0</v>
      </c>
      <c r="Z179" s="105">
        <v>0</v>
      </c>
      <c r="AA179" s="106">
        <f>Z179*K179</f>
        <v>0</v>
      </c>
      <c r="AR179" s="7" t="s">
        <v>128</v>
      </c>
      <c r="AT179" s="7" t="s">
        <v>105</v>
      </c>
      <c r="AU179" s="7" t="s">
        <v>9</v>
      </c>
      <c r="AY179" s="7" t="s">
        <v>100</v>
      </c>
      <c r="BE179" s="107">
        <f>IF(U179="základní",N179,0)</f>
        <v>0</v>
      </c>
      <c r="BF179" s="107">
        <f>IF(U179="snížená",N179,0)</f>
        <v>0</v>
      </c>
      <c r="BG179" s="107">
        <f>IF(U179="zákl. přenesená",N179,0)</f>
        <v>0</v>
      </c>
      <c r="BH179" s="107">
        <f>IF(U179="sníž. přenesená",N179,0)</f>
        <v>0</v>
      </c>
      <c r="BI179" s="107">
        <f>IF(U179="nulová",N179,0)</f>
        <v>0</v>
      </c>
      <c r="BJ179" s="7" t="s">
        <v>80</v>
      </c>
      <c r="BK179" s="107">
        <f>ROUND(L179*K179,2)</f>
        <v>0</v>
      </c>
      <c r="BL179" s="7" t="s">
        <v>104</v>
      </c>
      <c r="BM179" s="7" t="s">
        <v>651</v>
      </c>
    </row>
    <row r="180" spans="2:63" s="88" customFormat="1" ht="29.85" customHeight="1">
      <c r="B180" s="89"/>
      <c r="C180" s="90"/>
      <c r="D180" s="99" t="s">
        <v>61</v>
      </c>
      <c r="E180" s="99"/>
      <c r="F180" s="99"/>
      <c r="G180" s="99"/>
      <c r="H180" s="99"/>
      <c r="I180" s="99"/>
      <c r="J180" s="99"/>
      <c r="K180" s="99"/>
      <c r="L180" s="99"/>
      <c r="M180" s="99"/>
      <c r="N180" s="653">
        <f>SUM(N181:Q188)</f>
        <v>0</v>
      </c>
      <c r="O180" s="654"/>
      <c r="P180" s="654"/>
      <c r="Q180" s="654"/>
      <c r="R180" s="92"/>
      <c r="T180" s="93"/>
      <c r="U180" s="90"/>
      <c r="V180" s="90"/>
      <c r="W180" s="94">
        <f>SUM(W181:W188)</f>
        <v>0</v>
      </c>
      <c r="X180" s="90"/>
      <c r="Y180" s="94">
        <f>SUM(Y181:Y188)</f>
        <v>0</v>
      </c>
      <c r="Z180" s="90"/>
      <c r="AA180" s="95">
        <f>SUM(AA181:AA188)</f>
        <v>5.3174</v>
      </c>
      <c r="AR180" s="96" t="s">
        <v>80</v>
      </c>
      <c r="AT180" s="97" t="s">
        <v>98</v>
      </c>
      <c r="AU180" s="97" t="s">
        <v>80</v>
      </c>
      <c r="AY180" s="96" t="s">
        <v>100</v>
      </c>
      <c r="BK180" s="98">
        <f>SUM(BK181:BK188)</f>
        <v>0</v>
      </c>
    </row>
    <row r="181" spans="2:65" s="16" customFormat="1" ht="40.15" customHeight="1">
      <c r="B181" s="62"/>
      <c r="C181" s="100">
        <v>44</v>
      </c>
      <c r="D181" s="100" t="s">
        <v>101</v>
      </c>
      <c r="E181" s="101" t="s">
        <v>213</v>
      </c>
      <c r="F181" s="660" t="s">
        <v>214</v>
      </c>
      <c r="G181" s="622"/>
      <c r="H181" s="622"/>
      <c r="I181" s="622"/>
      <c r="J181" s="102" t="s">
        <v>160</v>
      </c>
      <c r="K181" s="112">
        <v>2.417</v>
      </c>
      <c r="L181" s="661">
        <v>0</v>
      </c>
      <c r="M181" s="622"/>
      <c r="N181" s="662">
        <f aca="true" t="shared" si="30" ref="N181:N188">ROUND(L181*K181,2)</f>
        <v>0</v>
      </c>
      <c r="O181" s="622"/>
      <c r="P181" s="622"/>
      <c r="Q181" s="622"/>
      <c r="R181" s="64"/>
      <c r="T181" s="103" t="s">
        <v>17</v>
      </c>
      <c r="U181" s="104" t="s">
        <v>33</v>
      </c>
      <c r="V181" s="18"/>
      <c r="W181" s="105">
        <f aca="true" t="shared" si="31" ref="W181:W188">V181*K181</f>
        <v>0</v>
      </c>
      <c r="X181" s="105">
        <v>0</v>
      </c>
      <c r="Y181" s="105">
        <f aca="true" t="shared" si="32" ref="Y181:Y188">X181*K181</f>
        <v>0</v>
      </c>
      <c r="Z181" s="105">
        <v>2.2</v>
      </c>
      <c r="AA181" s="106">
        <f aca="true" t="shared" si="33" ref="AA181:AA188">Z181*K181</f>
        <v>5.3174</v>
      </c>
      <c r="AR181" s="7" t="s">
        <v>104</v>
      </c>
      <c r="AT181" s="7" t="s">
        <v>101</v>
      </c>
      <c r="AU181" s="7" t="s">
        <v>9</v>
      </c>
      <c r="AY181" s="7" t="s">
        <v>100</v>
      </c>
      <c r="BE181" s="107">
        <f aca="true" t="shared" si="34" ref="BE181:BE188">IF(U181="základní",N181,0)</f>
        <v>0</v>
      </c>
      <c r="BF181" s="107">
        <f aca="true" t="shared" si="35" ref="BF181:BF188">IF(U181="snížená",N181,0)</f>
        <v>0</v>
      </c>
      <c r="BG181" s="107">
        <f aca="true" t="shared" si="36" ref="BG181:BG188">IF(U181="zákl. přenesená",N181,0)</f>
        <v>0</v>
      </c>
      <c r="BH181" s="107">
        <f aca="true" t="shared" si="37" ref="BH181:BH188">IF(U181="sníž. přenesená",N181,0)</f>
        <v>0</v>
      </c>
      <c r="BI181" s="107">
        <f aca="true" t="shared" si="38" ref="BI181:BI188">IF(U181="nulová",N181,0)</f>
        <v>0</v>
      </c>
      <c r="BJ181" s="7" t="s">
        <v>80</v>
      </c>
      <c r="BK181" s="107">
        <f aca="true" t="shared" si="39" ref="BK181:BK188">ROUND(L181*K181,2)</f>
        <v>0</v>
      </c>
      <c r="BL181" s="7" t="s">
        <v>104</v>
      </c>
      <c r="BM181" s="7" t="s">
        <v>652</v>
      </c>
    </row>
    <row r="182" spans="2:65" s="16" customFormat="1" ht="20.45" customHeight="1">
      <c r="B182" s="62"/>
      <c r="C182" s="108">
        <v>45</v>
      </c>
      <c r="D182" s="108" t="s">
        <v>105</v>
      </c>
      <c r="E182" s="109" t="s">
        <v>216</v>
      </c>
      <c r="F182" s="618" t="s">
        <v>217</v>
      </c>
      <c r="G182" s="619"/>
      <c r="H182" s="619"/>
      <c r="I182" s="619"/>
      <c r="J182" s="110" t="s">
        <v>120</v>
      </c>
      <c r="K182" s="111">
        <v>62.187</v>
      </c>
      <c r="L182" s="620">
        <v>0</v>
      </c>
      <c r="M182" s="619"/>
      <c r="N182" s="621">
        <f t="shared" si="30"/>
        <v>0</v>
      </c>
      <c r="O182" s="622"/>
      <c r="P182" s="622"/>
      <c r="Q182" s="622"/>
      <c r="R182" s="64"/>
      <c r="T182" s="103" t="s">
        <v>17</v>
      </c>
      <c r="U182" s="104" t="s">
        <v>33</v>
      </c>
      <c r="V182" s="18"/>
      <c r="W182" s="105">
        <f t="shared" si="31"/>
        <v>0</v>
      </c>
      <c r="X182" s="105">
        <v>0</v>
      </c>
      <c r="Y182" s="105">
        <f t="shared" si="32"/>
        <v>0</v>
      </c>
      <c r="Z182" s="105">
        <v>0</v>
      </c>
      <c r="AA182" s="106">
        <f t="shared" si="33"/>
        <v>0</v>
      </c>
      <c r="AR182" s="7" t="s">
        <v>128</v>
      </c>
      <c r="AT182" s="7" t="s">
        <v>105</v>
      </c>
      <c r="AU182" s="7" t="s">
        <v>9</v>
      </c>
      <c r="AY182" s="7" t="s">
        <v>100</v>
      </c>
      <c r="BE182" s="107">
        <f t="shared" si="34"/>
        <v>0</v>
      </c>
      <c r="BF182" s="107">
        <f t="shared" si="35"/>
        <v>0</v>
      </c>
      <c r="BG182" s="107">
        <f t="shared" si="36"/>
        <v>0</v>
      </c>
      <c r="BH182" s="107">
        <f t="shared" si="37"/>
        <v>0</v>
      </c>
      <c r="BI182" s="107">
        <f t="shared" si="38"/>
        <v>0</v>
      </c>
      <c r="BJ182" s="7" t="s">
        <v>80</v>
      </c>
      <c r="BK182" s="107">
        <f t="shared" si="39"/>
        <v>0</v>
      </c>
      <c r="BL182" s="7" t="s">
        <v>104</v>
      </c>
      <c r="BM182" s="7" t="s">
        <v>653</v>
      </c>
    </row>
    <row r="183" spans="2:65" s="16" customFormat="1" ht="20.45" customHeight="1">
      <c r="B183" s="62"/>
      <c r="C183" s="100">
        <v>46</v>
      </c>
      <c r="D183" s="108" t="s">
        <v>105</v>
      </c>
      <c r="E183" s="109" t="s">
        <v>219</v>
      </c>
      <c r="F183" s="618" t="s">
        <v>220</v>
      </c>
      <c r="G183" s="619"/>
      <c r="H183" s="619"/>
      <c r="I183" s="619"/>
      <c r="J183" s="110" t="s">
        <v>160</v>
      </c>
      <c r="K183" s="111">
        <v>0.299</v>
      </c>
      <c r="L183" s="620">
        <v>0</v>
      </c>
      <c r="M183" s="619"/>
      <c r="N183" s="621">
        <f t="shared" si="30"/>
        <v>0</v>
      </c>
      <c r="O183" s="622"/>
      <c r="P183" s="622"/>
      <c r="Q183" s="622"/>
      <c r="R183" s="64"/>
      <c r="T183" s="103" t="s">
        <v>17</v>
      </c>
      <c r="U183" s="104" t="s">
        <v>33</v>
      </c>
      <c r="V183" s="18"/>
      <c r="W183" s="105">
        <f t="shared" si="31"/>
        <v>0</v>
      </c>
      <c r="X183" s="105">
        <v>0</v>
      </c>
      <c r="Y183" s="105">
        <f t="shared" si="32"/>
        <v>0</v>
      </c>
      <c r="Z183" s="105">
        <v>0</v>
      </c>
      <c r="AA183" s="106">
        <f t="shared" si="33"/>
        <v>0</v>
      </c>
      <c r="AR183" s="7" t="s">
        <v>128</v>
      </c>
      <c r="AT183" s="7" t="s">
        <v>105</v>
      </c>
      <c r="AU183" s="7" t="s">
        <v>9</v>
      </c>
      <c r="AY183" s="7" t="s">
        <v>100</v>
      </c>
      <c r="BE183" s="107">
        <f t="shared" si="34"/>
        <v>0</v>
      </c>
      <c r="BF183" s="107">
        <f t="shared" si="35"/>
        <v>0</v>
      </c>
      <c r="BG183" s="107">
        <f t="shared" si="36"/>
        <v>0</v>
      </c>
      <c r="BH183" s="107">
        <f t="shared" si="37"/>
        <v>0</v>
      </c>
      <c r="BI183" s="107">
        <f t="shared" si="38"/>
        <v>0</v>
      </c>
      <c r="BJ183" s="7" t="s">
        <v>80</v>
      </c>
      <c r="BK183" s="107">
        <f t="shared" si="39"/>
        <v>0</v>
      </c>
      <c r="BL183" s="7" t="s">
        <v>104</v>
      </c>
      <c r="BM183" s="7" t="s">
        <v>654</v>
      </c>
    </row>
    <row r="184" spans="2:65" s="16" customFormat="1" ht="28.9" customHeight="1">
      <c r="B184" s="62"/>
      <c r="C184" s="108">
        <v>47</v>
      </c>
      <c r="D184" s="100" t="s">
        <v>101</v>
      </c>
      <c r="E184" s="101" t="s">
        <v>655</v>
      </c>
      <c r="F184" s="660" t="s">
        <v>656</v>
      </c>
      <c r="G184" s="622"/>
      <c r="H184" s="622"/>
      <c r="I184" s="622"/>
      <c r="J184" s="102" t="s">
        <v>160</v>
      </c>
      <c r="K184" s="112">
        <v>1.44</v>
      </c>
      <c r="L184" s="661">
        <v>0</v>
      </c>
      <c r="M184" s="622"/>
      <c r="N184" s="662">
        <f t="shared" si="30"/>
        <v>0</v>
      </c>
      <c r="O184" s="622"/>
      <c r="P184" s="622"/>
      <c r="Q184" s="622"/>
      <c r="R184" s="64"/>
      <c r="T184" s="103" t="s">
        <v>17</v>
      </c>
      <c r="U184" s="104" t="s">
        <v>33</v>
      </c>
      <c r="V184" s="18"/>
      <c r="W184" s="105">
        <f t="shared" si="31"/>
        <v>0</v>
      </c>
      <c r="X184" s="105">
        <v>0</v>
      </c>
      <c r="Y184" s="105">
        <f t="shared" si="32"/>
        <v>0</v>
      </c>
      <c r="Z184" s="105">
        <v>0</v>
      </c>
      <c r="AA184" s="106">
        <f t="shared" si="33"/>
        <v>0</v>
      </c>
      <c r="AR184" s="7" t="s">
        <v>104</v>
      </c>
      <c r="AT184" s="7" t="s">
        <v>101</v>
      </c>
      <c r="AU184" s="7" t="s">
        <v>9</v>
      </c>
      <c r="AY184" s="7" t="s">
        <v>100</v>
      </c>
      <c r="BE184" s="107">
        <f t="shared" si="34"/>
        <v>0</v>
      </c>
      <c r="BF184" s="107">
        <f t="shared" si="35"/>
        <v>0</v>
      </c>
      <c r="BG184" s="107">
        <f t="shared" si="36"/>
        <v>0</v>
      </c>
      <c r="BH184" s="107">
        <f t="shared" si="37"/>
        <v>0</v>
      </c>
      <c r="BI184" s="107">
        <f t="shared" si="38"/>
        <v>0</v>
      </c>
      <c r="BJ184" s="7" t="s">
        <v>80</v>
      </c>
      <c r="BK184" s="107">
        <f t="shared" si="39"/>
        <v>0</v>
      </c>
      <c r="BL184" s="7" t="s">
        <v>104</v>
      </c>
      <c r="BM184" s="7" t="s">
        <v>657</v>
      </c>
    </row>
    <row r="185" spans="2:65" s="16" customFormat="1" ht="28.9" customHeight="1">
      <c r="B185" s="62"/>
      <c r="C185" s="100">
        <v>48</v>
      </c>
      <c r="D185" s="100" t="s">
        <v>101</v>
      </c>
      <c r="E185" s="101" t="s">
        <v>658</v>
      </c>
      <c r="F185" s="660" t="s">
        <v>659</v>
      </c>
      <c r="G185" s="622"/>
      <c r="H185" s="622"/>
      <c r="I185" s="622"/>
      <c r="J185" s="102" t="s">
        <v>160</v>
      </c>
      <c r="K185" s="112">
        <v>1.44</v>
      </c>
      <c r="L185" s="661">
        <v>0</v>
      </c>
      <c r="M185" s="622"/>
      <c r="N185" s="662">
        <f t="shared" si="30"/>
        <v>0</v>
      </c>
      <c r="O185" s="622"/>
      <c r="P185" s="622"/>
      <c r="Q185" s="622"/>
      <c r="R185" s="64"/>
      <c r="T185" s="103" t="s">
        <v>17</v>
      </c>
      <c r="U185" s="104" t="s">
        <v>33</v>
      </c>
      <c r="V185" s="18"/>
      <c r="W185" s="105">
        <f t="shared" si="31"/>
        <v>0</v>
      </c>
      <c r="X185" s="105">
        <v>0</v>
      </c>
      <c r="Y185" s="105">
        <f t="shared" si="32"/>
        <v>0</v>
      </c>
      <c r="Z185" s="105">
        <v>0</v>
      </c>
      <c r="AA185" s="106">
        <f t="shared" si="33"/>
        <v>0</v>
      </c>
      <c r="AR185" s="7" t="s">
        <v>104</v>
      </c>
      <c r="AT185" s="7" t="s">
        <v>101</v>
      </c>
      <c r="AU185" s="7" t="s">
        <v>9</v>
      </c>
      <c r="AY185" s="7" t="s">
        <v>100</v>
      </c>
      <c r="BE185" s="107">
        <f t="shared" si="34"/>
        <v>0</v>
      </c>
      <c r="BF185" s="107">
        <f t="shared" si="35"/>
        <v>0</v>
      </c>
      <c r="BG185" s="107">
        <f t="shared" si="36"/>
        <v>0</v>
      </c>
      <c r="BH185" s="107">
        <f t="shared" si="37"/>
        <v>0</v>
      </c>
      <c r="BI185" s="107">
        <f t="shared" si="38"/>
        <v>0</v>
      </c>
      <c r="BJ185" s="7" t="s">
        <v>80</v>
      </c>
      <c r="BK185" s="107">
        <f t="shared" si="39"/>
        <v>0</v>
      </c>
      <c r="BL185" s="7" t="s">
        <v>104</v>
      </c>
      <c r="BM185" s="7" t="s">
        <v>660</v>
      </c>
    </row>
    <row r="186" spans="2:65" s="16" customFormat="1" ht="28.9" customHeight="1">
      <c r="B186" s="62"/>
      <c r="C186" s="108">
        <v>49</v>
      </c>
      <c r="D186" s="100" t="s">
        <v>101</v>
      </c>
      <c r="E186" s="101" t="s">
        <v>222</v>
      </c>
      <c r="F186" s="660" t="s">
        <v>223</v>
      </c>
      <c r="G186" s="622"/>
      <c r="H186" s="622"/>
      <c r="I186" s="622"/>
      <c r="J186" s="102" t="s">
        <v>120</v>
      </c>
      <c r="K186" s="112">
        <v>20.14</v>
      </c>
      <c r="L186" s="661">
        <v>0</v>
      </c>
      <c r="M186" s="622"/>
      <c r="N186" s="662">
        <f t="shared" si="30"/>
        <v>0</v>
      </c>
      <c r="O186" s="622"/>
      <c r="P186" s="622"/>
      <c r="Q186" s="622"/>
      <c r="R186" s="64"/>
      <c r="T186" s="103" t="s">
        <v>17</v>
      </c>
      <c r="U186" s="104" t="s">
        <v>33</v>
      </c>
      <c r="V186" s="18"/>
      <c r="W186" s="105">
        <f t="shared" si="31"/>
        <v>0</v>
      </c>
      <c r="X186" s="105">
        <v>0</v>
      </c>
      <c r="Y186" s="105">
        <f t="shared" si="32"/>
        <v>0</v>
      </c>
      <c r="Z186" s="105">
        <v>0</v>
      </c>
      <c r="AA186" s="106">
        <f t="shared" si="33"/>
        <v>0</v>
      </c>
      <c r="AR186" s="7" t="s">
        <v>104</v>
      </c>
      <c r="AT186" s="7" t="s">
        <v>101</v>
      </c>
      <c r="AU186" s="7" t="s">
        <v>9</v>
      </c>
      <c r="AY186" s="7" t="s">
        <v>100</v>
      </c>
      <c r="BE186" s="107">
        <f t="shared" si="34"/>
        <v>0</v>
      </c>
      <c r="BF186" s="107">
        <f t="shared" si="35"/>
        <v>0</v>
      </c>
      <c r="BG186" s="107">
        <f t="shared" si="36"/>
        <v>0</v>
      </c>
      <c r="BH186" s="107">
        <f t="shared" si="37"/>
        <v>0</v>
      </c>
      <c r="BI186" s="107">
        <f t="shared" si="38"/>
        <v>0</v>
      </c>
      <c r="BJ186" s="7" t="s">
        <v>80</v>
      </c>
      <c r="BK186" s="107">
        <f t="shared" si="39"/>
        <v>0</v>
      </c>
      <c r="BL186" s="7" t="s">
        <v>104</v>
      </c>
      <c r="BM186" s="7" t="s">
        <v>661</v>
      </c>
    </row>
    <row r="187" spans="2:65" s="16" customFormat="1" ht="20.45" customHeight="1">
      <c r="B187" s="62"/>
      <c r="C187" s="100">
        <v>50</v>
      </c>
      <c r="D187" s="108" t="s">
        <v>105</v>
      </c>
      <c r="E187" s="109" t="s">
        <v>225</v>
      </c>
      <c r="F187" s="618" t="s">
        <v>226</v>
      </c>
      <c r="G187" s="619"/>
      <c r="H187" s="619"/>
      <c r="I187" s="619"/>
      <c r="J187" s="110" t="s">
        <v>107</v>
      </c>
      <c r="K187" s="111">
        <v>10</v>
      </c>
      <c r="L187" s="620">
        <v>0</v>
      </c>
      <c r="M187" s="619"/>
      <c r="N187" s="621">
        <f t="shared" si="30"/>
        <v>0</v>
      </c>
      <c r="O187" s="622"/>
      <c r="P187" s="622"/>
      <c r="Q187" s="622"/>
      <c r="R187" s="64"/>
      <c r="T187" s="103" t="s">
        <v>17</v>
      </c>
      <c r="U187" s="104" t="s">
        <v>33</v>
      </c>
      <c r="V187" s="18"/>
      <c r="W187" s="105">
        <f t="shared" si="31"/>
        <v>0</v>
      </c>
      <c r="X187" s="105">
        <v>0</v>
      </c>
      <c r="Y187" s="105">
        <f t="shared" si="32"/>
        <v>0</v>
      </c>
      <c r="Z187" s="105">
        <v>0</v>
      </c>
      <c r="AA187" s="106">
        <f t="shared" si="33"/>
        <v>0</v>
      </c>
      <c r="AR187" s="7" t="s">
        <v>128</v>
      </c>
      <c r="AT187" s="7" t="s">
        <v>105</v>
      </c>
      <c r="AU187" s="7" t="s">
        <v>9</v>
      </c>
      <c r="AY187" s="7" t="s">
        <v>100</v>
      </c>
      <c r="BE187" s="107">
        <f t="shared" si="34"/>
        <v>0</v>
      </c>
      <c r="BF187" s="107">
        <f t="shared" si="35"/>
        <v>0</v>
      </c>
      <c r="BG187" s="107">
        <f t="shared" si="36"/>
        <v>0</v>
      </c>
      <c r="BH187" s="107">
        <f t="shared" si="37"/>
        <v>0</v>
      </c>
      <c r="BI187" s="107">
        <f t="shared" si="38"/>
        <v>0</v>
      </c>
      <c r="BJ187" s="7" t="s">
        <v>80</v>
      </c>
      <c r="BK187" s="107">
        <f t="shared" si="39"/>
        <v>0</v>
      </c>
      <c r="BL187" s="7" t="s">
        <v>104</v>
      </c>
      <c r="BM187" s="7" t="s">
        <v>662</v>
      </c>
    </row>
    <row r="188" spans="2:65" s="16" customFormat="1" ht="20.45" customHeight="1">
      <c r="B188" s="62"/>
      <c r="C188" s="108">
        <v>51</v>
      </c>
      <c r="D188" s="108" t="s">
        <v>105</v>
      </c>
      <c r="E188" s="109" t="s">
        <v>228</v>
      </c>
      <c r="F188" s="618" t="s">
        <v>229</v>
      </c>
      <c r="G188" s="619"/>
      <c r="H188" s="619"/>
      <c r="I188" s="619"/>
      <c r="J188" s="110" t="s">
        <v>120</v>
      </c>
      <c r="K188" s="111">
        <v>12.608</v>
      </c>
      <c r="L188" s="620">
        <v>0</v>
      </c>
      <c r="M188" s="619"/>
      <c r="N188" s="621">
        <f t="shared" si="30"/>
        <v>0</v>
      </c>
      <c r="O188" s="622"/>
      <c r="P188" s="622"/>
      <c r="Q188" s="622"/>
      <c r="R188" s="64"/>
      <c r="T188" s="103" t="s">
        <v>17</v>
      </c>
      <c r="U188" s="104" t="s">
        <v>33</v>
      </c>
      <c r="V188" s="18"/>
      <c r="W188" s="105">
        <f t="shared" si="31"/>
        <v>0</v>
      </c>
      <c r="X188" s="105">
        <v>0</v>
      </c>
      <c r="Y188" s="105">
        <f t="shared" si="32"/>
        <v>0</v>
      </c>
      <c r="Z188" s="105">
        <v>0</v>
      </c>
      <c r="AA188" s="106">
        <f t="shared" si="33"/>
        <v>0</v>
      </c>
      <c r="AR188" s="7" t="s">
        <v>128</v>
      </c>
      <c r="AT188" s="7" t="s">
        <v>105</v>
      </c>
      <c r="AU188" s="7" t="s">
        <v>9</v>
      </c>
      <c r="AY188" s="7" t="s">
        <v>100</v>
      </c>
      <c r="BE188" s="107">
        <f t="shared" si="34"/>
        <v>0</v>
      </c>
      <c r="BF188" s="107">
        <f t="shared" si="35"/>
        <v>0</v>
      </c>
      <c r="BG188" s="107">
        <f t="shared" si="36"/>
        <v>0</v>
      </c>
      <c r="BH188" s="107">
        <f t="shared" si="37"/>
        <v>0</v>
      </c>
      <c r="BI188" s="107">
        <f t="shared" si="38"/>
        <v>0</v>
      </c>
      <c r="BJ188" s="7" t="s">
        <v>80</v>
      </c>
      <c r="BK188" s="107">
        <f t="shared" si="39"/>
        <v>0</v>
      </c>
      <c r="BL188" s="7" t="s">
        <v>104</v>
      </c>
      <c r="BM188" s="7" t="s">
        <v>663</v>
      </c>
    </row>
    <row r="189" spans="2:63" s="88" customFormat="1" ht="29.85" customHeight="1">
      <c r="B189" s="89"/>
      <c r="C189" s="90"/>
      <c r="D189" s="99" t="s">
        <v>62</v>
      </c>
      <c r="E189" s="99"/>
      <c r="F189" s="99"/>
      <c r="G189" s="99"/>
      <c r="H189" s="99"/>
      <c r="I189" s="99"/>
      <c r="J189" s="99"/>
      <c r="K189" s="99"/>
      <c r="L189" s="99"/>
      <c r="M189" s="99"/>
      <c r="N189" s="653">
        <f>SUM(N190:Q196)</f>
        <v>0</v>
      </c>
      <c r="O189" s="654"/>
      <c r="P189" s="654"/>
      <c r="Q189" s="654"/>
      <c r="R189" s="92"/>
      <c r="T189" s="93"/>
      <c r="U189" s="90"/>
      <c r="V189" s="90"/>
      <c r="W189" s="94">
        <f>SUM(W190:W196)</f>
        <v>0</v>
      </c>
      <c r="X189" s="90"/>
      <c r="Y189" s="94">
        <f>SUM(Y190:Y196)</f>
        <v>0</v>
      </c>
      <c r="Z189" s="90"/>
      <c r="AA189" s="95">
        <f>SUM(AA190:AA196)</f>
        <v>0</v>
      </c>
      <c r="AR189" s="96" t="s">
        <v>80</v>
      </c>
      <c r="AT189" s="97" t="s">
        <v>98</v>
      </c>
      <c r="AU189" s="97" t="s">
        <v>80</v>
      </c>
      <c r="AY189" s="96" t="s">
        <v>100</v>
      </c>
      <c r="BK189" s="98">
        <f>SUM(BK190:BK196)</f>
        <v>0</v>
      </c>
    </row>
    <row r="190" spans="2:65" s="16" customFormat="1" ht="20.45" customHeight="1">
      <c r="B190" s="62"/>
      <c r="C190" s="108">
        <v>52</v>
      </c>
      <c r="D190" s="108" t="s">
        <v>105</v>
      </c>
      <c r="E190" s="109" t="s">
        <v>231</v>
      </c>
      <c r="F190" s="618" t="s">
        <v>232</v>
      </c>
      <c r="G190" s="619"/>
      <c r="H190" s="619"/>
      <c r="I190" s="619"/>
      <c r="J190" s="110" t="s">
        <v>120</v>
      </c>
      <c r="K190" s="111">
        <v>1.68</v>
      </c>
      <c r="L190" s="620">
        <v>0</v>
      </c>
      <c r="M190" s="619"/>
      <c r="N190" s="621">
        <f aca="true" t="shared" si="40" ref="N190:N196">ROUND(L190*K190,2)</f>
        <v>0</v>
      </c>
      <c r="O190" s="622"/>
      <c r="P190" s="622"/>
      <c r="Q190" s="622"/>
      <c r="R190" s="64"/>
      <c r="T190" s="103" t="s">
        <v>17</v>
      </c>
      <c r="U190" s="104" t="s">
        <v>33</v>
      </c>
      <c r="V190" s="18"/>
      <c r="W190" s="105">
        <f aca="true" t="shared" si="41" ref="W190:W196">V190*K190</f>
        <v>0</v>
      </c>
      <c r="X190" s="105">
        <v>0</v>
      </c>
      <c r="Y190" s="105">
        <f aca="true" t="shared" si="42" ref="Y190:Y196">X190*K190</f>
        <v>0</v>
      </c>
      <c r="Z190" s="105">
        <v>0</v>
      </c>
      <c r="AA190" s="106">
        <f aca="true" t="shared" si="43" ref="AA190:AA196">Z190*K190</f>
        <v>0</v>
      </c>
      <c r="AR190" s="7" t="s">
        <v>128</v>
      </c>
      <c r="AT190" s="7" t="s">
        <v>105</v>
      </c>
      <c r="AU190" s="7" t="s">
        <v>9</v>
      </c>
      <c r="AY190" s="7" t="s">
        <v>100</v>
      </c>
      <c r="BE190" s="107">
        <f aca="true" t="shared" si="44" ref="BE190:BE196">IF(U190="základní",N190,0)</f>
        <v>0</v>
      </c>
      <c r="BF190" s="107">
        <f aca="true" t="shared" si="45" ref="BF190:BF196">IF(U190="snížená",N190,0)</f>
        <v>0</v>
      </c>
      <c r="BG190" s="107">
        <f aca="true" t="shared" si="46" ref="BG190:BG196">IF(U190="zákl. přenesená",N190,0)</f>
        <v>0</v>
      </c>
      <c r="BH190" s="107">
        <f aca="true" t="shared" si="47" ref="BH190:BH196">IF(U190="sníž. přenesená",N190,0)</f>
        <v>0</v>
      </c>
      <c r="BI190" s="107">
        <f aca="true" t="shared" si="48" ref="BI190:BI196">IF(U190="nulová",N190,0)</f>
        <v>0</v>
      </c>
      <c r="BJ190" s="7" t="s">
        <v>80</v>
      </c>
      <c r="BK190" s="107">
        <f aca="true" t="shared" si="49" ref="BK190:BK196">ROUND(L190*K190,2)</f>
        <v>0</v>
      </c>
      <c r="BL190" s="7" t="s">
        <v>104</v>
      </c>
      <c r="BM190" s="7" t="s">
        <v>664</v>
      </c>
    </row>
    <row r="191" spans="2:65" s="16" customFormat="1" ht="28.9" customHeight="1">
      <c r="B191" s="62"/>
      <c r="C191" s="108">
        <v>53</v>
      </c>
      <c r="D191" s="108" t="s">
        <v>105</v>
      </c>
      <c r="E191" s="109" t="s">
        <v>234</v>
      </c>
      <c r="F191" s="618" t="s">
        <v>235</v>
      </c>
      <c r="G191" s="619"/>
      <c r="H191" s="619"/>
      <c r="I191" s="619"/>
      <c r="J191" s="110" t="s">
        <v>107</v>
      </c>
      <c r="K191" s="111">
        <v>2</v>
      </c>
      <c r="L191" s="620">
        <v>0</v>
      </c>
      <c r="M191" s="619"/>
      <c r="N191" s="621">
        <f t="shared" si="40"/>
        <v>0</v>
      </c>
      <c r="O191" s="622"/>
      <c r="P191" s="622"/>
      <c r="Q191" s="622"/>
      <c r="R191" s="64"/>
      <c r="T191" s="103" t="s">
        <v>17</v>
      </c>
      <c r="U191" s="104" t="s">
        <v>33</v>
      </c>
      <c r="V191" s="18"/>
      <c r="W191" s="105">
        <f t="shared" si="41"/>
        <v>0</v>
      </c>
      <c r="X191" s="105">
        <v>0</v>
      </c>
      <c r="Y191" s="105">
        <f t="shared" si="42"/>
        <v>0</v>
      </c>
      <c r="Z191" s="105">
        <v>0</v>
      </c>
      <c r="AA191" s="106">
        <f t="shared" si="43"/>
        <v>0</v>
      </c>
      <c r="AR191" s="7" t="s">
        <v>128</v>
      </c>
      <c r="AT191" s="7" t="s">
        <v>105</v>
      </c>
      <c r="AU191" s="7" t="s">
        <v>9</v>
      </c>
      <c r="AY191" s="7" t="s">
        <v>100</v>
      </c>
      <c r="BE191" s="107">
        <f t="shared" si="44"/>
        <v>0</v>
      </c>
      <c r="BF191" s="107">
        <f t="shared" si="45"/>
        <v>0</v>
      </c>
      <c r="BG191" s="107">
        <f t="shared" si="46"/>
        <v>0</v>
      </c>
      <c r="BH191" s="107">
        <f t="shared" si="47"/>
        <v>0</v>
      </c>
      <c r="BI191" s="107">
        <f t="shared" si="48"/>
        <v>0</v>
      </c>
      <c r="BJ191" s="7" t="s">
        <v>80</v>
      </c>
      <c r="BK191" s="107">
        <f t="shared" si="49"/>
        <v>0</v>
      </c>
      <c r="BL191" s="7" t="s">
        <v>104</v>
      </c>
      <c r="BM191" s="7" t="s">
        <v>665</v>
      </c>
    </row>
    <row r="192" spans="2:65" s="16" customFormat="1" ht="20.45" customHeight="1">
      <c r="B192" s="62"/>
      <c r="C192" s="108">
        <v>54</v>
      </c>
      <c r="D192" s="108" t="s">
        <v>105</v>
      </c>
      <c r="E192" s="109" t="s">
        <v>237</v>
      </c>
      <c r="F192" s="618" t="s">
        <v>238</v>
      </c>
      <c r="G192" s="619"/>
      <c r="H192" s="619"/>
      <c r="I192" s="619"/>
      <c r="J192" s="110" t="s">
        <v>131</v>
      </c>
      <c r="K192" s="111">
        <v>4</v>
      </c>
      <c r="L192" s="620">
        <v>0</v>
      </c>
      <c r="M192" s="619"/>
      <c r="N192" s="621">
        <f t="shared" si="40"/>
        <v>0</v>
      </c>
      <c r="O192" s="622"/>
      <c r="P192" s="622"/>
      <c r="Q192" s="622"/>
      <c r="R192" s="64"/>
      <c r="T192" s="103" t="s">
        <v>17</v>
      </c>
      <c r="U192" s="104" t="s">
        <v>33</v>
      </c>
      <c r="V192" s="18"/>
      <c r="W192" s="105">
        <f t="shared" si="41"/>
        <v>0</v>
      </c>
      <c r="X192" s="105">
        <v>0</v>
      </c>
      <c r="Y192" s="105">
        <f t="shared" si="42"/>
        <v>0</v>
      </c>
      <c r="Z192" s="105">
        <v>0</v>
      </c>
      <c r="AA192" s="106">
        <f t="shared" si="43"/>
        <v>0</v>
      </c>
      <c r="AR192" s="7" t="s">
        <v>128</v>
      </c>
      <c r="AT192" s="7" t="s">
        <v>105</v>
      </c>
      <c r="AU192" s="7" t="s">
        <v>9</v>
      </c>
      <c r="AY192" s="7" t="s">
        <v>100</v>
      </c>
      <c r="BE192" s="107">
        <f t="shared" si="44"/>
        <v>0</v>
      </c>
      <c r="BF192" s="107">
        <f t="shared" si="45"/>
        <v>0</v>
      </c>
      <c r="BG192" s="107">
        <f t="shared" si="46"/>
        <v>0</v>
      </c>
      <c r="BH192" s="107">
        <f t="shared" si="47"/>
        <v>0</v>
      </c>
      <c r="BI192" s="107">
        <f t="shared" si="48"/>
        <v>0</v>
      </c>
      <c r="BJ192" s="7" t="s">
        <v>80</v>
      </c>
      <c r="BK192" s="107">
        <f t="shared" si="49"/>
        <v>0</v>
      </c>
      <c r="BL192" s="7" t="s">
        <v>104</v>
      </c>
      <c r="BM192" s="7" t="s">
        <v>666</v>
      </c>
    </row>
    <row r="193" spans="2:65" s="16" customFormat="1" ht="28.9" customHeight="1">
      <c r="B193" s="62"/>
      <c r="C193" s="108">
        <v>55</v>
      </c>
      <c r="D193" s="108" t="s">
        <v>105</v>
      </c>
      <c r="E193" s="109" t="s">
        <v>240</v>
      </c>
      <c r="F193" s="618" t="s">
        <v>241</v>
      </c>
      <c r="G193" s="619"/>
      <c r="H193" s="619"/>
      <c r="I193" s="619"/>
      <c r="J193" s="110" t="s">
        <v>131</v>
      </c>
      <c r="K193" s="111">
        <v>4.5</v>
      </c>
      <c r="L193" s="620">
        <v>0</v>
      </c>
      <c r="M193" s="619"/>
      <c r="N193" s="621">
        <f t="shared" si="40"/>
        <v>0</v>
      </c>
      <c r="O193" s="622"/>
      <c r="P193" s="622"/>
      <c r="Q193" s="622"/>
      <c r="R193" s="64"/>
      <c r="T193" s="103" t="s">
        <v>17</v>
      </c>
      <c r="U193" s="104" t="s">
        <v>33</v>
      </c>
      <c r="V193" s="18"/>
      <c r="W193" s="105">
        <f t="shared" si="41"/>
        <v>0</v>
      </c>
      <c r="X193" s="105">
        <v>0</v>
      </c>
      <c r="Y193" s="105">
        <f t="shared" si="42"/>
        <v>0</v>
      </c>
      <c r="Z193" s="105">
        <v>0</v>
      </c>
      <c r="AA193" s="106">
        <f t="shared" si="43"/>
        <v>0</v>
      </c>
      <c r="AR193" s="7" t="s">
        <v>128</v>
      </c>
      <c r="AT193" s="7" t="s">
        <v>105</v>
      </c>
      <c r="AU193" s="7" t="s">
        <v>9</v>
      </c>
      <c r="AY193" s="7" t="s">
        <v>100</v>
      </c>
      <c r="BE193" s="107">
        <f t="shared" si="44"/>
        <v>0</v>
      </c>
      <c r="BF193" s="107">
        <f t="shared" si="45"/>
        <v>0</v>
      </c>
      <c r="BG193" s="107">
        <f t="shared" si="46"/>
        <v>0</v>
      </c>
      <c r="BH193" s="107">
        <f t="shared" si="47"/>
        <v>0</v>
      </c>
      <c r="BI193" s="107">
        <f t="shared" si="48"/>
        <v>0</v>
      </c>
      <c r="BJ193" s="7" t="s">
        <v>80</v>
      </c>
      <c r="BK193" s="107">
        <f t="shared" si="49"/>
        <v>0</v>
      </c>
      <c r="BL193" s="7" t="s">
        <v>104</v>
      </c>
      <c r="BM193" s="7" t="s">
        <v>667</v>
      </c>
    </row>
    <row r="194" spans="2:65" s="16" customFormat="1" ht="28.9" customHeight="1">
      <c r="B194" s="62"/>
      <c r="C194" s="108">
        <v>56</v>
      </c>
      <c r="D194" s="108" t="s">
        <v>105</v>
      </c>
      <c r="E194" s="109" t="s">
        <v>252</v>
      </c>
      <c r="F194" s="618" t="s">
        <v>253</v>
      </c>
      <c r="G194" s="619"/>
      <c r="H194" s="619"/>
      <c r="I194" s="619"/>
      <c r="J194" s="110" t="s">
        <v>120</v>
      </c>
      <c r="K194" s="111">
        <v>1.67</v>
      </c>
      <c r="L194" s="620">
        <v>0</v>
      </c>
      <c r="M194" s="619"/>
      <c r="N194" s="621">
        <f t="shared" si="40"/>
        <v>0</v>
      </c>
      <c r="O194" s="622"/>
      <c r="P194" s="622"/>
      <c r="Q194" s="622"/>
      <c r="R194" s="64"/>
      <c r="T194" s="103" t="s">
        <v>17</v>
      </c>
      <c r="U194" s="104" t="s">
        <v>33</v>
      </c>
      <c r="V194" s="18"/>
      <c r="W194" s="105">
        <f t="shared" si="41"/>
        <v>0</v>
      </c>
      <c r="X194" s="105">
        <v>0</v>
      </c>
      <c r="Y194" s="105">
        <f t="shared" si="42"/>
        <v>0</v>
      </c>
      <c r="Z194" s="105">
        <v>0</v>
      </c>
      <c r="AA194" s="106">
        <f t="shared" si="43"/>
        <v>0</v>
      </c>
      <c r="AR194" s="7" t="s">
        <v>128</v>
      </c>
      <c r="AT194" s="7" t="s">
        <v>105</v>
      </c>
      <c r="AU194" s="7" t="s">
        <v>9</v>
      </c>
      <c r="AY194" s="7" t="s">
        <v>100</v>
      </c>
      <c r="BE194" s="107">
        <f t="shared" si="44"/>
        <v>0</v>
      </c>
      <c r="BF194" s="107">
        <f t="shared" si="45"/>
        <v>0</v>
      </c>
      <c r="BG194" s="107">
        <f t="shared" si="46"/>
        <v>0</v>
      </c>
      <c r="BH194" s="107">
        <f t="shared" si="47"/>
        <v>0</v>
      </c>
      <c r="BI194" s="107">
        <f t="shared" si="48"/>
        <v>0</v>
      </c>
      <c r="BJ194" s="7" t="s">
        <v>80</v>
      </c>
      <c r="BK194" s="107">
        <f t="shared" si="49"/>
        <v>0</v>
      </c>
      <c r="BL194" s="7" t="s">
        <v>104</v>
      </c>
      <c r="BM194" s="7" t="s">
        <v>668</v>
      </c>
    </row>
    <row r="195" spans="2:65" s="16" customFormat="1" ht="28.9" customHeight="1">
      <c r="B195" s="62"/>
      <c r="C195" s="108">
        <v>57</v>
      </c>
      <c r="D195" s="108" t="s">
        <v>105</v>
      </c>
      <c r="E195" s="109" t="s">
        <v>255</v>
      </c>
      <c r="F195" s="618" t="s">
        <v>256</v>
      </c>
      <c r="G195" s="619"/>
      <c r="H195" s="619"/>
      <c r="I195" s="619"/>
      <c r="J195" s="110" t="s">
        <v>120</v>
      </c>
      <c r="K195" s="111">
        <v>73.667</v>
      </c>
      <c r="L195" s="620">
        <v>0</v>
      </c>
      <c r="M195" s="619"/>
      <c r="N195" s="621">
        <f t="shared" si="40"/>
        <v>0</v>
      </c>
      <c r="O195" s="622"/>
      <c r="P195" s="622"/>
      <c r="Q195" s="622"/>
      <c r="R195" s="64"/>
      <c r="T195" s="103" t="s">
        <v>17</v>
      </c>
      <c r="U195" s="104" t="s">
        <v>33</v>
      </c>
      <c r="V195" s="18"/>
      <c r="W195" s="105">
        <f t="shared" si="41"/>
        <v>0</v>
      </c>
      <c r="X195" s="105">
        <v>0</v>
      </c>
      <c r="Y195" s="105">
        <f t="shared" si="42"/>
        <v>0</v>
      </c>
      <c r="Z195" s="105">
        <v>0</v>
      </c>
      <c r="AA195" s="106">
        <f t="shared" si="43"/>
        <v>0</v>
      </c>
      <c r="AR195" s="7" t="s">
        <v>128</v>
      </c>
      <c r="AT195" s="7" t="s">
        <v>105</v>
      </c>
      <c r="AU195" s="7" t="s">
        <v>9</v>
      </c>
      <c r="AY195" s="7" t="s">
        <v>100</v>
      </c>
      <c r="BE195" s="107">
        <f t="shared" si="44"/>
        <v>0</v>
      </c>
      <c r="BF195" s="107">
        <f t="shared" si="45"/>
        <v>0</v>
      </c>
      <c r="BG195" s="107">
        <f t="shared" si="46"/>
        <v>0</v>
      </c>
      <c r="BH195" s="107">
        <f t="shared" si="47"/>
        <v>0</v>
      </c>
      <c r="BI195" s="107">
        <f t="shared" si="48"/>
        <v>0</v>
      </c>
      <c r="BJ195" s="7" t="s">
        <v>80</v>
      </c>
      <c r="BK195" s="107">
        <f t="shared" si="49"/>
        <v>0</v>
      </c>
      <c r="BL195" s="7" t="s">
        <v>104</v>
      </c>
      <c r="BM195" s="7" t="s">
        <v>669</v>
      </c>
    </row>
    <row r="196" spans="2:65" s="16" customFormat="1" ht="20.45" customHeight="1">
      <c r="B196" s="62"/>
      <c r="C196" s="108">
        <v>58</v>
      </c>
      <c r="D196" s="108" t="s">
        <v>105</v>
      </c>
      <c r="E196" s="109" t="s">
        <v>258</v>
      </c>
      <c r="F196" s="618" t="s">
        <v>259</v>
      </c>
      <c r="G196" s="619"/>
      <c r="H196" s="619"/>
      <c r="I196" s="619"/>
      <c r="J196" s="110" t="s">
        <v>120</v>
      </c>
      <c r="K196" s="111">
        <v>32</v>
      </c>
      <c r="L196" s="620">
        <v>0</v>
      </c>
      <c r="M196" s="619"/>
      <c r="N196" s="621">
        <f t="shared" si="40"/>
        <v>0</v>
      </c>
      <c r="O196" s="622"/>
      <c r="P196" s="622"/>
      <c r="Q196" s="622"/>
      <c r="R196" s="64"/>
      <c r="T196" s="103" t="s">
        <v>17</v>
      </c>
      <c r="U196" s="104" t="s">
        <v>33</v>
      </c>
      <c r="V196" s="18"/>
      <c r="W196" s="105">
        <f t="shared" si="41"/>
        <v>0</v>
      </c>
      <c r="X196" s="105">
        <v>0</v>
      </c>
      <c r="Y196" s="105">
        <f t="shared" si="42"/>
        <v>0</v>
      </c>
      <c r="Z196" s="105">
        <v>0</v>
      </c>
      <c r="AA196" s="106">
        <f t="shared" si="43"/>
        <v>0</v>
      </c>
      <c r="AR196" s="7" t="s">
        <v>128</v>
      </c>
      <c r="AT196" s="7" t="s">
        <v>105</v>
      </c>
      <c r="AU196" s="7" t="s">
        <v>9</v>
      </c>
      <c r="AY196" s="7" t="s">
        <v>100</v>
      </c>
      <c r="BE196" s="107">
        <f t="shared" si="44"/>
        <v>0</v>
      </c>
      <c r="BF196" s="107">
        <f t="shared" si="45"/>
        <v>0</v>
      </c>
      <c r="BG196" s="107">
        <f t="shared" si="46"/>
        <v>0</v>
      </c>
      <c r="BH196" s="107">
        <f t="shared" si="47"/>
        <v>0</v>
      </c>
      <c r="BI196" s="107">
        <f t="shared" si="48"/>
        <v>0</v>
      </c>
      <c r="BJ196" s="7" t="s">
        <v>80</v>
      </c>
      <c r="BK196" s="107">
        <f t="shared" si="49"/>
        <v>0</v>
      </c>
      <c r="BL196" s="7" t="s">
        <v>104</v>
      </c>
      <c r="BM196" s="7" t="s">
        <v>670</v>
      </c>
    </row>
    <row r="197" spans="2:63" s="88" customFormat="1" ht="29.85" customHeight="1">
      <c r="B197" s="89"/>
      <c r="C197" s="90"/>
      <c r="D197" s="99" t="s">
        <v>63</v>
      </c>
      <c r="E197" s="99"/>
      <c r="F197" s="99"/>
      <c r="G197" s="99"/>
      <c r="H197" s="99"/>
      <c r="I197" s="99"/>
      <c r="J197" s="99"/>
      <c r="K197" s="99"/>
      <c r="L197" s="99"/>
      <c r="M197" s="99"/>
      <c r="N197" s="653">
        <f>N198</f>
        <v>0</v>
      </c>
      <c r="O197" s="654"/>
      <c r="P197" s="654"/>
      <c r="Q197" s="654"/>
      <c r="R197" s="92"/>
      <c r="T197" s="93"/>
      <c r="U197" s="90"/>
      <c r="V197" s="90"/>
      <c r="W197" s="94">
        <f>W198</f>
        <v>0</v>
      </c>
      <c r="X197" s="90"/>
      <c r="Y197" s="94">
        <f>Y198</f>
        <v>0</v>
      </c>
      <c r="Z197" s="90"/>
      <c r="AA197" s="95">
        <f>AA198</f>
        <v>0</v>
      </c>
      <c r="AR197" s="96" t="s">
        <v>80</v>
      </c>
      <c r="AT197" s="97" t="s">
        <v>98</v>
      </c>
      <c r="AU197" s="97" t="s">
        <v>80</v>
      </c>
      <c r="AY197" s="96" t="s">
        <v>100</v>
      </c>
      <c r="BK197" s="98">
        <f>BK198</f>
        <v>0</v>
      </c>
    </row>
    <row r="198" spans="2:65" s="16" customFormat="1" ht="28.9" customHeight="1">
      <c r="B198" s="62"/>
      <c r="C198" s="108">
        <v>59</v>
      </c>
      <c r="D198" s="108" t="s">
        <v>105</v>
      </c>
      <c r="E198" s="109" t="s">
        <v>261</v>
      </c>
      <c r="F198" s="618" t="s">
        <v>262</v>
      </c>
      <c r="G198" s="619"/>
      <c r="H198" s="619"/>
      <c r="I198" s="619"/>
      <c r="J198" s="110" t="s">
        <v>113</v>
      </c>
      <c r="K198" s="111">
        <v>18.648</v>
      </c>
      <c r="L198" s="620">
        <v>0</v>
      </c>
      <c r="M198" s="619"/>
      <c r="N198" s="621">
        <f>ROUND(L198*K198,2)</f>
        <v>0</v>
      </c>
      <c r="O198" s="622"/>
      <c r="P198" s="622"/>
      <c r="Q198" s="622"/>
      <c r="R198" s="64"/>
      <c r="T198" s="103" t="s">
        <v>17</v>
      </c>
      <c r="U198" s="104" t="s">
        <v>33</v>
      </c>
      <c r="V198" s="18"/>
      <c r="W198" s="105">
        <f>V198*K198</f>
        <v>0</v>
      </c>
      <c r="X198" s="105">
        <v>0</v>
      </c>
      <c r="Y198" s="105">
        <f>X198*K198</f>
        <v>0</v>
      </c>
      <c r="Z198" s="105">
        <v>0</v>
      </c>
      <c r="AA198" s="106">
        <f>Z198*K198</f>
        <v>0</v>
      </c>
      <c r="AR198" s="7" t="s">
        <v>128</v>
      </c>
      <c r="AT198" s="7" t="s">
        <v>105</v>
      </c>
      <c r="AU198" s="7" t="s">
        <v>9</v>
      </c>
      <c r="AY198" s="7" t="s">
        <v>100</v>
      </c>
      <c r="BE198" s="107">
        <f>IF(U198="základní",N198,0)</f>
        <v>0</v>
      </c>
      <c r="BF198" s="107">
        <f>IF(U198="snížená",N198,0)</f>
        <v>0</v>
      </c>
      <c r="BG198" s="107">
        <f>IF(U198="zákl. přenesená",N198,0)</f>
        <v>0</v>
      </c>
      <c r="BH198" s="107">
        <f>IF(U198="sníž. přenesená",N198,0)</f>
        <v>0</v>
      </c>
      <c r="BI198" s="107">
        <f>IF(U198="nulová",N198,0)</f>
        <v>0</v>
      </c>
      <c r="BJ198" s="7" t="s">
        <v>80</v>
      </c>
      <c r="BK198" s="107">
        <f>ROUND(L198*K198,2)</f>
        <v>0</v>
      </c>
      <c r="BL198" s="7" t="s">
        <v>104</v>
      </c>
      <c r="BM198" s="7" t="s">
        <v>671</v>
      </c>
    </row>
    <row r="199" spans="2:63" s="88" customFormat="1" ht="37.35" customHeight="1">
      <c r="B199" s="89"/>
      <c r="C199" s="90"/>
      <c r="D199" s="91" t="s">
        <v>64</v>
      </c>
      <c r="E199" s="91"/>
      <c r="F199" s="91"/>
      <c r="G199" s="91"/>
      <c r="H199" s="91"/>
      <c r="I199" s="91"/>
      <c r="J199" s="91"/>
      <c r="K199" s="91"/>
      <c r="L199" s="91"/>
      <c r="M199" s="91"/>
      <c r="N199" s="651">
        <f ca="1">N200+N207+N215+N224+N234+N239+N245</f>
        <v>0</v>
      </c>
      <c r="O199" s="652"/>
      <c r="P199" s="652"/>
      <c r="Q199" s="652"/>
      <c r="R199" s="92"/>
      <c r="T199" s="93"/>
      <c r="U199" s="90"/>
      <c r="V199" s="90"/>
      <c r="W199" s="94">
        <f>W200+W207+W215+W224+W234+W239+W241+W245</f>
        <v>0</v>
      </c>
      <c r="X199" s="90"/>
      <c r="Y199" s="94">
        <f>Y200+Y207+Y215+Y224+Y234+Y239+Y241+Y245</f>
        <v>0.14053923000000001</v>
      </c>
      <c r="Z199" s="90"/>
      <c r="AA199" s="95">
        <f>AA200+AA207+AA215+AA224+AA234+AA239+AA241+AA245</f>
        <v>0.01</v>
      </c>
      <c r="AR199" s="96" t="s">
        <v>9</v>
      </c>
      <c r="AT199" s="97" t="s">
        <v>98</v>
      </c>
      <c r="AU199" s="97" t="s">
        <v>99</v>
      </c>
      <c r="AY199" s="96" t="s">
        <v>100</v>
      </c>
      <c r="BK199" s="98">
        <f>BK200+BK207+BK215+BK224+BK234+BK239+BK241+BK245</f>
        <v>0</v>
      </c>
    </row>
    <row r="200" spans="2:63" s="88" customFormat="1" ht="19.9" customHeight="1">
      <c r="B200" s="89"/>
      <c r="C200" s="90"/>
      <c r="D200" s="99" t="s">
        <v>65</v>
      </c>
      <c r="E200" s="99"/>
      <c r="F200" s="99"/>
      <c r="G200" s="99"/>
      <c r="H200" s="99"/>
      <c r="I200" s="99"/>
      <c r="J200" s="99"/>
      <c r="K200" s="99"/>
      <c r="L200" s="99"/>
      <c r="M200" s="99"/>
      <c r="N200" s="632">
        <f>SUM(N201:Q206)</f>
        <v>0</v>
      </c>
      <c r="O200" s="633"/>
      <c r="P200" s="633"/>
      <c r="Q200" s="633"/>
      <c r="R200" s="92"/>
      <c r="T200" s="93"/>
      <c r="U200" s="90"/>
      <c r="V200" s="90"/>
      <c r="W200" s="94">
        <f>SUM(W201:W206)</f>
        <v>0</v>
      </c>
      <c r="X200" s="90"/>
      <c r="Y200" s="94">
        <f>SUM(Y201:Y206)</f>
        <v>0.10392068000000002</v>
      </c>
      <c r="Z200" s="90"/>
      <c r="AA200" s="95">
        <f>SUM(AA201:AA206)</f>
        <v>0</v>
      </c>
      <c r="AR200" s="96" t="s">
        <v>9</v>
      </c>
      <c r="AT200" s="97" t="s">
        <v>98</v>
      </c>
      <c r="AU200" s="97" t="s">
        <v>80</v>
      </c>
      <c r="AY200" s="96" t="s">
        <v>100</v>
      </c>
      <c r="BK200" s="98">
        <f>SUM(BK201:BK206)</f>
        <v>0</v>
      </c>
    </row>
    <row r="201" spans="2:65" s="16" customFormat="1" ht="28.9" customHeight="1">
      <c r="B201" s="62"/>
      <c r="C201" s="100">
        <v>60</v>
      </c>
      <c r="D201" s="100" t="s">
        <v>101</v>
      </c>
      <c r="E201" s="101" t="s">
        <v>672</v>
      </c>
      <c r="F201" s="660" t="s">
        <v>673</v>
      </c>
      <c r="G201" s="622"/>
      <c r="H201" s="622"/>
      <c r="I201" s="622"/>
      <c r="J201" s="102" t="s">
        <v>120</v>
      </c>
      <c r="K201" s="112">
        <v>21.14</v>
      </c>
      <c r="L201" s="661">
        <v>0</v>
      </c>
      <c r="M201" s="622"/>
      <c r="N201" s="662">
        <f aca="true" t="shared" si="50" ref="N201:N206">ROUND(L201*K201,2)</f>
        <v>0</v>
      </c>
      <c r="O201" s="622"/>
      <c r="P201" s="622"/>
      <c r="Q201" s="622"/>
      <c r="R201" s="64"/>
      <c r="T201" s="103" t="s">
        <v>17</v>
      </c>
      <c r="U201" s="104" t="s">
        <v>33</v>
      </c>
      <c r="V201" s="18"/>
      <c r="W201" s="105">
        <f aca="true" t="shared" si="51" ref="W201:W206">V201*K201</f>
        <v>0</v>
      </c>
      <c r="X201" s="105">
        <v>0</v>
      </c>
      <c r="Y201" s="105">
        <f aca="true" t="shared" si="52" ref="Y201:Y206">X201*K201</f>
        <v>0</v>
      </c>
      <c r="Z201" s="105">
        <v>0</v>
      </c>
      <c r="AA201" s="106">
        <f aca="true" t="shared" si="53" ref="AA201:AA206">Z201*K201</f>
        <v>0</v>
      </c>
      <c r="AR201" s="7" t="s">
        <v>154</v>
      </c>
      <c r="AT201" s="7" t="s">
        <v>101</v>
      </c>
      <c r="AU201" s="7" t="s">
        <v>9</v>
      </c>
      <c r="AY201" s="7" t="s">
        <v>100</v>
      </c>
      <c r="BE201" s="107">
        <f aca="true" t="shared" si="54" ref="BE201:BE206">IF(U201="základní",N201,0)</f>
        <v>0</v>
      </c>
      <c r="BF201" s="107">
        <f aca="true" t="shared" si="55" ref="BF201:BF206">IF(U201="snížená",N201,0)</f>
        <v>0</v>
      </c>
      <c r="BG201" s="107">
        <f aca="true" t="shared" si="56" ref="BG201:BG206">IF(U201="zákl. přenesená",N201,0)</f>
        <v>0</v>
      </c>
      <c r="BH201" s="107">
        <f aca="true" t="shared" si="57" ref="BH201:BH206">IF(U201="sníž. přenesená",N201,0)</f>
        <v>0</v>
      </c>
      <c r="BI201" s="107">
        <f aca="true" t="shared" si="58" ref="BI201:BI206">IF(U201="nulová",N201,0)</f>
        <v>0</v>
      </c>
      <c r="BJ201" s="7" t="s">
        <v>80</v>
      </c>
      <c r="BK201" s="107">
        <f aca="true" t="shared" si="59" ref="BK201:BK206">ROUND(L201*K201,2)</f>
        <v>0</v>
      </c>
      <c r="BL201" s="7" t="s">
        <v>154</v>
      </c>
      <c r="BM201" s="7" t="s">
        <v>674</v>
      </c>
    </row>
    <row r="202" spans="2:65" s="16" customFormat="1" ht="20.45" customHeight="1">
      <c r="B202" s="62"/>
      <c r="C202" s="108">
        <v>61</v>
      </c>
      <c r="D202" s="108" t="s">
        <v>105</v>
      </c>
      <c r="E202" s="109" t="s">
        <v>675</v>
      </c>
      <c r="F202" s="618" t="s">
        <v>676</v>
      </c>
      <c r="G202" s="619"/>
      <c r="H202" s="619"/>
      <c r="I202" s="619"/>
      <c r="J202" s="110" t="s">
        <v>113</v>
      </c>
      <c r="K202" s="111">
        <v>0.006</v>
      </c>
      <c r="L202" s="620">
        <v>0</v>
      </c>
      <c r="M202" s="619"/>
      <c r="N202" s="621">
        <f t="shared" si="50"/>
        <v>0</v>
      </c>
      <c r="O202" s="622"/>
      <c r="P202" s="622"/>
      <c r="Q202" s="622"/>
      <c r="R202" s="64"/>
      <c r="T202" s="103" t="s">
        <v>17</v>
      </c>
      <c r="U202" s="104" t="s">
        <v>33</v>
      </c>
      <c r="V202" s="18"/>
      <c r="W202" s="105">
        <f t="shared" si="51"/>
        <v>0</v>
      </c>
      <c r="X202" s="105">
        <v>1</v>
      </c>
      <c r="Y202" s="105">
        <f t="shared" si="52"/>
        <v>0.006</v>
      </c>
      <c r="Z202" s="105">
        <v>0</v>
      </c>
      <c r="AA202" s="106">
        <f t="shared" si="53"/>
        <v>0</v>
      </c>
      <c r="AR202" s="7" t="s">
        <v>206</v>
      </c>
      <c r="AT202" s="7" t="s">
        <v>105</v>
      </c>
      <c r="AU202" s="7" t="s">
        <v>9</v>
      </c>
      <c r="AY202" s="7" t="s">
        <v>100</v>
      </c>
      <c r="BE202" s="107">
        <f t="shared" si="54"/>
        <v>0</v>
      </c>
      <c r="BF202" s="107">
        <f t="shared" si="55"/>
        <v>0</v>
      </c>
      <c r="BG202" s="107">
        <f t="shared" si="56"/>
        <v>0</v>
      </c>
      <c r="BH202" s="107">
        <f t="shared" si="57"/>
        <v>0</v>
      </c>
      <c r="BI202" s="107">
        <f t="shared" si="58"/>
        <v>0</v>
      </c>
      <c r="BJ202" s="7" t="s">
        <v>80</v>
      </c>
      <c r="BK202" s="107">
        <f t="shared" si="59"/>
        <v>0</v>
      </c>
      <c r="BL202" s="7" t="s">
        <v>154</v>
      </c>
      <c r="BM202" s="7" t="s">
        <v>677</v>
      </c>
    </row>
    <row r="203" spans="2:65" s="16" customFormat="1" ht="28.9" customHeight="1">
      <c r="B203" s="62"/>
      <c r="C203" s="100">
        <v>62</v>
      </c>
      <c r="D203" s="100" t="s">
        <v>101</v>
      </c>
      <c r="E203" s="101" t="s">
        <v>678</v>
      </c>
      <c r="F203" s="660" t="s">
        <v>679</v>
      </c>
      <c r="G203" s="622"/>
      <c r="H203" s="622"/>
      <c r="I203" s="622"/>
      <c r="J203" s="102" t="s">
        <v>120</v>
      </c>
      <c r="K203" s="112">
        <v>20.14</v>
      </c>
      <c r="L203" s="661">
        <v>0</v>
      </c>
      <c r="M203" s="622"/>
      <c r="N203" s="662">
        <f t="shared" si="50"/>
        <v>0</v>
      </c>
      <c r="O203" s="622"/>
      <c r="P203" s="622"/>
      <c r="Q203" s="622"/>
      <c r="R203" s="64"/>
      <c r="T203" s="103" t="s">
        <v>17</v>
      </c>
      <c r="U203" s="104" t="s">
        <v>33</v>
      </c>
      <c r="V203" s="18"/>
      <c r="W203" s="105">
        <f t="shared" si="51"/>
        <v>0</v>
      </c>
      <c r="X203" s="105">
        <v>0.0004</v>
      </c>
      <c r="Y203" s="105">
        <f t="shared" si="52"/>
        <v>0.008056</v>
      </c>
      <c r="Z203" s="105">
        <v>0</v>
      </c>
      <c r="AA203" s="106">
        <f t="shared" si="53"/>
        <v>0</v>
      </c>
      <c r="AR203" s="7" t="s">
        <v>154</v>
      </c>
      <c r="AT203" s="7" t="s">
        <v>101</v>
      </c>
      <c r="AU203" s="7" t="s">
        <v>9</v>
      </c>
      <c r="AY203" s="7" t="s">
        <v>100</v>
      </c>
      <c r="BE203" s="107">
        <f t="shared" si="54"/>
        <v>0</v>
      </c>
      <c r="BF203" s="107">
        <f t="shared" si="55"/>
        <v>0</v>
      </c>
      <c r="BG203" s="107">
        <f t="shared" si="56"/>
        <v>0</v>
      </c>
      <c r="BH203" s="107">
        <f t="shared" si="57"/>
        <v>0</v>
      </c>
      <c r="BI203" s="107">
        <f t="shared" si="58"/>
        <v>0</v>
      </c>
      <c r="BJ203" s="7" t="s">
        <v>80</v>
      </c>
      <c r="BK203" s="107">
        <f t="shared" si="59"/>
        <v>0</v>
      </c>
      <c r="BL203" s="7" t="s">
        <v>154</v>
      </c>
      <c r="BM203" s="7" t="s">
        <v>680</v>
      </c>
    </row>
    <row r="204" spans="2:65" s="16" customFormat="1" ht="28.9" customHeight="1">
      <c r="B204" s="62"/>
      <c r="C204" s="108">
        <v>63</v>
      </c>
      <c r="D204" s="108" t="s">
        <v>105</v>
      </c>
      <c r="E204" s="109" t="s">
        <v>681</v>
      </c>
      <c r="F204" s="618" t="s">
        <v>830</v>
      </c>
      <c r="G204" s="619"/>
      <c r="H204" s="619"/>
      <c r="I204" s="619"/>
      <c r="J204" s="110" t="s">
        <v>120</v>
      </c>
      <c r="K204" s="111">
        <v>23.161</v>
      </c>
      <c r="L204" s="620">
        <v>0</v>
      </c>
      <c r="M204" s="619"/>
      <c r="N204" s="621">
        <f t="shared" si="50"/>
        <v>0</v>
      </c>
      <c r="O204" s="622"/>
      <c r="P204" s="622"/>
      <c r="Q204" s="622"/>
      <c r="R204" s="64"/>
      <c r="T204" s="103" t="s">
        <v>17</v>
      </c>
      <c r="U204" s="104" t="s">
        <v>33</v>
      </c>
      <c r="V204" s="18"/>
      <c r="W204" s="105">
        <f t="shared" si="51"/>
        <v>0</v>
      </c>
      <c r="X204" s="105">
        <v>0.00388</v>
      </c>
      <c r="Y204" s="105">
        <f t="shared" si="52"/>
        <v>0.08986468000000002</v>
      </c>
      <c r="Z204" s="105">
        <v>0</v>
      </c>
      <c r="AA204" s="106">
        <f t="shared" si="53"/>
        <v>0</v>
      </c>
      <c r="AR204" s="7" t="s">
        <v>206</v>
      </c>
      <c r="AT204" s="7" t="s">
        <v>105</v>
      </c>
      <c r="AU204" s="7" t="s">
        <v>9</v>
      </c>
      <c r="AY204" s="7" t="s">
        <v>100</v>
      </c>
      <c r="BE204" s="107">
        <f t="shared" si="54"/>
        <v>0</v>
      </c>
      <c r="BF204" s="107">
        <f t="shared" si="55"/>
        <v>0</v>
      </c>
      <c r="BG204" s="107">
        <f t="shared" si="56"/>
        <v>0</v>
      </c>
      <c r="BH204" s="107">
        <f t="shared" si="57"/>
        <v>0</v>
      </c>
      <c r="BI204" s="107">
        <f t="shared" si="58"/>
        <v>0</v>
      </c>
      <c r="BJ204" s="7" t="s">
        <v>80</v>
      </c>
      <c r="BK204" s="107">
        <f t="shared" si="59"/>
        <v>0</v>
      </c>
      <c r="BL204" s="7" t="s">
        <v>154</v>
      </c>
      <c r="BM204" s="7" t="s">
        <v>682</v>
      </c>
    </row>
    <row r="205" spans="2:65" s="16" customFormat="1" ht="28.9" customHeight="1">
      <c r="B205" s="62"/>
      <c r="C205" s="100">
        <v>64</v>
      </c>
      <c r="D205" s="108" t="s">
        <v>105</v>
      </c>
      <c r="E205" s="109" t="s">
        <v>264</v>
      </c>
      <c r="F205" s="618" t="s">
        <v>811</v>
      </c>
      <c r="G205" s="619"/>
      <c r="H205" s="619"/>
      <c r="I205" s="619"/>
      <c r="J205" s="110" t="s">
        <v>120</v>
      </c>
      <c r="K205" s="111">
        <v>33.15</v>
      </c>
      <c r="L205" s="620">
        <v>0</v>
      </c>
      <c r="M205" s="619"/>
      <c r="N205" s="621">
        <f t="shared" si="50"/>
        <v>0</v>
      </c>
      <c r="O205" s="622"/>
      <c r="P205" s="622"/>
      <c r="Q205" s="622"/>
      <c r="R205" s="64"/>
      <c r="T205" s="103" t="s">
        <v>17</v>
      </c>
      <c r="U205" s="104" t="s">
        <v>33</v>
      </c>
      <c r="V205" s="18"/>
      <c r="W205" s="105">
        <f t="shared" si="51"/>
        <v>0</v>
      </c>
      <c r="X205" s="105">
        <v>0</v>
      </c>
      <c r="Y205" s="105">
        <f t="shared" si="52"/>
        <v>0</v>
      </c>
      <c r="Z205" s="105">
        <v>0</v>
      </c>
      <c r="AA205" s="106">
        <f t="shared" si="53"/>
        <v>0</v>
      </c>
      <c r="AR205" s="7" t="s">
        <v>128</v>
      </c>
      <c r="AT205" s="7" t="s">
        <v>105</v>
      </c>
      <c r="AU205" s="7" t="s">
        <v>9</v>
      </c>
      <c r="AY205" s="7" t="s">
        <v>100</v>
      </c>
      <c r="BE205" s="107">
        <f t="shared" si="54"/>
        <v>0</v>
      </c>
      <c r="BF205" s="107">
        <f t="shared" si="55"/>
        <v>0</v>
      </c>
      <c r="BG205" s="107">
        <f t="shared" si="56"/>
        <v>0</v>
      </c>
      <c r="BH205" s="107">
        <f t="shared" si="57"/>
        <v>0</v>
      </c>
      <c r="BI205" s="107">
        <f t="shared" si="58"/>
        <v>0</v>
      </c>
      <c r="BJ205" s="7" t="s">
        <v>80</v>
      </c>
      <c r="BK205" s="107">
        <f t="shared" si="59"/>
        <v>0</v>
      </c>
      <c r="BL205" s="7" t="s">
        <v>104</v>
      </c>
      <c r="BM205" s="7" t="s">
        <v>683</v>
      </c>
    </row>
    <row r="206" spans="2:65" s="16" customFormat="1" ht="28.9" customHeight="1">
      <c r="B206" s="62"/>
      <c r="C206" s="108">
        <v>65</v>
      </c>
      <c r="D206" s="108" t="s">
        <v>105</v>
      </c>
      <c r="E206" s="109" t="s">
        <v>266</v>
      </c>
      <c r="F206" s="618" t="s">
        <v>267</v>
      </c>
      <c r="G206" s="619"/>
      <c r="H206" s="619"/>
      <c r="I206" s="619"/>
      <c r="J206" s="110" t="s">
        <v>103</v>
      </c>
      <c r="K206" s="113">
        <v>0</v>
      </c>
      <c r="L206" s="620">
        <v>0</v>
      </c>
      <c r="M206" s="619"/>
      <c r="N206" s="621">
        <f t="shared" si="50"/>
        <v>0</v>
      </c>
      <c r="O206" s="622"/>
      <c r="P206" s="622"/>
      <c r="Q206" s="622"/>
      <c r="R206" s="64"/>
      <c r="T206" s="103" t="s">
        <v>17</v>
      </c>
      <c r="U206" s="104" t="s">
        <v>33</v>
      </c>
      <c r="V206" s="18"/>
      <c r="W206" s="105">
        <f t="shared" si="51"/>
        <v>0</v>
      </c>
      <c r="X206" s="105">
        <v>0</v>
      </c>
      <c r="Y206" s="105">
        <f t="shared" si="52"/>
        <v>0</v>
      </c>
      <c r="Z206" s="105">
        <v>0</v>
      </c>
      <c r="AA206" s="106">
        <f t="shared" si="53"/>
        <v>0</v>
      </c>
      <c r="AR206" s="7" t="s">
        <v>128</v>
      </c>
      <c r="AT206" s="7" t="s">
        <v>105</v>
      </c>
      <c r="AU206" s="7" t="s">
        <v>9</v>
      </c>
      <c r="AY206" s="7" t="s">
        <v>100</v>
      </c>
      <c r="BE206" s="107">
        <f t="shared" si="54"/>
        <v>0</v>
      </c>
      <c r="BF206" s="107">
        <f t="shared" si="55"/>
        <v>0</v>
      </c>
      <c r="BG206" s="107">
        <f t="shared" si="56"/>
        <v>0</v>
      </c>
      <c r="BH206" s="107">
        <f t="shared" si="57"/>
        <v>0</v>
      </c>
      <c r="BI206" s="107">
        <f t="shared" si="58"/>
        <v>0</v>
      </c>
      <c r="BJ206" s="7" t="s">
        <v>80</v>
      </c>
      <c r="BK206" s="107">
        <f t="shared" si="59"/>
        <v>0</v>
      </c>
      <c r="BL206" s="7" t="s">
        <v>104</v>
      </c>
      <c r="BM206" s="7" t="s">
        <v>684</v>
      </c>
    </row>
    <row r="207" spans="2:63" s="88" customFormat="1" ht="29.85" customHeight="1">
      <c r="B207" s="89"/>
      <c r="C207" s="90"/>
      <c r="D207" s="99" t="s">
        <v>66</v>
      </c>
      <c r="E207" s="99"/>
      <c r="F207" s="99"/>
      <c r="G207" s="99"/>
      <c r="H207" s="99"/>
      <c r="I207" s="99"/>
      <c r="J207" s="99"/>
      <c r="K207" s="99"/>
      <c r="L207" s="99"/>
      <c r="M207" s="99"/>
      <c r="N207" s="653">
        <f>SUM(N208:Q212)</f>
        <v>0</v>
      </c>
      <c r="O207" s="654"/>
      <c r="P207" s="654"/>
      <c r="Q207" s="654"/>
      <c r="R207" s="92"/>
      <c r="T207" s="93"/>
      <c r="U207" s="90"/>
      <c r="V207" s="90"/>
      <c r="W207" s="94">
        <f>W208+SUM(W209:W213)</f>
        <v>0</v>
      </c>
      <c r="X207" s="90"/>
      <c r="Y207" s="94">
        <f>Y208+SUM(Y209:Y213)</f>
        <v>0.03121855</v>
      </c>
      <c r="Z207" s="90"/>
      <c r="AA207" s="95">
        <f>AA208+SUM(AA209:AA213)</f>
        <v>0</v>
      </c>
      <c r="AR207" s="96" t="s">
        <v>9</v>
      </c>
      <c r="AT207" s="97" t="s">
        <v>98</v>
      </c>
      <c r="AU207" s="97" t="s">
        <v>80</v>
      </c>
      <c r="AY207" s="96" t="s">
        <v>100</v>
      </c>
      <c r="BK207" s="98">
        <f>BK208+SUM(BK209:BK213)</f>
        <v>0</v>
      </c>
    </row>
    <row r="208" spans="2:65" s="16" customFormat="1" ht="28.9" customHeight="1">
      <c r="B208" s="62"/>
      <c r="C208" s="100">
        <v>66</v>
      </c>
      <c r="D208" s="100" t="s">
        <v>101</v>
      </c>
      <c r="E208" s="101" t="s">
        <v>269</v>
      </c>
      <c r="F208" s="660" t="s">
        <v>270</v>
      </c>
      <c r="G208" s="622"/>
      <c r="H208" s="622"/>
      <c r="I208" s="622"/>
      <c r="J208" s="102" t="s">
        <v>120</v>
      </c>
      <c r="K208" s="112">
        <v>20.14</v>
      </c>
      <c r="L208" s="661">
        <v>0</v>
      </c>
      <c r="M208" s="622"/>
      <c r="N208" s="662">
        <f>ROUND(L208*K208,2)</f>
        <v>0</v>
      </c>
      <c r="O208" s="622"/>
      <c r="P208" s="622"/>
      <c r="Q208" s="622"/>
      <c r="R208" s="64"/>
      <c r="T208" s="103" t="s">
        <v>17</v>
      </c>
      <c r="U208" s="104" t="s">
        <v>33</v>
      </c>
      <c r="V208" s="18"/>
      <c r="W208" s="105">
        <f>V208*K208</f>
        <v>0</v>
      </c>
      <c r="X208" s="105">
        <v>0</v>
      </c>
      <c r="Y208" s="105">
        <f>X208*K208</f>
        <v>0</v>
      </c>
      <c r="Z208" s="105">
        <v>0</v>
      </c>
      <c r="AA208" s="106">
        <f>Z208*K208</f>
        <v>0</v>
      </c>
      <c r="AR208" s="7" t="s">
        <v>154</v>
      </c>
      <c r="AT208" s="7" t="s">
        <v>101</v>
      </c>
      <c r="AU208" s="7" t="s">
        <v>9</v>
      </c>
      <c r="AY208" s="7" t="s">
        <v>100</v>
      </c>
      <c r="BE208" s="107">
        <f>IF(U208="základní",N208,0)</f>
        <v>0</v>
      </c>
      <c r="BF208" s="107">
        <f>IF(U208="snížená",N208,0)</f>
        <v>0</v>
      </c>
      <c r="BG208" s="107">
        <f>IF(U208="zákl. přenesená",N208,0)</f>
        <v>0</v>
      </c>
      <c r="BH208" s="107">
        <f>IF(U208="sníž. přenesená",N208,0)</f>
        <v>0</v>
      </c>
      <c r="BI208" s="107">
        <f>IF(U208="nulová",N208,0)</f>
        <v>0</v>
      </c>
      <c r="BJ208" s="7" t="s">
        <v>80</v>
      </c>
      <c r="BK208" s="107">
        <f>ROUND(L208*K208,2)</f>
        <v>0</v>
      </c>
      <c r="BL208" s="7" t="s">
        <v>154</v>
      </c>
      <c r="BM208" s="7" t="s">
        <v>685</v>
      </c>
    </row>
    <row r="209" spans="2:65" s="16" customFormat="1" ht="28.9" customHeight="1">
      <c r="B209" s="62"/>
      <c r="C209" s="108">
        <v>67</v>
      </c>
      <c r="D209" s="108" t="s">
        <v>105</v>
      </c>
      <c r="E209" s="109" t="s">
        <v>272</v>
      </c>
      <c r="F209" s="618" t="s">
        <v>273</v>
      </c>
      <c r="G209" s="619"/>
      <c r="H209" s="619"/>
      <c r="I209" s="619"/>
      <c r="J209" s="110" t="s">
        <v>120</v>
      </c>
      <c r="K209" s="111">
        <v>20.543</v>
      </c>
      <c r="L209" s="620">
        <v>0</v>
      </c>
      <c r="M209" s="619"/>
      <c r="N209" s="621">
        <f>ROUND(L209*K209,2)</f>
        <v>0</v>
      </c>
      <c r="O209" s="622"/>
      <c r="P209" s="622"/>
      <c r="Q209" s="622"/>
      <c r="R209" s="64"/>
      <c r="T209" s="103" t="s">
        <v>17</v>
      </c>
      <c r="U209" s="104" t="s">
        <v>33</v>
      </c>
      <c r="V209" s="18"/>
      <c r="W209" s="105">
        <f>V209*K209</f>
        <v>0</v>
      </c>
      <c r="X209" s="105">
        <v>0.00125</v>
      </c>
      <c r="Y209" s="105">
        <f>X209*K209</f>
        <v>0.02567875</v>
      </c>
      <c r="Z209" s="105">
        <v>0</v>
      </c>
      <c r="AA209" s="106">
        <f>Z209*K209</f>
        <v>0</v>
      </c>
      <c r="AR209" s="7" t="s">
        <v>206</v>
      </c>
      <c r="AT209" s="7" t="s">
        <v>105</v>
      </c>
      <c r="AU209" s="7" t="s">
        <v>9</v>
      </c>
      <c r="AY209" s="7" t="s">
        <v>100</v>
      </c>
      <c r="BE209" s="107">
        <f>IF(U209="základní",N209,0)</f>
        <v>0</v>
      </c>
      <c r="BF209" s="107">
        <f>IF(U209="snížená",N209,0)</f>
        <v>0</v>
      </c>
      <c r="BG209" s="107">
        <f>IF(U209="zákl. přenesená",N209,0)</f>
        <v>0</v>
      </c>
      <c r="BH209" s="107">
        <f>IF(U209="sníž. přenesená",N209,0)</f>
        <v>0</v>
      </c>
      <c r="BI209" s="107">
        <f>IF(U209="nulová",N209,0)</f>
        <v>0</v>
      </c>
      <c r="BJ209" s="7" t="s">
        <v>80</v>
      </c>
      <c r="BK209" s="107">
        <f>ROUND(L209*K209,2)</f>
        <v>0</v>
      </c>
      <c r="BL209" s="7" t="s">
        <v>154</v>
      </c>
      <c r="BM209" s="7" t="s">
        <v>686</v>
      </c>
    </row>
    <row r="210" spans="2:65" s="16" customFormat="1" ht="28.9" customHeight="1">
      <c r="B210" s="62"/>
      <c r="C210" s="100">
        <v>68</v>
      </c>
      <c r="D210" s="100" t="s">
        <v>101</v>
      </c>
      <c r="E210" s="101" t="s">
        <v>275</v>
      </c>
      <c r="F210" s="660" t="s">
        <v>276</v>
      </c>
      <c r="G210" s="622"/>
      <c r="H210" s="622"/>
      <c r="I210" s="622"/>
      <c r="J210" s="102" t="s">
        <v>131</v>
      </c>
      <c r="K210" s="112">
        <v>44.82</v>
      </c>
      <c r="L210" s="661">
        <v>0</v>
      </c>
      <c r="M210" s="622"/>
      <c r="N210" s="662">
        <f>ROUND(L210*K210,2)</f>
        <v>0</v>
      </c>
      <c r="O210" s="622"/>
      <c r="P210" s="622"/>
      <c r="Q210" s="622"/>
      <c r="R210" s="64"/>
      <c r="T210" s="103" t="s">
        <v>17</v>
      </c>
      <c r="U210" s="104" t="s">
        <v>33</v>
      </c>
      <c r="V210" s="18"/>
      <c r="W210" s="105">
        <f>V210*K210</f>
        <v>0</v>
      </c>
      <c r="X210" s="105">
        <v>0</v>
      </c>
      <c r="Y210" s="105">
        <f>X210*K210</f>
        <v>0</v>
      </c>
      <c r="Z210" s="105">
        <v>0</v>
      </c>
      <c r="AA210" s="106">
        <f>Z210*K210</f>
        <v>0</v>
      </c>
      <c r="AR210" s="7" t="s">
        <v>154</v>
      </c>
      <c r="AT210" s="7" t="s">
        <v>101</v>
      </c>
      <c r="AU210" s="7" t="s">
        <v>9</v>
      </c>
      <c r="AY210" s="7" t="s">
        <v>100</v>
      </c>
      <c r="BE210" s="107">
        <f>IF(U210="základní",N210,0)</f>
        <v>0</v>
      </c>
      <c r="BF210" s="107">
        <f>IF(U210="snížená",N210,0)</f>
        <v>0</v>
      </c>
      <c r="BG210" s="107">
        <f>IF(U210="zákl. přenesená",N210,0)</f>
        <v>0</v>
      </c>
      <c r="BH210" s="107">
        <f>IF(U210="sníž. přenesená",N210,0)</f>
        <v>0</v>
      </c>
      <c r="BI210" s="107">
        <f>IF(U210="nulová",N210,0)</f>
        <v>0</v>
      </c>
      <c r="BJ210" s="7" t="s">
        <v>80</v>
      </c>
      <c r="BK210" s="107">
        <f>ROUND(L210*K210,2)</f>
        <v>0</v>
      </c>
      <c r="BL210" s="7" t="s">
        <v>154</v>
      </c>
      <c r="BM210" s="7" t="s">
        <v>687</v>
      </c>
    </row>
    <row r="211" spans="2:65" s="16" customFormat="1" ht="20.45" customHeight="1">
      <c r="B211" s="62"/>
      <c r="C211" s="108">
        <v>69</v>
      </c>
      <c r="D211" s="108" t="s">
        <v>105</v>
      </c>
      <c r="E211" s="109" t="s">
        <v>278</v>
      </c>
      <c r="F211" s="618" t="s">
        <v>279</v>
      </c>
      <c r="G211" s="619"/>
      <c r="H211" s="619"/>
      <c r="I211" s="619"/>
      <c r="J211" s="110" t="s">
        <v>131</v>
      </c>
      <c r="K211" s="111">
        <v>46.165</v>
      </c>
      <c r="L211" s="620">
        <v>0</v>
      </c>
      <c r="M211" s="619"/>
      <c r="N211" s="621">
        <f>ROUND(L211*K211,2)</f>
        <v>0</v>
      </c>
      <c r="O211" s="622"/>
      <c r="P211" s="622"/>
      <c r="Q211" s="622"/>
      <c r="R211" s="64"/>
      <c r="T211" s="103" t="s">
        <v>17</v>
      </c>
      <c r="U211" s="104" t="s">
        <v>33</v>
      </c>
      <c r="V211" s="18"/>
      <c r="W211" s="105">
        <f>V211*K211</f>
        <v>0</v>
      </c>
      <c r="X211" s="105">
        <v>0.00012</v>
      </c>
      <c r="Y211" s="105">
        <f>X211*K211</f>
        <v>0.0055398</v>
      </c>
      <c r="Z211" s="105">
        <v>0</v>
      </c>
      <c r="AA211" s="106">
        <f>Z211*K211</f>
        <v>0</v>
      </c>
      <c r="AR211" s="7" t="s">
        <v>206</v>
      </c>
      <c r="AT211" s="7" t="s">
        <v>105</v>
      </c>
      <c r="AU211" s="7" t="s">
        <v>9</v>
      </c>
      <c r="AY211" s="7" t="s">
        <v>100</v>
      </c>
      <c r="BE211" s="107">
        <f>IF(U211="základní",N211,0)</f>
        <v>0</v>
      </c>
      <c r="BF211" s="107">
        <f>IF(U211="snížená",N211,0)</f>
        <v>0</v>
      </c>
      <c r="BG211" s="107">
        <f>IF(U211="zákl. přenesená",N211,0)</f>
        <v>0</v>
      </c>
      <c r="BH211" s="107">
        <f>IF(U211="sníž. přenesená",N211,0)</f>
        <v>0</v>
      </c>
      <c r="BI211" s="107">
        <f>IF(U211="nulová",N211,0)</f>
        <v>0</v>
      </c>
      <c r="BJ211" s="7" t="s">
        <v>80</v>
      </c>
      <c r="BK211" s="107">
        <f>ROUND(L211*K211,2)</f>
        <v>0</v>
      </c>
      <c r="BL211" s="7" t="s">
        <v>154</v>
      </c>
      <c r="BM211" s="7" t="s">
        <v>688</v>
      </c>
    </row>
    <row r="212" spans="2:65" s="16" customFormat="1" ht="28.9" customHeight="1">
      <c r="B212" s="62"/>
      <c r="C212" s="100">
        <v>70</v>
      </c>
      <c r="D212" s="100" t="s">
        <v>101</v>
      </c>
      <c r="E212" s="101" t="s">
        <v>281</v>
      </c>
      <c r="F212" s="660" t="s">
        <v>282</v>
      </c>
      <c r="G212" s="622"/>
      <c r="H212" s="622"/>
      <c r="I212" s="622"/>
      <c r="J212" s="102" t="s">
        <v>113</v>
      </c>
      <c r="K212" s="112">
        <v>0.031</v>
      </c>
      <c r="L212" s="661">
        <v>0</v>
      </c>
      <c r="M212" s="622"/>
      <c r="N212" s="662">
        <f>ROUND(L212*K212,2)</f>
        <v>0</v>
      </c>
      <c r="O212" s="622"/>
      <c r="P212" s="622"/>
      <c r="Q212" s="622"/>
      <c r="R212" s="64"/>
      <c r="T212" s="103" t="s">
        <v>17</v>
      </c>
      <c r="U212" s="104" t="s">
        <v>33</v>
      </c>
      <c r="V212" s="18"/>
      <c r="W212" s="105">
        <f>V212*K212</f>
        <v>0</v>
      </c>
      <c r="X212" s="105">
        <v>0</v>
      </c>
      <c r="Y212" s="105">
        <f>X212*K212</f>
        <v>0</v>
      </c>
      <c r="Z212" s="105">
        <v>0</v>
      </c>
      <c r="AA212" s="106">
        <f>Z212*K212</f>
        <v>0</v>
      </c>
      <c r="AR212" s="7" t="s">
        <v>154</v>
      </c>
      <c r="AT212" s="7" t="s">
        <v>101</v>
      </c>
      <c r="AU212" s="7" t="s">
        <v>9</v>
      </c>
      <c r="AY212" s="7" t="s">
        <v>100</v>
      </c>
      <c r="BE212" s="107">
        <f>IF(U212="základní",N212,0)</f>
        <v>0</v>
      </c>
      <c r="BF212" s="107">
        <f>IF(U212="snížená",N212,0)</f>
        <v>0</v>
      </c>
      <c r="BG212" s="107">
        <f>IF(U212="zákl. přenesená",N212,0)</f>
        <v>0</v>
      </c>
      <c r="BH212" s="107">
        <f>IF(U212="sníž. přenesená",N212,0)</f>
        <v>0</v>
      </c>
      <c r="BI212" s="107">
        <f>IF(U212="nulová",N212,0)</f>
        <v>0</v>
      </c>
      <c r="BJ212" s="7" t="s">
        <v>80</v>
      </c>
      <c r="BK212" s="107">
        <f>ROUND(L212*K212,2)</f>
        <v>0</v>
      </c>
      <c r="BL212" s="7" t="s">
        <v>154</v>
      </c>
      <c r="BM212" s="7" t="s">
        <v>689</v>
      </c>
    </row>
    <row r="213" spans="2:63" s="88" customFormat="1" ht="22.35" customHeight="1">
      <c r="B213" s="89"/>
      <c r="C213" s="90"/>
      <c r="D213" s="99" t="s">
        <v>484</v>
      </c>
      <c r="E213" s="99"/>
      <c r="F213" s="99"/>
      <c r="G213" s="99"/>
      <c r="H213" s="99"/>
      <c r="I213" s="99"/>
      <c r="J213" s="99"/>
      <c r="K213" s="99"/>
      <c r="L213" s="99"/>
      <c r="M213" s="99"/>
      <c r="N213" s="653">
        <f>N214</f>
        <v>0</v>
      </c>
      <c r="O213" s="654"/>
      <c r="P213" s="654"/>
      <c r="Q213" s="654"/>
      <c r="R213" s="92"/>
      <c r="T213" s="93"/>
      <c r="U213" s="90"/>
      <c r="V213" s="90"/>
      <c r="W213" s="94">
        <f>SUM(W214:W214)</f>
        <v>0</v>
      </c>
      <c r="X213" s="90"/>
      <c r="Y213" s="94">
        <f>SUM(Y214:Y214)</f>
        <v>0</v>
      </c>
      <c r="Z213" s="90"/>
      <c r="AA213" s="95">
        <f>SUM(AA214:AA214)</f>
        <v>0</v>
      </c>
      <c r="AR213" s="96" t="s">
        <v>80</v>
      </c>
      <c r="AT213" s="97" t="s">
        <v>98</v>
      </c>
      <c r="AU213" s="97" t="s">
        <v>9</v>
      </c>
      <c r="AY213" s="96" t="s">
        <v>100</v>
      </c>
      <c r="BK213" s="98">
        <f>SUM(BK214:BK214)</f>
        <v>0</v>
      </c>
    </row>
    <row r="214" spans="2:65" s="16" customFormat="1" ht="28.9" customHeight="1">
      <c r="B214" s="62"/>
      <c r="C214" s="108">
        <v>71</v>
      </c>
      <c r="D214" s="108" t="s">
        <v>105</v>
      </c>
      <c r="E214" s="109" t="s">
        <v>284</v>
      </c>
      <c r="F214" s="618" t="s">
        <v>285</v>
      </c>
      <c r="G214" s="619"/>
      <c r="H214" s="619"/>
      <c r="I214" s="619"/>
      <c r="J214" s="110" t="s">
        <v>286</v>
      </c>
      <c r="K214" s="111">
        <v>1</v>
      </c>
      <c r="L214" s="620">
        <v>0</v>
      </c>
      <c r="M214" s="619"/>
      <c r="N214" s="621">
        <f>ROUND(L214*K214,2)</f>
        <v>0</v>
      </c>
      <c r="O214" s="622"/>
      <c r="P214" s="622"/>
      <c r="Q214" s="622"/>
      <c r="R214" s="64"/>
      <c r="T214" s="103" t="s">
        <v>17</v>
      </c>
      <c r="U214" s="104" t="s">
        <v>33</v>
      </c>
      <c r="V214" s="18"/>
      <c r="W214" s="105">
        <f>V214*K214</f>
        <v>0</v>
      </c>
      <c r="X214" s="105">
        <v>0</v>
      </c>
      <c r="Y214" s="105">
        <f>X214*K214</f>
        <v>0</v>
      </c>
      <c r="Z214" s="105">
        <v>0</v>
      </c>
      <c r="AA214" s="106">
        <f>Z214*K214</f>
        <v>0</v>
      </c>
      <c r="AR214" s="7" t="s">
        <v>128</v>
      </c>
      <c r="AT214" s="7" t="s">
        <v>105</v>
      </c>
      <c r="AU214" s="7" t="s">
        <v>110</v>
      </c>
      <c r="AY214" s="7" t="s">
        <v>100</v>
      </c>
      <c r="BE214" s="107">
        <f>IF(U214="základní",N214,0)</f>
        <v>0</v>
      </c>
      <c r="BF214" s="107">
        <f>IF(U214="snížená",N214,0)</f>
        <v>0</v>
      </c>
      <c r="BG214" s="107">
        <f>IF(U214="zákl. přenesená",N214,0)</f>
        <v>0</v>
      </c>
      <c r="BH214" s="107">
        <f>IF(U214="sníž. přenesená",N214,0)</f>
        <v>0</v>
      </c>
      <c r="BI214" s="107">
        <f>IF(U214="nulová",N214,0)</f>
        <v>0</v>
      </c>
      <c r="BJ214" s="7" t="s">
        <v>80</v>
      </c>
      <c r="BK214" s="107">
        <f>ROUND(L214*K214,2)</f>
        <v>0</v>
      </c>
      <c r="BL214" s="7" t="s">
        <v>104</v>
      </c>
      <c r="BM214" s="7" t="s">
        <v>690</v>
      </c>
    </row>
    <row r="215" spans="2:63" s="88" customFormat="1" ht="29.85" customHeight="1">
      <c r="B215" s="89"/>
      <c r="C215" s="90"/>
      <c r="D215" s="99" t="s">
        <v>68</v>
      </c>
      <c r="E215" s="99"/>
      <c r="F215" s="99"/>
      <c r="G215" s="99"/>
      <c r="H215" s="99"/>
      <c r="I215" s="99"/>
      <c r="J215" s="99"/>
      <c r="K215" s="99"/>
      <c r="L215" s="99"/>
      <c r="M215" s="99"/>
      <c r="N215" s="653">
        <f>SUM(N216:Q223)</f>
        <v>0</v>
      </c>
      <c r="O215" s="654"/>
      <c r="P215" s="654"/>
      <c r="Q215" s="654"/>
      <c r="R215" s="92"/>
      <c r="T215" s="93"/>
      <c r="U215" s="90"/>
      <c r="V215" s="90"/>
      <c r="W215" s="94">
        <f>SUM(W216:W223)</f>
        <v>0</v>
      </c>
      <c r="X215" s="90"/>
      <c r="Y215" s="94">
        <f>SUM(Y216:Y223)</f>
        <v>0.0054</v>
      </c>
      <c r="Z215" s="90"/>
      <c r="AA215" s="95">
        <f>SUM(AA216:AA223)</f>
        <v>0.01</v>
      </c>
      <c r="AR215" s="96" t="s">
        <v>9</v>
      </c>
      <c r="AT215" s="97" t="s">
        <v>98</v>
      </c>
      <c r="AU215" s="97" t="s">
        <v>80</v>
      </c>
      <c r="AY215" s="96" t="s">
        <v>100</v>
      </c>
      <c r="BK215" s="98">
        <f>SUM(BK216:BK223)</f>
        <v>0</v>
      </c>
    </row>
    <row r="216" spans="2:65" s="16" customFormat="1" ht="28.9" customHeight="1">
      <c r="B216" s="62"/>
      <c r="C216" s="100">
        <v>72</v>
      </c>
      <c r="D216" s="100" t="s">
        <v>101</v>
      </c>
      <c r="E216" s="101" t="s">
        <v>288</v>
      </c>
      <c r="F216" s="660" t="s">
        <v>289</v>
      </c>
      <c r="G216" s="622"/>
      <c r="H216" s="622"/>
      <c r="I216" s="622"/>
      <c r="J216" s="102" t="s">
        <v>107</v>
      </c>
      <c r="K216" s="112">
        <v>2</v>
      </c>
      <c r="L216" s="661">
        <v>0</v>
      </c>
      <c r="M216" s="622"/>
      <c r="N216" s="662">
        <f aca="true" t="shared" si="60" ref="N216:N223">ROUND(L216*K216,2)</f>
        <v>0</v>
      </c>
      <c r="O216" s="622"/>
      <c r="P216" s="622"/>
      <c r="Q216" s="622"/>
      <c r="R216" s="64"/>
      <c r="T216" s="103" t="s">
        <v>17</v>
      </c>
      <c r="U216" s="104" t="s">
        <v>33</v>
      </c>
      <c r="V216" s="18"/>
      <c r="W216" s="105">
        <f aca="true" t="shared" si="61" ref="W216:W223">V216*K216</f>
        <v>0</v>
      </c>
      <c r="X216" s="105">
        <v>0</v>
      </c>
      <c r="Y216" s="105">
        <f aca="true" t="shared" si="62" ref="Y216:Y223">X216*K216</f>
        <v>0</v>
      </c>
      <c r="Z216" s="105">
        <v>0.005</v>
      </c>
      <c r="AA216" s="106">
        <f aca="true" t="shared" si="63" ref="AA216:AA223">Z216*K216</f>
        <v>0.01</v>
      </c>
      <c r="AR216" s="7" t="s">
        <v>154</v>
      </c>
      <c r="AT216" s="7" t="s">
        <v>101</v>
      </c>
      <c r="AU216" s="7" t="s">
        <v>9</v>
      </c>
      <c r="AY216" s="7" t="s">
        <v>100</v>
      </c>
      <c r="BE216" s="107">
        <f aca="true" t="shared" si="64" ref="BE216:BE223">IF(U216="základní",N216,0)</f>
        <v>0</v>
      </c>
      <c r="BF216" s="107">
        <f aca="true" t="shared" si="65" ref="BF216:BF223">IF(U216="snížená",N216,0)</f>
        <v>0</v>
      </c>
      <c r="BG216" s="107">
        <f aca="true" t="shared" si="66" ref="BG216:BG223">IF(U216="zákl. přenesená",N216,0)</f>
        <v>0</v>
      </c>
      <c r="BH216" s="107">
        <f aca="true" t="shared" si="67" ref="BH216:BH223">IF(U216="sníž. přenesená",N216,0)</f>
        <v>0</v>
      </c>
      <c r="BI216" s="107">
        <f aca="true" t="shared" si="68" ref="BI216:BI223">IF(U216="nulová",N216,0)</f>
        <v>0</v>
      </c>
      <c r="BJ216" s="7" t="s">
        <v>80</v>
      </c>
      <c r="BK216" s="107">
        <f aca="true" t="shared" si="69" ref="BK216:BK223">ROUND(L216*K216,2)</f>
        <v>0</v>
      </c>
      <c r="BL216" s="7" t="s">
        <v>154</v>
      </c>
      <c r="BM216" s="7" t="s">
        <v>691</v>
      </c>
    </row>
    <row r="217" spans="2:65" s="16" customFormat="1" ht="28.9" customHeight="1">
      <c r="B217" s="62"/>
      <c r="C217" s="100">
        <v>73</v>
      </c>
      <c r="D217" s="100" t="s">
        <v>101</v>
      </c>
      <c r="E217" s="101" t="s">
        <v>291</v>
      </c>
      <c r="F217" s="660" t="s">
        <v>292</v>
      </c>
      <c r="G217" s="622"/>
      <c r="H217" s="622"/>
      <c r="I217" s="622"/>
      <c r="J217" s="102" t="s">
        <v>107</v>
      </c>
      <c r="K217" s="112">
        <v>1</v>
      </c>
      <c r="L217" s="661">
        <v>0</v>
      </c>
      <c r="M217" s="622"/>
      <c r="N217" s="662">
        <f t="shared" si="60"/>
        <v>0</v>
      </c>
      <c r="O217" s="622"/>
      <c r="P217" s="622"/>
      <c r="Q217" s="622"/>
      <c r="R217" s="64"/>
      <c r="T217" s="103" t="s">
        <v>17</v>
      </c>
      <c r="U217" s="104" t="s">
        <v>33</v>
      </c>
      <c r="V217" s="18"/>
      <c r="W217" s="105">
        <f t="shared" si="61"/>
        <v>0</v>
      </c>
      <c r="X217" s="105">
        <v>0</v>
      </c>
      <c r="Y217" s="105">
        <f t="shared" si="62"/>
        <v>0</v>
      </c>
      <c r="Z217" s="105">
        <v>0</v>
      </c>
      <c r="AA217" s="106">
        <f t="shared" si="63"/>
        <v>0</v>
      </c>
      <c r="AR217" s="7" t="s">
        <v>154</v>
      </c>
      <c r="AT217" s="7" t="s">
        <v>101</v>
      </c>
      <c r="AU217" s="7" t="s">
        <v>9</v>
      </c>
      <c r="AY217" s="7" t="s">
        <v>100</v>
      </c>
      <c r="BE217" s="107">
        <f t="shared" si="64"/>
        <v>0</v>
      </c>
      <c r="BF217" s="107">
        <f t="shared" si="65"/>
        <v>0</v>
      </c>
      <c r="BG217" s="107">
        <f t="shared" si="66"/>
        <v>0</v>
      </c>
      <c r="BH217" s="107">
        <f t="shared" si="67"/>
        <v>0</v>
      </c>
      <c r="BI217" s="107">
        <f t="shared" si="68"/>
        <v>0</v>
      </c>
      <c r="BJ217" s="7" t="s">
        <v>80</v>
      </c>
      <c r="BK217" s="107">
        <f t="shared" si="69"/>
        <v>0</v>
      </c>
      <c r="BL217" s="7" t="s">
        <v>154</v>
      </c>
      <c r="BM217" s="7" t="s">
        <v>692</v>
      </c>
    </row>
    <row r="218" spans="2:65" s="16" customFormat="1" ht="28.9" customHeight="1">
      <c r="B218" s="62"/>
      <c r="C218" s="100">
        <v>74</v>
      </c>
      <c r="D218" s="108" t="s">
        <v>105</v>
      </c>
      <c r="E218" s="109" t="s">
        <v>294</v>
      </c>
      <c r="F218" s="618" t="s">
        <v>295</v>
      </c>
      <c r="G218" s="619"/>
      <c r="H218" s="619"/>
      <c r="I218" s="619"/>
      <c r="J218" s="110" t="s">
        <v>131</v>
      </c>
      <c r="K218" s="111">
        <v>1.8</v>
      </c>
      <c r="L218" s="620">
        <v>0</v>
      </c>
      <c r="M218" s="619"/>
      <c r="N218" s="621">
        <f t="shared" si="60"/>
        <v>0</v>
      </c>
      <c r="O218" s="622"/>
      <c r="P218" s="622"/>
      <c r="Q218" s="622"/>
      <c r="R218" s="64"/>
      <c r="T218" s="103" t="s">
        <v>17</v>
      </c>
      <c r="U218" s="104" t="s">
        <v>33</v>
      </c>
      <c r="V218" s="18"/>
      <c r="W218" s="105">
        <f t="shared" si="61"/>
        <v>0</v>
      </c>
      <c r="X218" s="105">
        <v>0.003</v>
      </c>
      <c r="Y218" s="105">
        <f t="shared" si="62"/>
        <v>0.0054</v>
      </c>
      <c r="Z218" s="105">
        <v>0</v>
      </c>
      <c r="AA218" s="106">
        <f t="shared" si="63"/>
        <v>0</v>
      </c>
      <c r="AR218" s="7" t="s">
        <v>206</v>
      </c>
      <c r="AT218" s="7" t="s">
        <v>105</v>
      </c>
      <c r="AU218" s="7" t="s">
        <v>9</v>
      </c>
      <c r="AY218" s="7" t="s">
        <v>100</v>
      </c>
      <c r="BE218" s="107">
        <f t="shared" si="64"/>
        <v>0</v>
      </c>
      <c r="BF218" s="107">
        <f t="shared" si="65"/>
        <v>0</v>
      </c>
      <c r="BG218" s="107">
        <f t="shared" si="66"/>
        <v>0</v>
      </c>
      <c r="BH218" s="107">
        <f t="shared" si="67"/>
        <v>0</v>
      </c>
      <c r="BI218" s="107">
        <f t="shared" si="68"/>
        <v>0</v>
      </c>
      <c r="BJ218" s="7" t="s">
        <v>80</v>
      </c>
      <c r="BK218" s="107">
        <f t="shared" si="69"/>
        <v>0</v>
      </c>
      <c r="BL218" s="7" t="s">
        <v>154</v>
      </c>
      <c r="BM218" s="7" t="s">
        <v>693</v>
      </c>
    </row>
    <row r="219" spans="2:65" s="16" customFormat="1" ht="28.9" customHeight="1">
      <c r="B219" s="62"/>
      <c r="C219" s="100">
        <v>75</v>
      </c>
      <c r="D219" s="108" t="s">
        <v>105</v>
      </c>
      <c r="E219" s="109" t="s">
        <v>297</v>
      </c>
      <c r="F219" s="618" t="s">
        <v>298</v>
      </c>
      <c r="G219" s="619"/>
      <c r="H219" s="619"/>
      <c r="I219" s="619"/>
      <c r="J219" s="110" t="s">
        <v>107</v>
      </c>
      <c r="K219" s="111">
        <v>3</v>
      </c>
      <c r="L219" s="620">
        <v>0</v>
      </c>
      <c r="M219" s="619"/>
      <c r="N219" s="621">
        <f t="shared" si="60"/>
        <v>0</v>
      </c>
      <c r="O219" s="622"/>
      <c r="P219" s="622"/>
      <c r="Q219" s="622"/>
      <c r="R219" s="64"/>
      <c r="T219" s="103" t="s">
        <v>17</v>
      </c>
      <c r="U219" s="104" t="s">
        <v>33</v>
      </c>
      <c r="V219" s="18"/>
      <c r="W219" s="105">
        <f t="shared" si="61"/>
        <v>0</v>
      </c>
      <c r="X219" s="105">
        <v>0</v>
      </c>
      <c r="Y219" s="105">
        <f t="shared" si="62"/>
        <v>0</v>
      </c>
      <c r="Z219" s="105">
        <v>0</v>
      </c>
      <c r="AA219" s="106">
        <f t="shared" si="63"/>
        <v>0</v>
      </c>
      <c r="AR219" s="7" t="s">
        <v>128</v>
      </c>
      <c r="AT219" s="7" t="s">
        <v>105</v>
      </c>
      <c r="AU219" s="7" t="s">
        <v>9</v>
      </c>
      <c r="AY219" s="7" t="s">
        <v>100</v>
      </c>
      <c r="BE219" s="107">
        <f t="shared" si="64"/>
        <v>0</v>
      </c>
      <c r="BF219" s="107">
        <f t="shared" si="65"/>
        <v>0</v>
      </c>
      <c r="BG219" s="107">
        <f t="shared" si="66"/>
        <v>0</v>
      </c>
      <c r="BH219" s="107">
        <f t="shared" si="67"/>
        <v>0</v>
      </c>
      <c r="BI219" s="107">
        <f t="shared" si="68"/>
        <v>0</v>
      </c>
      <c r="BJ219" s="7" t="s">
        <v>80</v>
      </c>
      <c r="BK219" s="107">
        <f t="shared" si="69"/>
        <v>0</v>
      </c>
      <c r="BL219" s="7" t="s">
        <v>104</v>
      </c>
      <c r="BM219" s="7" t="s">
        <v>694</v>
      </c>
    </row>
    <row r="220" spans="2:65" s="16" customFormat="1" ht="28.9" customHeight="1">
      <c r="B220" s="62"/>
      <c r="C220" s="100">
        <v>76</v>
      </c>
      <c r="D220" s="108" t="s">
        <v>105</v>
      </c>
      <c r="E220" s="109" t="s">
        <v>548</v>
      </c>
      <c r="F220" s="618" t="s">
        <v>549</v>
      </c>
      <c r="G220" s="619"/>
      <c r="H220" s="619"/>
      <c r="I220" s="619"/>
      <c r="J220" s="110" t="s">
        <v>107</v>
      </c>
      <c r="K220" s="111">
        <v>1</v>
      </c>
      <c r="L220" s="620">
        <v>0</v>
      </c>
      <c r="M220" s="619"/>
      <c r="N220" s="621">
        <f t="shared" si="60"/>
        <v>0</v>
      </c>
      <c r="O220" s="622"/>
      <c r="P220" s="622"/>
      <c r="Q220" s="622"/>
      <c r="R220" s="64"/>
      <c r="T220" s="103" t="s">
        <v>17</v>
      </c>
      <c r="U220" s="104" t="s">
        <v>33</v>
      </c>
      <c r="V220" s="18"/>
      <c r="W220" s="105">
        <f t="shared" si="61"/>
        <v>0</v>
      </c>
      <c r="X220" s="105">
        <v>0</v>
      </c>
      <c r="Y220" s="105">
        <f t="shared" si="62"/>
        <v>0</v>
      </c>
      <c r="Z220" s="105">
        <v>0</v>
      </c>
      <c r="AA220" s="106">
        <f t="shared" si="63"/>
        <v>0</v>
      </c>
      <c r="AR220" s="7" t="s">
        <v>128</v>
      </c>
      <c r="AT220" s="7" t="s">
        <v>105</v>
      </c>
      <c r="AU220" s="7" t="s">
        <v>9</v>
      </c>
      <c r="AY220" s="7" t="s">
        <v>100</v>
      </c>
      <c r="BE220" s="107">
        <f t="shared" si="64"/>
        <v>0</v>
      </c>
      <c r="BF220" s="107">
        <f t="shared" si="65"/>
        <v>0</v>
      </c>
      <c r="BG220" s="107">
        <f t="shared" si="66"/>
        <v>0</v>
      </c>
      <c r="BH220" s="107">
        <f t="shared" si="67"/>
        <v>0</v>
      </c>
      <c r="BI220" s="107">
        <f t="shared" si="68"/>
        <v>0</v>
      </c>
      <c r="BJ220" s="7" t="s">
        <v>80</v>
      </c>
      <c r="BK220" s="107">
        <f t="shared" si="69"/>
        <v>0</v>
      </c>
      <c r="BL220" s="7" t="s">
        <v>104</v>
      </c>
      <c r="BM220" s="7" t="s">
        <v>695</v>
      </c>
    </row>
    <row r="221" spans="2:65" s="16" customFormat="1" ht="28.9" customHeight="1">
      <c r="B221" s="62"/>
      <c r="C221" s="100">
        <v>77</v>
      </c>
      <c r="D221" s="108" t="s">
        <v>105</v>
      </c>
      <c r="E221" s="109" t="s">
        <v>300</v>
      </c>
      <c r="F221" s="618" t="s">
        <v>301</v>
      </c>
      <c r="G221" s="619"/>
      <c r="H221" s="619"/>
      <c r="I221" s="619"/>
      <c r="J221" s="110" t="s">
        <v>107</v>
      </c>
      <c r="K221" s="111">
        <v>2</v>
      </c>
      <c r="L221" s="620">
        <v>0</v>
      </c>
      <c r="M221" s="619"/>
      <c r="N221" s="621">
        <f t="shared" si="60"/>
        <v>0</v>
      </c>
      <c r="O221" s="622"/>
      <c r="P221" s="622"/>
      <c r="Q221" s="622"/>
      <c r="R221" s="64"/>
      <c r="T221" s="103" t="s">
        <v>17</v>
      </c>
      <c r="U221" s="104" t="s">
        <v>33</v>
      </c>
      <c r="V221" s="18"/>
      <c r="W221" s="105">
        <f t="shared" si="61"/>
        <v>0</v>
      </c>
      <c r="X221" s="105">
        <v>0</v>
      </c>
      <c r="Y221" s="105">
        <f t="shared" si="62"/>
        <v>0</v>
      </c>
      <c r="Z221" s="105">
        <v>0</v>
      </c>
      <c r="AA221" s="106">
        <f t="shared" si="63"/>
        <v>0</v>
      </c>
      <c r="AR221" s="7" t="s">
        <v>128</v>
      </c>
      <c r="AT221" s="7" t="s">
        <v>105</v>
      </c>
      <c r="AU221" s="7" t="s">
        <v>9</v>
      </c>
      <c r="AY221" s="7" t="s">
        <v>100</v>
      </c>
      <c r="BE221" s="107">
        <f t="shared" si="64"/>
        <v>0</v>
      </c>
      <c r="BF221" s="107">
        <f t="shared" si="65"/>
        <v>0</v>
      </c>
      <c r="BG221" s="107">
        <f t="shared" si="66"/>
        <v>0</v>
      </c>
      <c r="BH221" s="107">
        <f t="shared" si="67"/>
        <v>0</v>
      </c>
      <c r="BI221" s="107">
        <f t="shared" si="68"/>
        <v>0</v>
      </c>
      <c r="BJ221" s="7" t="s">
        <v>80</v>
      </c>
      <c r="BK221" s="107">
        <f t="shared" si="69"/>
        <v>0</v>
      </c>
      <c r="BL221" s="7" t="s">
        <v>104</v>
      </c>
      <c r="BM221" s="7" t="s">
        <v>696</v>
      </c>
    </row>
    <row r="222" spans="2:65" s="16" customFormat="1" ht="28.9" customHeight="1">
      <c r="B222" s="62"/>
      <c r="C222" s="100">
        <v>78</v>
      </c>
      <c r="D222" s="108" t="s">
        <v>105</v>
      </c>
      <c r="E222" s="109" t="s">
        <v>303</v>
      </c>
      <c r="F222" s="618" t="s">
        <v>298</v>
      </c>
      <c r="G222" s="619"/>
      <c r="H222" s="619"/>
      <c r="I222" s="619"/>
      <c r="J222" s="110" t="s">
        <v>107</v>
      </c>
      <c r="K222" s="111">
        <v>1</v>
      </c>
      <c r="L222" s="620">
        <v>0</v>
      </c>
      <c r="M222" s="619"/>
      <c r="N222" s="621">
        <f t="shared" si="60"/>
        <v>0</v>
      </c>
      <c r="O222" s="622"/>
      <c r="P222" s="622"/>
      <c r="Q222" s="622"/>
      <c r="R222" s="64"/>
      <c r="T222" s="103" t="s">
        <v>17</v>
      </c>
      <c r="U222" s="104" t="s">
        <v>33</v>
      </c>
      <c r="V222" s="18"/>
      <c r="W222" s="105">
        <f t="shared" si="61"/>
        <v>0</v>
      </c>
      <c r="X222" s="105">
        <v>0</v>
      </c>
      <c r="Y222" s="105">
        <f t="shared" si="62"/>
        <v>0</v>
      </c>
      <c r="Z222" s="105">
        <v>0</v>
      </c>
      <c r="AA222" s="106">
        <f t="shared" si="63"/>
        <v>0</v>
      </c>
      <c r="AR222" s="7" t="s">
        <v>128</v>
      </c>
      <c r="AT222" s="7" t="s">
        <v>105</v>
      </c>
      <c r="AU222" s="7" t="s">
        <v>9</v>
      </c>
      <c r="AY222" s="7" t="s">
        <v>100</v>
      </c>
      <c r="BE222" s="107">
        <f t="shared" si="64"/>
        <v>0</v>
      </c>
      <c r="BF222" s="107">
        <f t="shared" si="65"/>
        <v>0</v>
      </c>
      <c r="BG222" s="107">
        <f t="shared" si="66"/>
        <v>0</v>
      </c>
      <c r="BH222" s="107">
        <f t="shared" si="67"/>
        <v>0</v>
      </c>
      <c r="BI222" s="107">
        <f t="shared" si="68"/>
        <v>0</v>
      </c>
      <c r="BJ222" s="7" t="s">
        <v>80</v>
      </c>
      <c r="BK222" s="107">
        <f t="shared" si="69"/>
        <v>0</v>
      </c>
      <c r="BL222" s="7" t="s">
        <v>104</v>
      </c>
      <c r="BM222" s="7" t="s">
        <v>697</v>
      </c>
    </row>
    <row r="223" spans="2:65" s="16" customFormat="1" ht="28.9" customHeight="1">
      <c r="B223" s="62"/>
      <c r="C223" s="100">
        <v>79</v>
      </c>
      <c r="D223" s="108" t="s">
        <v>105</v>
      </c>
      <c r="E223" s="109" t="s">
        <v>305</v>
      </c>
      <c r="F223" s="618" t="s">
        <v>306</v>
      </c>
      <c r="G223" s="619"/>
      <c r="H223" s="619"/>
      <c r="I223" s="619"/>
      <c r="J223" s="110" t="s">
        <v>103</v>
      </c>
      <c r="K223" s="113">
        <v>0</v>
      </c>
      <c r="L223" s="620">
        <v>0</v>
      </c>
      <c r="M223" s="619"/>
      <c r="N223" s="621">
        <f t="shared" si="60"/>
        <v>0</v>
      </c>
      <c r="O223" s="622"/>
      <c r="P223" s="622"/>
      <c r="Q223" s="622"/>
      <c r="R223" s="64"/>
      <c r="T223" s="103" t="s">
        <v>17</v>
      </c>
      <c r="U223" s="104" t="s">
        <v>33</v>
      </c>
      <c r="V223" s="18"/>
      <c r="W223" s="105">
        <f t="shared" si="61"/>
        <v>0</v>
      </c>
      <c r="X223" s="105">
        <v>0</v>
      </c>
      <c r="Y223" s="105">
        <f t="shared" si="62"/>
        <v>0</v>
      </c>
      <c r="Z223" s="105">
        <v>0</v>
      </c>
      <c r="AA223" s="106">
        <f t="shared" si="63"/>
        <v>0</v>
      </c>
      <c r="AR223" s="7" t="s">
        <v>128</v>
      </c>
      <c r="AT223" s="7" t="s">
        <v>105</v>
      </c>
      <c r="AU223" s="7" t="s">
        <v>9</v>
      </c>
      <c r="AY223" s="7" t="s">
        <v>100</v>
      </c>
      <c r="BE223" s="107">
        <f t="shared" si="64"/>
        <v>0</v>
      </c>
      <c r="BF223" s="107">
        <f t="shared" si="65"/>
        <v>0</v>
      </c>
      <c r="BG223" s="107">
        <f t="shared" si="66"/>
        <v>0</v>
      </c>
      <c r="BH223" s="107">
        <f t="shared" si="67"/>
        <v>0</v>
      </c>
      <c r="BI223" s="107">
        <f t="shared" si="68"/>
        <v>0</v>
      </c>
      <c r="BJ223" s="7" t="s">
        <v>80</v>
      </c>
      <c r="BK223" s="107">
        <f t="shared" si="69"/>
        <v>0</v>
      </c>
      <c r="BL223" s="7" t="s">
        <v>104</v>
      </c>
      <c r="BM223" s="7" t="s">
        <v>698</v>
      </c>
    </row>
    <row r="224" spans="2:63" s="88" customFormat="1" ht="29.85" customHeight="1">
      <c r="B224" s="89"/>
      <c r="C224" s="90"/>
      <c r="D224" s="99" t="s">
        <v>69</v>
      </c>
      <c r="E224" s="99"/>
      <c r="F224" s="99"/>
      <c r="G224" s="99"/>
      <c r="H224" s="99"/>
      <c r="I224" s="99"/>
      <c r="J224" s="99"/>
      <c r="K224" s="99"/>
      <c r="L224" s="99"/>
      <c r="M224" s="99"/>
      <c r="N224" s="653">
        <f>SUM(N225:Q244)</f>
        <v>0</v>
      </c>
      <c r="O224" s="654"/>
      <c r="P224" s="654"/>
      <c r="Q224" s="654"/>
      <c r="R224" s="92"/>
      <c r="T224" s="93"/>
      <c r="U224" s="90"/>
      <c r="V224" s="90"/>
      <c r="W224" s="94">
        <f>SUM(W225:W233)</f>
        <v>0</v>
      </c>
      <c r="X224" s="90"/>
      <c r="Y224" s="94">
        <f>SUM(Y225:Y233)</f>
        <v>0</v>
      </c>
      <c r="Z224" s="90"/>
      <c r="AA224" s="95">
        <f>SUM(AA225:AA233)</f>
        <v>0</v>
      </c>
      <c r="AR224" s="96" t="s">
        <v>9</v>
      </c>
      <c r="AT224" s="97" t="s">
        <v>98</v>
      </c>
      <c r="AU224" s="97" t="s">
        <v>80</v>
      </c>
      <c r="AY224" s="96" t="s">
        <v>100</v>
      </c>
      <c r="BK224" s="98">
        <f>SUM(BK225:BK233)</f>
        <v>0</v>
      </c>
    </row>
    <row r="225" spans="2:65" s="16" customFormat="1" ht="20.45" customHeight="1">
      <c r="B225" s="62"/>
      <c r="C225" s="108">
        <v>80</v>
      </c>
      <c r="D225" s="108" t="s">
        <v>105</v>
      </c>
      <c r="E225" s="109" t="s">
        <v>308</v>
      </c>
      <c r="F225" s="618" t="s">
        <v>309</v>
      </c>
      <c r="G225" s="619"/>
      <c r="H225" s="619"/>
      <c r="I225" s="619"/>
      <c r="J225" s="110" t="s">
        <v>120</v>
      </c>
      <c r="K225" s="111">
        <v>20.91</v>
      </c>
      <c r="L225" s="620">
        <v>0</v>
      </c>
      <c r="M225" s="619"/>
      <c r="N225" s="621">
        <f aca="true" t="shared" si="70" ref="N225:N233">ROUND(L225*K225,2)</f>
        <v>0</v>
      </c>
      <c r="O225" s="622"/>
      <c r="P225" s="622"/>
      <c r="Q225" s="622"/>
      <c r="R225" s="64"/>
      <c r="T225" s="103" t="s">
        <v>17</v>
      </c>
      <c r="U225" s="104" t="s">
        <v>33</v>
      </c>
      <c r="V225" s="18"/>
      <c r="W225" s="105">
        <f aca="true" t="shared" si="71" ref="W225:W233">V225*K225</f>
        <v>0</v>
      </c>
      <c r="X225" s="105">
        <v>0</v>
      </c>
      <c r="Y225" s="105">
        <f aca="true" t="shared" si="72" ref="Y225:Y233">X225*K225</f>
        <v>0</v>
      </c>
      <c r="Z225" s="105">
        <v>0</v>
      </c>
      <c r="AA225" s="106">
        <f aca="true" t="shared" si="73" ref="AA225:AA233">Z225*K225</f>
        <v>0</v>
      </c>
      <c r="AR225" s="7" t="s">
        <v>128</v>
      </c>
      <c r="AT225" s="7" t="s">
        <v>105</v>
      </c>
      <c r="AU225" s="7" t="s">
        <v>9</v>
      </c>
      <c r="AY225" s="7" t="s">
        <v>100</v>
      </c>
      <c r="BE225" s="107">
        <f aca="true" t="shared" si="74" ref="BE225:BE233">IF(U225="základní",N225,0)</f>
        <v>0</v>
      </c>
      <c r="BF225" s="107">
        <f aca="true" t="shared" si="75" ref="BF225:BF233">IF(U225="snížená",N225,0)</f>
        <v>0</v>
      </c>
      <c r="BG225" s="107">
        <f aca="true" t="shared" si="76" ref="BG225:BG233">IF(U225="zákl. přenesená",N225,0)</f>
        <v>0</v>
      </c>
      <c r="BH225" s="107">
        <f aca="true" t="shared" si="77" ref="BH225:BH233">IF(U225="sníž. přenesená",N225,0)</f>
        <v>0</v>
      </c>
      <c r="BI225" s="107">
        <f aca="true" t="shared" si="78" ref="BI225:BI233">IF(U225="nulová",N225,0)</f>
        <v>0</v>
      </c>
      <c r="BJ225" s="7" t="s">
        <v>80</v>
      </c>
      <c r="BK225" s="107">
        <f aca="true" t="shared" si="79" ref="BK225:BK233">ROUND(L225*K225,2)</f>
        <v>0</v>
      </c>
      <c r="BL225" s="7" t="s">
        <v>104</v>
      </c>
      <c r="BM225" s="7" t="s">
        <v>699</v>
      </c>
    </row>
    <row r="226" spans="2:65" s="16" customFormat="1" ht="40.15" customHeight="1">
      <c r="B226" s="62"/>
      <c r="C226" s="108">
        <v>81</v>
      </c>
      <c r="D226" s="108" t="s">
        <v>105</v>
      </c>
      <c r="E226" s="109" t="s">
        <v>311</v>
      </c>
      <c r="F226" s="618" t="s">
        <v>812</v>
      </c>
      <c r="G226" s="619"/>
      <c r="H226" s="619"/>
      <c r="I226" s="619"/>
      <c r="J226" s="110" t="s">
        <v>131</v>
      </c>
      <c r="K226" s="111">
        <v>7.7</v>
      </c>
      <c r="L226" s="620">
        <v>0</v>
      </c>
      <c r="M226" s="619"/>
      <c r="N226" s="621">
        <f t="shared" si="70"/>
        <v>0</v>
      </c>
      <c r="O226" s="622"/>
      <c r="P226" s="622"/>
      <c r="Q226" s="622"/>
      <c r="R226" s="64"/>
      <c r="T226" s="103" t="s">
        <v>17</v>
      </c>
      <c r="U226" s="104" t="s">
        <v>33</v>
      </c>
      <c r="V226" s="18"/>
      <c r="W226" s="105">
        <f t="shared" si="71"/>
        <v>0</v>
      </c>
      <c r="X226" s="105">
        <v>0</v>
      </c>
      <c r="Y226" s="105">
        <f t="shared" si="72"/>
        <v>0</v>
      </c>
      <c r="Z226" s="105">
        <v>0</v>
      </c>
      <c r="AA226" s="106">
        <f t="shared" si="73"/>
        <v>0</v>
      </c>
      <c r="AR226" s="7" t="s">
        <v>128</v>
      </c>
      <c r="AT226" s="7" t="s">
        <v>105</v>
      </c>
      <c r="AU226" s="7" t="s">
        <v>9</v>
      </c>
      <c r="AY226" s="7" t="s">
        <v>100</v>
      </c>
      <c r="BE226" s="107">
        <f t="shared" si="74"/>
        <v>0</v>
      </c>
      <c r="BF226" s="107">
        <f t="shared" si="75"/>
        <v>0</v>
      </c>
      <c r="BG226" s="107">
        <f t="shared" si="76"/>
        <v>0</v>
      </c>
      <c r="BH226" s="107">
        <f t="shared" si="77"/>
        <v>0</v>
      </c>
      <c r="BI226" s="107">
        <f t="shared" si="78"/>
        <v>0</v>
      </c>
      <c r="BJ226" s="7" t="s">
        <v>80</v>
      </c>
      <c r="BK226" s="107">
        <f t="shared" si="79"/>
        <v>0</v>
      </c>
      <c r="BL226" s="7" t="s">
        <v>104</v>
      </c>
      <c r="BM226" s="7" t="s">
        <v>700</v>
      </c>
    </row>
    <row r="227" spans="2:65" s="16" customFormat="1" ht="20.45" customHeight="1">
      <c r="B227" s="62"/>
      <c r="C227" s="108">
        <v>82</v>
      </c>
      <c r="D227" s="108" t="s">
        <v>105</v>
      </c>
      <c r="E227" s="109" t="s">
        <v>313</v>
      </c>
      <c r="F227" s="618" t="s">
        <v>314</v>
      </c>
      <c r="G227" s="619"/>
      <c r="H227" s="619"/>
      <c r="I227" s="619"/>
      <c r="J227" s="110" t="s">
        <v>131</v>
      </c>
      <c r="K227" s="111">
        <v>7.7</v>
      </c>
      <c r="L227" s="620">
        <v>0</v>
      </c>
      <c r="M227" s="619"/>
      <c r="N227" s="621">
        <f t="shared" si="70"/>
        <v>0</v>
      </c>
      <c r="O227" s="622"/>
      <c r="P227" s="622"/>
      <c r="Q227" s="622"/>
      <c r="R227" s="64"/>
      <c r="T227" s="103" t="s">
        <v>17</v>
      </c>
      <c r="U227" s="104" t="s">
        <v>33</v>
      </c>
      <c r="V227" s="18"/>
      <c r="W227" s="105">
        <f t="shared" si="71"/>
        <v>0</v>
      </c>
      <c r="X227" s="105">
        <v>0</v>
      </c>
      <c r="Y227" s="105">
        <f t="shared" si="72"/>
        <v>0</v>
      </c>
      <c r="Z227" s="105">
        <v>0</v>
      </c>
      <c r="AA227" s="106">
        <f t="shared" si="73"/>
        <v>0</v>
      </c>
      <c r="AR227" s="7" t="s">
        <v>128</v>
      </c>
      <c r="AT227" s="7" t="s">
        <v>105</v>
      </c>
      <c r="AU227" s="7" t="s">
        <v>9</v>
      </c>
      <c r="AY227" s="7" t="s">
        <v>100</v>
      </c>
      <c r="BE227" s="107">
        <f t="shared" si="74"/>
        <v>0</v>
      </c>
      <c r="BF227" s="107">
        <f t="shared" si="75"/>
        <v>0</v>
      </c>
      <c r="BG227" s="107">
        <f t="shared" si="76"/>
        <v>0</v>
      </c>
      <c r="BH227" s="107">
        <f t="shared" si="77"/>
        <v>0</v>
      </c>
      <c r="BI227" s="107">
        <f t="shared" si="78"/>
        <v>0</v>
      </c>
      <c r="BJ227" s="7" t="s">
        <v>80</v>
      </c>
      <c r="BK227" s="107">
        <f t="shared" si="79"/>
        <v>0</v>
      </c>
      <c r="BL227" s="7" t="s">
        <v>104</v>
      </c>
      <c r="BM227" s="7" t="s">
        <v>701</v>
      </c>
    </row>
    <row r="228" spans="2:65" s="16" customFormat="1" ht="40.15" customHeight="1">
      <c r="B228" s="62"/>
      <c r="C228" s="108">
        <v>83</v>
      </c>
      <c r="D228" s="108" t="s">
        <v>105</v>
      </c>
      <c r="E228" s="109" t="s">
        <v>316</v>
      </c>
      <c r="F228" s="618" t="s">
        <v>813</v>
      </c>
      <c r="G228" s="619"/>
      <c r="H228" s="619"/>
      <c r="I228" s="619"/>
      <c r="J228" s="110" t="s">
        <v>120</v>
      </c>
      <c r="K228" s="111">
        <v>20.14</v>
      </c>
      <c r="L228" s="620">
        <v>0</v>
      </c>
      <c r="M228" s="619"/>
      <c r="N228" s="621">
        <f t="shared" si="70"/>
        <v>0</v>
      </c>
      <c r="O228" s="622"/>
      <c r="P228" s="622"/>
      <c r="Q228" s="622"/>
      <c r="R228" s="64"/>
      <c r="T228" s="103" t="s">
        <v>17</v>
      </c>
      <c r="U228" s="104" t="s">
        <v>33</v>
      </c>
      <c r="V228" s="18"/>
      <c r="W228" s="105">
        <f t="shared" si="71"/>
        <v>0</v>
      </c>
      <c r="X228" s="105">
        <v>0</v>
      </c>
      <c r="Y228" s="105">
        <f t="shared" si="72"/>
        <v>0</v>
      </c>
      <c r="Z228" s="105">
        <v>0</v>
      </c>
      <c r="AA228" s="106">
        <f t="shared" si="73"/>
        <v>0</v>
      </c>
      <c r="AR228" s="7" t="s">
        <v>128</v>
      </c>
      <c r="AT228" s="7" t="s">
        <v>105</v>
      </c>
      <c r="AU228" s="7" t="s">
        <v>9</v>
      </c>
      <c r="AY228" s="7" t="s">
        <v>100</v>
      </c>
      <c r="BE228" s="107">
        <f t="shared" si="74"/>
        <v>0</v>
      </c>
      <c r="BF228" s="107">
        <f t="shared" si="75"/>
        <v>0</v>
      </c>
      <c r="BG228" s="107">
        <f t="shared" si="76"/>
        <v>0</v>
      </c>
      <c r="BH228" s="107">
        <f t="shared" si="77"/>
        <v>0</v>
      </c>
      <c r="BI228" s="107">
        <f t="shared" si="78"/>
        <v>0</v>
      </c>
      <c r="BJ228" s="7" t="s">
        <v>80</v>
      </c>
      <c r="BK228" s="107">
        <f t="shared" si="79"/>
        <v>0</v>
      </c>
      <c r="BL228" s="7" t="s">
        <v>104</v>
      </c>
      <c r="BM228" s="7" t="s">
        <v>702</v>
      </c>
    </row>
    <row r="229" spans="2:65" s="16" customFormat="1" ht="20.45" customHeight="1">
      <c r="B229" s="62"/>
      <c r="C229" s="108">
        <v>84</v>
      </c>
      <c r="D229" s="108" t="s">
        <v>105</v>
      </c>
      <c r="E229" s="109" t="s">
        <v>318</v>
      </c>
      <c r="F229" s="618" t="s">
        <v>319</v>
      </c>
      <c r="G229" s="619"/>
      <c r="H229" s="619"/>
      <c r="I229" s="619"/>
      <c r="J229" s="110" t="s">
        <v>131</v>
      </c>
      <c r="K229" s="111">
        <v>7.7</v>
      </c>
      <c r="L229" s="620">
        <v>0</v>
      </c>
      <c r="M229" s="619"/>
      <c r="N229" s="621">
        <f t="shared" si="70"/>
        <v>0</v>
      </c>
      <c r="O229" s="622"/>
      <c r="P229" s="622"/>
      <c r="Q229" s="622"/>
      <c r="R229" s="64"/>
      <c r="T229" s="103" t="s">
        <v>17</v>
      </c>
      <c r="U229" s="104" t="s">
        <v>33</v>
      </c>
      <c r="V229" s="18"/>
      <c r="W229" s="105">
        <f t="shared" si="71"/>
        <v>0</v>
      </c>
      <c r="X229" s="105">
        <v>0</v>
      </c>
      <c r="Y229" s="105">
        <f t="shared" si="72"/>
        <v>0</v>
      </c>
      <c r="Z229" s="105">
        <v>0</v>
      </c>
      <c r="AA229" s="106">
        <f t="shared" si="73"/>
        <v>0</v>
      </c>
      <c r="AR229" s="7" t="s">
        <v>128</v>
      </c>
      <c r="AT229" s="7" t="s">
        <v>105</v>
      </c>
      <c r="AU229" s="7" t="s">
        <v>9</v>
      </c>
      <c r="AY229" s="7" t="s">
        <v>100</v>
      </c>
      <c r="BE229" s="107">
        <f t="shared" si="74"/>
        <v>0</v>
      </c>
      <c r="BF229" s="107">
        <f t="shared" si="75"/>
        <v>0</v>
      </c>
      <c r="BG229" s="107">
        <f t="shared" si="76"/>
        <v>0</v>
      </c>
      <c r="BH229" s="107">
        <f t="shared" si="77"/>
        <v>0</v>
      </c>
      <c r="BI229" s="107">
        <f t="shared" si="78"/>
        <v>0</v>
      </c>
      <c r="BJ229" s="7" t="s">
        <v>80</v>
      </c>
      <c r="BK229" s="107">
        <f t="shared" si="79"/>
        <v>0</v>
      </c>
      <c r="BL229" s="7" t="s">
        <v>104</v>
      </c>
      <c r="BM229" s="7" t="s">
        <v>703</v>
      </c>
    </row>
    <row r="230" spans="2:65" s="16" customFormat="1" ht="28.9" customHeight="1">
      <c r="B230" s="62"/>
      <c r="C230" s="108">
        <v>85</v>
      </c>
      <c r="D230" s="108" t="s">
        <v>105</v>
      </c>
      <c r="E230" s="109" t="s">
        <v>321</v>
      </c>
      <c r="F230" s="618" t="s">
        <v>322</v>
      </c>
      <c r="G230" s="619"/>
      <c r="H230" s="619"/>
      <c r="I230" s="619"/>
      <c r="J230" s="110" t="s">
        <v>120</v>
      </c>
      <c r="K230" s="111">
        <v>9.67</v>
      </c>
      <c r="L230" s="620">
        <v>0</v>
      </c>
      <c r="M230" s="619"/>
      <c r="N230" s="621">
        <f t="shared" si="70"/>
        <v>0</v>
      </c>
      <c r="O230" s="622"/>
      <c r="P230" s="622"/>
      <c r="Q230" s="622"/>
      <c r="R230" s="64"/>
      <c r="T230" s="103" t="s">
        <v>17</v>
      </c>
      <c r="U230" s="104" t="s">
        <v>33</v>
      </c>
      <c r="V230" s="18"/>
      <c r="W230" s="105">
        <f t="shared" si="71"/>
        <v>0</v>
      </c>
      <c r="X230" s="105">
        <v>0</v>
      </c>
      <c r="Y230" s="105">
        <f t="shared" si="72"/>
        <v>0</v>
      </c>
      <c r="Z230" s="105">
        <v>0</v>
      </c>
      <c r="AA230" s="106">
        <f t="shared" si="73"/>
        <v>0</v>
      </c>
      <c r="AR230" s="7" t="s">
        <v>128</v>
      </c>
      <c r="AT230" s="7" t="s">
        <v>105</v>
      </c>
      <c r="AU230" s="7" t="s">
        <v>9</v>
      </c>
      <c r="AY230" s="7" t="s">
        <v>100</v>
      </c>
      <c r="BE230" s="107">
        <f t="shared" si="74"/>
        <v>0</v>
      </c>
      <c r="BF230" s="107">
        <f t="shared" si="75"/>
        <v>0</v>
      </c>
      <c r="BG230" s="107">
        <f t="shared" si="76"/>
        <v>0</v>
      </c>
      <c r="BH230" s="107">
        <f t="shared" si="77"/>
        <v>0</v>
      </c>
      <c r="BI230" s="107">
        <f t="shared" si="78"/>
        <v>0</v>
      </c>
      <c r="BJ230" s="7" t="s">
        <v>80</v>
      </c>
      <c r="BK230" s="107">
        <f t="shared" si="79"/>
        <v>0</v>
      </c>
      <c r="BL230" s="7" t="s">
        <v>104</v>
      </c>
      <c r="BM230" s="7" t="s">
        <v>704</v>
      </c>
    </row>
    <row r="231" spans="2:65" s="16" customFormat="1" ht="28.9" customHeight="1">
      <c r="B231" s="62"/>
      <c r="C231" s="108">
        <v>86</v>
      </c>
      <c r="D231" s="108" t="s">
        <v>105</v>
      </c>
      <c r="E231" s="109" t="s">
        <v>324</v>
      </c>
      <c r="F231" s="618" t="s">
        <v>1283</v>
      </c>
      <c r="G231" s="619"/>
      <c r="H231" s="619"/>
      <c r="I231" s="619"/>
      <c r="J231" s="110" t="s">
        <v>120</v>
      </c>
      <c r="K231" s="111">
        <v>24.047</v>
      </c>
      <c r="L231" s="620">
        <v>0</v>
      </c>
      <c r="M231" s="619"/>
      <c r="N231" s="621">
        <f t="shared" si="70"/>
        <v>0</v>
      </c>
      <c r="O231" s="622"/>
      <c r="P231" s="622"/>
      <c r="Q231" s="622"/>
      <c r="R231" s="64"/>
      <c r="T231" s="103" t="s">
        <v>17</v>
      </c>
      <c r="U231" s="104" t="s">
        <v>33</v>
      </c>
      <c r="V231" s="18"/>
      <c r="W231" s="105">
        <f t="shared" si="71"/>
        <v>0</v>
      </c>
      <c r="X231" s="105">
        <v>0</v>
      </c>
      <c r="Y231" s="105">
        <f t="shared" si="72"/>
        <v>0</v>
      </c>
      <c r="Z231" s="105">
        <v>0</v>
      </c>
      <c r="AA231" s="106">
        <f t="shared" si="73"/>
        <v>0</v>
      </c>
      <c r="AR231" s="7" t="s">
        <v>128</v>
      </c>
      <c r="AT231" s="7" t="s">
        <v>105</v>
      </c>
      <c r="AU231" s="7" t="s">
        <v>9</v>
      </c>
      <c r="AY231" s="7" t="s">
        <v>100</v>
      </c>
      <c r="BE231" s="107">
        <f t="shared" si="74"/>
        <v>0</v>
      </c>
      <c r="BF231" s="107">
        <f t="shared" si="75"/>
        <v>0</v>
      </c>
      <c r="BG231" s="107">
        <f t="shared" si="76"/>
        <v>0</v>
      </c>
      <c r="BH231" s="107">
        <f t="shared" si="77"/>
        <v>0</v>
      </c>
      <c r="BI231" s="107">
        <f t="shared" si="78"/>
        <v>0</v>
      </c>
      <c r="BJ231" s="7" t="s">
        <v>80</v>
      </c>
      <c r="BK231" s="107">
        <f t="shared" si="79"/>
        <v>0</v>
      </c>
      <c r="BL231" s="7" t="s">
        <v>104</v>
      </c>
      <c r="BM231" s="7" t="s">
        <v>705</v>
      </c>
    </row>
    <row r="232" spans="2:65" s="16" customFormat="1" ht="20.45" customHeight="1">
      <c r="B232" s="62"/>
      <c r="C232" s="108">
        <v>87</v>
      </c>
      <c r="D232" s="108" t="s">
        <v>105</v>
      </c>
      <c r="E232" s="109" t="s">
        <v>326</v>
      </c>
      <c r="F232" s="618" t="s">
        <v>327</v>
      </c>
      <c r="G232" s="619"/>
      <c r="H232" s="619"/>
      <c r="I232" s="619"/>
      <c r="J232" s="110" t="s">
        <v>120</v>
      </c>
      <c r="K232" s="111">
        <v>20.14</v>
      </c>
      <c r="L232" s="620">
        <v>0</v>
      </c>
      <c r="M232" s="619"/>
      <c r="N232" s="621">
        <f t="shared" si="70"/>
        <v>0</v>
      </c>
      <c r="O232" s="622"/>
      <c r="P232" s="622"/>
      <c r="Q232" s="622"/>
      <c r="R232" s="64"/>
      <c r="T232" s="103" t="s">
        <v>17</v>
      </c>
      <c r="U232" s="104" t="s">
        <v>33</v>
      </c>
      <c r="V232" s="18"/>
      <c r="W232" s="105">
        <f t="shared" si="71"/>
        <v>0</v>
      </c>
      <c r="X232" s="105">
        <v>0</v>
      </c>
      <c r="Y232" s="105">
        <f t="shared" si="72"/>
        <v>0</v>
      </c>
      <c r="Z232" s="105">
        <v>0</v>
      </c>
      <c r="AA232" s="106">
        <f t="shared" si="73"/>
        <v>0</v>
      </c>
      <c r="AR232" s="7" t="s">
        <v>128</v>
      </c>
      <c r="AT232" s="7" t="s">
        <v>105</v>
      </c>
      <c r="AU232" s="7" t="s">
        <v>9</v>
      </c>
      <c r="AY232" s="7" t="s">
        <v>100</v>
      </c>
      <c r="BE232" s="107">
        <f t="shared" si="74"/>
        <v>0</v>
      </c>
      <c r="BF232" s="107">
        <f t="shared" si="75"/>
        <v>0</v>
      </c>
      <c r="BG232" s="107">
        <f t="shared" si="76"/>
        <v>0</v>
      </c>
      <c r="BH232" s="107">
        <f t="shared" si="77"/>
        <v>0</v>
      </c>
      <c r="BI232" s="107">
        <f t="shared" si="78"/>
        <v>0</v>
      </c>
      <c r="BJ232" s="7" t="s">
        <v>80</v>
      </c>
      <c r="BK232" s="107">
        <f t="shared" si="79"/>
        <v>0</v>
      </c>
      <c r="BL232" s="7" t="s">
        <v>104</v>
      </c>
      <c r="BM232" s="7" t="s">
        <v>706</v>
      </c>
    </row>
    <row r="233" spans="2:65" s="16" customFormat="1" ht="28.9" customHeight="1">
      <c r="B233" s="62"/>
      <c r="C233" s="108">
        <v>88</v>
      </c>
      <c r="D233" s="108" t="s">
        <v>105</v>
      </c>
      <c r="E233" s="109" t="s">
        <v>329</v>
      </c>
      <c r="F233" s="618" t="s">
        <v>330</v>
      </c>
      <c r="G233" s="619"/>
      <c r="H233" s="619"/>
      <c r="I233" s="619"/>
      <c r="J233" s="110" t="s">
        <v>103</v>
      </c>
      <c r="K233" s="113">
        <v>0</v>
      </c>
      <c r="L233" s="620">
        <v>0</v>
      </c>
      <c r="M233" s="619"/>
      <c r="N233" s="621">
        <f t="shared" si="70"/>
        <v>0</v>
      </c>
      <c r="O233" s="622"/>
      <c r="P233" s="622"/>
      <c r="Q233" s="622"/>
      <c r="R233" s="64"/>
      <c r="T233" s="103" t="s">
        <v>17</v>
      </c>
      <c r="U233" s="104" t="s">
        <v>33</v>
      </c>
      <c r="V233" s="18"/>
      <c r="W233" s="105">
        <f t="shared" si="71"/>
        <v>0</v>
      </c>
      <c r="X233" s="105">
        <v>0</v>
      </c>
      <c r="Y233" s="105">
        <f t="shared" si="72"/>
        <v>0</v>
      </c>
      <c r="Z233" s="105">
        <v>0</v>
      </c>
      <c r="AA233" s="106">
        <f t="shared" si="73"/>
        <v>0</v>
      </c>
      <c r="AR233" s="7" t="s">
        <v>128</v>
      </c>
      <c r="AT233" s="7" t="s">
        <v>105</v>
      </c>
      <c r="AU233" s="7" t="s">
        <v>9</v>
      </c>
      <c r="AY233" s="7" t="s">
        <v>100</v>
      </c>
      <c r="BE233" s="107">
        <f t="shared" si="74"/>
        <v>0</v>
      </c>
      <c r="BF233" s="107">
        <f t="shared" si="75"/>
        <v>0</v>
      </c>
      <c r="BG233" s="107">
        <f t="shared" si="76"/>
        <v>0</v>
      </c>
      <c r="BH233" s="107">
        <f t="shared" si="77"/>
        <v>0</v>
      </c>
      <c r="BI233" s="107">
        <f t="shared" si="78"/>
        <v>0</v>
      </c>
      <c r="BJ233" s="7" t="s">
        <v>80</v>
      </c>
      <c r="BK233" s="107">
        <f t="shared" si="79"/>
        <v>0</v>
      </c>
      <c r="BL233" s="7" t="s">
        <v>104</v>
      </c>
      <c r="BM233" s="7" t="s">
        <v>707</v>
      </c>
    </row>
    <row r="234" spans="2:63" s="88" customFormat="1" ht="29.85" customHeight="1">
      <c r="B234" s="89"/>
      <c r="C234" s="90"/>
      <c r="D234" s="99" t="s">
        <v>70</v>
      </c>
      <c r="E234" s="99"/>
      <c r="F234" s="99"/>
      <c r="G234" s="99"/>
      <c r="H234" s="99"/>
      <c r="I234" s="99"/>
      <c r="J234" s="99"/>
      <c r="K234" s="99"/>
      <c r="L234" s="99"/>
      <c r="M234" s="99"/>
      <c r="N234" s="653">
        <f>SUM(N235:Q238)</f>
        <v>0</v>
      </c>
      <c r="O234" s="654"/>
      <c r="P234" s="654"/>
      <c r="Q234" s="654"/>
      <c r="R234" s="92"/>
      <c r="T234" s="93"/>
      <c r="U234" s="90"/>
      <c r="V234" s="90"/>
      <c r="W234" s="94">
        <f>SUM(W235:W238)</f>
        <v>0</v>
      </c>
      <c r="X234" s="90"/>
      <c r="Y234" s="94">
        <f>SUM(Y235:Y238)</f>
        <v>0</v>
      </c>
      <c r="Z234" s="90"/>
      <c r="AA234" s="95">
        <f>SUM(AA235:AA238)</f>
        <v>0</v>
      </c>
      <c r="AR234" s="96" t="s">
        <v>9</v>
      </c>
      <c r="AT234" s="97" t="s">
        <v>98</v>
      </c>
      <c r="AU234" s="97" t="s">
        <v>80</v>
      </c>
      <c r="AY234" s="96" t="s">
        <v>100</v>
      </c>
      <c r="BK234" s="98">
        <f>SUM(BK235:BK238)</f>
        <v>0</v>
      </c>
    </row>
    <row r="235" spans="2:65" s="16" customFormat="1" ht="40.15" customHeight="1">
      <c r="B235" s="62"/>
      <c r="C235" s="108">
        <v>89</v>
      </c>
      <c r="D235" s="108" t="s">
        <v>105</v>
      </c>
      <c r="E235" s="109" t="s">
        <v>332</v>
      </c>
      <c r="F235" s="618" t="s">
        <v>814</v>
      </c>
      <c r="G235" s="619"/>
      <c r="H235" s="619"/>
      <c r="I235" s="619"/>
      <c r="J235" s="110" t="s">
        <v>120</v>
      </c>
      <c r="K235" s="111">
        <v>49.999</v>
      </c>
      <c r="L235" s="620">
        <v>0</v>
      </c>
      <c r="M235" s="619"/>
      <c r="N235" s="621">
        <f>ROUND(L235*K235,2)</f>
        <v>0</v>
      </c>
      <c r="O235" s="622"/>
      <c r="P235" s="622"/>
      <c r="Q235" s="622"/>
      <c r="R235" s="64"/>
      <c r="T235" s="103" t="s">
        <v>17</v>
      </c>
      <c r="U235" s="104" t="s">
        <v>33</v>
      </c>
      <c r="V235" s="18"/>
      <c r="W235" s="105">
        <f>V235*K235</f>
        <v>0</v>
      </c>
      <c r="X235" s="105">
        <v>0</v>
      </c>
      <c r="Y235" s="105">
        <f>X235*K235</f>
        <v>0</v>
      </c>
      <c r="Z235" s="105">
        <v>0</v>
      </c>
      <c r="AA235" s="106">
        <f>Z235*K235</f>
        <v>0</v>
      </c>
      <c r="AR235" s="7" t="s">
        <v>128</v>
      </c>
      <c r="AT235" s="7" t="s">
        <v>105</v>
      </c>
      <c r="AU235" s="7" t="s">
        <v>9</v>
      </c>
      <c r="AY235" s="7" t="s">
        <v>100</v>
      </c>
      <c r="BE235" s="107">
        <f>IF(U235="základní",N235,0)</f>
        <v>0</v>
      </c>
      <c r="BF235" s="107">
        <f>IF(U235="snížená",N235,0)</f>
        <v>0</v>
      </c>
      <c r="BG235" s="107">
        <f>IF(U235="zákl. přenesená",N235,0)</f>
        <v>0</v>
      </c>
      <c r="BH235" s="107">
        <f>IF(U235="sníž. přenesená",N235,0)</f>
        <v>0</v>
      </c>
      <c r="BI235" s="107">
        <f>IF(U235="nulová",N235,0)</f>
        <v>0</v>
      </c>
      <c r="BJ235" s="7" t="s">
        <v>80</v>
      </c>
      <c r="BK235" s="107">
        <f>ROUND(L235*K235,2)</f>
        <v>0</v>
      </c>
      <c r="BL235" s="7" t="s">
        <v>104</v>
      </c>
      <c r="BM235" s="7" t="s">
        <v>708</v>
      </c>
    </row>
    <row r="236" spans="2:65" s="16" customFormat="1" ht="25.5" customHeight="1">
      <c r="B236" s="62"/>
      <c r="C236" s="108">
        <v>90</v>
      </c>
      <c r="D236" s="108" t="s">
        <v>105</v>
      </c>
      <c r="E236" s="109" t="s">
        <v>334</v>
      </c>
      <c r="F236" s="618" t="s">
        <v>1284</v>
      </c>
      <c r="G236" s="619"/>
      <c r="H236" s="619"/>
      <c r="I236" s="619"/>
      <c r="J236" s="110" t="s">
        <v>120</v>
      </c>
      <c r="K236" s="111">
        <v>57.498</v>
      </c>
      <c r="L236" s="620">
        <v>0</v>
      </c>
      <c r="M236" s="619"/>
      <c r="N236" s="621">
        <f>ROUND(L236*K236,2)</f>
        <v>0</v>
      </c>
      <c r="O236" s="622"/>
      <c r="P236" s="622"/>
      <c r="Q236" s="622"/>
      <c r="R236" s="64"/>
      <c r="T236" s="103" t="s">
        <v>17</v>
      </c>
      <c r="U236" s="104" t="s">
        <v>33</v>
      </c>
      <c r="V236" s="18"/>
      <c r="W236" s="105">
        <f>V236*K236</f>
        <v>0</v>
      </c>
      <c r="X236" s="105">
        <v>0</v>
      </c>
      <c r="Y236" s="105">
        <f>X236*K236</f>
        <v>0</v>
      </c>
      <c r="Z236" s="105">
        <v>0</v>
      </c>
      <c r="AA236" s="106">
        <f>Z236*K236</f>
        <v>0</v>
      </c>
      <c r="AR236" s="7" t="s">
        <v>128</v>
      </c>
      <c r="AT236" s="7" t="s">
        <v>105</v>
      </c>
      <c r="AU236" s="7" t="s">
        <v>9</v>
      </c>
      <c r="AY236" s="7" t="s">
        <v>100</v>
      </c>
      <c r="BE236" s="107">
        <f>IF(U236="základní",N236,0)</f>
        <v>0</v>
      </c>
      <c r="BF236" s="107">
        <f>IF(U236="snížená",N236,0)</f>
        <v>0</v>
      </c>
      <c r="BG236" s="107">
        <f>IF(U236="zákl. přenesená",N236,0)</f>
        <v>0</v>
      </c>
      <c r="BH236" s="107">
        <f>IF(U236="sníž. přenesená",N236,0)</f>
        <v>0</v>
      </c>
      <c r="BI236" s="107">
        <f>IF(U236="nulová",N236,0)</f>
        <v>0</v>
      </c>
      <c r="BJ236" s="7" t="s">
        <v>80</v>
      </c>
      <c r="BK236" s="107">
        <f>ROUND(L236*K236,2)</f>
        <v>0</v>
      </c>
      <c r="BL236" s="7" t="s">
        <v>104</v>
      </c>
      <c r="BM236" s="7" t="s">
        <v>709</v>
      </c>
    </row>
    <row r="237" spans="2:65" s="16" customFormat="1" ht="28.9" customHeight="1">
      <c r="B237" s="62"/>
      <c r="C237" s="108">
        <v>91</v>
      </c>
      <c r="D237" s="108" t="s">
        <v>105</v>
      </c>
      <c r="E237" s="109" t="s">
        <v>336</v>
      </c>
      <c r="F237" s="618" t="s">
        <v>337</v>
      </c>
      <c r="G237" s="619"/>
      <c r="H237" s="619"/>
      <c r="I237" s="619"/>
      <c r="J237" s="110" t="s">
        <v>131</v>
      </c>
      <c r="K237" s="111">
        <v>9</v>
      </c>
      <c r="L237" s="620">
        <v>0</v>
      </c>
      <c r="M237" s="619"/>
      <c r="N237" s="621">
        <f>ROUND(L237*K237,2)</f>
        <v>0</v>
      </c>
      <c r="O237" s="622"/>
      <c r="P237" s="622"/>
      <c r="Q237" s="622"/>
      <c r="R237" s="64"/>
      <c r="T237" s="103" t="s">
        <v>17</v>
      </c>
      <c r="U237" s="104" t="s">
        <v>33</v>
      </c>
      <c r="V237" s="18"/>
      <c r="W237" s="105">
        <f>V237*K237</f>
        <v>0</v>
      </c>
      <c r="X237" s="105">
        <v>0</v>
      </c>
      <c r="Y237" s="105">
        <f>X237*K237</f>
        <v>0</v>
      </c>
      <c r="Z237" s="105">
        <v>0</v>
      </c>
      <c r="AA237" s="106">
        <f>Z237*K237</f>
        <v>0</v>
      </c>
      <c r="AR237" s="7" t="s">
        <v>128</v>
      </c>
      <c r="AT237" s="7" t="s">
        <v>105</v>
      </c>
      <c r="AU237" s="7" t="s">
        <v>9</v>
      </c>
      <c r="AY237" s="7" t="s">
        <v>100</v>
      </c>
      <c r="BE237" s="107">
        <f>IF(U237="základní",N237,0)</f>
        <v>0</v>
      </c>
      <c r="BF237" s="107">
        <f>IF(U237="snížená",N237,0)</f>
        <v>0</v>
      </c>
      <c r="BG237" s="107">
        <f>IF(U237="zákl. přenesená",N237,0)</f>
        <v>0</v>
      </c>
      <c r="BH237" s="107">
        <f>IF(U237="sníž. přenesená",N237,0)</f>
        <v>0</v>
      </c>
      <c r="BI237" s="107">
        <f>IF(U237="nulová",N237,0)</f>
        <v>0</v>
      </c>
      <c r="BJ237" s="7" t="s">
        <v>80</v>
      </c>
      <c r="BK237" s="107">
        <f>ROUND(L237*K237,2)</f>
        <v>0</v>
      </c>
      <c r="BL237" s="7" t="s">
        <v>104</v>
      </c>
      <c r="BM237" s="7" t="s">
        <v>710</v>
      </c>
    </row>
    <row r="238" spans="2:65" s="16" customFormat="1" ht="28.9" customHeight="1">
      <c r="B238" s="62"/>
      <c r="C238" s="108">
        <v>92</v>
      </c>
      <c r="D238" s="108" t="s">
        <v>105</v>
      </c>
      <c r="E238" s="109" t="s">
        <v>339</v>
      </c>
      <c r="F238" s="618" t="s">
        <v>340</v>
      </c>
      <c r="G238" s="619"/>
      <c r="H238" s="619"/>
      <c r="I238" s="619"/>
      <c r="J238" s="110" t="s">
        <v>103</v>
      </c>
      <c r="K238" s="113">
        <v>0</v>
      </c>
      <c r="L238" s="620">
        <v>0</v>
      </c>
      <c r="M238" s="619"/>
      <c r="N238" s="621">
        <f>ROUND(L238*K238,2)</f>
        <v>0</v>
      </c>
      <c r="O238" s="622"/>
      <c r="P238" s="622"/>
      <c r="Q238" s="622"/>
      <c r="R238" s="64"/>
      <c r="T238" s="103" t="s">
        <v>17</v>
      </c>
      <c r="U238" s="104" t="s">
        <v>33</v>
      </c>
      <c r="V238" s="18"/>
      <c r="W238" s="105">
        <f>V238*K238</f>
        <v>0</v>
      </c>
      <c r="X238" s="105">
        <v>0</v>
      </c>
      <c r="Y238" s="105">
        <f>X238*K238</f>
        <v>0</v>
      </c>
      <c r="Z238" s="105">
        <v>0</v>
      </c>
      <c r="AA238" s="106">
        <f>Z238*K238</f>
        <v>0</v>
      </c>
      <c r="AR238" s="7" t="s">
        <v>128</v>
      </c>
      <c r="AT238" s="7" t="s">
        <v>105</v>
      </c>
      <c r="AU238" s="7" t="s">
        <v>9</v>
      </c>
      <c r="AY238" s="7" t="s">
        <v>100</v>
      </c>
      <c r="BE238" s="107">
        <f>IF(U238="základní",N238,0)</f>
        <v>0</v>
      </c>
      <c r="BF238" s="107">
        <f>IF(U238="snížená",N238,0)</f>
        <v>0</v>
      </c>
      <c r="BG238" s="107">
        <f>IF(U238="zákl. přenesená",N238,0)</f>
        <v>0</v>
      </c>
      <c r="BH238" s="107">
        <f>IF(U238="sníž. přenesená",N238,0)</f>
        <v>0</v>
      </c>
      <c r="BI238" s="107">
        <f>IF(U238="nulová",N238,0)</f>
        <v>0</v>
      </c>
      <c r="BJ238" s="7" t="s">
        <v>80</v>
      </c>
      <c r="BK238" s="107">
        <f>ROUND(L238*K238,2)</f>
        <v>0</v>
      </c>
      <c r="BL238" s="7" t="s">
        <v>104</v>
      </c>
      <c r="BM238" s="7" t="s">
        <v>711</v>
      </c>
    </row>
    <row r="239" spans="2:63" s="88" customFormat="1" ht="29.85" customHeight="1">
      <c r="B239" s="89"/>
      <c r="C239" s="90"/>
      <c r="D239" s="99" t="s">
        <v>71</v>
      </c>
      <c r="E239" s="99"/>
      <c r="F239" s="99"/>
      <c r="G239" s="99"/>
      <c r="H239" s="99"/>
      <c r="I239" s="99"/>
      <c r="J239" s="99"/>
      <c r="K239" s="99"/>
      <c r="L239" s="99"/>
      <c r="M239" s="99"/>
      <c r="N239" s="653">
        <f>N240</f>
        <v>0</v>
      </c>
      <c r="O239" s="654"/>
      <c r="P239" s="654"/>
      <c r="Q239" s="654"/>
      <c r="R239" s="92"/>
      <c r="T239" s="93"/>
      <c r="U239" s="90"/>
      <c r="V239" s="90"/>
      <c r="W239" s="94">
        <f>W240</f>
        <v>0</v>
      </c>
      <c r="X239" s="90"/>
      <c r="Y239" s="94">
        <f>Y240</f>
        <v>0</v>
      </c>
      <c r="Z239" s="90"/>
      <c r="AA239" s="95">
        <f>AA240</f>
        <v>0</v>
      </c>
      <c r="AR239" s="96" t="s">
        <v>9</v>
      </c>
      <c r="AT239" s="97" t="s">
        <v>98</v>
      </c>
      <c r="AU239" s="97" t="s">
        <v>80</v>
      </c>
      <c r="AY239" s="96" t="s">
        <v>100</v>
      </c>
      <c r="BK239" s="98">
        <f>BK240</f>
        <v>0</v>
      </c>
    </row>
    <row r="240" spans="2:65" s="16" customFormat="1" ht="20.45" customHeight="1">
      <c r="B240" s="62"/>
      <c r="C240" s="108">
        <v>93</v>
      </c>
      <c r="D240" s="108" t="s">
        <v>105</v>
      </c>
      <c r="E240" s="109" t="s">
        <v>342</v>
      </c>
      <c r="F240" s="618" t="s">
        <v>343</v>
      </c>
      <c r="G240" s="619"/>
      <c r="H240" s="619"/>
      <c r="I240" s="619"/>
      <c r="J240" s="110" t="s">
        <v>107</v>
      </c>
      <c r="K240" s="111">
        <v>7</v>
      </c>
      <c r="L240" s="620">
        <v>0</v>
      </c>
      <c r="M240" s="619"/>
      <c r="N240" s="621">
        <f>ROUND(L240*K240,2)</f>
        <v>0</v>
      </c>
      <c r="O240" s="622"/>
      <c r="P240" s="622"/>
      <c r="Q240" s="622"/>
      <c r="R240" s="64"/>
      <c r="T240" s="103" t="s">
        <v>17</v>
      </c>
      <c r="U240" s="104" t="s">
        <v>33</v>
      </c>
      <c r="V240" s="18"/>
      <c r="W240" s="105">
        <f>V240*K240</f>
        <v>0</v>
      </c>
      <c r="X240" s="105">
        <v>0</v>
      </c>
      <c r="Y240" s="105">
        <f>X240*K240</f>
        <v>0</v>
      </c>
      <c r="Z240" s="105">
        <v>0</v>
      </c>
      <c r="AA240" s="106">
        <f>Z240*K240</f>
        <v>0</v>
      </c>
      <c r="AR240" s="7" t="s">
        <v>128</v>
      </c>
      <c r="AT240" s="7" t="s">
        <v>105</v>
      </c>
      <c r="AU240" s="7" t="s">
        <v>9</v>
      </c>
      <c r="AY240" s="7" t="s">
        <v>100</v>
      </c>
      <c r="BE240" s="107">
        <f>IF(U240="základní",N240,0)</f>
        <v>0</v>
      </c>
      <c r="BF240" s="107">
        <f>IF(U240="snížená",N240,0)</f>
        <v>0</v>
      </c>
      <c r="BG240" s="107">
        <f>IF(U240="zákl. přenesená",N240,0)</f>
        <v>0</v>
      </c>
      <c r="BH240" s="107">
        <f>IF(U240="sníž. přenesená",N240,0)</f>
        <v>0</v>
      </c>
      <c r="BI240" s="107">
        <f>IF(U240="nulová",N240,0)</f>
        <v>0</v>
      </c>
      <c r="BJ240" s="7" t="s">
        <v>80</v>
      </c>
      <c r="BK240" s="107">
        <f>ROUND(L240*K240,2)</f>
        <v>0</v>
      </c>
      <c r="BL240" s="7" t="s">
        <v>104</v>
      </c>
      <c r="BM240" s="7" t="s">
        <v>712</v>
      </c>
    </row>
    <row r="241" spans="2:63" s="88" customFormat="1" ht="29.85" customHeight="1">
      <c r="B241" s="89"/>
      <c r="C241" s="90"/>
      <c r="D241" s="99" t="s">
        <v>72</v>
      </c>
      <c r="E241" s="99"/>
      <c r="F241" s="99"/>
      <c r="G241" s="99"/>
      <c r="H241" s="99"/>
      <c r="I241" s="99"/>
      <c r="J241" s="99"/>
      <c r="K241" s="99"/>
      <c r="L241" s="99"/>
      <c r="M241" s="99"/>
      <c r="N241" s="653">
        <f>SUM(N242:Q244)</f>
        <v>0</v>
      </c>
      <c r="O241" s="654"/>
      <c r="P241" s="654"/>
      <c r="Q241" s="654"/>
      <c r="R241" s="92"/>
      <c r="T241" s="93"/>
      <c r="U241" s="90"/>
      <c r="V241" s="90"/>
      <c r="W241" s="94">
        <f>SUM(W242:W244)</f>
        <v>0</v>
      </c>
      <c r="X241" s="90"/>
      <c r="Y241" s="94">
        <f>SUM(Y242:Y244)</f>
        <v>0</v>
      </c>
      <c r="Z241" s="90"/>
      <c r="AA241" s="95">
        <f>SUM(AA242:AA244)</f>
        <v>0</v>
      </c>
      <c r="AR241" s="96" t="s">
        <v>9</v>
      </c>
      <c r="AT241" s="97" t="s">
        <v>98</v>
      </c>
      <c r="AU241" s="97" t="s">
        <v>80</v>
      </c>
      <c r="AY241" s="96" t="s">
        <v>100</v>
      </c>
      <c r="BK241" s="98">
        <f>SUM(BK242:BK244)</f>
        <v>0</v>
      </c>
    </row>
    <row r="242" spans="2:65" s="16" customFormat="1" ht="20.45" customHeight="1">
      <c r="B242" s="62"/>
      <c r="C242" s="108">
        <v>94</v>
      </c>
      <c r="D242" s="108" t="s">
        <v>105</v>
      </c>
      <c r="E242" s="109" t="s">
        <v>345</v>
      </c>
      <c r="F242" s="618" t="s">
        <v>346</v>
      </c>
      <c r="G242" s="619"/>
      <c r="H242" s="619"/>
      <c r="I242" s="619"/>
      <c r="J242" s="110" t="s">
        <v>120</v>
      </c>
      <c r="K242" s="111">
        <v>68.672</v>
      </c>
      <c r="L242" s="620">
        <v>0</v>
      </c>
      <c r="M242" s="619"/>
      <c r="N242" s="621">
        <f>ROUND(L242*K242,2)</f>
        <v>0</v>
      </c>
      <c r="O242" s="622"/>
      <c r="P242" s="622"/>
      <c r="Q242" s="622"/>
      <c r="R242" s="64"/>
      <c r="T242" s="103" t="s">
        <v>17</v>
      </c>
      <c r="U242" s="104" t="s">
        <v>33</v>
      </c>
      <c r="V242" s="18"/>
      <c r="W242" s="105">
        <f>V242*K242</f>
        <v>0</v>
      </c>
      <c r="X242" s="105">
        <v>0</v>
      </c>
      <c r="Y242" s="105">
        <f>X242*K242</f>
        <v>0</v>
      </c>
      <c r="Z242" s="105">
        <v>0</v>
      </c>
      <c r="AA242" s="106">
        <f>Z242*K242</f>
        <v>0</v>
      </c>
      <c r="AR242" s="7" t="s">
        <v>128</v>
      </c>
      <c r="AT242" s="7" t="s">
        <v>105</v>
      </c>
      <c r="AU242" s="7" t="s">
        <v>9</v>
      </c>
      <c r="AY242" s="7" t="s">
        <v>100</v>
      </c>
      <c r="BE242" s="107">
        <f>IF(U242="základní",N242,0)</f>
        <v>0</v>
      </c>
      <c r="BF242" s="107">
        <f>IF(U242="snížená",N242,0)</f>
        <v>0</v>
      </c>
      <c r="BG242" s="107">
        <f>IF(U242="zákl. přenesená",N242,0)</f>
        <v>0</v>
      </c>
      <c r="BH242" s="107">
        <f>IF(U242="sníž. přenesená",N242,0)</f>
        <v>0</v>
      </c>
      <c r="BI242" s="107">
        <f>IF(U242="nulová",N242,0)</f>
        <v>0</v>
      </c>
      <c r="BJ242" s="7" t="s">
        <v>80</v>
      </c>
      <c r="BK242" s="107">
        <f>ROUND(L242*K242,2)</f>
        <v>0</v>
      </c>
      <c r="BL242" s="7" t="s">
        <v>104</v>
      </c>
      <c r="BM242" s="7" t="s">
        <v>713</v>
      </c>
    </row>
    <row r="243" spans="2:65" s="16" customFormat="1" ht="20.45" customHeight="1">
      <c r="B243" s="62"/>
      <c r="C243" s="108">
        <v>95</v>
      </c>
      <c r="D243" s="108" t="s">
        <v>105</v>
      </c>
      <c r="E243" s="109" t="s">
        <v>348</v>
      </c>
      <c r="F243" s="618" t="s">
        <v>818</v>
      </c>
      <c r="G243" s="619"/>
      <c r="H243" s="619"/>
      <c r="I243" s="619"/>
      <c r="J243" s="110" t="s">
        <v>120</v>
      </c>
      <c r="K243" s="111">
        <v>68.672</v>
      </c>
      <c r="L243" s="620">
        <v>0</v>
      </c>
      <c r="M243" s="619"/>
      <c r="N243" s="621">
        <f>ROUND(L243*K243,2)</f>
        <v>0</v>
      </c>
      <c r="O243" s="622"/>
      <c r="P243" s="622"/>
      <c r="Q243" s="622"/>
      <c r="R243" s="64"/>
      <c r="T243" s="103" t="s">
        <v>17</v>
      </c>
      <c r="U243" s="104" t="s">
        <v>33</v>
      </c>
      <c r="V243" s="18"/>
      <c r="W243" s="105">
        <f>V243*K243</f>
        <v>0</v>
      </c>
      <c r="X243" s="105">
        <v>0</v>
      </c>
      <c r="Y243" s="105">
        <f>X243*K243</f>
        <v>0</v>
      </c>
      <c r="Z243" s="105">
        <v>0</v>
      </c>
      <c r="AA243" s="106">
        <f>Z243*K243</f>
        <v>0</v>
      </c>
      <c r="AR243" s="7" t="s">
        <v>128</v>
      </c>
      <c r="AT243" s="7" t="s">
        <v>105</v>
      </c>
      <c r="AU243" s="7" t="s">
        <v>9</v>
      </c>
      <c r="AY243" s="7" t="s">
        <v>100</v>
      </c>
      <c r="BE243" s="107">
        <f>IF(U243="základní",N243,0)</f>
        <v>0</v>
      </c>
      <c r="BF243" s="107">
        <f>IF(U243="snížená",N243,0)</f>
        <v>0</v>
      </c>
      <c r="BG243" s="107">
        <f>IF(U243="zákl. přenesená",N243,0)</f>
        <v>0</v>
      </c>
      <c r="BH243" s="107">
        <f>IF(U243="sníž. přenesená",N243,0)</f>
        <v>0</v>
      </c>
      <c r="BI243" s="107">
        <f>IF(U243="nulová",N243,0)</f>
        <v>0</v>
      </c>
      <c r="BJ243" s="7" t="s">
        <v>80</v>
      </c>
      <c r="BK243" s="107">
        <f>ROUND(L243*K243,2)</f>
        <v>0</v>
      </c>
      <c r="BL243" s="7" t="s">
        <v>104</v>
      </c>
      <c r="BM243" s="7" t="s">
        <v>714</v>
      </c>
    </row>
    <row r="244" spans="2:65" s="16" customFormat="1" ht="28.9" customHeight="1">
      <c r="B244" s="62"/>
      <c r="C244" s="108">
        <v>96</v>
      </c>
      <c r="D244" s="108" t="s">
        <v>105</v>
      </c>
      <c r="E244" s="109" t="s">
        <v>350</v>
      </c>
      <c r="F244" s="618" t="s">
        <v>831</v>
      </c>
      <c r="G244" s="619"/>
      <c r="H244" s="619"/>
      <c r="I244" s="619"/>
      <c r="J244" s="110" t="s">
        <v>120</v>
      </c>
      <c r="K244" s="111">
        <v>19.25</v>
      </c>
      <c r="L244" s="620">
        <v>0</v>
      </c>
      <c r="M244" s="619"/>
      <c r="N244" s="621">
        <f>ROUND(L244*K244,2)</f>
        <v>0</v>
      </c>
      <c r="O244" s="622"/>
      <c r="P244" s="622"/>
      <c r="Q244" s="622"/>
      <c r="R244" s="64"/>
      <c r="T244" s="103" t="s">
        <v>17</v>
      </c>
      <c r="U244" s="104" t="s">
        <v>33</v>
      </c>
      <c r="V244" s="18"/>
      <c r="W244" s="105">
        <f>V244*K244</f>
        <v>0</v>
      </c>
      <c r="X244" s="105">
        <v>0</v>
      </c>
      <c r="Y244" s="105">
        <f>X244*K244</f>
        <v>0</v>
      </c>
      <c r="Z244" s="105">
        <v>0</v>
      </c>
      <c r="AA244" s="106">
        <f>Z244*K244</f>
        <v>0</v>
      </c>
      <c r="AR244" s="7" t="s">
        <v>128</v>
      </c>
      <c r="AT244" s="7" t="s">
        <v>105</v>
      </c>
      <c r="AU244" s="7" t="s">
        <v>9</v>
      </c>
      <c r="AY244" s="7" t="s">
        <v>100</v>
      </c>
      <c r="BE244" s="107">
        <f>IF(U244="základní",N244,0)</f>
        <v>0</v>
      </c>
      <c r="BF244" s="107">
        <f>IF(U244="snížená",N244,0)</f>
        <v>0</v>
      </c>
      <c r="BG244" s="107">
        <f>IF(U244="zákl. přenesená",N244,0)</f>
        <v>0</v>
      </c>
      <c r="BH244" s="107">
        <f>IF(U244="sníž. přenesená",N244,0)</f>
        <v>0</v>
      </c>
      <c r="BI244" s="107">
        <f>IF(U244="nulová",N244,0)</f>
        <v>0</v>
      </c>
      <c r="BJ244" s="7" t="s">
        <v>80</v>
      </c>
      <c r="BK244" s="107">
        <f>ROUND(L244*K244,2)</f>
        <v>0</v>
      </c>
      <c r="BL244" s="7" t="s">
        <v>104</v>
      </c>
      <c r="BM244" s="7" t="s">
        <v>715</v>
      </c>
    </row>
    <row r="245" spans="2:63" s="88" customFormat="1" ht="29.85" customHeight="1">
      <c r="B245" s="89"/>
      <c r="C245" s="90"/>
      <c r="D245" s="99" t="s">
        <v>73</v>
      </c>
      <c r="E245" s="99"/>
      <c r="F245" s="99"/>
      <c r="G245" s="99"/>
      <c r="H245" s="99"/>
      <c r="I245" s="99"/>
      <c r="J245" s="99"/>
      <c r="K245" s="99"/>
      <c r="L245" s="99"/>
      <c r="M245" s="99"/>
      <c r="N245" s="653">
        <f ca="1">SUM(N246:Q253)</f>
        <v>0</v>
      </c>
      <c r="O245" s="654"/>
      <c r="P245" s="654"/>
      <c r="Q245" s="654"/>
      <c r="R245" s="92"/>
      <c r="T245" s="93"/>
      <c r="U245" s="90"/>
      <c r="V245" s="90"/>
      <c r="W245" s="94">
        <f>SUM(W250:W253)</f>
        <v>0</v>
      </c>
      <c r="X245" s="90"/>
      <c r="Y245" s="94">
        <f>SUM(Y250:Y253)</f>
        <v>0</v>
      </c>
      <c r="Z245" s="90"/>
      <c r="AA245" s="95">
        <f>SUM(AA250:AA253)</f>
        <v>0</v>
      </c>
      <c r="AR245" s="96" t="s">
        <v>104</v>
      </c>
      <c r="AT245" s="97" t="s">
        <v>98</v>
      </c>
      <c r="AU245" s="97" t="s">
        <v>80</v>
      </c>
      <c r="AY245" s="96" t="s">
        <v>100</v>
      </c>
      <c r="BK245" s="98">
        <f>SUM(BK250:BK253)</f>
        <v>0</v>
      </c>
    </row>
    <row r="246" spans="2:63" s="88" customFormat="1" ht="29.85" customHeight="1">
      <c r="B246" s="89"/>
      <c r="C246" s="108">
        <v>97</v>
      </c>
      <c r="D246" s="108" t="s">
        <v>105</v>
      </c>
      <c r="E246" s="109" t="s">
        <v>352</v>
      </c>
      <c r="F246" s="618" t="s">
        <v>353</v>
      </c>
      <c r="G246" s="619"/>
      <c r="H246" s="619"/>
      <c r="I246" s="619"/>
      <c r="J246" s="110" t="s">
        <v>107</v>
      </c>
      <c r="K246" s="111">
        <v>3</v>
      </c>
      <c r="L246" s="620">
        <v>0</v>
      </c>
      <c r="M246" s="619"/>
      <c r="N246" s="621">
        <f>ROUND(L246*K246,2)</f>
        <v>0</v>
      </c>
      <c r="O246" s="622"/>
      <c r="P246" s="622"/>
      <c r="Q246" s="622"/>
      <c r="R246" s="92"/>
      <c r="T246" s="93"/>
      <c r="U246" s="90"/>
      <c r="V246" s="90"/>
      <c r="W246" s="94"/>
      <c r="X246" s="90"/>
      <c r="Y246" s="94"/>
      <c r="Z246" s="90"/>
      <c r="AA246" s="95"/>
      <c r="AR246" s="96"/>
      <c r="AT246" s="97"/>
      <c r="AU246" s="97"/>
      <c r="AY246" s="96"/>
      <c r="BK246" s="98"/>
    </row>
    <row r="247" spans="2:63" s="88" customFormat="1" ht="29.85" customHeight="1">
      <c r="B247" s="89"/>
      <c r="C247" s="108">
        <v>98</v>
      </c>
      <c r="D247" s="108" t="s">
        <v>105</v>
      </c>
      <c r="E247" s="109" t="s">
        <v>1289</v>
      </c>
      <c r="F247" s="618" t="s">
        <v>1286</v>
      </c>
      <c r="G247" s="619"/>
      <c r="H247" s="619"/>
      <c r="I247" s="619"/>
      <c r="J247" s="110" t="s">
        <v>107</v>
      </c>
      <c r="K247" s="111">
        <v>5</v>
      </c>
      <c r="L247" s="620">
        <v>0</v>
      </c>
      <c r="M247" s="619"/>
      <c r="N247" s="621">
        <f aca="true" t="shared" si="80" ref="N247:N251">ROUND(L247*K247,2)</f>
        <v>0</v>
      </c>
      <c r="O247" s="622"/>
      <c r="P247" s="622"/>
      <c r="Q247" s="622"/>
      <c r="R247" s="92"/>
      <c r="T247" s="93"/>
      <c r="U247" s="90"/>
      <c r="V247" s="90"/>
      <c r="W247" s="94"/>
      <c r="X247" s="90"/>
      <c r="Y247" s="94"/>
      <c r="Z247" s="90"/>
      <c r="AA247" s="95"/>
      <c r="AR247" s="96"/>
      <c r="AT247" s="97"/>
      <c r="AU247" s="97"/>
      <c r="AY247" s="96"/>
      <c r="BK247" s="98"/>
    </row>
    <row r="248" spans="2:63" s="88" customFormat="1" ht="29.85" customHeight="1">
      <c r="B248" s="89"/>
      <c r="C248" s="108">
        <v>99</v>
      </c>
      <c r="D248" s="108" t="s">
        <v>105</v>
      </c>
      <c r="E248" s="109" t="s">
        <v>1290</v>
      </c>
      <c r="F248" s="618" t="s">
        <v>1287</v>
      </c>
      <c r="G248" s="619"/>
      <c r="H248" s="619"/>
      <c r="I248" s="619"/>
      <c r="J248" s="110" t="s">
        <v>107</v>
      </c>
      <c r="K248" s="111">
        <v>4</v>
      </c>
      <c r="L248" s="620">
        <v>0</v>
      </c>
      <c r="M248" s="619"/>
      <c r="N248" s="621">
        <f t="shared" si="80"/>
        <v>0</v>
      </c>
      <c r="O248" s="622"/>
      <c r="P248" s="622"/>
      <c r="Q248" s="622"/>
      <c r="R248" s="92"/>
      <c r="T248" s="93"/>
      <c r="U248" s="90"/>
      <c r="V248" s="90"/>
      <c r="W248" s="94"/>
      <c r="X248" s="90"/>
      <c r="Y248" s="94"/>
      <c r="Z248" s="90"/>
      <c r="AA248" s="95"/>
      <c r="AR248" s="96"/>
      <c r="AT248" s="97"/>
      <c r="AU248" s="97"/>
      <c r="AY248" s="96"/>
      <c r="BK248" s="98"/>
    </row>
    <row r="249" spans="2:63" s="88" customFormat="1" ht="29.85" customHeight="1">
      <c r="B249" s="89"/>
      <c r="C249" s="108">
        <v>100</v>
      </c>
      <c r="D249" s="108" t="s">
        <v>105</v>
      </c>
      <c r="E249" s="109" t="s">
        <v>355</v>
      </c>
      <c r="F249" s="618" t="s">
        <v>356</v>
      </c>
      <c r="G249" s="619"/>
      <c r="H249" s="619"/>
      <c r="I249" s="619"/>
      <c r="J249" s="110" t="s">
        <v>107</v>
      </c>
      <c r="K249" s="111">
        <v>3</v>
      </c>
      <c r="L249" s="620">
        <v>0</v>
      </c>
      <c r="M249" s="619"/>
      <c r="N249" s="621">
        <f t="shared" si="80"/>
        <v>0</v>
      </c>
      <c r="O249" s="622"/>
      <c r="P249" s="622"/>
      <c r="Q249" s="622"/>
      <c r="R249" s="92"/>
      <c r="T249" s="93"/>
      <c r="U249" s="90"/>
      <c r="V249" s="90"/>
      <c r="W249" s="94"/>
      <c r="X249" s="90"/>
      <c r="Y249" s="94"/>
      <c r="Z249" s="90"/>
      <c r="AA249" s="95"/>
      <c r="AR249" s="96"/>
      <c r="AT249" s="97"/>
      <c r="AU249" s="97"/>
      <c r="AY249" s="96"/>
      <c r="BK249" s="98"/>
    </row>
    <row r="250" spans="2:65" s="16" customFormat="1" ht="20.45" customHeight="1">
      <c r="B250" s="62"/>
      <c r="C250" s="108">
        <v>101</v>
      </c>
      <c r="D250" s="108" t="s">
        <v>105</v>
      </c>
      <c r="E250" s="109" t="s">
        <v>358</v>
      </c>
      <c r="F250" s="618" t="s">
        <v>1288</v>
      </c>
      <c r="G250" s="619"/>
      <c r="H250" s="619"/>
      <c r="I250" s="619"/>
      <c r="J250" s="110" t="s">
        <v>107</v>
      </c>
      <c r="K250" s="111">
        <v>4</v>
      </c>
      <c r="L250" s="620">
        <v>0</v>
      </c>
      <c r="M250" s="619"/>
      <c r="N250" s="621">
        <f t="shared" si="80"/>
        <v>0</v>
      </c>
      <c r="O250" s="622"/>
      <c r="P250" s="622"/>
      <c r="Q250" s="622"/>
      <c r="R250" s="64"/>
      <c r="T250" s="103" t="s">
        <v>17</v>
      </c>
      <c r="U250" s="104" t="s">
        <v>33</v>
      </c>
      <c r="V250" s="18"/>
      <c r="W250" s="105">
        <f>V250*K250</f>
        <v>0</v>
      </c>
      <c r="X250" s="105">
        <v>0</v>
      </c>
      <c r="Y250" s="105">
        <f>X250*K250</f>
        <v>0</v>
      </c>
      <c r="Z250" s="105">
        <v>0</v>
      </c>
      <c r="AA250" s="106">
        <f>Z250*K250</f>
        <v>0</v>
      </c>
      <c r="AR250" s="7" t="s">
        <v>128</v>
      </c>
      <c r="AT250" s="7" t="s">
        <v>105</v>
      </c>
      <c r="AU250" s="7" t="s">
        <v>9</v>
      </c>
      <c r="AY250" s="7" t="s">
        <v>100</v>
      </c>
      <c r="BE250" s="107">
        <f>IF(U250="základní",N250,0)</f>
        <v>0</v>
      </c>
      <c r="BF250" s="107">
        <f>IF(U250="snížená",N250,0)</f>
        <v>0</v>
      </c>
      <c r="BG250" s="107">
        <f>IF(U250="zákl. přenesená",N250,0)</f>
        <v>0</v>
      </c>
      <c r="BH250" s="107">
        <f>IF(U250="sníž. přenesená",N250,0)</f>
        <v>0</v>
      </c>
      <c r="BI250" s="107">
        <f>IF(U250="nulová",N250,0)</f>
        <v>0</v>
      </c>
      <c r="BJ250" s="7" t="s">
        <v>80</v>
      </c>
      <c r="BK250" s="107">
        <f>ROUND(L250*K250,2)</f>
        <v>0</v>
      </c>
      <c r="BL250" s="7" t="s">
        <v>104</v>
      </c>
      <c r="BM250" s="7" t="s">
        <v>716</v>
      </c>
    </row>
    <row r="251" spans="2:65" s="16" customFormat="1" ht="20.45" customHeight="1">
      <c r="B251" s="62"/>
      <c r="C251" s="108">
        <v>102</v>
      </c>
      <c r="D251" s="108" t="s">
        <v>105</v>
      </c>
      <c r="E251" s="109" t="s">
        <v>574</v>
      </c>
      <c r="F251" s="618" t="s">
        <v>359</v>
      </c>
      <c r="G251" s="619"/>
      <c r="H251" s="619"/>
      <c r="I251" s="619"/>
      <c r="J251" s="110" t="s">
        <v>107</v>
      </c>
      <c r="K251" s="111">
        <v>3</v>
      </c>
      <c r="L251" s="620">
        <v>0</v>
      </c>
      <c r="M251" s="619"/>
      <c r="N251" s="621">
        <f t="shared" si="80"/>
        <v>0</v>
      </c>
      <c r="O251" s="622"/>
      <c r="P251" s="622"/>
      <c r="Q251" s="622"/>
      <c r="R251" s="64"/>
      <c r="T251" s="103" t="s">
        <v>17</v>
      </c>
      <c r="U251" s="104" t="s">
        <v>33</v>
      </c>
      <c r="V251" s="18"/>
      <c r="W251" s="105">
        <f>V251*K251</f>
        <v>0</v>
      </c>
      <c r="X251" s="105">
        <v>0</v>
      </c>
      <c r="Y251" s="105">
        <f>X251*K251</f>
        <v>0</v>
      </c>
      <c r="Z251" s="105">
        <v>0</v>
      </c>
      <c r="AA251" s="106">
        <f>Z251*K251</f>
        <v>0</v>
      </c>
      <c r="AR251" s="7" t="s">
        <v>128</v>
      </c>
      <c r="AT251" s="7" t="s">
        <v>105</v>
      </c>
      <c r="AU251" s="7" t="s">
        <v>9</v>
      </c>
      <c r="AY251" s="7" t="s">
        <v>100</v>
      </c>
      <c r="BE251" s="107">
        <f>IF(U251="základní",N251,0)</f>
        <v>0</v>
      </c>
      <c r="BF251" s="107">
        <f>IF(U251="snížená",N251,0)</f>
        <v>0</v>
      </c>
      <c r="BG251" s="107">
        <f>IF(U251="zákl. přenesená",N251,0)</f>
        <v>0</v>
      </c>
      <c r="BH251" s="107">
        <f>IF(U251="sníž. přenesená",N251,0)</f>
        <v>0</v>
      </c>
      <c r="BI251" s="107">
        <f>IF(U251="nulová",N251,0)</f>
        <v>0</v>
      </c>
      <c r="BJ251" s="7" t="s">
        <v>80</v>
      </c>
      <c r="BK251" s="107">
        <f>ROUND(L251*K251,2)</f>
        <v>0</v>
      </c>
      <c r="BL251" s="7" t="s">
        <v>104</v>
      </c>
      <c r="BM251" s="7" t="s">
        <v>718</v>
      </c>
    </row>
    <row r="252" spans="2:65" s="573" customFormat="1" ht="20.45" customHeight="1">
      <c r="B252" s="62"/>
      <c r="C252" s="108">
        <v>103</v>
      </c>
      <c r="D252" s="108"/>
      <c r="E252" s="109" t="s">
        <v>1362</v>
      </c>
      <c r="F252" s="655" t="s">
        <v>1364</v>
      </c>
      <c r="G252" s="656"/>
      <c r="H252" s="656"/>
      <c r="I252" s="657"/>
      <c r="J252" s="110" t="s">
        <v>107</v>
      </c>
      <c r="K252" s="111">
        <v>4</v>
      </c>
      <c r="L252" s="658">
        <v>0</v>
      </c>
      <c r="M252" s="659"/>
      <c r="N252" s="621">
        <f aca="true" t="shared" si="81" ref="N252">ROUND(L252*K252,2)</f>
        <v>0</v>
      </c>
      <c r="O252" s="622"/>
      <c r="P252" s="622"/>
      <c r="Q252" s="622"/>
      <c r="R252" s="64"/>
      <c r="T252" s="103"/>
      <c r="U252" s="104"/>
      <c r="V252" s="572"/>
      <c r="W252" s="105"/>
      <c r="X252" s="105"/>
      <c r="Y252" s="105"/>
      <c r="Z252" s="105"/>
      <c r="AA252" s="106"/>
      <c r="AR252" s="7"/>
      <c r="AT252" s="7"/>
      <c r="AU252" s="7"/>
      <c r="AY252" s="7"/>
      <c r="BE252" s="107"/>
      <c r="BF252" s="107"/>
      <c r="BG252" s="107"/>
      <c r="BH252" s="107"/>
      <c r="BI252" s="107"/>
      <c r="BJ252" s="7"/>
      <c r="BK252" s="107"/>
      <c r="BL252" s="7"/>
      <c r="BM252" s="7"/>
    </row>
    <row r="253" spans="2:65" s="16" customFormat="1" ht="20.45" customHeight="1">
      <c r="B253" s="62"/>
      <c r="C253" s="108">
        <v>104</v>
      </c>
      <c r="D253" s="108" t="s">
        <v>105</v>
      </c>
      <c r="E253" s="109" t="s">
        <v>1363</v>
      </c>
      <c r="F253" s="618" t="s">
        <v>1291</v>
      </c>
      <c r="G253" s="619"/>
      <c r="H253" s="619"/>
      <c r="I253" s="619"/>
      <c r="J253" s="110" t="s">
        <v>286</v>
      </c>
      <c r="K253" s="111">
        <v>1</v>
      </c>
      <c r="L253" s="620">
        <v>0</v>
      </c>
      <c r="M253" s="619"/>
      <c r="N253" s="621">
        <f>ROUND(L253*K253,2)</f>
        <v>0</v>
      </c>
      <c r="O253" s="622"/>
      <c r="P253" s="622"/>
      <c r="Q253" s="622"/>
      <c r="R253" s="64"/>
      <c r="T253" s="103" t="s">
        <v>17</v>
      </c>
      <c r="U253" s="104" t="s">
        <v>33</v>
      </c>
      <c r="V253" s="18"/>
      <c r="W253" s="105">
        <f>V253*K253</f>
        <v>0</v>
      </c>
      <c r="X253" s="105">
        <v>0</v>
      </c>
      <c r="Y253" s="105">
        <f>X253*K253</f>
        <v>0</v>
      </c>
      <c r="Z253" s="105">
        <v>0</v>
      </c>
      <c r="AA253" s="106">
        <f>Z253*K253</f>
        <v>0</v>
      </c>
      <c r="AR253" s="7" t="s">
        <v>128</v>
      </c>
      <c r="AT253" s="7" t="s">
        <v>105</v>
      </c>
      <c r="AU253" s="7" t="s">
        <v>9</v>
      </c>
      <c r="AY253" s="7" t="s">
        <v>100</v>
      </c>
      <c r="BE253" s="107">
        <f>IF(U253="základní",N253,0)</f>
        <v>0</v>
      </c>
      <c r="BF253" s="107">
        <f>IF(U253="snížená",N253,0)</f>
        <v>0</v>
      </c>
      <c r="BG253" s="107">
        <f>IF(U253="zákl. přenesená",N253,0)</f>
        <v>0</v>
      </c>
      <c r="BH253" s="107">
        <f>IF(U253="sníž. přenesená",N253,0)</f>
        <v>0</v>
      </c>
      <c r="BI253" s="107">
        <f>IF(U253="nulová",N253,0)</f>
        <v>0</v>
      </c>
      <c r="BJ253" s="7" t="s">
        <v>80</v>
      </c>
      <c r="BK253" s="107">
        <f>ROUND(L253*K253,2)</f>
        <v>0</v>
      </c>
      <c r="BL253" s="7" t="s">
        <v>104</v>
      </c>
      <c r="BM253" s="7" t="s">
        <v>719</v>
      </c>
    </row>
    <row r="254" spans="2:63" s="88" customFormat="1" ht="37.35" customHeight="1">
      <c r="B254" s="89"/>
      <c r="C254" s="90"/>
      <c r="D254" s="91" t="s">
        <v>74</v>
      </c>
      <c r="E254" s="91"/>
      <c r="F254" s="91"/>
      <c r="G254" s="91"/>
      <c r="H254" s="91"/>
      <c r="I254" s="91"/>
      <c r="J254" s="91"/>
      <c r="K254" s="91"/>
      <c r="L254" s="91"/>
      <c r="M254" s="91"/>
      <c r="N254" s="651">
        <f ca="1">N255+N257</f>
        <v>0</v>
      </c>
      <c r="O254" s="652"/>
      <c r="P254" s="652"/>
      <c r="Q254" s="652"/>
      <c r="R254" s="92"/>
      <c r="T254" s="93"/>
      <c r="U254" s="90"/>
      <c r="V254" s="90"/>
      <c r="W254" s="94">
        <f>W255+W257</f>
        <v>0</v>
      </c>
      <c r="X254" s="90"/>
      <c r="Y254" s="94">
        <f>Y255+Y257</f>
        <v>0</v>
      </c>
      <c r="Z254" s="90"/>
      <c r="AA254" s="95">
        <f>AA255+AA257</f>
        <v>0</v>
      </c>
      <c r="AR254" s="96" t="s">
        <v>110</v>
      </c>
      <c r="AT254" s="97" t="s">
        <v>98</v>
      </c>
      <c r="AU254" s="97" t="s">
        <v>99</v>
      </c>
      <c r="AY254" s="96" t="s">
        <v>100</v>
      </c>
      <c r="BK254" s="98">
        <f ca="1">BK255+BK257</f>
        <v>0</v>
      </c>
    </row>
    <row r="255" spans="2:63" s="88" customFormat="1" ht="19.9" customHeight="1">
      <c r="B255" s="89"/>
      <c r="C255" s="90"/>
      <c r="D255" s="99" t="s">
        <v>75</v>
      </c>
      <c r="E255" s="99"/>
      <c r="F255" s="99"/>
      <c r="G255" s="99"/>
      <c r="H255" s="99"/>
      <c r="I255" s="99"/>
      <c r="J255" s="99"/>
      <c r="K255" s="99"/>
      <c r="L255" s="99"/>
      <c r="M255" s="99"/>
      <c r="N255" s="632">
        <f ca="1">N256</f>
        <v>0</v>
      </c>
      <c r="O255" s="633"/>
      <c r="P255" s="633"/>
      <c r="Q255" s="633"/>
      <c r="R255" s="92"/>
      <c r="T255" s="93"/>
      <c r="U255" s="90"/>
      <c r="V255" s="90"/>
      <c r="W255" s="94">
        <f>W256</f>
        <v>0</v>
      </c>
      <c r="X255" s="90"/>
      <c r="Y255" s="94">
        <f>Y256</f>
        <v>0</v>
      </c>
      <c r="Z255" s="90"/>
      <c r="AA255" s="95">
        <f>AA256</f>
        <v>0</v>
      </c>
      <c r="AR255" s="96" t="s">
        <v>110</v>
      </c>
      <c r="AT255" s="97" t="s">
        <v>98</v>
      </c>
      <c r="AU255" s="97" t="s">
        <v>80</v>
      </c>
      <c r="AY255" s="96" t="s">
        <v>100</v>
      </c>
      <c r="BK255" s="98">
        <f ca="1">BK256</f>
        <v>0</v>
      </c>
    </row>
    <row r="256" spans="2:65" s="16" customFormat="1" ht="20.45" customHeight="1">
      <c r="B256" s="62"/>
      <c r="C256" s="108">
        <v>105</v>
      </c>
      <c r="D256" s="108" t="s">
        <v>105</v>
      </c>
      <c r="E256" s="109" t="s">
        <v>361</v>
      </c>
      <c r="F256" s="618" t="s">
        <v>362</v>
      </c>
      <c r="G256" s="619"/>
      <c r="H256" s="619"/>
      <c r="I256" s="619"/>
      <c r="J256" s="110" t="s">
        <v>286</v>
      </c>
      <c r="K256" s="111">
        <v>1</v>
      </c>
      <c r="L256" s="649">
        <f ca="1">'Pol.El. 1PP'!F70</f>
        <v>0</v>
      </c>
      <c r="M256" s="650"/>
      <c r="N256" s="621">
        <f ca="1">ROUND(L256*K256,2)</f>
        <v>0</v>
      </c>
      <c r="O256" s="622"/>
      <c r="P256" s="622"/>
      <c r="Q256" s="622"/>
      <c r="R256" s="64"/>
      <c r="T256" s="103" t="s">
        <v>17</v>
      </c>
      <c r="U256" s="104" t="s">
        <v>33</v>
      </c>
      <c r="V256" s="18"/>
      <c r="W256" s="105">
        <f>V256*K256</f>
        <v>0</v>
      </c>
      <c r="X256" s="105">
        <v>0</v>
      </c>
      <c r="Y256" s="105">
        <f>X256*K256</f>
        <v>0</v>
      </c>
      <c r="Z256" s="105">
        <v>0</v>
      </c>
      <c r="AA256" s="106">
        <f>Z256*K256</f>
        <v>0</v>
      </c>
      <c r="AR256" s="7" t="s">
        <v>128</v>
      </c>
      <c r="AT256" s="7" t="s">
        <v>105</v>
      </c>
      <c r="AU256" s="7" t="s">
        <v>9</v>
      </c>
      <c r="AY256" s="7" t="s">
        <v>100</v>
      </c>
      <c r="BE256" s="107">
        <f ca="1">IF(U256="základní",N256,0)</f>
        <v>0</v>
      </c>
      <c r="BF256" s="107">
        <f ca="1">IF(U256="snížená",N256,0)</f>
        <v>0</v>
      </c>
      <c r="BG256" s="107">
        <f ca="1">IF(U256="zákl. přenesená",N256,0)</f>
        <v>0</v>
      </c>
      <c r="BH256" s="107">
        <f ca="1">IF(U256="sníž. přenesená",N256,0)</f>
        <v>0</v>
      </c>
      <c r="BI256" s="107">
        <f ca="1">IF(U256="nulová",N256,0)</f>
        <v>0</v>
      </c>
      <c r="BJ256" s="7" t="s">
        <v>80</v>
      </c>
      <c r="BK256" s="107">
        <f ca="1">ROUND(L256*K256,2)</f>
        <v>0</v>
      </c>
      <c r="BL256" s="7" t="s">
        <v>104</v>
      </c>
      <c r="BM256" s="7" t="s">
        <v>720</v>
      </c>
    </row>
    <row r="257" spans="2:63" s="88" customFormat="1" ht="29.85" customHeight="1">
      <c r="B257" s="89"/>
      <c r="C257" s="90"/>
      <c r="D257" s="99" t="s">
        <v>76</v>
      </c>
      <c r="E257" s="99"/>
      <c r="F257" s="99"/>
      <c r="G257" s="99"/>
      <c r="H257" s="99"/>
      <c r="I257" s="99"/>
      <c r="J257" s="99"/>
      <c r="K257" s="99"/>
      <c r="L257" s="99"/>
      <c r="M257" s="99"/>
      <c r="N257" s="653">
        <f ca="1">N258</f>
        <v>0</v>
      </c>
      <c r="O257" s="654"/>
      <c r="P257" s="654"/>
      <c r="Q257" s="654"/>
      <c r="R257" s="92"/>
      <c r="T257" s="93"/>
      <c r="U257" s="90"/>
      <c r="V257" s="90"/>
      <c r="W257" s="94">
        <f>SUM(W258:W258)</f>
        <v>0</v>
      </c>
      <c r="X257" s="90"/>
      <c r="Y257" s="94">
        <f>SUM(Y258:Y258)</f>
        <v>0</v>
      </c>
      <c r="Z257" s="90"/>
      <c r="AA257" s="95">
        <f>SUM(AA258:AA258)</f>
        <v>0</v>
      </c>
      <c r="AR257" s="96" t="s">
        <v>110</v>
      </c>
      <c r="AT257" s="97" t="s">
        <v>98</v>
      </c>
      <c r="AU257" s="97" t="s">
        <v>80</v>
      </c>
      <c r="AY257" s="96" t="s">
        <v>100</v>
      </c>
      <c r="BK257" s="98">
        <f ca="1">SUM(BK258:BK258)</f>
        <v>0</v>
      </c>
    </row>
    <row r="258" spans="2:65" s="16" customFormat="1" ht="28.9" customHeight="1">
      <c r="B258" s="62"/>
      <c r="C258" s="108">
        <v>106</v>
      </c>
      <c r="D258" s="108" t="s">
        <v>105</v>
      </c>
      <c r="E258" s="109" t="s">
        <v>364</v>
      </c>
      <c r="F258" s="618" t="s">
        <v>365</v>
      </c>
      <c r="G258" s="619"/>
      <c r="H258" s="619"/>
      <c r="I258" s="619"/>
      <c r="J258" s="110" t="s">
        <v>286</v>
      </c>
      <c r="K258" s="111">
        <v>1</v>
      </c>
      <c r="L258" s="649">
        <f ca="1">'Pol.VZT 1PP'!G40</f>
        <v>0</v>
      </c>
      <c r="M258" s="650"/>
      <c r="N258" s="621">
        <f ca="1">ROUND(L258*K258,2)</f>
        <v>0</v>
      </c>
      <c r="O258" s="622"/>
      <c r="P258" s="622"/>
      <c r="Q258" s="622"/>
      <c r="R258" s="64"/>
      <c r="T258" s="103" t="s">
        <v>17</v>
      </c>
      <c r="U258" s="104" t="s">
        <v>33</v>
      </c>
      <c r="V258" s="18"/>
      <c r="W258" s="105">
        <f>V258*K258</f>
        <v>0</v>
      </c>
      <c r="X258" s="105">
        <v>0</v>
      </c>
      <c r="Y258" s="105">
        <f>X258*K258</f>
        <v>0</v>
      </c>
      <c r="Z258" s="105">
        <v>0</v>
      </c>
      <c r="AA258" s="106">
        <f>Z258*K258</f>
        <v>0</v>
      </c>
      <c r="AR258" s="7" t="s">
        <v>128</v>
      </c>
      <c r="AT258" s="7" t="s">
        <v>105</v>
      </c>
      <c r="AU258" s="7" t="s">
        <v>9</v>
      </c>
      <c r="AY258" s="7" t="s">
        <v>100</v>
      </c>
      <c r="BE258" s="107">
        <f ca="1">IF(U258="základní",N258,0)</f>
        <v>0</v>
      </c>
      <c r="BF258" s="107">
        <f ca="1">IF(U258="snížená",N258,0)</f>
        <v>0</v>
      </c>
      <c r="BG258" s="107">
        <f ca="1">IF(U258="zákl. přenesená",N258,0)</f>
        <v>0</v>
      </c>
      <c r="BH258" s="107">
        <f ca="1">IF(U258="sníž. přenesená",N258,0)</f>
        <v>0</v>
      </c>
      <c r="BI258" s="107">
        <f ca="1">IF(U258="nulová",N258,0)</f>
        <v>0</v>
      </c>
      <c r="BJ258" s="7" t="s">
        <v>80</v>
      </c>
      <c r="BK258" s="107">
        <f ca="1">ROUND(L258*K258,2)</f>
        <v>0</v>
      </c>
      <c r="BL258" s="7" t="s">
        <v>104</v>
      </c>
      <c r="BM258" s="7" t="s">
        <v>721</v>
      </c>
    </row>
    <row r="259" spans="2:63" s="88" customFormat="1" ht="37.35" customHeight="1">
      <c r="B259" s="89"/>
      <c r="C259" s="90"/>
      <c r="D259" s="91" t="s">
        <v>77</v>
      </c>
      <c r="E259" s="91"/>
      <c r="F259" s="91"/>
      <c r="G259" s="91"/>
      <c r="H259" s="91"/>
      <c r="I259" s="91"/>
      <c r="J259" s="91"/>
      <c r="K259" s="91"/>
      <c r="L259" s="91"/>
      <c r="M259" s="91"/>
      <c r="N259" s="647">
        <f>SUM(N260:Q266)</f>
        <v>0</v>
      </c>
      <c r="O259" s="648"/>
      <c r="P259" s="648"/>
      <c r="Q259" s="648"/>
      <c r="R259" s="92"/>
      <c r="T259" s="93"/>
      <c r="U259" s="90"/>
      <c r="V259" s="90"/>
      <c r="W259" s="94">
        <f>SUM(W260:W266)</f>
        <v>0</v>
      </c>
      <c r="X259" s="90"/>
      <c r="Y259" s="94">
        <f>SUM(Y260:Y266)</f>
        <v>0</v>
      </c>
      <c r="Z259" s="90"/>
      <c r="AA259" s="95">
        <f>SUM(AA260:AA266)</f>
        <v>0</v>
      </c>
      <c r="AR259" s="96" t="s">
        <v>80</v>
      </c>
      <c r="AT259" s="97" t="s">
        <v>98</v>
      </c>
      <c r="AU259" s="97" t="s">
        <v>99</v>
      </c>
      <c r="AY259" s="96" t="s">
        <v>100</v>
      </c>
      <c r="BK259" s="98">
        <f>SUM(BK260:BK266)</f>
        <v>0</v>
      </c>
    </row>
    <row r="260" spans="2:65" s="16" customFormat="1" ht="28.9" customHeight="1">
      <c r="B260" s="62"/>
      <c r="C260" s="108">
        <v>107</v>
      </c>
      <c r="D260" s="108" t="s">
        <v>105</v>
      </c>
      <c r="E260" s="109" t="s">
        <v>367</v>
      </c>
      <c r="F260" s="618" t="s">
        <v>368</v>
      </c>
      <c r="G260" s="619"/>
      <c r="H260" s="619"/>
      <c r="I260" s="619"/>
      <c r="J260" s="110" t="s">
        <v>113</v>
      </c>
      <c r="K260" s="111">
        <v>19.331</v>
      </c>
      <c r="L260" s="620">
        <v>0</v>
      </c>
      <c r="M260" s="619"/>
      <c r="N260" s="621">
        <f aca="true" t="shared" si="82" ref="N260:N266">ROUND(L260*K260,2)</f>
        <v>0</v>
      </c>
      <c r="O260" s="622"/>
      <c r="P260" s="622"/>
      <c r="Q260" s="622"/>
      <c r="R260" s="64"/>
      <c r="T260" s="103" t="s">
        <v>17</v>
      </c>
      <c r="U260" s="104" t="s">
        <v>33</v>
      </c>
      <c r="V260" s="18"/>
      <c r="W260" s="105">
        <f aca="true" t="shared" si="83" ref="W260:W266">V260*K260</f>
        <v>0</v>
      </c>
      <c r="X260" s="105">
        <v>0</v>
      </c>
      <c r="Y260" s="105">
        <f aca="true" t="shared" si="84" ref="Y260:Y266">X260*K260</f>
        <v>0</v>
      </c>
      <c r="Z260" s="105">
        <v>0</v>
      </c>
      <c r="AA260" s="106">
        <f aca="true" t="shared" si="85" ref="AA260:AA266">Z260*K260</f>
        <v>0</v>
      </c>
      <c r="AR260" s="7" t="s">
        <v>128</v>
      </c>
      <c r="AT260" s="7" t="s">
        <v>105</v>
      </c>
      <c r="AU260" s="7" t="s">
        <v>80</v>
      </c>
      <c r="AY260" s="7" t="s">
        <v>100</v>
      </c>
      <c r="BE260" s="107">
        <f aca="true" t="shared" si="86" ref="BE260:BE266">IF(U260="základní",N260,0)</f>
        <v>0</v>
      </c>
      <c r="BF260" s="107">
        <f aca="true" t="shared" si="87" ref="BF260:BF266">IF(U260="snížená",N260,0)</f>
        <v>0</v>
      </c>
      <c r="BG260" s="107">
        <f aca="true" t="shared" si="88" ref="BG260:BG266">IF(U260="zákl. přenesená",N260,0)</f>
        <v>0</v>
      </c>
      <c r="BH260" s="107">
        <f aca="true" t="shared" si="89" ref="BH260:BH266">IF(U260="sníž. přenesená",N260,0)</f>
        <v>0</v>
      </c>
      <c r="BI260" s="107">
        <f aca="true" t="shared" si="90" ref="BI260:BI266">IF(U260="nulová",N260,0)</f>
        <v>0</v>
      </c>
      <c r="BJ260" s="7" t="s">
        <v>80</v>
      </c>
      <c r="BK260" s="107">
        <f aca="true" t="shared" si="91" ref="BK260:BK266">ROUND(L260*K260,2)</f>
        <v>0</v>
      </c>
      <c r="BL260" s="7" t="s">
        <v>104</v>
      </c>
      <c r="BM260" s="7" t="s">
        <v>722</v>
      </c>
    </row>
    <row r="261" spans="2:65" s="16" customFormat="1" ht="20.45" customHeight="1">
      <c r="B261" s="62"/>
      <c r="C261" s="108">
        <v>108</v>
      </c>
      <c r="D261" s="108" t="s">
        <v>105</v>
      </c>
      <c r="E261" s="109" t="s">
        <v>370</v>
      </c>
      <c r="F261" s="618" t="s">
        <v>371</v>
      </c>
      <c r="G261" s="619"/>
      <c r="H261" s="619"/>
      <c r="I261" s="619"/>
      <c r="J261" s="110" t="s">
        <v>113</v>
      </c>
      <c r="K261" s="111">
        <v>57.994</v>
      </c>
      <c r="L261" s="620">
        <v>0</v>
      </c>
      <c r="M261" s="619"/>
      <c r="N261" s="621">
        <f t="shared" si="82"/>
        <v>0</v>
      </c>
      <c r="O261" s="622"/>
      <c r="P261" s="622"/>
      <c r="Q261" s="622"/>
      <c r="R261" s="64"/>
      <c r="T261" s="103" t="s">
        <v>17</v>
      </c>
      <c r="U261" s="104" t="s">
        <v>33</v>
      </c>
      <c r="V261" s="18"/>
      <c r="W261" s="105">
        <f t="shared" si="83"/>
        <v>0</v>
      </c>
      <c r="X261" s="105">
        <v>0</v>
      </c>
      <c r="Y261" s="105">
        <f t="shared" si="84"/>
        <v>0</v>
      </c>
      <c r="Z261" s="105">
        <v>0</v>
      </c>
      <c r="AA261" s="106">
        <f t="shared" si="85"/>
        <v>0</v>
      </c>
      <c r="AR261" s="7" t="s">
        <v>128</v>
      </c>
      <c r="AT261" s="7" t="s">
        <v>105</v>
      </c>
      <c r="AU261" s="7" t="s">
        <v>80</v>
      </c>
      <c r="AY261" s="7" t="s">
        <v>100</v>
      </c>
      <c r="BE261" s="107">
        <f t="shared" si="86"/>
        <v>0</v>
      </c>
      <c r="BF261" s="107">
        <f t="shared" si="87"/>
        <v>0</v>
      </c>
      <c r="BG261" s="107">
        <f t="shared" si="88"/>
        <v>0</v>
      </c>
      <c r="BH261" s="107">
        <f t="shared" si="89"/>
        <v>0</v>
      </c>
      <c r="BI261" s="107">
        <f t="shared" si="90"/>
        <v>0</v>
      </c>
      <c r="BJ261" s="7" t="s">
        <v>80</v>
      </c>
      <c r="BK261" s="107">
        <f t="shared" si="91"/>
        <v>0</v>
      </c>
      <c r="BL261" s="7" t="s">
        <v>104</v>
      </c>
      <c r="BM261" s="7" t="s">
        <v>723</v>
      </c>
    </row>
    <row r="262" spans="2:65" s="16" customFormat="1" ht="20.45" customHeight="1">
      <c r="B262" s="62"/>
      <c r="C262" s="108">
        <v>109</v>
      </c>
      <c r="D262" s="108" t="s">
        <v>105</v>
      </c>
      <c r="E262" s="109" t="s">
        <v>373</v>
      </c>
      <c r="F262" s="618" t="s">
        <v>374</v>
      </c>
      <c r="G262" s="619"/>
      <c r="H262" s="619"/>
      <c r="I262" s="619"/>
      <c r="J262" s="110" t="s">
        <v>113</v>
      </c>
      <c r="K262" s="111">
        <v>19.331</v>
      </c>
      <c r="L262" s="620">
        <v>0</v>
      </c>
      <c r="M262" s="619"/>
      <c r="N262" s="621">
        <f t="shared" si="82"/>
        <v>0</v>
      </c>
      <c r="O262" s="622"/>
      <c r="P262" s="622"/>
      <c r="Q262" s="622"/>
      <c r="R262" s="64"/>
      <c r="T262" s="103" t="s">
        <v>17</v>
      </c>
      <c r="U262" s="104" t="s">
        <v>33</v>
      </c>
      <c r="V262" s="18"/>
      <c r="W262" s="105">
        <f t="shared" si="83"/>
        <v>0</v>
      </c>
      <c r="X262" s="105">
        <v>0</v>
      </c>
      <c r="Y262" s="105">
        <f t="shared" si="84"/>
        <v>0</v>
      </c>
      <c r="Z262" s="105">
        <v>0</v>
      </c>
      <c r="AA262" s="106">
        <f t="shared" si="85"/>
        <v>0</v>
      </c>
      <c r="AR262" s="7" t="s">
        <v>128</v>
      </c>
      <c r="AT262" s="7" t="s">
        <v>105</v>
      </c>
      <c r="AU262" s="7" t="s">
        <v>80</v>
      </c>
      <c r="AY262" s="7" t="s">
        <v>100</v>
      </c>
      <c r="BE262" s="107">
        <f t="shared" si="86"/>
        <v>0</v>
      </c>
      <c r="BF262" s="107">
        <f t="shared" si="87"/>
        <v>0</v>
      </c>
      <c r="BG262" s="107">
        <f t="shared" si="88"/>
        <v>0</v>
      </c>
      <c r="BH262" s="107">
        <f t="shared" si="89"/>
        <v>0</v>
      </c>
      <c r="BI262" s="107">
        <f t="shared" si="90"/>
        <v>0</v>
      </c>
      <c r="BJ262" s="7" t="s">
        <v>80</v>
      </c>
      <c r="BK262" s="107">
        <f t="shared" si="91"/>
        <v>0</v>
      </c>
      <c r="BL262" s="7" t="s">
        <v>104</v>
      </c>
      <c r="BM262" s="7" t="s">
        <v>724</v>
      </c>
    </row>
    <row r="263" spans="2:65" s="16" customFormat="1" ht="20.45" customHeight="1">
      <c r="B263" s="62"/>
      <c r="C263" s="108">
        <v>110</v>
      </c>
      <c r="D263" s="108" t="s">
        <v>105</v>
      </c>
      <c r="E263" s="109" t="s">
        <v>376</v>
      </c>
      <c r="F263" s="618" t="s">
        <v>377</v>
      </c>
      <c r="G263" s="619"/>
      <c r="H263" s="619"/>
      <c r="I263" s="619"/>
      <c r="J263" s="110" t="s">
        <v>113</v>
      </c>
      <c r="K263" s="111">
        <v>289.972</v>
      </c>
      <c r="L263" s="620">
        <v>0</v>
      </c>
      <c r="M263" s="619"/>
      <c r="N263" s="621">
        <f t="shared" si="82"/>
        <v>0</v>
      </c>
      <c r="O263" s="622"/>
      <c r="P263" s="622"/>
      <c r="Q263" s="622"/>
      <c r="R263" s="64"/>
      <c r="T263" s="103" t="s">
        <v>17</v>
      </c>
      <c r="U263" s="104" t="s">
        <v>33</v>
      </c>
      <c r="V263" s="18"/>
      <c r="W263" s="105">
        <f t="shared" si="83"/>
        <v>0</v>
      </c>
      <c r="X263" s="105">
        <v>0</v>
      </c>
      <c r="Y263" s="105">
        <f t="shared" si="84"/>
        <v>0</v>
      </c>
      <c r="Z263" s="105">
        <v>0</v>
      </c>
      <c r="AA263" s="106">
        <f t="shared" si="85"/>
        <v>0</v>
      </c>
      <c r="AR263" s="7" t="s">
        <v>128</v>
      </c>
      <c r="AT263" s="7" t="s">
        <v>105</v>
      </c>
      <c r="AU263" s="7" t="s">
        <v>80</v>
      </c>
      <c r="AY263" s="7" t="s">
        <v>100</v>
      </c>
      <c r="BE263" s="107">
        <f t="shared" si="86"/>
        <v>0</v>
      </c>
      <c r="BF263" s="107">
        <f t="shared" si="87"/>
        <v>0</v>
      </c>
      <c r="BG263" s="107">
        <f t="shared" si="88"/>
        <v>0</v>
      </c>
      <c r="BH263" s="107">
        <f t="shared" si="89"/>
        <v>0</v>
      </c>
      <c r="BI263" s="107">
        <f t="shared" si="90"/>
        <v>0</v>
      </c>
      <c r="BJ263" s="7" t="s">
        <v>80</v>
      </c>
      <c r="BK263" s="107">
        <f t="shared" si="91"/>
        <v>0</v>
      </c>
      <c r="BL263" s="7" t="s">
        <v>104</v>
      </c>
      <c r="BM263" s="7" t="s">
        <v>725</v>
      </c>
    </row>
    <row r="264" spans="2:65" s="16" customFormat="1" ht="20.45" customHeight="1">
      <c r="B264" s="62"/>
      <c r="C264" s="108">
        <v>111</v>
      </c>
      <c r="D264" s="108" t="s">
        <v>105</v>
      </c>
      <c r="E264" s="109" t="s">
        <v>379</v>
      </c>
      <c r="F264" s="618" t="s">
        <v>380</v>
      </c>
      <c r="G264" s="619"/>
      <c r="H264" s="619"/>
      <c r="I264" s="619"/>
      <c r="J264" s="110" t="s">
        <v>113</v>
      </c>
      <c r="K264" s="111">
        <v>19.331</v>
      </c>
      <c r="L264" s="620">
        <v>0</v>
      </c>
      <c r="M264" s="619"/>
      <c r="N264" s="621">
        <f t="shared" si="82"/>
        <v>0</v>
      </c>
      <c r="O264" s="622"/>
      <c r="P264" s="622"/>
      <c r="Q264" s="622"/>
      <c r="R264" s="64"/>
      <c r="T264" s="103" t="s">
        <v>17</v>
      </c>
      <c r="U264" s="104" t="s">
        <v>33</v>
      </c>
      <c r="V264" s="18"/>
      <c r="W264" s="105">
        <f t="shared" si="83"/>
        <v>0</v>
      </c>
      <c r="X264" s="105">
        <v>0</v>
      </c>
      <c r="Y264" s="105">
        <f t="shared" si="84"/>
        <v>0</v>
      </c>
      <c r="Z264" s="105">
        <v>0</v>
      </c>
      <c r="AA264" s="106">
        <f t="shared" si="85"/>
        <v>0</v>
      </c>
      <c r="AR264" s="7" t="s">
        <v>128</v>
      </c>
      <c r="AT264" s="7" t="s">
        <v>105</v>
      </c>
      <c r="AU264" s="7" t="s">
        <v>80</v>
      </c>
      <c r="AY264" s="7" t="s">
        <v>100</v>
      </c>
      <c r="BE264" s="107">
        <f t="shared" si="86"/>
        <v>0</v>
      </c>
      <c r="BF264" s="107">
        <f t="shared" si="87"/>
        <v>0</v>
      </c>
      <c r="BG264" s="107">
        <f t="shared" si="88"/>
        <v>0</v>
      </c>
      <c r="BH264" s="107">
        <f t="shared" si="89"/>
        <v>0</v>
      </c>
      <c r="BI264" s="107">
        <f t="shared" si="90"/>
        <v>0</v>
      </c>
      <c r="BJ264" s="7" t="s">
        <v>80</v>
      </c>
      <c r="BK264" s="107">
        <f t="shared" si="91"/>
        <v>0</v>
      </c>
      <c r="BL264" s="7" t="s">
        <v>104</v>
      </c>
      <c r="BM264" s="7" t="s">
        <v>726</v>
      </c>
    </row>
    <row r="265" spans="2:65" s="16" customFormat="1" ht="28.9" customHeight="1">
      <c r="B265" s="62"/>
      <c r="C265" s="108">
        <v>112</v>
      </c>
      <c r="D265" s="108" t="s">
        <v>105</v>
      </c>
      <c r="E265" s="109" t="s">
        <v>382</v>
      </c>
      <c r="F265" s="618" t="s">
        <v>383</v>
      </c>
      <c r="G265" s="619"/>
      <c r="H265" s="619"/>
      <c r="I265" s="619"/>
      <c r="J265" s="110" t="s">
        <v>113</v>
      </c>
      <c r="K265" s="111">
        <v>193.314</v>
      </c>
      <c r="L265" s="620">
        <v>0</v>
      </c>
      <c r="M265" s="619"/>
      <c r="N265" s="621">
        <f t="shared" si="82"/>
        <v>0</v>
      </c>
      <c r="O265" s="622"/>
      <c r="P265" s="622"/>
      <c r="Q265" s="622"/>
      <c r="R265" s="64"/>
      <c r="T265" s="103" t="s">
        <v>17</v>
      </c>
      <c r="U265" s="104" t="s">
        <v>33</v>
      </c>
      <c r="V265" s="18"/>
      <c r="W265" s="105">
        <f t="shared" si="83"/>
        <v>0</v>
      </c>
      <c r="X265" s="105">
        <v>0</v>
      </c>
      <c r="Y265" s="105">
        <f t="shared" si="84"/>
        <v>0</v>
      </c>
      <c r="Z265" s="105">
        <v>0</v>
      </c>
      <c r="AA265" s="106">
        <f t="shared" si="85"/>
        <v>0</v>
      </c>
      <c r="AR265" s="7" t="s">
        <v>128</v>
      </c>
      <c r="AT265" s="7" t="s">
        <v>105</v>
      </c>
      <c r="AU265" s="7" t="s">
        <v>80</v>
      </c>
      <c r="AY265" s="7" t="s">
        <v>100</v>
      </c>
      <c r="BE265" s="107">
        <f t="shared" si="86"/>
        <v>0</v>
      </c>
      <c r="BF265" s="107">
        <f t="shared" si="87"/>
        <v>0</v>
      </c>
      <c r="BG265" s="107">
        <f t="shared" si="88"/>
        <v>0</v>
      </c>
      <c r="BH265" s="107">
        <f t="shared" si="89"/>
        <v>0</v>
      </c>
      <c r="BI265" s="107">
        <f t="shared" si="90"/>
        <v>0</v>
      </c>
      <c r="BJ265" s="7" t="s">
        <v>80</v>
      </c>
      <c r="BK265" s="107">
        <f t="shared" si="91"/>
        <v>0</v>
      </c>
      <c r="BL265" s="7" t="s">
        <v>104</v>
      </c>
      <c r="BM265" s="7" t="s">
        <v>727</v>
      </c>
    </row>
    <row r="266" spans="2:65" s="16" customFormat="1" ht="20.45" customHeight="1">
      <c r="B266" s="62"/>
      <c r="C266" s="108">
        <v>113</v>
      </c>
      <c r="D266" s="108" t="s">
        <v>105</v>
      </c>
      <c r="E266" s="109" t="s">
        <v>385</v>
      </c>
      <c r="F266" s="618" t="s">
        <v>386</v>
      </c>
      <c r="G266" s="619"/>
      <c r="H266" s="619"/>
      <c r="I266" s="619"/>
      <c r="J266" s="110" t="s">
        <v>113</v>
      </c>
      <c r="K266" s="111">
        <v>19.331</v>
      </c>
      <c r="L266" s="620">
        <v>0</v>
      </c>
      <c r="M266" s="619"/>
      <c r="N266" s="621">
        <f t="shared" si="82"/>
        <v>0</v>
      </c>
      <c r="O266" s="622"/>
      <c r="P266" s="622"/>
      <c r="Q266" s="622"/>
      <c r="R266" s="64"/>
      <c r="T266" s="103" t="s">
        <v>17</v>
      </c>
      <c r="U266" s="104" t="s">
        <v>33</v>
      </c>
      <c r="V266" s="18"/>
      <c r="W266" s="105">
        <f t="shared" si="83"/>
        <v>0</v>
      </c>
      <c r="X266" s="105">
        <v>0</v>
      </c>
      <c r="Y266" s="105">
        <f t="shared" si="84"/>
        <v>0</v>
      </c>
      <c r="Z266" s="105">
        <v>0</v>
      </c>
      <c r="AA266" s="106">
        <f t="shared" si="85"/>
        <v>0</v>
      </c>
      <c r="AR266" s="7" t="s">
        <v>128</v>
      </c>
      <c r="AT266" s="7" t="s">
        <v>105</v>
      </c>
      <c r="AU266" s="7" t="s">
        <v>80</v>
      </c>
      <c r="AY266" s="7" t="s">
        <v>100</v>
      </c>
      <c r="BE266" s="107">
        <f t="shared" si="86"/>
        <v>0</v>
      </c>
      <c r="BF266" s="107">
        <f t="shared" si="87"/>
        <v>0</v>
      </c>
      <c r="BG266" s="107">
        <f t="shared" si="88"/>
        <v>0</v>
      </c>
      <c r="BH266" s="107">
        <f t="shared" si="89"/>
        <v>0</v>
      </c>
      <c r="BI266" s="107">
        <f t="shared" si="90"/>
        <v>0</v>
      </c>
      <c r="BJ266" s="7" t="s">
        <v>80</v>
      </c>
      <c r="BK266" s="107">
        <f t="shared" si="91"/>
        <v>0</v>
      </c>
      <c r="BL266" s="7" t="s">
        <v>104</v>
      </c>
      <c r="BM266" s="7" t="s">
        <v>728</v>
      </c>
    </row>
    <row r="267" spans="2:18" s="16" customFormat="1" ht="6.95" customHeight="1">
      <c r="B267" s="42"/>
      <c r="C267" s="43"/>
      <c r="D267" s="43"/>
      <c r="E267" s="43"/>
      <c r="F267" s="43"/>
      <c r="G267" s="43"/>
      <c r="H267" s="43"/>
      <c r="I267" s="43"/>
      <c r="J267" s="43"/>
      <c r="K267" s="43"/>
      <c r="L267" s="43"/>
      <c r="M267" s="43"/>
      <c r="N267" s="43"/>
      <c r="O267" s="43"/>
      <c r="P267" s="43"/>
      <c r="Q267" s="43"/>
      <c r="R267" s="44"/>
    </row>
  </sheetData>
  <mergeCells count="431">
    <mergeCell ref="M28:P28"/>
    <mergeCell ref="M30:P30"/>
    <mergeCell ref="M77:Q77"/>
    <mergeCell ref="C79:G79"/>
    <mergeCell ref="N79:Q79"/>
    <mergeCell ref="O21:P21"/>
    <mergeCell ref="E24:L24"/>
    <mergeCell ref="M27:P27"/>
    <mergeCell ref="O9:P9"/>
    <mergeCell ref="O11:P11"/>
    <mergeCell ref="O12:P12"/>
    <mergeCell ref="O14:P14"/>
    <mergeCell ref="E15:L15"/>
    <mergeCell ref="O15:P15"/>
    <mergeCell ref="H1:K1"/>
    <mergeCell ref="C2:Q2"/>
    <mergeCell ref="S2:AC2"/>
    <mergeCell ref="C4:Q4"/>
    <mergeCell ref="F6:P6"/>
    <mergeCell ref="F7:P7"/>
    <mergeCell ref="O17:P17"/>
    <mergeCell ref="O18:P18"/>
    <mergeCell ref="O20:P20"/>
    <mergeCell ref="N81:Q81"/>
    <mergeCell ref="N82:Q82"/>
    <mergeCell ref="C69:Q69"/>
    <mergeCell ref="F71:P71"/>
    <mergeCell ref="F72:P72"/>
    <mergeCell ref="M74:P74"/>
    <mergeCell ref="M76:Q76"/>
    <mergeCell ref="N89:Q89"/>
    <mergeCell ref="N90:Q90"/>
    <mergeCell ref="N91:Q91"/>
    <mergeCell ref="N92:Q92"/>
    <mergeCell ref="N93:Q93"/>
    <mergeCell ref="N94:Q94"/>
    <mergeCell ref="N83:Q83"/>
    <mergeCell ref="N84:Q84"/>
    <mergeCell ref="N85:Q85"/>
    <mergeCell ref="N86:Q86"/>
    <mergeCell ref="N87:Q87"/>
    <mergeCell ref="N88:Q88"/>
    <mergeCell ref="N101:Q101"/>
    <mergeCell ref="N102:Q102"/>
    <mergeCell ref="N103:Q103"/>
    <mergeCell ref="N104:Q104"/>
    <mergeCell ref="N105:Q105"/>
    <mergeCell ref="N106:Q106"/>
    <mergeCell ref="N95:Q95"/>
    <mergeCell ref="N96:Q96"/>
    <mergeCell ref="N97:Q97"/>
    <mergeCell ref="N98:Q98"/>
    <mergeCell ref="N99:Q99"/>
    <mergeCell ref="N100:Q100"/>
    <mergeCell ref="N107:Q107"/>
    <mergeCell ref="N108:Q108"/>
    <mergeCell ref="F120:P120"/>
    <mergeCell ref="M122:P122"/>
    <mergeCell ref="M124:Q124"/>
    <mergeCell ref="M125:Q125"/>
    <mergeCell ref="F127:I127"/>
    <mergeCell ref="L127:M127"/>
    <mergeCell ref="N127:Q127"/>
    <mergeCell ref="L111:Q111"/>
    <mergeCell ref="C117:Q117"/>
    <mergeCell ref="F119:P119"/>
    <mergeCell ref="N128:Q128"/>
    <mergeCell ref="F129:I129"/>
    <mergeCell ref="L129:M129"/>
    <mergeCell ref="N129:Q129"/>
    <mergeCell ref="F130:I130"/>
    <mergeCell ref="L130:M130"/>
    <mergeCell ref="N130:Q130"/>
    <mergeCell ref="F133:I133"/>
    <mergeCell ref="L133:M133"/>
    <mergeCell ref="N133:Q133"/>
    <mergeCell ref="F134:I134"/>
    <mergeCell ref="L134:M134"/>
    <mergeCell ref="N134:Q134"/>
    <mergeCell ref="F131:I131"/>
    <mergeCell ref="L131:M131"/>
    <mergeCell ref="N131:Q131"/>
    <mergeCell ref="F132:I132"/>
    <mergeCell ref="L132:M132"/>
    <mergeCell ref="N132:Q132"/>
    <mergeCell ref="F137:I137"/>
    <mergeCell ref="L137:M137"/>
    <mergeCell ref="N137:Q137"/>
    <mergeCell ref="N138:Q138"/>
    <mergeCell ref="F139:I139"/>
    <mergeCell ref="L139:M139"/>
    <mergeCell ref="N139:Q139"/>
    <mergeCell ref="F135:I135"/>
    <mergeCell ref="L135:M135"/>
    <mergeCell ref="N135:Q135"/>
    <mergeCell ref="F136:I136"/>
    <mergeCell ref="L136:M136"/>
    <mergeCell ref="N136:Q136"/>
    <mergeCell ref="F142:I142"/>
    <mergeCell ref="L142:M142"/>
    <mergeCell ref="N142:Q142"/>
    <mergeCell ref="F143:I143"/>
    <mergeCell ref="L143:M143"/>
    <mergeCell ref="N143:Q143"/>
    <mergeCell ref="F140:I140"/>
    <mergeCell ref="L140:M140"/>
    <mergeCell ref="N140:Q140"/>
    <mergeCell ref="F141:I141"/>
    <mergeCell ref="L141:M141"/>
    <mergeCell ref="N141:Q141"/>
    <mergeCell ref="F146:I146"/>
    <mergeCell ref="L146:M146"/>
    <mergeCell ref="N146:Q146"/>
    <mergeCell ref="F147:I147"/>
    <mergeCell ref="L147:M147"/>
    <mergeCell ref="N147:Q147"/>
    <mergeCell ref="F144:I144"/>
    <mergeCell ref="L144:M144"/>
    <mergeCell ref="N144:Q144"/>
    <mergeCell ref="F145:I145"/>
    <mergeCell ref="L145:M145"/>
    <mergeCell ref="N145:Q145"/>
    <mergeCell ref="F151:I151"/>
    <mergeCell ref="L151:M151"/>
    <mergeCell ref="N151:Q151"/>
    <mergeCell ref="F152:I152"/>
    <mergeCell ref="L152:M152"/>
    <mergeCell ref="N152:Q152"/>
    <mergeCell ref="F148:I148"/>
    <mergeCell ref="L148:M148"/>
    <mergeCell ref="N148:Q148"/>
    <mergeCell ref="N149:Q149"/>
    <mergeCell ref="F150:I150"/>
    <mergeCell ref="L150:M150"/>
    <mergeCell ref="N150:Q150"/>
    <mergeCell ref="N155:Q155"/>
    <mergeCell ref="F156:I156"/>
    <mergeCell ref="L156:M156"/>
    <mergeCell ref="N156:Q156"/>
    <mergeCell ref="F157:I157"/>
    <mergeCell ref="L157:M157"/>
    <mergeCell ref="N157:Q157"/>
    <mergeCell ref="F153:I153"/>
    <mergeCell ref="L153:M153"/>
    <mergeCell ref="N153:Q153"/>
    <mergeCell ref="F154:I154"/>
    <mergeCell ref="L154:M154"/>
    <mergeCell ref="N154:Q154"/>
    <mergeCell ref="F161:I161"/>
    <mergeCell ref="L161:M161"/>
    <mergeCell ref="N161:Q161"/>
    <mergeCell ref="F162:I162"/>
    <mergeCell ref="L162:M162"/>
    <mergeCell ref="N162:Q162"/>
    <mergeCell ref="N158:Q158"/>
    <mergeCell ref="F159:I159"/>
    <mergeCell ref="L159:M159"/>
    <mergeCell ref="N159:Q159"/>
    <mergeCell ref="F160:I160"/>
    <mergeCell ref="L160:M160"/>
    <mergeCell ref="N160:Q160"/>
    <mergeCell ref="F165:I165"/>
    <mergeCell ref="L165:M165"/>
    <mergeCell ref="N165:Q165"/>
    <mergeCell ref="N166:Q166"/>
    <mergeCell ref="F167:I167"/>
    <mergeCell ref="L167:M167"/>
    <mergeCell ref="N167:Q167"/>
    <mergeCell ref="F163:I163"/>
    <mergeCell ref="L163:M163"/>
    <mergeCell ref="N163:Q163"/>
    <mergeCell ref="F164:I164"/>
    <mergeCell ref="L164:M164"/>
    <mergeCell ref="N164:Q164"/>
    <mergeCell ref="F170:I170"/>
    <mergeCell ref="L170:M170"/>
    <mergeCell ref="N170:Q170"/>
    <mergeCell ref="F171:I171"/>
    <mergeCell ref="L171:M171"/>
    <mergeCell ref="N171:Q171"/>
    <mergeCell ref="F168:I168"/>
    <mergeCell ref="L168:M168"/>
    <mergeCell ref="N168:Q168"/>
    <mergeCell ref="F169:I169"/>
    <mergeCell ref="L169:M169"/>
    <mergeCell ref="N169:Q169"/>
    <mergeCell ref="F175:I175"/>
    <mergeCell ref="L175:M175"/>
    <mergeCell ref="N175:Q175"/>
    <mergeCell ref="N176:Q176"/>
    <mergeCell ref="F177:I177"/>
    <mergeCell ref="L177:M177"/>
    <mergeCell ref="N177:Q177"/>
    <mergeCell ref="N172:Q172"/>
    <mergeCell ref="F173:I173"/>
    <mergeCell ref="L173:M173"/>
    <mergeCell ref="N173:Q173"/>
    <mergeCell ref="F174:I174"/>
    <mergeCell ref="L174:M174"/>
    <mergeCell ref="N174:Q174"/>
    <mergeCell ref="F182:I182"/>
    <mergeCell ref="L182:M182"/>
    <mergeCell ref="N182:Q182"/>
    <mergeCell ref="F183:I183"/>
    <mergeCell ref="L183:M183"/>
    <mergeCell ref="N183:Q183"/>
    <mergeCell ref="N178:Q178"/>
    <mergeCell ref="F179:I179"/>
    <mergeCell ref="L179:M179"/>
    <mergeCell ref="N179:Q179"/>
    <mergeCell ref="N180:Q180"/>
    <mergeCell ref="F181:I181"/>
    <mergeCell ref="L181:M181"/>
    <mergeCell ref="N181:Q181"/>
    <mergeCell ref="F186:I186"/>
    <mergeCell ref="L186:M186"/>
    <mergeCell ref="N186:Q186"/>
    <mergeCell ref="F187:I187"/>
    <mergeCell ref="L187:M187"/>
    <mergeCell ref="N187:Q187"/>
    <mergeCell ref="F184:I184"/>
    <mergeCell ref="L184:M184"/>
    <mergeCell ref="N184:Q184"/>
    <mergeCell ref="F185:I185"/>
    <mergeCell ref="L185:M185"/>
    <mergeCell ref="N185:Q185"/>
    <mergeCell ref="F191:I191"/>
    <mergeCell ref="L191:M191"/>
    <mergeCell ref="N191:Q191"/>
    <mergeCell ref="F192:I192"/>
    <mergeCell ref="L192:M192"/>
    <mergeCell ref="N192:Q192"/>
    <mergeCell ref="F188:I188"/>
    <mergeCell ref="L188:M188"/>
    <mergeCell ref="N188:Q188"/>
    <mergeCell ref="N189:Q189"/>
    <mergeCell ref="F190:I190"/>
    <mergeCell ref="L190:M190"/>
    <mergeCell ref="N190:Q190"/>
    <mergeCell ref="F195:I195"/>
    <mergeCell ref="L195:M195"/>
    <mergeCell ref="N195:Q195"/>
    <mergeCell ref="F196:I196"/>
    <mergeCell ref="L196:M196"/>
    <mergeCell ref="N196:Q196"/>
    <mergeCell ref="F193:I193"/>
    <mergeCell ref="L193:M193"/>
    <mergeCell ref="N193:Q193"/>
    <mergeCell ref="F194:I194"/>
    <mergeCell ref="L194:M194"/>
    <mergeCell ref="N194:Q194"/>
    <mergeCell ref="F201:I201"/>
    <mergeCell ref="L201:M201"/>
    <mergeCell ref="N201:Q201"/>
    <mergeCell ref="F202:I202"/>
    <mergeCell ref="L202:M202"/>
    <mergeCell ref="N202:Q202"/>
    <mergeCell ref="N197:Q197"/>
    <mergeCell ref="F198:I198"/>
    <mergeCell ref="L198:M198"/>
    <mergeCell ref="N198:Q198"/>
    <mergeCell ref="N199:Q199"/>
    <mergeCell ref="N200:Q200"/>
    <mergeCell ref="F205:I205"/>
    <mergeCell ref="L205:M205"/>
    <mergeCell ref="N205:Q205"/>
    <mergeCell ref="F206:I206"/>
    <mergeCell ref="L206:M206"/>
    <mergeCell ref="N206:Q206"/>
    <mergeCell ref="F203:I203"/>
    <mergeCell ref="L203:M203"/>
    <mergeCell ref="N203:Q203"/>
    <mergeCell ref="F204:I204"/>
    <mergeCell ref="L204:M204"/>
    <mergeCell ref="N204:Q204"/>
    <mergeCell ref="F210:I210"/>
    <mergeCell ref="L210:M210"/>
    <mergeCell ref="N210:Q210"/>
    <mergeCell ref="F211:I211"/>
    <mergeCell ref="L211:M211"/>
    <mergeCell ref="N211:Q211"/>
    <mergeCell ref="N207:Q207"/>
    <mergeCell ref="F208:I208"/>
    <mergeCell ref="L208:M208"/>
    <mergeCell ref="N208:Q208"/>
    <mergeCell ref="F209:I209"/>
    <mergeCell ref="L209:M209"/>
    <mergeCell ref="N209:Q209"/>
    <mergeCell ref="N215:Q215"/>
    <mergeCell ref="F216:I216"/>
    <mergeCell ref="L216:M216"/>
    <mergeCell ref="N216:Q216"/>
    <mergeCell ref="F212:I212"/>
    <mergeCell ref="L212:M212"/>
    <mergeCell ref="N212:Q212"/>
    <mergeCell ref="N213:Q213"/>
    <mergeCell ref="F214:I214"/>
    <mergeCell ref="L214:M214"/>
    <mergeCell ref="N214:Q214"/>
    <mergeCell ref="F219:I219"/>
    <mergeCell ref="L219:M219"/>
    <mergeCell ref="N219:Q219"/>
    <mergeCell ref="F220:I220"/>
    <mergeCell ref="L220:M220"/>
    <mergeCell ref="N220:Q220"/>
    <mergeCell ref="F217:I217"/>
    <mergeCell ref="L217:M217"/>
    <mergeCell ref="N217:Q217"/>
    <mergeCell ref="F218:I218"/>
    <mergeCell ref="L218:M218"/>
    <mergeCell ref="N218:Q218"/>
    <mergeCell ref="F223:I223"/>
    <mergeCell ref="L223:M223"/>
    <mergeCell ref="N223:Q223"/>
    <mergeCell ref="N224:Q224"/>
    <mergeCell ref="F225:I225"/>
    <mergeCell ref="L225:M225"/>
    <mergeCell ref="N225:Q225"/>
    <mergeCell ref="F221:I221"/>
    <mergeCell ref="L221:M221"/>
    <mergeCell ref="N221:Q221"/>
    <mergeCell ref="F222:I222"/>
    <mergeCell ref="L222:M222"/>
    <mergeCell ref="N222:Q222"/>
    <mergeCell ref="F228:I228"/>
    <mergeCell ref="L228:M228"/>
    <mergeCell ref="N228:Q228"/>
    <mergeCell ref="F229:I229"/>
    <mergeCell ref="L229:M229"/>
    <mergeCell ref="N229:Q229"/>
    <mergeCell ref="F226:I226"/>
    <mergeCell ref="L226:M226"/>
    <mergeCell ref="N226:Q226"/>
    <mergeCell ref="F227:I227"/>
    <mergeCell ref="L227:M227"/>
    <mergeCell ref="N227:Q227"/>
    <mergeCell ref="F232:I232"/>
    <mergeCell ref="L232:M232"/>
    <mergeCell ref="N232:Q232"/>
    <mergeCell ref="F233:I233"/>
    <mergeCell ref="L233:M233"/>
    <mergeCell ref="N233:Q233"/>
    <mergeCell ref="F230:I230"/>
    <mergeCell ref="L230:M230"/>
    <mergeCell ref="N230:Q230"/>
    <mergeCell ref="F231:I231"/>
    <mergeCell ref="L231:M231"/>
    <mergeCell ref="N231:Q231"/>
    <mergeCell ref="F237:I237"/>
    <mergeCell ref="L237:M237"/>
    <mergeCell ref="N237:Q237"/>
    <mergeCell ref="F238:I238"/>
    <mergeCell ref="L238:M238"/>
    <mergeCell ref="N238:Q238"/>
    <mergeCell ref="N234:Q234"/>
    <mergeCell ref="F235:I235"/>
    <mergeCell ref="L235:M235"/>
    <mergeCell ref="N235:Q235"/>
    <mergeCell ref="F236:I236"/>
    <mergeCell ref="L236:M236"/>
    <mergeCell ref="N236:Q236"/>
    <mergeCell ref="F252:I252"/>
    <mergeCell ref="L252:M252"/>
    <mergeCell ref="F243:I243"/>
    <mergeCell ref="L243:M243"/>
    <mergeCell ref="N243:Q243"/>
    <mergeCell ref="F244:I244"/>
    <mergeCell ref="L244:M244"/>
    <mergeCell ref="N244:Q244"/>
    <mergeCell ref="N239:Q239"/>
    <mergeCell ref="F240:I240"/>
    <mergeCell ref="L240:M240"/>
    <mergeCell ref="N240:Q240"/>
    <mergeCell ref="N241:Q241"/>
    <mergeCell ref="F242:I242"/>
    <mergeCell ref="L242:M242"/>
    <mergeCell ref="N242:Q242"/>
    <mergeCell ref="N245:Q245"/>
    <mergeCell ref="F250:I250"/>
    <mergeCell ref="L250:M250"/>
    <mergeCell ref="N250:Q250"/>
    <mergeCell ref="F251:I251"/>
    <mergeCell ref="L251:M251"/>
    <mergeCell ref="N251:Q251"/>
    <mergeCell ref="F246:I246"/>
    <mergeCell ref="L246:M246"/>
    <mergeCell ref="N246:Q246"/>
    <mergeCell ref="F247:I247"/>
    <mergeCell ref="L247:M247"/>
    <mergeCell ref="N247:Q247"/>
    <mergeCell ref="F248:I248"/>
    <mergeCell ref="L248:M248"/>
    <mergeCell ref="N248:Q248"/>
    <mergeCell ref="F249:I249"/>
    <mergeCell ref="L249:M249"/>
    <mergeCell ref="N249:Q249"/>
    <mergeCell ref="L258:M258"/>
    <mergeCell ref="N258:Q258"/>
    <mergeCell ref="N254:Q254"/>
    <mergeCell ref="N255:Q255"/>
    <mergeCell ref="F256:I256"/>
    <mergeCell ref="L256:M256"/>
    <mergeCell ref="N256:Q256"/>
    <mergeCell ref="N257:Q257"/>
    <mergeCell ref="F253:I253"/>
    <mergeCell ref="L253:M253"/>
    <mergeCell ref="N253:Q253"/>
    <mergeCell ref="N252:Q252"/>
    <mergeCell ref="F266:I266"/>
    <mergeCell ref="L266:M266"/>
    <mergeCell ref="N266:Q266"/>
    <mergeCell ref="F264:I264"/>
    <mergeCell ref="L264:M264"/>
    <mergeCell ref="N264:Q264"/>
    <mergeCell ref="F265:I265"/>
    <mergeCell ref="L265:M265"/>
    <mergeCell ref="N265:Q265"/>
    <mergeCell ref="F262:I262"/>
    <mergeCell ref="L262:M262"/>
    <mergeCell ref="N262:Q262"/>
    <mergeCell ref="F263:I263"/>
    <mergeCell ref="L263:M263"/>
    <mergeCell ref="N263:Q263"/>
    <mergeCell ref="N259:Q259"/>
    <mergeCell ref="F260:I260"/>
    <mergeCell ref="L260:M260"/>
    <mergeCell ref="N260:Q260"/>
    <mergeCell ref="F261:I261"/>
    <mergeCell ref="L261:M261"/>
    <mergeCell ref="N261:Q261"/>
    <mergeCell ref="F258:I258"/>
  </mergeCells>
  <dataValidations count="22" disablePrompts="1">
    <dataValidation type="list" allowBlank="1" showInputMessage="1" showErrorMessage="1" error="Povoleny jsou hodnoty základní, snížená, zákl. přenesená, sníž. přenesená, nulová." sqref="U65798:U65803 JQ65798:JQ65803 TM65798:TM65803 ADI65798:ADI65803 ANE65798:ANE65803 AXA65798:AXA65803 BGW65798:BGW65803 BQS65798:BQS65803 CAO65798:CAO65803 CKK65798:CKK65803 CUG65798:CUG65803 DEC65798:DEC65803 DNY65798:DNY65803 DXU65798:DXU65803 EHQ65798:EHQ65803 ERM65798:ERM65803 FBI65798:FBI65803 FLE65798:FLE65803 FVA65798:FVA65803 GEW65798:GEW65803 GOS65798:GOS65803 GYO65798:GYO65803 HIK65798:HIK65803 HSG65798:HSG65803 ICC65798:ICC65803 ILY65798:ILY65803 IVU65798:IVU65803 JFQ65798:JFQ65803 JPM65798:JPM65803 JZI65798:JZI65803 KJE65798:KJE65803 KTA65798:KTA65803 LCW65798:LCW65803 LMS65798:LMS65803 LWO65798:LWO65803 MGK65798:MGK65803 MQG65798:MQG65803 NAC65798:NAC65803 NJY65798:NJY65803 NTU65798:NTU65803 ODQ65798:ODQ65803 ONM65798:ONM65803 OXI65798:OXI65803 PHE65798:PHE65803 PRA65798:PRA65803 QAW65798:QAW65803 QKS65798:QKS65803 QUO65798:QUO65803 REK65798:REK65803 ROG65798:ROG65803 RYC65798:RYC65803 SHY65798:SHY65803 SRU65798:SRU65803 TBQ65798:TBQ65803 TLM65798:TLM65803 TVI65798:TVI65803 UFE65798:UFE65803 UPA65798:UPA65803 UYW65798:UYW65803 VIS65798:VIS65803 VSO65798:VSO65803 WCK65798:WCK65803 WMG65798:WMG65803 WWC65798:WWC65803 U131334:U131339 JQ131334:JQ131339 TM131334:TM131339 ADI131334:ADI131339 ANE131334:ANE131339 AXA131334:AXA131339 BGW131334:BGW131339 BQS131334:BQS131339 CAO131334:CAO131339 CKK131334:CKK131339 CUG131334:CUG131339 DEC131334:DEC131339 DNY131334:DNY131339 DXU131334:DXU131339 EHQ131334:EHQ131339 ERM131334:ERM131339 FBI131334:FBI131339 FLE131334:FLE131339 FVA131334:FVA131339 GEW131334:GEW131339 GOS131334:GOS131339 GYO131334:GYO131339 HIK131334:HIK131339 HSG131334:HSG131339 ICC131334:ICC131339 ILY131334:ILY131339 IVU131334:IVU131339 JFQ131334:JFQ131339 JPM131334:JPM131339 JZI131334:JZI131339 KJE131334:KJE131339 KTA131334:KTA131339 LCW131334:LCW131339 LMS131334:LMS131339 LWO131334:LWO131339 MGK131334:MGK131339">
      <formula1>"základní,snížená,zákl. přenesená,sníž. přenesená,nulová"</formula1>
    </dataValidation>
    <dataValidation type="list" allowBlank="1" showInputMessage="1" showErrorMessage="1" error="Povoleny jsou hodnoty základní, snížená, zákl. přenesená, sníž. přenesená, nulová." sqref="MQG131334:MQG131339 NAC131334:NAC131339 NJY131334:NJY131339 NTU131334:NTU131339 ODQ131334:ODQ131339 ONM131334:ONM131339 OXI131334:OXI131339 PHE131334:PHE131339 PRA131334:PRA131339 QAW131334:QAW131339 QKS131334:QKS131339 QUO131334:QUO131339 REK131334:REK131339 ROG131334:ROG131339 RYC131334:RYC131339 SHY131334:SHY131339 SRU131334:SRU131339 TBQ131334:TBQ131339 TLM131334:TLM131339 TVI131334:TVI131339 UFE131334:UFE131339 UPA131334:UPA131339 UYW131334:UYW131339 VIS131334:VIS131339 VSO131334:VSO131339 WCK131334:WCK131339 WMG131334:WMG131339 WWC131334:WWC131339 U196870:U196875 JQ196870:JQ196875 TM196870:TM196875 ADI196870:ADI196875 ANE196870:ANE196875 AXA196870:AXA196875 BGW196870:BGW196875 BQS196870:BQS196875 CAO196870:CAO196875 CKK196870:CKK196875 CUG196870:CUG196875 DEC196870:DEC196875 DNY196870:DNY196875 DXU196870:DXU196875 EHQ196870:EHQ196875 ERM196870:ERM196875 FBI196870:FBI196875 FLE196870:FLE196875 FVA196870:FVA196875 GEW196870:GEW196875 GOS196870:GOS196875 GYO196870:GYO196875 HIK196870:HIK196875 HSG196870:HSG196875 ICC196870:ICC196875 ILY196870:ILY196875 IVU196870:IVU196875 JFQ196870:JFQ196875 JPM196870:JPM196875 JZI196870:JZI196875 KJE196870:KJE196875 KTA196870:KTA196875 LCW196870:LCW196875 LMS196870:LMS196875 LWO196870:LWO196875 MGK196870:MGK196875 MQG196870:MQG196875 NAC196870:NAC196875 NJY196870:NJY196875 NTU196870:NTU196875 ODQ196870:ODQ196875 ONM196870:ONM196875 OXI196870:OXI196875 PHE196870:PHE196875 PRA196870:PRA196875 QAW196870:QAW196875 QKS196870:QKS196875 QUO196870:QUO196875 REK196870:REK196875 ROG196870:ROG196875 RYC196870:RYC196875 SHY196870:SHY196875 SRU196870:SRU196875 TBQ196870:TBQ196875 TLM196870:TLM196875 TVI196870:TVI196875 UFE196870:UFE196875 UPA196870:UPA196875 UYW196870:UYW196875 VIS196870:VIS196875 VSO196870:VSO196875 WCK196870:WCK196875 WMG196870:WMG196875 WWC196870:WWC196875 U262406:U262411 JQ262406:JQ262411 TM262406:TM262411 ADI262406:ADI262411 ANE262406:ANE262411 AXA262406:AXA262411 BGW262406:BGW262411 BQS262406:BQS262411">
      <formula1>"základní,snížená,zákl. přenesená,sníž. přenesená,nulová"</formula1>
    </dataValidation>
    <dataValidation type="list" allowBlank="1" showInputMessage="1" showErrorMessage="1" error="Povoleny jsou hodnoty základní, snížená, zákl. přenesená, sníž. přenesená, nulová." sqref="CAO262406:CAO262411 CKK262406:CKK262411 CUG262406:CUG262411 DEC262406:DEC262411 DNY262406:DNY262411 DXU262406:DXU262411 EHQ262406:EHQ262411 ERM262406:ERM262411 FBI262406:FBI262411 FLE262406:FLE262411 FVA262406:FVA262411 GEW262406:GEW262411 GOS262406:GOS262411 GYO262406:GYO262411 HIK262406:HIK262411 HSG262406:HSG262411 ICC262406:ICC262411 ILY262406:ILY262411 IVU262406:IVU262411 JFQ262406:JFQ262411 JPM262406:JPM262411 JZI262406:JZI262411 KJE262406:KJE262411 KTA262406:KTA262411 LCW262406:LCW262411 LMS262406:LMS262411 LWO262406:LWO262411 MGK262406:MGK262411 MQG262406:MQG262411 NAC262406:NAC262411 NJY262406:NJY262411 NTU262406:NTU262411 ODQ262406:ODQ262411 ONM262406:ONM262411 OXI262406:OXI262411 PHE262406:PHE262411 PRA262406:PRA262411 QAW262406:QAW262411 QKS262406:QKS262411 QUO262406:QUO262411 REK262406:REK262411 ROG262406:ROG262411 RYC262406:RYC262411 SHY262406:SHY262411 SRU262406:SRU262411 TBQ262406:TBQ262411 TLM262406:TLM262411 TVI262406:TVI262411 UFE262406:UFE262411 UPA262406:UPA262411 UYW262406:UYW262411 VIS262406:VIS262411 VSO262406:VSO262411 WCK262406:WCK262411 WMG262406:WMG262411 WWC262406:WWC262411 U327942:U327947 JQ327942:JQ327947 TM327942:TM327947 ADI327942:ADI327947 ANE327942:ANE327947 AXA327942:AXA327947 BGW327942:BGW327947 BQS327942:BQS327947 CAO327942:CAO327947 CKK327942:CKK327947 CUG327942:CUG327947 DEC327942:DEC327947 DNY327942:DNY327947 DXU327942:DXU327947 EHQ327942:EHQ327947 ERM327942:ERM327947 FBI327942:FBI327947 FLE327942:FLE327947 FVA327942:FVA327947 GEW327942:GEW327947 GOS327942:GOS327947 GYO327942:GYO327947 HIK327942:HIK327947 HSG327942:HSG327947 ICC327942:ICC327947 ILY327942:ILY327947 IVU327942:IVU327947 JFQ327942:JFQ327947 JPM327942:JPM327947 JZI327942:JZI327947 KJE327942:KJE327947 KTA327942:KTA327947 LCW327942:LCW327947 LMS327942:LMS327947 LWO327942:LWO327947 MGK327942:MGK327947 MQG327942:MQG327947 NAC327942:NAC327947 NJY327942:NJY327947 NTU327942:NTU327947 ODQ327942:ODQ327947 ONM327942:ONM327947 OXI327942:OXI327947 PHE327942:PHE327947">
      <formula1>"základní,snížená,zákl. přenesená,sníž. přenesená,nulová"</formula1>
    </dataValidation>
    <dataValidation type="list" allowBlank="1" showInputMessage="1" showErrorMessage="1" error="Povoleny jsou hodnoty základní, snížená, zákl. přenesená, sníž. přenesená, nulová." sqref="PRA327942:PRA327947 QAW327942:QAW327947 QKS327942:QKS327947 QUO327942:QUO327947 REK327942:REK327947 ROG327942:ROG327947 RYC327942:RYC327947 SHY327942:SHY327947 SRU327942:SRU327947 TBQ327942:TBQ327947 TLM327942:TLM327947 TVI327942:TVI327947 UFE327942:UFE327947 UPA327942:UPA327947 UYW327942:UYW327947 VIS327942:VIS327947 VSO327942:VSO327947 WCK327942:WCK327947 WMG327942:WMG327947 WWC327942:WWC327947 U393478:U393483 JQ393478:JQ393483 TM393478:TM393483 ADI393478:ADI393483 ANE393478:ANE393483 AXA393478:AXA393483 BGW393478:BGW393483 BQS393478:BQS393483 CAO393478:CAO393483 CKK393478:CKK393483 CUG393478:CUG393483 DEC393478:DEC393483 DNY393478:DNY393483 DXU393478:DXU393483 EHQ393478:EHQ393483 ERM393478:ERM393483 FBI393478:FBI393483 FLE393478:FLE393483 FVA393478:FVA393483 GEW393478:GEW393483 GOS393478:GOS393483 GYO393478:GYO393483 HIK393478:HIK393483 HSG393478:HSG393483 ICC393478:ICC393483 ILY393478:ILY393483 IVU393478:IVU393483 JFQ393478:JFQ393483 JPM393478:JPM393483 JZI393478:JZI393483 KJE393478:KJE393483 KTA393478:KTA393483 LCW393478:LCW393483 LMS393478:LMS393483 LWO393478:LWO393483 MGK393478:MGK393483 MQG393478:MQG393483 NAC393478:NAC393483 NJY393478:NJY393483 NTU393478:NTU393483 ODQ393478:ODQ393483 ONM393478:ONM393483 OXI393478:OXI393483 PHE393478:PHE393483 PRA393478:PRA393483 QAW393478:QAW393483 QKS393478:QKS393483 QUO393478:QUO393483 REK393478:REK393483 ROG393478:ROG393483 RYC393478:RYC393483 SHY393478:SHY393483 SRU393478:SRU393483 TBQ393478:TBQ393483 TLM393478:TLM393483 TVI393478:TVI393483 UFE393478:UFE393483 UPA393478:UPA393483 UYW393478:UYW393483 VIS393478:VIS393483 VSO393478:VSO393483 WCK393478:WCK393483 WMG393478:WMG393483 WWC393478:WWC393483 U459014:U459019 JQ459014:JQ459019 TM459014:TM459019 ADI459014:ADI459019 ANE459014:ANE459019 AXA459014:AXA459019 BGW459014:BGW459019 BQS459014:BQS459019 CAO459014:CAO459019 CKK459014:CKK459019 CUG459014:CUG459019 DEC459014:DEC459019 DNY459014:DNY459019 DXU459014:DXU459019 EHQ459014:EHQ459019 ERM459014:ERM459019">
      <formula1>"základní,snížená,zákl. přenesená,sníž. přenesená,nulová"</formula1>
    </dataValidation>
    <dataValidation type="list" allowBlank="1" showInputMessage="1" showErrorMessage="1" error="Povoleny jsou hodnoty základní, snížená, zákl. přenesená, sníž. přenesená, nulová." sqref="FBI459014:FBI459019 FLE459014:FLE459019 FVA459014:FVA459019 GEW459014:GEW459019 GOS459014:GOS459019 GYO459014:GYO459019 HIK459014:HIK459019 HSG459014:HSG459019 ICC459014:ICC459019 ILY459014:ILY459019 IVU459014:IVU459019 JFQ459014:JFQ459019 JPM459014:JPM459019 JZI459014:JZI459019 KJE459014:KJE459019 KTA459014:KTA459019 LCW459014:LCW459019 LMS459014:LMS459019 LWO459014:LWO459019 MGK459014:MGK459019 MQG459014:MQG459019 NAC459014:NAC459019 NJY459014:NJY459019 NTU459014:NTU459019 ODQ459014:ODQ459019 ONM459014:ONM459019 OXI459014:OXI459019 PHE459014:PHE459019 PRA459014:PRA459019 QAW459014:QAW459019 QKS459014:QKS459019 QUO459014:QUO459019 REK459014:REK459019 ROG459014:ROG459019 RYC459014:RYC459019 SHY459014:SHY459019 SRU459014:SRU459019 TBQ459014:TBQ459019 TLM459014:TLM459019 TVI459014:TVI459019 UFE459014:UFE459019 UPA459014:UPA459019 UYW459014:UYW459019 VIS459014:VIS459019 VSO459014:VSO459019 WCK459014:WCK459019 WMG459014:WMG459019 WWC459014:WWC459019 U524550:U524555 JQ524550:JQ524555 TM524550:TM524555 ADI524550:ADI524555 ANE524550:ANE524555 AXA524550:AXA524555 BGW524550:BGW524555 BQS524550:BQS524555 CAO524550:CAO524555 CKK524550:CKK524555 CUG524550:CUG524555 DEC524550:DEC524555 DNY524550:DNY524555 DXU524550:DXU524555 EHQ524550:EHQ524555 ERM524550:ERM524555 FBI524550:FBI524555 FLE524550:FLE524555 FVA524550:FVA524555 GEW524550:GEW524555 GOS524550:GOS524555 GYO524550:GYO524555 HIK524550:HIK524555 HSG524550:HSG524555 ICC524550:ICC524555 ILY524550:ILY524555 IVU524550:IVU524555 JFQ524550:JFQ524555 JPM524550:JPM524555 JZI524550:JZI524555 KJE524550:KJE524555 KTA524550:KTA524555 LCW524550:LCW524555 LMS524550:LMS524555 LWO524550:LWO524555 MGK524550:MGK524555 MQG524550:MQG524555 NAC524550:NAC524555 NJY524550:NJY524555 NTU524550:NTU524555 ODQ524550:ODQ524555 ONM524550:ONM524555 OXI524550:OXI524555 PHE524550:PHE524555 PRA524550:PRA524555 QAW524550:QAW524555 QKS524550:QKS524555 QUO524550:QUO524555 REK524550:REK524555 ROG524550:ROG524555 RYC524550:RYC524555 SHY524550:SHY524555">
      <formula1>"základní,snížená,zákl. přenesená,sníž. přenesená,nulová"</formula1>
    </dataValidation>
    <dataValidation type="list" allowBlank="1" showInputMessage="1" showErrorMessage="1" error="Povoleny jsou hodnoty základní, snížená, zákl. přenesená, sníž. přenesená, nulová." sqref="SRU524550:SRU524555 TBQ524550:TBQ524555 TLM524550:TLM524555 TVI524550:TVI524555 UFE524550:UFE524555 UPA524550:UPA524555 UYW524550:UYW524555 VIS524550:VIS524555 VSO524550:VSO524555 WCK524550:WCK524555 WMG524550:WMG524555 WWC524550:WWC524555 U590086:U590091 JQ590086:JQ590091 TM590086:TM590091 ADI590086:ADI590091 ANE590086:ANE590091 AXA590086:AXA590091 BGW590086:BGW590091 BQS590086:BQS590091 CAO590086:CAO590091 CKK590086:CKK590091 CUG590086:CUG590091 DEC590086:DEC590091 DNY590086:DNY590091 DXU590086:DXU590091 EHQ590086:EHQ590091 ERM590086:ERM590091 FBI590086:FBI590091 FLE590086:FLE590091 FVA590086:FVA590091 GEW590086:GEW590091 GOS590086:GOS590091 GYO590086:GYO590091 HIK590086:HIK590091 HSG590086:HSG590091 ICC590086:ICC590091 ILY590086:ILY590091 IVU590086:IVU590091 JFQ590086:JFQ590091 JPM590086:JPM590091 JZI590086:JZI590091 KJE590086:KJE590091 KTA590086:KTA590091 LCW590086:LCW590091 LMS590086:LMS590091 LWO590086:LWO590091 MGK590086:MGK590091 MQG590086:MQG590091 NAC590086:NAC590091 NJY590086:NJY590091 NTU590086:NTU590091 ODQ590086:ODQ590091 ONM590086:ONM590091 OXI590086:OXI590091 PHE590086:PHE590091 PRA590086:PRA590091 QAW590086:QAW590091 QKS590086:QKS590091 QUO590086:QUO590091 REK590086:REK590091 ROG590086:ROG590091 RYC590086:RYC590091 SHY590086:SHY590091 SRU590086:SRU590091 TBQ590086:TBQ590091 TLM590086:TLM590091 TVI590086:TVI590091 UFE590086:UFE590091 UPA590086:UPA590091 UYW590086:UYW590091 VIS590086:VIS590091 VSO590086:VSO590091 WCK590086:WCK590091 WMG590086:WMG590091 WWC590086:WWC590091 U655622:U655627 JQ655622:JQ655627 TM655622:TM655627 ADI655622:ADI655627 ANE655622:ANE655627 AXA655622:AXA655627 BGW655622:BGW655627 BQS655622:BQS655627 CAO655622:CAO655627 CKK655622:CKK655627 CUG655622:CUG655627 DEC655622:DEC655627 DNY655622:DNY655627 DXU655622:DXU655627 EHQ655622:EHQ655627 ERM655622:ERM655627 FBI655622:FBI655627 FLE655622:FLE655627 FVA655622:FVA655627 GEW655622:GEW655627 GOS655622:GOS655627 GYO655622:GYO655627 HIK655622:HIK655627 HSG655622:HSG655627">
      <formula1>"základní,snížená,zákl. přenesená,sníž. přenesená,nulová"</formula1>
    </dataValidation>
    <dataValidation type="list" allowBlank="1" showInputMessage="1" showErrorMessage="1" error="Povoleny jsou hodnoty základní, snížená, zákl. přenesená, sníž. přenesená, nulová." sqref="ICC655622:ICC655627 ILY655622:ILY655627 IVU655622:IVU655627 JFQ655622:JFQ655627 JPM655622:JPM655627 JZI655622:JZI655627 KJE655622:KJE655627 KTA655622:KTA655627 LCW655622:LCW655627 LMS655622:LMS655627 LWO655622:LWO655627 MGK655622:MGK655627 MQG655622:MQG655627 NAC655622:NAC655627 NJY655622:NJY655627 NTU655622:NTU655627 ODQ655622:ODQ655627 ONM655622:ONM655627 OXI655622:OXI655627 PHE655622:PHE655627 PRA655622:PRA655627 QAW655622:QAW655627 QKS655622:QKS655627 QUO655622:QUO655627 REK655622:REK655627 ROG655622:ROG655627 RYC655622:RYC655627 SHY655622:SHY655627 SRU655622:SRU655627 TBQ655622:TBQ655627 TLM655622:TLM655627 TVI655622:TVI655627 UFE655622:UFE655627 UPA655622:UPA655627 UYW655622:UYW655627 VIS655622:VIS655627 VSO655622:VSO655627 WCK655622:WCK655627 WMG655622:WMG655627 WWC655622:WWC655627 U721158:U721163 JQ721158:JQ721163 TM721158:TM721163 ADI721158:ADI721163 ANE721158:ANE721163 AXA721158:AXA721163 BGW721158:BGW721163 BQS721158:BQS721163 CAO721158:CAO721163 CKK721158:CKK721163 CUG721158:CUG721163 DEC721158:DEC721163 DNY721158:DNY721163 DXU721158:DXU721163 EHQ721158:EHQ721163 ERM721158:ERM721163 FBI721158:FBI721163 FLE721158:FLE721163 FVA721158:FVA721163 GEW721158:GEW721163 GOS721158:GOS721163 GYO721158:GYO721163 HIK721158:HIK721163 HSG721158:HSG721163 ICC721158:ICC721163 ILY721158:ILY721163 IVU721158:IVU721163 JFQ721158:JFQ721163 JPM721158:JPM721163 JZI721158:JZI721163 KJE721158:KJE721163 KTA721158:KTA721163 LCW721158:LCW721163 LMS721158:LMS721163 LWO721158:LWO721163 MGK721158:MGK721163 MQG721158:MQG721163 NAC721158:NAC721163 NJY721158:NJY721163 NTU721158:NTU721163 ODQ721158:ODQ721163 ONM721158:ONM721163 OXI721158:OXI721163 PHE721158:PHE721163 PRA721158:PRA721163 QAW721158:QAW721163 QKS721158:QKS721163 QUO721158:QUO721163 REK721158:REK721163 ROG721158:ROG721163 RYC721158:RYC721163 SHY721158:SHY721163 SRU721158:SRU721163 TBQ721158:TBQ721163 TLM721158:TLM721163 TVI721158:TVI721163 UFE721158:UFE721163 UPA721158:UPA721163 UYW721158:UYW721163 VIS721158:VIS721163">
      <formula1>"základní,snížená,zákl. přenesená,sníž. přenesená,nulová"</formula1>
    </dataValidation>
    <dataValidation type="list" allowBlank="1" showInputMessage="1" showErrorMessage="1" error="Povoleny jsou hodnoty základní, snížená, zákl. přenesená, sníž. přenesená, nulová." sqref="VSO721158:VSO721163 WCK721158:WCK721163 WMG721158:WMG721163 WWC721158:WWC721163 U786694:U786699 JQ786694:JQ786699 TM786694:TM786699 ADI786694:ADI786699 ANE786694:ANE786699 AXA786694:AXA786699 BGW786694:BGW786699 BQS786694:BQS786699 CAO786694:CAO786699 CKK786694:CKK786699 CUG786694:CUG786699 DEC786694:DEC786699 DNY786694:DNY786699 DXU786694:DXU786699 EHQ786694:EHQ786699 ERM786694:ERM786699 FBI786694:FBI786699 FLE786694:FLE786699 FVA786694:FVA786699 GEW786694:GEW786699 GOS786694:GOS786699 GYO786694:GYO786699 HIK786694:HIK786699 HSG786694:HSG786699 ICC786694:ICC786699 ILY786694:ILY786699 IVU786694:IVU786699 JFQ786694:JFQ786699 JPM786694:JPM786699 JZI786694:JZI786699 KJE786694:KJE786699 KTA786694:KTA786699 LCW786694:LCW786699 LMS786694:LMS786699 LWO786694:LWO786699 MGK786694:MGK786699 MQG786694:MQG786699 NAC786694:NAC786699 NJY786694:NJY786699 NTU786694:NTU786699 ODQ786694:ODQ786699 ONM786694:ONM786699 OXI786694:OXI786699 PHE786694:PHE786699 PRA786694:PRA786699 QAW786694:QAW786699 QKS786694:QKS786699 QUO786694:QUO786699 REK786694:REK786699 ROG786694:ROG786699 RYC786694:RYC786699 SHY786694:SHY786699 SRU786694:SRU786699 TBQ786694:TBQ786699 TLM786694:TLM786699 TVI786694:TVI786699 UFE786694:UFE786699 UPA786694:UPA786699 UYW786694:UYW786699 VIS786694:VIS786699 VSO786694:VSO786699 WCK786694:WCK786699 WMG786694:WMG786699 WWC786694:WWC786699 U852230:U852235 JQ852230:JQ852235 TM852230:TM852235 ADI852230:ADI852235 ANE852230:ANE852235 AXA852230:AXA852235 BGW852230:BGW852235 BQS852230:BQS852235 CAO852230:CAO852235 CKK852230:CKK852235 CUG852230:CUG852235 DEC852230:DEC852235 DNY852230:DNY852235 DXU852230:DXU852235 EHQ852230:EHQ852235 ERM852230:ERM852235 FBI852230:FBI852235 FLE852230:FLE852235 FVA852230:FVA852235 GEW852230:GEW852235 GOS852230:GOS852235 GYO852230:GYO852235 HIK852230:HIK852235 HSG852230:HSG852235 ICC852230:ICC852235 ILY852230:ILY852235 IVU852230:IVU852235 JFQ852230:JFQ852235 JPM852230:JPM852235 JZI852230:JZI852235 KJE852230:KJE852235 KTA852230:KTA852235">
      <formula1>"základní,snížená,zákl. přenesená,sníž. přenesená,nulová"</formula1>
    </dataValidation>
    <dataValidation type="list" allowBlank="1" showInputMessage="1" showErrorMessage="1" error="Povoleny jsou hodnoty základní, snížená, zákl. přenesená, sníž. přenesená, nulová." sqref="LCW852230:LCW852235 LMS852230:LMS852235 LWO852230:LWO852235 MGK852230:MGK852235 MQG852230:MQG852235 NAC852230:NAC852235 NJY852230:NJY852235 NTU852230:NTU852235 ODQ852230:ODQ852235 ONM852230:ONM852235 OXI852230:OXI852235 PHE852230:PHE852235 PRA852230:PRA852235 QAW852230:QAW852235 QKS852230:QKS852235 QUO852230:QUO852235 REK852230:REK852235 ROG852230:ROG852235 RYC852230:RYC852235 SHY852230:SHY852235 SRU852230:SRU852235 TBQ852230:TBQ852235 TLM852230:TLM852235 TVI852230:TVI852235 UFE852230:UFE852235 UPA852230:UPA852235 UYW852230:UYW852235 VIS852230:VIS852235 VSO852230:VSO852235 WCK852230:WCK852235 WMG852230:WMG852235 WWC852230:WWC852235 U917766:U917771 JQ917766:JQ917771 TM917766:TM917771 ADI917766:ADI917771 ANE917766:ANE917771 AXA917766:AXA917771 BGW917766:BGW917771 BQS917766:BQS917771 CAO917766:CAO917771 CKK917766:CKK917771 CUG917766:CUG917771 DEC917766:DEC917771 DNY917766:DNY917771 DXU917766:DXU917771 EHQ917766:EHQ917771 ERM917766:ERM917771 FBI917766:FBI917771 FLE917766:FLE917771 FVA917766:FVA917771 GEW917766:GEW917771 GOS917766:GOS917771 GYO917766:GYO917771 HIK917766:HIK917771 HSG917766:HSG917771 ICC917766:ICC917771 ILY917766:ILY917771 IVU917766:IVU917771 JFQ917766:JFQ917771 JPM917766:JPM917771 JZI917766:JZI917771 KJE917766:KJE917771 KTA917766:KTA917771 LCW917766:LCW917771 LMS917766:LMS917771 LWO917766:LWO917771 MGK917766:MGK917771 MQG917766:MQG917771 NAC917766:NAC917771 NJY917766:NJY917771 NTU917766:NTU917771 ODQ917766:ODQ917771 ONM917766:ONM917771 OXI917766:OXI917771 PHE917766:PHE917771 PRA917766:PRA917771 QAW917766:QAW917771 QKS917766:QKS917771 QUO917766:QUO917771 REK917766:REK917771 ROG917766:ROG917771 RYC917766:RYC917771 SHY917766:SHY917771 SRU917766:SRU917771 TBQ917766:TBQ917771 TLM917766:TLM917771 TVI917766:TVI917771 UFE917766:UFE917771 UPA917766:UPA917771 UYW917766:UYW917771 VIS917766:VIS917771 VSO917766:VSO917771 WCK917766:WCK917771 WMG917766:WMG917771 WWC917766:WWC917771 U983302:U983307 JQ983302:JQ983307 TM983302:TM983307 ADI983302:ADI983307">
      <formula1>"základní,snížená,zákl. přenesená,sníž. přenesená,nulová"</formula1>
    </dataValidation>
    <dataValidation type="list" allowBlank="1" showInputMessage="1" showErrorMessage="1" error="Povoleny jsou hodnoty základní, snížená, zákl. přenesená, sníž. přenesená, nulová." sqref="ANE983302:ANE983307 AXA983302:AXA983307 BGW983302:BGW983307 BQS983302:BQS983307 CAO983302:CAO983307 CKK983302:CKK983307 CUG983302:CUG983307 DEC983302:DEC983307 DNY983302:DNY983307 DXU983302:DXU983307 EHQ983302:EHQ983307 ERM983302:ERM983307 FBI983302:FBI983307 FLE983302:FLE983307 FVA983302:FVA983307 GEW983302:GEW983307 GOS983302:GOS983307 GYO983302:GYO983307 HIK983302:HIK983307 HSG983302:HSG983307 ICC983302:ICC983307 ILY983302:ILY983307 IVU983302:IVU983307 JFQ983302:JFQ983307 JPM983302:JPM983307 JZI983302:JZI983307 KJE983302:KJE983307 KTA983302:KTA983307 LCW983302:LCW983307 LMS983302:LMS983307 LWO983302:LWO983307 MGK983302:MGK983307 MQG983302:MQG983307 NAC983302:NAC983307 NJY983302:NJY983307 NTU983302:NTU983307 ODQ983302:ODQ983307 ONM983302:ONM983307 OXI983302:OXI983307 PHE983302:PHE983307 PRA983302:PRA983307 QAW983302:QAW983307 QKS983302:QKS983307 QUO983302:QUO983307 REK983302:REK983307 ROG983302:ROG983307 RYC983302:RYC983307 SHY983302:SHY983307 SRU983302:SRU983307 TBQ983302:TBQ983307 TLM983302:TLM983307 TVI983302:TVI983307 UFE983302:UFE983307 UPA983302:UPA983307 UYW983302:UYW983307 VIS983302:VIS983307 VSO983302:VSO983307 WCK983302:WCK983307 WMG983302:WMG983307 WWC983302:WWC983307 WWC267 WMG267 WCK267 VSO267 VIS267 UYW267 UPA267 UFE267 TVI267 TLM267 TBQ267 SRU267 SHY267 RYC267 ROG267 REK267 QUO267 QKS267 QAW267 PRA267 PHE267 OXI267 ONM267 ODQ267 NTU267 NJY267 NAC267 MQG267 MGK267 LWO267 LMS267 LCW267 KTA267 KJE267 JZI267 JPM267 JFQ267 IVU267 ILY267 ICC267">
      <formula1>"základní,snížená,zákl. přenesená,sníž. přenesená,nulová"</formula1>
    </dataValidation>
    <dataValidation type="list" allowBlank="1" showInputMessage="1" showErrorMessage="1" error="Povoleny jsou hodnoty základní, snížená, zákl. přenesená, sníž. přenesená, nulová." sqref="HSG267 HIK267 GYO267 GOS267 GEW267 FVA267 FLE267 FBI267 ERM267 EHQ267 DXU267 DNY267 DEC267 CUG267 CKK267 CAO267 BQS267 BGW267 AXA267 ANE267 ADI267 TM267 JQ267 U267">
      <formula1>"základní,snížená,zákl. přenesená,sníž. přenesená,nulová"</formula1>
    </dataValidation>
    <dataValidation type="list" allowBlank="1" showInputMessage="1" showErrorMessage="1" error="Povoleny jsou hodnoty K a M." sqref="D65798:D65803 IZ65798:IZ65803 SV65798:SV65803 ACR65798:ACR65803 AMN65798:AMN65803 AWJ65798:AWJ65803 BGF65798:BGF65803 BQB65798:BQB65803 BZX65798:BZX65803 CJT65798:CJT65803 CTP65798:CTP65803 DDL65798:DDL65803 DNH65798:DNH65803 DXD65798:DXD65803 EGZ65798:EGZ65803 EQV65798:EQV65803 FAR65798:FAR65803 FKN65798:FKN65803 FUJ65798:FUJ65803 GEF65798:GEF65803 GOB65798:GOB65803 GXX65798:GXX65803 HHT65798:HHT65803 HRP65798:HRP65803 IBL65798:IBL65803 ILH65798:ILH65803 IVD65798:IVD65803 JEZ65798:JEZ65803 JOV65798:JOV65803 JYR65798:JYR65803 KIN65798:KIN65803 KSJ65798:KSJ65803 LCF65798:LCF65803 LMB65798:LMB65803 LVX65798:LVX65803 MFT65798:MFT65803 MPP65798:MPP65803 MZL65798:MZL65803 NJH65798:NJH65803 NTD65798:NTD65803 OCZ65798:OCZ65803 OMV65798:OMV65803 OWR65798:OWR65803 PGN65798:PGN65803 PQJ65798:PQJ65803 QAF65798:QAF65803 QKB65798:QKB65803 QTX65798:QTX65803 RDT65798:RDT65803 RNP65798:RNP65803 RXL65798:RXL65803 SHH65798:SHH65803 SRD65798:SRD65803 TAZ65798:TAZ65803 TKV65798:TKV65803 TUR65798:TUR65803 UEN65798:UEN65803 UOJ65798:UOJ65803 UYF65798:UYF65803 VIB65798:VIB65803 VRX65798:VRX65803 WBT65798:WBT65803 WLP65798:WLP65803 WVL65798:WVL65803 D131334:D131339 IZ131334:IZ131339 SV131334:SV131339 ACR131334:ACR131339 AMN131334:AMN131339 AWJ131334:AWJ131339 BGF131334:BGF131339 BQB131334:BQB131339 BZX131334:BZX131339 CJT131334:CJT131339 CTP131334:CTP131339 DDL131334:DDL131339 DNH131334:DNH131339 DXD131334:DXD131339 EGZ131334:EGZ131339 EQV131334:EQV131339 FAR131334:FAR131339 FKN131334:FKN131339 FUJ131334:FUJ131339 GEF131334:GEF131339 GOB131334:GOB131339 GXX131334:GXX131339 HHT131334:HHT131339 HRP131334:HRP131339 IBL131334:IBL131339 ILH131334:ILH131339 IVD131334:IVD131339 JEZ131334:JEZ131339 JOV131334:JOV131339 JYR131334:JYR131339 KIN131334:KIN131339 KSJ131334:KSJ131339 LCF131334:LCF131339 LMB131334:LMB131339 LVX131334:LVX131339 MFT131334:MFT131339">
      <formula1>"K,M"</formula1>
    </dataValidation>
    <dataValidation type="list" allowBlank="1" showInputMessage="1" showErrorMessage="1" error="Povoleny jsou hodnoty K a M." sqref="MPP131334:MPP131339 MZL131334:MZL131339 NJH131334:NJH131339 NTD131334:NTD131339 OCZ131334:OCZ131339 OMV131334:OMV131339 OWR131334:OWR131339 PGN131334:PGN131339 PQJ131334:PQJ131339 QAF131334:QAF131339 QKB131334:QKB131339 QTX131334:QTX131339 RDT131334:RDT131339 RNP131334:RNP131339 RXL131334:RXL131339 SHH131334:SHH131339 SRD131334:SRD131339 TAZ131334:TAZ131339 TKV131334:TKV131339 TUR131334:TUR131339 UEN131334:UEN131339 UOJ131334:UOJ131339 UYF131334:UYF131339 VIB131334:VIB131339 VRX131334:VRX131339 WBT131334:WBT131339 WLP131334:WLP131339 WVL131334:WVL131339 D196870:D196875 IZ196870:IZ196875 SV196870:SV196875 ACR196870:ACR196875 AMN196870:AMN196875 AWJ196870:AWJ196875 BGF196870:BGF196875 BQB196870:BQB196875 BZX196870:BZX196875 CJT196870:CJT196875 CTP196870:CTP196875 DDL196870:DDL196875 DNH196870:DNH196875 DXD196870:DXD196875 EGZ196870:EGZ196875 EQV196870:EQV196875 FAR196870:FAR196875 FKN196870:FKN196875 FUJ196870:FUJ196875 GEF196870:GEF196875 GOB196870:GOB196875 GXX196870:GXX196875 HHT196870:HHT196875 HRP196870:HRP196875 IBL196870:IBL196875 ILH196870:ILH196875 IVD196870:IVD196875 JEZ196870:JEZ196875 JOV196870:JOV196875 JYR196870:JYR196875 KIN196870:KIN196875 KSJ196870:KSJ196875 LCF196870:LCF196875 LMB196870:LMB196875 LVX196870:LVX196875 MFT196870:MFT196875 MPP196870:MPP196875 MZL196870:MZL196875 NJH196870:NJH196875 NTD196870:NTD196875 OCZ196870:OCZ196875 OMV196870:OMV196875 OWR196870:OWR196875 PGN196870:PGN196875 PQJ196870:PQJ196875 QAF196870:QAF196875 QKB196870:QKB196875 QTX196870:QTX196875 RDT196870:RDT196875 RNP196870:RNP196875 RXL196870:RXL196875 SHH196870:SHH196875 SRD196870:SRD196875 TAZ196870:TAZ196875 TKV196870:TKV196875 TUR196870:TUR196875 UEN196870:UEN196875 UOJ196870:UOJ196875 UYF196870:UYF196875 VIB196870:VIB196875 VRX196870:VRX196875 WBT196870:WBT196875 WLP196870:WLP196875 WVL196870:WVL196875 D262406:D262411 IZ262406:IZ262411 SV262406:SV262411 ACR262406:ACR262411 AMN262406:AMN262411 AWJ262406:AWJ262411 BGF262406:BGF262411 BQB262406:BQB262411">
      <formula1>"K,M"</formula1>
    </dataValidation>
    <dataValidation type="list" allowBlank="1" showInputMessage="1" showErrorMessage="1" error="Povoleny jsou hodnoty K a M." sqref="BZX262406:BZX262411 CJT262406:CJT262411 CTP262406:CTP262411 DDL262406:DDL262411 DNH262406:DNH262411 DXD262406:DXD262411 EGZ262406:EGZ262411 EQV262406:EQV262411 FAR262406:FAR262411 FKN262406:FKN262411 FUJ262406:FUJ262411 GEF262406:GEF262411 GOB262406:GOB262411 GXX262406:GXX262411 HHT262406:HHT262411 HRP262406:HRP262411 IBL262406:IBL262411 ILH262406:ILH262411 IVD262406:IVD262411 JEZ262406:JEZ262411 JOV262406:JOV262411 JYR262406:JYR262411 KIN262406:KIN262411 KSJ262406:KSJ262411 LCF262406:LCF262411 LMB262406:LMB262411 LVX262406:LVX262411 MFT262406:MFT262411 MPP262406:MPP262411 MZL262406:MZL262411 NJH262406:NJH262411 NTD262406:NTD262411 OCZ262406:OCZ262411 OMV262406:OMV262411 OWR262406:OWR262411 PGN262406:PGN262411 PQJ262406:PQJ262411 QAF262406:QAF262411 QKB262406:QKB262411 QTX262406:QTX262411 RDT262406:RDT262411 RNP262406:RNP262411 RXL262406:RXL262411 SHH262406:SHH262411 SRD262406:SRD262411 TAZ262406:TAZ262411 TKV262406:TKV262411 TUR262406:TUR262411 UEN262406:UEN262411 UOJ262406:UOJ262411 UYF262406:UYF262411 VIB262406:VIB262411 VRX262406:VRX262411 WBT262406:WBT262411 WLP262406:WLP262411 WVL262406:WVL262411 D327942:D327947 IZ327942:IZ327947 SV327942:SV327947 ACR327942:ACR327947 AMN327942:AMN327947 AWJ327942:AWJ327947 BGF327942:BGF327947 BQB327942:BQB327947 BZX327942:BZX327947 CJT327942:CJT327947 CTP327942:CTP327947 DDL327942:DDL327947 DNH327942:DNH327947 DXD327942:DXD327947 EGZ327942:EGZ327947 EQV327942:EQV327947 FAR327942:FAR327947 FKN327942:FKN327947 FUJ327942:FUJ327947 GEF327942:GEF327947 GOB327942:GOB327947 GXX327942:GXX327947 HHT327942:HHT327947 HRP327942:HRP327947 IBL327942:IBL327947 ILH327942:ILH327947 IVD327942:IVD327947 JEZ327942:JEZ327947 JOV327942:JOV327947 JYR327942:JYR327947 KIN327942:KIN327947 KSJ327942:KSJ327947 LCF327942:LCF327947 LMB327942:LMB327947 LVX327942:LVX327947 MFT327942:MFT327947 MPP327942:MPP327947 MZL327942:MZL327947 NJH327942:NJH327947 NTD327942:NTD327947 OCZ327942:OCZ327947 OMV327942:OMV327947 OWR327942:OWR327947 PGN327942:PGN327947">
      <formula1>"K,M"</formula1>
    </dataValidation>
    <dataValidation type="list" allowBlank="1" showInputMessage="1" showErrorMessage="1" error="Povoleny jsou hodnoty K a M." sqref="PQJ327942:PQJ327947 QAF327942:QAF327947 QKB327942:QKB327947 QTX327942:QTX327947 RDT327942:RDT327947 RNP327942:RNP327947 RXL327942:RXL327947 SHH327942:SHH327947 SRD327942:SRD327947 TAZ327942:TAZ327947 TKV327942:TKV327947 TUR327942:TUR327947 UEN327942:UEN327947 UOJ327942:UOJ327947 UYF327942:UYF327947 VIB327942:VIB327947 VRX327942:VRX327947 WBT327942:WBT327947 WLP327942:WLP327947 WVL327942:WVL327947 D393478:D393483 IZ393478:IZ393483 SV393478:SV393483 ACR393478:ACR393483 AMN393478:AMN393483 AWJ393478:AWJ393483 BGF393478:BGF393483 BQB393478:BQB393483 BZX393478:BZX393483 CJT393478:CJT393483 CTP393478:CTP393483 DDL393478:DDL393483 DNH393478:DNH393483 DXD393478:DXD393483 EGZ393478:EGZ393483 EQV393478:EQV393483 FAR393478:FAR393483 FKN393478:FKN393483 FUJ393478:FUJ393483 GEF393478:GEF393483 GOB393478:GOB393483 GXX393478:GXX393483 HHT393478:HHT393483 HRP393478:HRP393483 IBL393478:IBL393483 ILH393478:ILH393483 IVD393478:IVD393483 JEZ393478:JEZ393483 JOV393478:JOV393483 JYR393478:JYR393483 KIN393478:KIN393483 KSJ393478:KSJ393483 LCF393478:LCF393483 LMB393478:LMB393483 LVX393478:LVX393483 MFT393478:MFT393483 MPP393478:MPP393483 MZL393478:MZL393483 NJH393478:NJH393483 NTD393478:NTD393483 OCZ393478:OCZ393483 OMV393478:OMV393483 OWR393478:OWR393483 PGN393478:PGN393483 PQJ393478:PQJ393483 QAF393478:QAF393483 QKB393478:QKB393483 QTX393478:QTX393483 RDT393478:RDT393483 RNP393478:RNP393483 RXL393478:RXL393483 SHH393478:SHH393483 SRD393478:SRD393483 TAZ393478:TAZ393483 TKV393478:TKV393483 TUR393478:TUR393483 UEN393478:UEN393483 UOJ393478:UOJ393483 UYF393478:UYF393483 VIB393478:VIB393483 VRX393478:VRX393483 WBT393478:WBT393483 WLP393478:WLP393483 WVL393478:WVL393483 D459014:D459019 IZ459014:IZ459019 SV459014:SV459019 ACR459014:ACR459019 AMN459014:AMN459019 AWJ459014:AWJ459019 BGF459014:BGF459019 BQB459014:BQB459019 BZX459014:BZX459019 CJT459014:CJT459019 CTP459014:CTP459019 DDL459014:DDL459019 DNH459014:DNH459019 DXD459014:DXD459019 EGZ459014:EGZ459019 EQV459014:EQV459019">
      <formula1>"K,M"</formula1>
    </dataValidation>
    <dataValidation type="list" allowBlank="1" showInputMessage="1" showErrorMessage="1" error="Povoleny jsou hodnoty K a M." sqref="FAR459014:FAR459019 FKN459014:FKN459019 FUJ459014:FUJ459019 GEF459014:GEF459019 GOB459014:GOB459019 GXX459014:GXX459019 HHT459014:HHT459019 HRP459014:HRP459019 IBL459014:IBL459019 ILH459014:ILH459019 IVD459014:IVD459019 JEZ459014:JEZ459019 JOV459014:JOV459019 JYR459014:JYR459019 KIN459014:KIN459019 KSJ459014:KSJ459019 LCF459014:LCF459019 LMB459014:LMB459019 LVX459014:LVX459019 MFT459014:MFT459019 MPP459014:MPP459019 MZL459014:MZL459019 NJH459014:NJH459019 NTD459014:NTD459019 OCZ459014:OCZ459019 OMV459014:OMV459019 OWR459014:OWR459019 PGN459014:PGN459019 PQJ459014:PQJ459019 QAF459014:QAF459019 QKB459014:QKB459019 QTX459014:QTX459019 RDT459014:RDT459019 RNP459014:RNP459019 RXL459014:RXL459019 SHH459014:SHH459019 SRD459014:SRD459019 TAZ459014:TAZ459019 TKV459014:TKV459019 TUR459014:TUR459019 UEN459014:UEN459019 UOJ459014:UOJ459019 UYF459014:UYF459019 VIB459014:VIB459019 VRX459014:VRX459019 WBT459014:WBT459019 WLP459014:WLP459019 WVL459014:WVL459019 D524550:D524555 IZ524550:IZ524555 SV524550:SV524555 ACR524550:ACR524555 AMN524550:AMN524555 AWJ524550:AWJ524555 BGF524550:BGF524555 BQB524550:BQB524555 BZX524550:BZX524555 CJT524550:CJT524555 CTP524550:CTP524555 DDL524550:DDL524555 DNH524550:DNH524555 DXD524550:DXD524555 EGZ524550:EGZ524555 EQV524550:EQV524555 FAR524550:FAR524555 FKN524550:FKN524555 FUJ524550:FUJ524555 GEF524550:GEF524555 GOB524550:GOB524555 GXX524550:GXX524555 HHT524550:HHT524555 HRP524550:HRP524555 IBL524550:IBL524555 ILH524550:ILH524555 IVD524550:IVD524555 JEZ524550:JEZ524555 JOV524550:JOV524555 JYR524550:JYR524555 KIN524550:KIN524555 KSJ524550:KSJ524555 LCF524550:LCF524555 LMB524550:LMB524555 LVX524550:LVX524555 MFT524550:MFT524555 MPP524550:MPP524555 MZL524550:MZL524555 NJH524550:NJH524555 NTD524550:NTD524555 OCZ524550:OCZ524555 OMV524550:OMV524555 OWR524550:OWR524555 PGN524550:PGN524555 PQJ524550:PQJ524555 QAF524550:QAF524555 QKB524550:QKB524555 QTX524550:QTX524555 RDT524550:RDT524555 RNP524550:RNP524555 RXL524550:RXL524555 SHH524550:SHH524555">
      <formula1>"K,M"</formula1>
    </dataValidation>
    <dataValidation type="list" allowBlank="1" showInputMessage="1" showErrorMessage="1" error="Povoleny jsou hodnoty K a M." sqref="SRD524550:SRD524555 TAZ524550:TAZ524555 TKV524550:TKV524555 TUR524550:TUR524555 UEN524550:UEN524555 UOJ524550:UOJ524555 UYF524550:UYF524555 VIB524550:VIB524555 VRX524550:VRX524555 WBT524550:WBT524555 WLP524550:WLP524555 WVL524550:WVL524555 D590086:D590091 IZ590086:IZ590091 SV590086:SV590091 ACR590086:ACR590091 AMN590086:AMN590091 AWJ590086:AWJ590091 BGF590086:BGF590091 BQB590086:BQB590091 BZX590086:BZX590091 CJT590086:CJT590091 CTP590086:CTP590091 DDL590086:DDL590091 DNH590086:DNH590091 DXD590086:DXD590091 EGZ590086:EGZ590091 EQV590086:EQV590091 FAR590086:FAR590091 FKN590086:FKN590091 FUJ590086:FUJ590091 GEF590086:GEF590091 GOB590086:GOB590091 GXX590086:GXX590091 HHT590086:HHT590091 HRP590086:HRP590091 IBL590086:IBL590091 ILH590086:ILH590091 IVD590086:IVD590091 JEZ590086:JEZ590091 JOV590086:JOV590091 JYR590086:JYR590091 KIN590086:KIN590091 KSJ590086:KSJ590091 LCF590086:LCF590091 LMB590086:LMB590091 LVX590086:LVX590091 MFT590086:MFT590091 MPP590086:MPP590091 MZL590086:MZL590091 NJH590086:NJH590091 NTD590086:NTD590091 OCZ590086:OCZ590091 OMV590086:OMV590091 OWR590086:OWR590091 PGN590086:PGN590091 PQJ590086:PQJ590091 QAF590086:QAF590091 QKB590086:QKB590091 QTX590086:QTX590091 RDT590086:RDT590091 RNP590086:RNP590091 RXL590086:RXL590091 SHH590086:SHH590091 SRD590086:SRD590091 TAZ590086:TAZ590091 TKV590086:TKV590091 TUR590086:TUR590091 UEN590086:UEN590091 UOJ590086:UOJ590091 UYF590086:UYF590091 VIB590086:VIB590091 VRX590086:VRX590091 WBT590086:WBT590091 WLP590086:WLP590091 WVL590086:WVL590091 D655622:D655627 IZ655622:IZ655627 SV655622:SV655627 ACR655622:ACR655627 AMN655622:AMN655627 AWJ655622:AWJ655627 BGF655622:BGF655627 BQB655622:BQB655627 BZX655622:BZX655627 CJT655622:CJT655627 CTP655622:CTP655627 DDL655622:DDL655627 DNH655622:DNH655627 DXD655622:DXD655627 EGZ655622:EGZ655627 EQV655622:EQV655627 FAR655622:FAR655627 FKN655622:FKN655627 FUJ655622:FUJ655627 GEF655622:GEF655627 GOB655622:GOB655627 GXX655622:GXX655627 HHT655622:HHT655627 HRP655622:HRP655627">
      <formula1>"K,M"</formula1>
    </dataValidation>
    <dataValidation type="list" allowBlank="1" showInputMessage="1" showErrorMessage="1" error="Povoleny jsou hodnoty K a M." sqref="IBL655622:IBL655627 ILH655622:ILH655627 IVD655622:IVD655627 JEZ655622:JEZ655627 JOV655622:JOV655627 JYR655622:JYR655627 KIN655622:KIN655627 KSJ655622:KSJ655627 LCF655622:LCF655627 LMB655622:LMB655627 LVX655622:LVX655627 MFT655622:MFT655627 MPP655622:MPP655627 MZL655622:MZL655627 NJH655622:NJH655627 NTD655622:NTD655627 OCZ655622:OCZ655627 OMV655622:OMV655627 OWR655622:OWR655627 PGN655622:PGN655627 PQJ655622:PQJ655627 QAF655622:QAF655627 QKB655622:QKB655627 QTX655622:QTX655627 RDT655622:RDT655627 RNP655622:RNP655627 RXL655622:RXL655627 SHH655622:SHH655627 SRD655622:SRD655627 TAZ655622:TAZ655627 TKV655622:TKV655627 TUR655622:TUR655627 UEN655622:UEN655627 UOJ655622:UOJ655627 UYF655622:UYF655627 VIB655622:VIB655627 VRX655622:VRX655627 WBT655622:WBT655627 WLP655622:WLP655627 WVL655622:WVL655627 D721158:D721163 IZ721158:IZ721163 SV721158:SV721163 ACR721158:ACR721163 AMN721158:AMN721163 AWJ721158:AWJ721163 BGF721158:BGF721163 BQB721158:BQB721163 BZX721158:BZX721163 CJT721158:CJT721163 CTP721158:CTP721163 DDL721158:DDL721163 DNH721158:DNH721163 DXD721158:DXD721163 EGZ721158:EGZ721163 EQV721158:EQV721163 FAR721158:FAR721163 FKN721158:FKN721163 FUJ721158:FUJ721163 GEF721158:GEF721163 GOB721158:GOB721163 GXX721158:GXX721163 HHT721158:HHT721163 HRP721158:HRP721163 IBL721158:IBL721163 ILH721158:ILH721163 IVD721158:IVD721163 JEZ721158:JEZ721163 JOV721158:JOV721163 JYR721158:JYR721163 KIN721158:KIN721163 KSJ721158:KSJ721163 LCF721158:LCF721163 LMB721158:LMB721163 LVX721158:LVX721163 MFT721158:MFT721163 MPP721158:MPP721163 MZL721158:MZL721163 NJH721158:NJH721163 NTD721158:NTD721163 OCZ721158:OCZ721163 OMV721158:OMV721163 OWR721158:OWR721163 PGN721158:PGN721163 PQJ721158:PQJ721163 QAF721158:QAF721163 QKB721158:QKB721163 QTX721158:QTX721163 RDT721158:RDT721163 RNP721158:RNP721163 RXL721158:RXL721163 SHH721158:SHH721163 SRD721158:SRD721163 TAZ721158:TAZ721163 TKV721158:TKV721163 TUR721158:TUR721163 UEN721158:UEN721163 UOJ721158:UOJ721163 UYF721158:UYF721163 VIB721158:VIB721163">
      <formula1>"K,M"</formula1>
    </dataValidation>
    <dataValidation type="list" allowBlank="1" showInputMessage="1" showErrorMessage="1" error="Povoleny jsou hodnoty K a M." sqref="VRX721158:VRX721163 WBT721158:WBT721163 WLP721158:WLP721163 WVL721158:WVL721163 D786694:D786699 IZ786694:IZ786699 SV786694:SV786699 ACR786694:ACR786699 AMN786694:AMN786699 AWJ786694:AWJ786699 BGF786694:BGF786699 BQB786694:BQB786699 BZX786694:BZX786699 CJT786694:CJT786699 CTP786694:CTP786699 DDL786694:DDL786699 DNH786694:DNH786699 DXD786694:DXD786699 EGZ786694:EGZ786699 EQV786694:EQV786699 FAR786694:FAR786699 FKN786694:FKN786699 FUJ786694:FUJ786699 GEF786694:GEF786699 GOB786694:GOB786699 GXX786694:GXX786699 HHT786694:HHT786699 HRP786694:HRP786699 IBL786694:IBL786699 ILH786694:ILH786699 IVD786694:IVD786699 JEZ786694:JEZ786699 JOV786694:JOV786699 JYR786694:JYR786699 KIN786694:KIN786699 KSJ786694:KSJ786699 LCF786694:LCF786699 LMB786694:LMB786699 LVX786694:LVX786699 MFT786694:MFT786699 MPP786694:MPP786699 MZL786694:MZL786699 NJH786694:NJH786699 NTD786694:NTD786699 OCZ786694:OCZ786699 OMV786694:OMV786699 OWR786694:OWR786699 PGN786694:PGN786699 PQJ786694:PQJ786699 QAF786694:QAF786699 QKB786694:QKB786699 QTX786694:QTX786699 RDT786694:RDT786699 RNP786694:RNP786699 RXL786694:RXL786699 SHH786694:SHH786699 SRD786694:SRD786699 TAZ786694:TAZ786699 TKV786694:TKV786699 TUR786694:TUR786699 UEN786694:UEN786699 UOJ786694:UOJ786699 UYF786694:UYF786699 VIB786694:VIB786699 VRX786694:VRX786699 WBT786694:WBT786699 WLP786694:WLP786699 WVL786694:WVL786699 D852230:D852235 IZ852230:IZ852235 SV852230:SV852235 ACR852230:ACR852235 AMN852230:AMN852235 AWJ852230:AWJ852235 BGF852230:BGF852235 BQB852230:BQB852235 BZX852230:BZX852235 CJT852230:CJT852235 CTP852230:CTP852235 DDL852230:DDL852235 DNH852230:DNH852235 DXD852230:DXD852235 EGZ852230:EGZ852235 EQV852230:EQV852235 FAR852230:FAR852235 FKN852230:FKN852235 FUJ852230:FUJ852235 GEF852230:GEF852235 GOB852230:GOB852235 GXX852230:GXX852235 HHT852230:HHT852235 HRP852230:HRP852235 IBL852230:IBL852235 ILH852230:ILH852235 IVD852230:IVD852235 JEZ852230:JEZ852235 JOV852230:JOV852235 JYR852230:JYR852235 KIN852230:KIN852235 KSJ852230:KSJ852235">
      <formula1>"K,M"</formula1>
    </dataValidation>
    <dataValidation type="list" allowBlank="1" showInputMessage="1" showErrorMessage="1" error="Povoleny jsou hodnoty K a M." sqref="LCF852230:LCF852235 LMB852230:LMB852235 LVX852230:LVX852235 MFT852230:MFT852235 MPP852230:MPP852235 MZL852230:MZL852235 NJH852230:NJH852235 NTD852230:NTD852235 OCZ852230:OCZ852235 OMV852230:OMV852235 OWR852230:OWR852235 PGN852230:PGN852235 PQJ852230:PQJ852235 QAF852230:QAF852235 QKB852230:QKB852235 QTX852230:QTX852235 RDT852230:RDT852235 RNP852230:RNP852235 RXL852230:RXL852235 SHH852230:SHH852235 SRD852230:SRD852235 TAZ852230:TAZ852235 TKV852230:TKV852235 TUR852230:TUR852235 UEN852230:UEN852235 UOJ852230:UOJ852235 UYF852230:UYF852235 VIB852230:VIB852235 VRX852230:VRX852235 WBT852230:WBT852235 WLP852230:WLP852235 WVL852230:WVL852235 D917766:D917771 IZ917766:IZ917771 SV917766:SV917771 ACR917766:ACR917771 AMN917766:AMN917771 AWJ917766:AWJ917771 BGF917766:BGF917771 BQB917766:BQB917771 BZX917766:BZX917771 CJT917766:CJT917771 CTP917766:CTP917771 DDL917766:DDL917771 DNH917766:DNH917771 DXD917766:DXD917771 EGZ917766:EGZ917771 EQV917766:EQV917771 FAR917766:FAR917771 FKN917766:FKN917771 FUJ917766:FUJ917771 GEF917766:GEF917771 GOB917766:GOB917771 GXX917766:GXX917771 HHT917766:HHT917771 HRP917766:HRP917771 IBL917766:IBL917771 ILH917766:ILH917771 IVD917766:IVD917771 JEZ917766:JEZ917771 JOV917766:JOV917771 JYR917766:JYR917771 KIN917766:KIN917771 KSJ917766:KSJ917771 LCF917766:LCF917771 LMB917766:LMB917771 LVX917766:LVX917771 MFT917766:MFT917771 MPP917766:MPP917771 MZL917766:MZL917771 NJH917766:NJH917771 NTD917766:NTD917771 OCZ917766:OCZ917771 OMV917766:OMV917771 OWR917766:OWR917771 PGN917766:PGN917771 PQJ917766:PQJ917771 QAF917766:QAF917771 QKB917766:QKB917771 QTX917766:QTX917771 RDT917766:RDT917771 RNP917766:RNP917771 RXL917766:RXL917771 SHH917766:SHH917771 SRD917766:SRD917771 TAZ917766:TAZ917771 TKV917766:TKV917771 TUR917766:TUR917771 UEN917766:UEN917771 UOJ917766:UOJ917771 UYF917766:UYF917771 VIB917766:VIB917771 VRX917766:VRX917771 WBT917766:WBT917771 WLP917766:WLP917771 WVL917766:WVL917771 D983302:D983307 IZ983302:IZ983307 SV983302:SV983307 ACR983302:ACR983307">
      <formula1>"K,M"</formula1>
    </dataValidation>
    <dataValidation type="list" allowBlank="1" showInputMessage="1" showErrorMessage="1" error="Povoleny jsou hodnoty K a M." sqref="AMN983302:AMN983307 AWJ983302:AWJ983307 BGF983302:BGF983307 BQB983302:BQB983307 BZX983302:BZX983307 CJT983302:CJT983307 CTP983302:CTP983307 DDL983302:DDL983307 DNH983302:DNH983307 DXD983302:DXD983307 EGZ983302:EGZ983307 EQV983302:EQV983307 FAR983302:FAR983307 FKN983302:FKN983307 FUJ983302:FUJ983307 GEF983302:GEF983307 GOB983302:GOB983307 GXX983302:GXX983307 HHT983302:HHT983307 HRP983302:HRP983307 IBL983302:IBL983307 ILH983302:ILH983307 IVD983302:IVD983307 JEZ983302:JEZ983307 JOV983302:JOV983307 JYR983302:JYR983307 KIN983302:KIN983307 KSJ983302:KSJ983307 LCF983302:LCF983307 LMB983302:LMB983307 LVX983302:LVX983307 MFT983302:MFT983307 MPP983302:MPP983307 MZL983302:MZL983307 NJH983302:NJH983307 NTD983302:NTD983307 OCZ983302:OCZ983307 OMV983302:OMV983307 OWR983302:OWR983307 PGN983302:PGN983307 PQJ983302:PQJ983307 QAF983302:QAF983307 QKB983302:QKB983307 QTX983302:QTX983307 RDT983302:RDT983307 RNP983302:RNP983307 RXL983302:RXL983307 SHH983302:SHH983307 SRD983302:SRD983307 TAZ983302:TAZ983307 TKV983302:TKV983307 TUR983302:TUR983307 UEN983302:UEN983307 UOJ983302:UOJ983307 UYF983302:UYF983307 VIB983302:VIB983307 VRX983302:VRX983307 WBT983302:WBT983307 WLP983302:WLP983307 WVL983302:WVL983307 WVL267 WLP267 WBT267 VRX267 VIB267 UYF267 UOJ267 UEN267 TUR267 TKV267 TAZ267 SRD267 SHH267 RXL267 RNP267 RDT267 QTX267 QKB267 QAF267 PQJ267 PGN267 OWR267 OMV267 OCZ267 NTD267 NJH267 MZL267 MPP267 MFT267 LVX267 LMB267 LCF267 KSJ267 KIN267 JYR267 JOV267 JEZ267 IVD267 ILH267 IBL267">
      <formula1>"K,M"</formula1>
    </dataValidation>
    <dataValidation type="list" allowBlank="1" showInputMessage="1" showErrorMessage="1" error="Povoleny jsou hodnoty K a M." sqref="HRP267 HHT267 GXX267 GOB267 GEF267 FUJ267 FKN267 FAR267 EQV267 EGZ267 DXD267 DNH267 DDL267 CTP267 CJT267 BZX267 BQB267 BGF267 AWJ267 AMN267 ACR267 SV267 IZ267 D267">
      <formula1>"K,M"</formula1>
    </dataValidation>
  </dataValidations>
  <hyperlinks>
    <hyperlink ref="F1:G1" location="C2" tooltip="Krycí list rozpočtu" display="1) Krycí list rozpočtu"/>
    <hyperlink ref="H1:K1" location="C86" tooltip="Rekapitulace rozpočtu" display="2) Rekapitulace rozpočtu"/>
    <hyperlink ref="L1" location="C143" tooltip="Rozpočet" display="3) Rozpočet"/>
    <hyperlink ref="S1:T1" location="'Rekapitulace stavby'!C2" tooltip="Rekapitulace stavby" display="Rekapitulace stavby"/>
  </hyperlink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57"/>
  <sheetViews>
    <sheetView workbookViewId="0" topLeftCell="A235">
      <selection activeCell="F242" sqref="F242:Q242"/>
    </sheetView>
  </sheetViews>
  <sheetFormatPr defaultColWidth="9.140625" defaultRowHeight="15"/>
  <cols>
    <col min="1" max="1" width="7.140625" style="6" customWidth="1"/>
    <col min="2" max="2" width="1.421875" style="6" customWidth="1"/>
    <col min="3" max="3" width="3.57421875" style="6" customWidth="1"/>
    <col min="4" max="4" width="3.7109375" style="6" customWidth="1"/>
    <col min="5" max="5" width="14.7109375" style="6" customWidth="1"/>
    <col min="6" max="7" width="9.57421875" style="6" customWidth="1"/>
    <col min="8" max="8" width="10.7109375" style="6" customWidth="1"/>
    <col min="9" max="9" width="6.00390625" style="6" customWidth="1"/>
    <col min="10" max="10" width="4.421875" style="6" customWidth="1"/>
    <col min="11" max="11" width="9.8515625" style="6" customWidth="1"/>
    <col min="12" max="12" width="10.28125" style="6" customWidth="1"/>
    <col min="13" max="14" width="5.140625" style="6" customWidth="1"/>
    <col min="15" max="15" width="1.7109375" style="6" customWidth="1"/>
    <col min="16" max="16" width="10.7109375" style="6" customWidth="1"/>
    <col min="17" max="17" width="3.57421875" style="6" customWidth="1"/>
    <col min="18" max="18" width="1.421875" style="6" customWidth="1"/>
    <col min="19" max="19" width="7.00390625" style="6" customWidth="1"/>
    <col min="20" max="20" width="25.421875" style="6" hidden="1" customWidth="1"/>
    <col min="21" max="21" width="14.00390625" style="6" hidden="1" customWidth="1"/>
    <col min="22" max="22" width="10.57421875" style="6" hidden="1" customWidth="1"/>
    <col min="23" max="23" width="14.00390625" style="6" hidden="1" customWidth="1"/>
    <col min="24" max="24" width="10.421875" style="6" hidden="1" customWidth="1"/>
    <col min="25" max="25" width="12.8515625" style="6" hidden="1" customWidth="1"/>
    <col min="26" max="26" width="9.421875" style="6" hidden="1" customWidth="1"/>
    <col min="27" max="27" width="12.8515625" style="6" hidden="1" customWidth="1"/>
    <col min="28" max="28" width="14.00390625" style="6" hidden="1" customWidth="1"/>
    <col min="29" max="29" width="9.421875" style="6" customWidth="1"/>
    <col min="30" max="30" width="12.8515625" style="6" customWidth="1"/>
    <col min="31" max="31" width="14.00390625" style="6" customWidth="1"/>
    <col min="32" max="43" width="9.140625" style="6" customWidth="1"/>
    <col min="44" max="64" width="9.140625" style="6" hidden="1" customWidth="1"/>
    <col min="65" max="256" width="9.140625" style="6" customWidth="1"/>
    <col min="257" max="257" width="7.140625" style="6" customWidth="1"/>
    <col min="258" max="258" width="1.421875" style="6" customWidth="1"/>
    <col min="259" max="259" width="3.57421875" style="6" customWidth="1"/>
    <col min="260" max="260" width="3.7109375" style="6" customWidth="1"/>
    <col min="261" max="261" width="14.7109375" style="6" customWidth="1"/>
    <col min="262" max="263" width="9.57421875" style="6" customWidth="1"/>
    <col min="264" max="264" width="10.7109375" style="6" customWidth="1"/>
    <col min="265" max="265" width="6.00390625" style="6" customWidth="1"/>
    <col min="266" max="266" width="4.421875" style="6" customWidth="1"/>
    <col min="267" max="267" width="9.8515625" style="6" customWidth="1"/>
    <col min="268" max="268" width="10.28125" style="6" customWidth="1"/>
    <col min="269" max="270" width="5.140625" style="6" customWidth="1"/>
    <col min="271" max="271" width="1.7109375" style="6" customWidth="1"/>
    <col min="272" max="272" width="10.7109375" style="6" customWidth="1"/>
    <col min="273" max="273" width="3.57421875" style="6" customWidth="1"/>
    <col min="274" max="274" width="1.421875" style="6" customWidth="1"/>
    <col min="275" max="275" width="7.00390625" style="6" customWidth="1"/>
    <col min="276" max="284" width="9.140625" style="6" hidden="1" customWidth="1"/>
    <col min="285" max="285" width="9.421875" style="6" customWidth="1"/>
    <col min="286" max="286" width="12.8515625" style="6" customWidth="1"/>
    <col min="287" max="287" width="14.00390625" style="6" customWidth="1"/>
    <col min="288" max="299" width="9.140625" style="6" customWidth="1"/>
    <col min="300" max="320" width="9.140625" style="6" hidden="1" customWidth="1"/>
    <col min="321" max="512" width="9.140625" style="6" customWidth="1"/>
    <col min="513" max="513" width="7.140625" style="6" customWidth="1"/>
    <col min="514" max="514" width="1.421875" style="6" customWidth="1"/>
    <col min="515" max="515" width="3.57421875" style="6" customWidth="1"/>
    <col min="516" max="516" width="3.7109375" style="6" customWidth="1"/>
    <col min="517" max="517" width="14.7109375" style="6" customWidth="1"/>
    <col min="518" max="519" width="9.57421875" style="6" customWidth="1"/>
    <col min="520" max="520" width="10.7109375" style="6" customWidth="1"/>
    <col min="521" max="521" width="6.00390625" style="6" customWidth="1"/>
    <col min="522" max="522" width="4.421875" style="6" customWidth="1"/>
    <col min="523" max="523" width="9.8515625" style="6" customWidth="1"/>
    <col min="524" max="524" width="10.28125" style="6" customWidth="1"/>
    <col min="525" max="526" width="5.140625" style="6" customWidth="1"/>
    <col min="527" max="527" width="1.7109375" style="6" customWidth="1"/>
    <col min="528" max="528" width="10.7109375" style="6" customWidth="1"/>
    <col min="529" max="529" width="3.57421875" style="6" customWidth="1"/>
    <col min="530" max="530" width="1.421875" style="6" customWidth="1"/>
    <col min="531" max="531" width="7.00390625" style="6" customWidth="1"/>
    <col min="532" max="540" width="9.140625" style="6" hidden="1" customWidth="1"/>
    <col min="541" max="541" width="9.421875" style="6" customWidth="1"/>
    <col min="542" max="542" width="12.8515625" style="6" customWidth="1"/>
    <col min="543" max="543" width="14.00390625" style="6" customWidth="1"/>
    <col min="544" max="555" width="9.140625" style="6" customWidth="1"/>
    <col min="556" max="576" width="9.140625" style="6" hidden="1" customWidth="1"/>
    <col min="577" max="768" width="9.140625" style="6" customWidth="1"/>
    <col min="769" max="769" width="7.140625" style="6" customWidth="1"/>
    <col min="770" max="770" width="1.421875" style="6" customWidth="1"/>
    <col min="771" max="771" width="3.57421875" style="6" customWidth="1"/>
    <col min="772" max="772" width="3.7109375" style="6" customWidth="1"/>
    <col min="773" max="773" width="14.7109375" style="6" customWidth="1"/>
    <col min="774" max="775" width="9.57421875" style="6" customWidth="1"/>
    <col min="776" max="776" width="10.7109375" style="6" customWidth="1"/>
    <col min="777" max="777" width="6.00390625" style="6" customWidth="1"/>
    <col min="778" max="778" width="4.421875" style="6" customWidth="1"/>
    <col min="779" max="779" width="9.8515625" style="6" customWidth="1"/>
    <col min="780" max="780" width="10.28125" style="6" customWidth="1"/>
    <col min="781" max="782" width="5.140625" style="6" customWidth="1"/>
    <col min="783" max="783" width="1.7109375" style="6" customWidth="1"/>
    <col min="784" max="784" width="10.7109375" style="6" customWidth="1"/>
    <col min="785" max="785" width="3.57421875" style="6" customWidth="1"/>
    <col min="786" max="786" width="1.421875" style="6" customWidth="1"/>
    <col min="787" max="787" width="7.00390625" style="6" customWidth="1"/>
    <col min="788" max="796" width="9.140625" style="6" hidden="1" customWidth="1"/>
    <col min="797" max="797" width="9.421875" style="6" customWidth="1"/>
    <col min="798" max="798" width="12.8515625" style="6" customWidth="1"/>
    <col min="799" max="799" width="14.00390625" style="6" customWidth="1"/>
    <col min="800" max="811" width="9.140625" style="6" customWidth="1"/>
    <col min="812" max="832" width="9.140625" style="6" hidden="1" customWidth="1"/>
    <col min="833" max="1024" width="9.140625" style="6" customWidth="1"/>
    <col min="1025" max="1025" width="7.140625" style="6" customWidth="1"/>
    <col min="1026" max="1026" width="1.421875" style="6" customWidth="1"/>
    <col min="1027" max="1027" width="3.57421875" style="6" customWidth="1"/>
    <col min="1028" max="1028" width="3.7109375" style="6" customWidth="1"/>
    <col min="1029" max="1029" width="14.7109375" style="6" customWidth="1"/>
    <col min="1030" max="1031" width="9.57421875" style="6" customWidth="1"/>
    <col min="1032" max="1032" width="10.7109375" style="6" customWidth="1"/>
    <col min="1033" max="1033" width="6.00390625" style="6" customWidth="1"/>
    <col min="1034" max="1034" width="4.421875" style="6" customWidth="1"/>
    <col min="1035" max="1035" width="9.8515625" style="6" customWidth="1"/>
    <col min="1036" max="1036" width="10.28125" style="6" customWidth="1"/>
    <col min="1037" max="1038" width="5.140625" style="6" customWidth="1"/>
    <col min="1039" max="1039" width="1.7109375" style="6" customWidth="1"/>
    <col min="1040" max="1040" width="10.7109375" style="6" customWidth="1"/>
    <col min="1041" max="1041" width="3.57421875" style="6" customWidth="1"/>
    <col min="1042" max="1042" width="1.421875" style="6" customWidth="1"/>
    <col min="1043" max="1043" width="7.00390625" style="6" customWidth="1"/>
    <col min="1044" max="1052" width="9.140625" style="6" hidden="1" customWidth="1"/>
    <col min="1053" max="1053" width="9.421875" style="6" customWidth="1"/>
    <col min="1054" max="1054" width="12.8515625" style="6" customWidth="1"/>
    <col min="1055" max="1055" width="14.00390625" style="6" customWidth="1"/>
    <col min="1056" max="1067" width="9.140625" style="6" customWidth="1"/>
    <col min="1068" max="1088" width="9.140625" style="6" hidden="1" customWidth="1"/>
    <col min="1089" max="1280" width="9.140625" style="6" customWidth="1"/>
    <col min="1281" max="1281" width="7.140625" style="6" customWidth="1"/>
    <col min="1282" max="1282" width="1.421875" style="6" customWidth="1"/>
    <col min="1283" max="1283" width="3.57421875" style="6" customWidth="1"/>
    <col min="1284" max="1284" width="3.7109375" style="6" customWidth="1"/>
    <col min="1285" max="1285" width="14.7109375" style="6" customWidth="1"/>
    <col min="1286" max="1287" width="9.57421875" style="6" customWidth="1"/>
    <col min="1288" max="1288" width="10.7109375" style="6" customWidth="1"/>
    <col min="1289" max="1289" width="6.00390625" style="6" customWidth="1"/>
    <col min="1290" max="1290" width="4.421875" style="6" customWidth="1"/>
    <col min="1291" max="1291" width="9.8515625" style="6" customWidth="1"/>
    <col min="1292" max="1292" width="10.28125" style="6" customWidth="1"/>
    <col min="1293" max="1294" width="5.140625" style="6" customWidth="1"/>
    <col min="1295" max="1295" width="1.7109375" style="6" customWidth="1"/>
    <col min="1296" max="1296" width="10.7109375" style="6" customWidth="1"/>
    <col min="1297" max="1297" width="3.57421875" style="6" customWidth="1"/>
    <col min="1298" max="1298" width="1.421875" style="6" customWidth="1"/>
    <col min="1299" max="1299" width="7.00390625" style="6" customWidth="1"/>
    <col min="1300" max="1308" width="9.140625" style="6" hidden="1" customWidth="1"/>
    <col min="1309" max="1309" width="9.421875" style="6" customWidth="1"/>
    <col min="1310" max="1310" width="12.8515625" style="6" customWidth="1"/>
    <col min="1311" max="1311" width="14.00390625" style="6" customWidth="1"/>
    <col min="1312" max="1323" width="9.140625" style="6" customWidth="1"/>
    <col min="1324" max="1344" width="9.140625" style="6" hidden="1" customWidth="1"/>
    <col min="1345" max="1536" width="9.140625" style="6" customWidth="1"/>
    <col min="1537" max="1537" width="7.140625" style="6" customWidth="1"/>
    <col min="1538" max="1538" width="1.421875" style="6" customWidth="1"/>
    <col min="1539" max="1539" width="3.57421875" style="6" customWidth="1"/>
    <col min="1540" max="1540" width="3.7109375" style="6" customWidth="1"/>
    <col min="1541" max="1541" width="14.7109375" style="6" customWidth="1"/>
    <col min="1542" max="1543" width="9.57421875" style="6" customWidth="1"/>
    <col min="1544" max="1544" width="10.7109375" style="6" customWidth="1"/>
    <col min="1545" max="1545" width="6.00390625" style="6" customWidth="1"/>
    <col min="1546" max="1546" width="4.421875" style="6" customWidth="1"/>
    <col min="1547" max="1547" width="9.8515625" style="6" customWidth="1"/>
    <col min="1548" max="1548" width="10.28125" style="6" customWidth="1"/>
    <col min="1549" max="1550" width="5.140625" style="6" customWidth="1"/>
    <col min="1551" max="1551" width="1.7109375" style="6" customWidth="1"/>
    <col min="1552" max="1552" width="10.7109375" style="6" customWidth="1"/>
    <col min="1553" max="1553" width="3.57421875" style="6" customWidth="1"/>
    <col min="1554" max="1554" width="1.421875" style="6" customWidth="1"/>
    <col min="1555" max="1555" width="7.00390625" style="6" customWidth="1"/>
    <col min="1556" max="1564" width="9.140625" style="6" hidden="1" customWidth="1"/>
    <col min="1565" max="1565" width="9.421875" style="6" customWidth="1"/>
    <col min="1566" max="1566" width="12.8515625" style="6" customWidth="1"/>
    <col min="1567" max="1567" width="14.00390625" style="6" customWidth="1"/>
    <col min="1568" max="1579" width="9.140625" style="6" customWidth="1"/>
    <col min="1580" max="1600" width="9.140625" style="6" hidden="1" customWidth="1"/>
    <col min="1601" max="1792" width="9.140625" style="6" customWidth="1"/>
    <col min="1793" max="1793" width="7.140625" style="6" customWidth="1"/>
    <col min="1794" max="1794" width="1.421875" style="6" customWidth="1"/>
    <col min="1795" max="1795" width="3.57421875" style="6" customWidth="1"/>
    <col min="1796" max="1796" width="3.7109375" style="6" customWidth="1"/>
    <col min="1797" max="1797" width="14.7109375" style="6" customWidth="1"/>
    <col min="1798" max="1799" width="9.57421875" style="6" customWidth="1"/>
    <col min="1800" max="1800" width="10.7109375" style="6" customWidth="1"/>
    <col min="1801" max="1801" width="6.00390625" style="6" customWidth="1"/>
    <col min="1802" max="1802" width="4.421875" style="6" customWidth="1"/>
    <col min="1803" max="1803" width="9.8515625" style="6" customWidth="1"/>
    <col min="1804" max="1804" width="10.28125" style="6" customWidth="1"/>
    <col min="1805" max="1806" width="5.140625" style="6" customWidth="1"/>
    <col min="1807" max="1807" width="1.7109375" style="6" customWidth="1"/>
    <col min="1808" max="1808" width="10.7109375" style="6" customWidth="1"/>
    <col min="1809" max="1809" width="3.57421875" style="6" customWidth="1"/>
    <col min="1810" max="1810" width="1.421875" style="6" customWidth="1"/>
    <col min="1811" max="1811" width="7.00390625" style="6" customWidth="1"/>
    <col min="1812" max="1820" width="9.140625" style="6" hidden="1" customWidth="1"/>
    <col min="1821" max="1821" width="9.421875" style="6" customWidth="1"/>
    <col min="1822" max="1822" width="12.8515625" style="6" customWidth="1"/>
    <col min="1823" max="1823" width="14.00390625" style="6" customWidth="1"/>
    <col min="1824" max="1835" width="9.140625" style="6" customWidth="1"/>
    <col min="1836" max="1856" width="9.140625" style="6" hidden="1" customWidth="1"/>
    <col min="1857" max="2048" width="9.140625" style="6" customWidth="1"/>
    <col min="2049" max="2049" width="7.140625" style="6" customWidth="1"/>
    <col min="2050" max="2050" width="1.421875" style="6" customWidth="1"/>
    <col min="2051" max="2051" width="3.57421875" style="6" customWidth="1"/>
    <col min="2052" max="2052" width="3.7109375" style="6" customWidth="1"/>
    <col min="2053" max="2053" width="14.7109375" style="6" customWidth="1"/>
    <col min="2054" max="2055" width="9.57421875" style="6" customWidth="1"/>
    <col min="2056" max="2056" width="10.7109375" style="6" customWidth="1"/>
    <col min="2057" max="2057" width="6.00390625" style="6" customWidth="1"/>
    <col min="2058" max="2058" width="4.421875" style="6" customWidth="1"/>
    <col min="2059" max="2059" width="9.8515625" style="6" customWidth="1"/>
    <col min="2060" max="2060" width="10.28125" style="6" customWidth="1"/>
    <col min="2061" max="2062" width="5.140625" style="6" customWidth="1"/>
    <col min="2063" max="2063" width="1.7109375" style="6" customWidth="1"/>
    <col min="2064" max="2064" width="10.7109375" style="6" customWidth="1"/>
    <col min="2065" max="2065" width="3.57421875" style="6" customWidth="1"/>
    <col min="2066" max="2066" width="1.421875" style="6" customWidth="1"/>
    <col min="2067" max="2067" width="7.00390625" style="6" customWidth="1"/>
    <col min="2068" max="2076" width="9.140625" style="6" hidden="1" customWidth="1"/>
    <col min="2077" max="2077" width="9.421875" style="6" customWidth="1"/>
    <col min="2078" max="2078" width="12.8515625" style="6" customWidth="1"/>
    <col min="2079" max="2079" width="14.00390625" style="6" customWidth="1"/>
    <col min="2080" max="2091" width="9.140625" style="6" customWidth="1"/>
    <col min="2092" max="2112" width="9.140625" style="6" hidden="1" customWidth="1"/>
    <col min="2113" max="2304" width="9.140625" style="6" customWidth="1"/>
    <col min="2305" max="2305" width="7.140625" style="6" customWidth="1"/>
    <col min="2306" max="2306" width="1.421875" style="6" customWidth="1"/>
    <col min="2307" max="2307" width="3.57421875" style="6" customWidth="1"/>
    <col min="2308" max="2308" width="3.7109375" style="6" customWidth="1"/>
    <col min="2309" max="2309" width="14.7109375" style="6" customWidth="1"/>
    <col min="2310" max="2311" width="9.57421875" style="6" customWidth="1"/>
    <col min="2312" max="2312" width="10.7109375" style="6" customWidth="1"/>
    <col min="2313" max="2313" width="6.00390625" style="6" customWidth="1"/>
    <col min="2314" max="2314" width="4.421875" style="6" customWidth="1"/>
    <col min="2315" max="2315" width="9.8515625" style="6" customWidth="1"/>
    <col min="2316" max="2316" width="10.28125" style="6" customWidth="1"/>
    <col min="2317" max="2318" width="5.140625" style="6" customWidth="1"/>
    <col min="2319" max="2319" width="1.7109375" style="6" customWidth="1"/>
    <col min="2320" max="2320" width="10.7109375" style="6" customWidth="1"/>
    <col min="2321" max="2321" width="3.57421875" style="6" customWidth="1"/>
    <col min="2322" max="2322" width="1.421875" style="6" customWidth="1"/>
    <col min="2323" max="2323" width="7.00390625" style="6" customWidth="1"/>
    <col min="2324" max="2332" width="9.140625" style="6" hidden="1" customWidth="1"/>
    <col min="2333" max="2333" width="9.421875" style="6" customWidth="1"/>
    <col min="2334" max="2334" width="12.8515625" style="6" customWidth="1"/>
    <col min="2335" max="2335" width="14.00390625" style="6" customWidth="1"/>
    <col min="2336" max="2347" width="9.140625" style="6" customWidth="1"/>
    <col min="2348" max="2368" width="9.140625" style="6" hidden="1" customWidth="1"/>
    <col min="2369" max="2560" width="9.140625" style="6" customWidth="1"/>
    <col min="2561" max="2561" width="7.140625" style="6" customWidth="1"/>
    <col min="2562" max="2562" width="1.421875" style="6" customWidth="1"/>
    <col min="2563" max="2563" width="3.57421875" style="6" customWidth="1"/>
    <col min="2564" max="2564" width="3.7109375" style="6" customWidth="1"/>
    <col min="2565" max="2565" width="14.7109375" style="6" customWidth="1"/>
    <col min="2566" max="2567" width="9.57421875" style="6" customWidth="1"/>
    <col min="2568" max="2568" width="10.7109375" style="6" customWidth="1"/>
    <col min="2569" max="2569" width="6.00390625" style="6" customWidth="1"/>
    <col min="2570" max="2570" width="4.421875" style="6" customWidth="1"/>
    <col min="2571" max="2571" width="9.8515625" style="6" customWidth="1"/>
    <col min="2572" max="2572" width="10.28125" style="6" customWidth="1"/>
    <col min="2573" max="2574" width="5.140625" style="6" customWidth="1"/>
    <col min="2575" max="2575" width="1.7109375" style="6" customWidth="1"/>
    <col min="2576" max="2576" width="10.7109375" style="6" customWidth="1"/>
    <col min="2577" max="2577" width="3.57421875" style="6" customWidth="1"/>
    <col min="2578" max="2578" width="1.421875" style="6" customWidth="1"/>
    <col min="2579" max="2579" width="7.00390625" style="6" customWidth="1"/>
    <col min="2580" max="2588" width="9.140625" style="6" hidden="1" customWidth="1"/>
    <col min="2589" max="2589" width="9.421875" style="6" customWidth="1"/>
    <col min="2590" max="2590" width="12.8515625" style="6" customWidth="1"/>
    <col min="2591" max="2591" width="14.00390625" style="6" customWidth="1"/>
    <col min="2592" max="2603" width="9.140625" style="6" customWidth="1"/>
    <col min="2604" max="2624" width="9.140625" style="6" hidden="1" customWidth="1"/>
    <col min="2625" max="2816" width="9.140625" style="6" customWidth="1"/>
    <col min="2817" max="2817" width="7.140625" style="6" customWidth="1"/>
    <col min="2818" max="2818" width="1.421875" style="6" customWidth="1"/>
    <col min="2819" max="2819" width="3.57421875" style="6" customWidth="1"/>
    <col min="2820" max="2820" width="3.7109375" style="6" customWidth="1"/>
    <col min="2821" max="2821" width="14.7109375" style="6" customWidth="1"/>
    <col min="2822" max="2823" width="9.57421875" style="6" customWidth="1"/>
    <col min="2824" max="2824" width="10.7109375" style="6" customWidth="1"/>
    <col min="2825" max="2825" width="6.00390625" style="6" customWidth="1"/>
    <col min="2826" max="2826" width="4.421875" style="6" customWidth="1"/>
    <col min="2827" max="2827" width="9.8515625" style="6" customWidth="1"/>
    <col min="2828" max="2828" width="10.28125" style="6" customWidth="1"/>
    <col min="2829" max="2830" width="5.140625" style="6" customWidth="1"/>
    <col min="2831" max="2831" width="1.7109375" style="6" customWidth="1"/>
    <col min="2832" max="2832" width="10.7109375" style="6" customWidth="1"/>
    <col min="2833" max="2833" width="3.57421875" style="6" customWidth="1"/>
    <col min="2834" max="2834" width="1.421875" style="6" customWidth="1"/>
    <col min="2835" max="2835" width="7.00390625" style="6" customWidth="1"/>
    <col min="2836" max="2844" width="9.140625" style="6" hidden="1" customWidth="1"/>
    <col min="2845" max="2845" width="9.421875" style="6" customWidth="1"/>
    <col min="2846" max="2846" width="12.8515625" style="6" customWidth="1"/>
    <col min="2847" max="2847" width="14.00390625" style="6" customWidth="1"/>
    <col min="2848" max="2859" width="9.140625" style="6" customWidth="1"/>
    <col min="2860" max="2880" width="9.140625" style="6" hidden="1" customWidth="1"/>
    <col min="2881" max="3072" width="9.140625" style="6" customWidth="1"/>
    <col min="3073" max="3073" width="7.140625" style="6" customWidth="1"/>
    <col min="3074" max="3074" width="1.421875" style="6" customWidth="1"/>
    <col min="3075" max="3075" width="3.57421875" style="6" customWidth="1"/>
    <col min="3076" max="3076" width="3.7109375" style="6" customWidth="1"/>
    <col min="3077" max="3077" width="14.7109375" style="6" customWidth="1"/>
    <col min="3078" max="3079" width="9.57421875" style="6" customWidth="1"/>
    <col min="3080" max="3080" width="10.7109375" style="6" customWidth="1"/>
    <col min="3081" max="3081" width="6.00390625" style="6" customWidth="1"/>
    <col min="3082" max="3082" width="4.421875" style="6" customWidth="1"/>
    <col min="3083" max="3083" width="9.8515625" style="6" customWidth="1"/>
    <col min="3084" max="3084" width="10.28125" style="6" customWidth="1"/>
    <col min="3085" max="3086" width="5.140625" style="6" customWidth="1"/>
    <col min="3087" max="3087" width="1.7109375" style="6" customWidth="1"/>
    <col min="3088" max="3088" width="10.7109375" style="6" customWidth="1"/>
    <col min="3089" max="3089" width="3.57421875" style="6" customWidth="1"/>
    <col min="3090" max="3090" width="1.421875" style="6" customWidth="1"/>
    <col min="3091" max="3091" width="7.00390625" style="6" customWidth="1"/>
    <col min="3092" max="3100" width="9.140625" style="6" hidden="1" customWidth="1"/>
    <col min="3101" max="3101" width="9.421875" style="6" customWidth="1"/>
    <col min="3102" max="3102" width="12.8515625" style="6" customWidth="1"/>
    <col min="3103" max="3103" width="14.00390625" style="6" customWidth="1"/>
    <col min="3104" max="3115" width="9.140625" style="6" customWidth="1"/>
    <col min="3116" max="3136" width="9.140625" style="6" hidden="1" customWidth="1"/>
    <col min="3137" max="3328" width="9.140625" style="6" customWidth="1"/>
    <col min="3329" max="3329" width="7.140625" style="6" customWidth="1"/>
    <col min="3330" max="3330" width="1.421875" style="6" customWidth="1"/>
    <col min="3331" max="3331" width="3.57421875" style="6" customWidth="1"/>
    <col min="3332" max="3332" width="3.7109375" style="6" customWidth="1"/>
    <col min="3333" max="3333" width="14.7109375" style="6" customWidth="1"/>
    <col min="3334" max="3335" width="9.57421875" style="6" customWidth="1"/>
    <col min="3336" max="3336" width="10.7109375" style="6" customWidth="1"/>
    <col min="3337" max="3337" width="6.00390625" style="6" customWidth="1"/>
    <col min="3338" max="3338" width="4.421875" style="6" customWidth="1"/>
    <col min="3339" max="3339" width="9.8515625" style="6" customWidth="1"/>
    <col min="3340" max="3340" width="10.28125" style="6" customWidth="1"/>
    <col min="3341" max="3342" width="5.140625" style="6" customWidth="1"/>
    <col min="3343" max="3343" width="1.7109375" style="6" customWidth="1"/>
    <col min="3344" max="3344" width="10.7109375" style="6" customWidth="1"/>
    <col min="3345" max="3345" width="3.57421875" style="6" customWidth="1"/>
    <col min="3346" max="3346" width="1.421875" style="6" customWidth="1"/>
    <col min="3347" max="3347" width="7.00390625" style="6" customWidth="1"/>
    <col min="3348" max="3356" width="9.140625" style="6" hidden="1" customWidth="1"/>
    <col min="3357" max="3357" width="9.421875" style="6" customWidth="1"/>
    <col min="3358" max="3358" width="12.8515625" style="6" customWidth="1"/>
    <col min="3359" max="3359" width="14.00390625" style="6" customWidth="1"/>
    <col min="3360" max="3371" width="9.140625" style="6" customWidth="1"/>
    <col min="3372" max="3392" width="9.140625" style="6" hidden="1" customWidth="1"/>
    <col min="3393" max="3584" width="9.140625" style="6" customWidth="1"/>
    <col min="3585" max="3585" width="7.140625" style="6" customWidth="1"/>
    <col min="3586" max="3586" width="1.421875" style="6" customWidth="1"/>
    <col min="3587" max="3587" width="3.57421875" style="6" customWidth="1"/>
    <col min="3588" max="3588" width="3.7109375" style="6" customWidth="1"/>
    <col min="3589" max="3589" width="14.7109375" style="6" customWidth="1"/>
    <col min="3590" max="3591" width="9.57421875" style="6" customWidth="1"/>
    <col min="3592" max="3592" width="10.7109375" style="6" customWidth="1"/>
    <col min="3593" max="3593" width="6.00390625" style="6" customWidth="1"/>
    <col min="3594" max="3594" width="4.421875" style="6" customWidth="1"/>
    <col min="3595" max="3595" width="9.8515625" style="6" customWidth="1"/>
    <col min="3596" max="3596" width="10.28125" style="6" customWidth="1"/>
    <col min="3597" max="3598" width="5.140625" style="6" customWidth="1"/>
    <col min="3599" max="3599" width="1.7109375" style="6" customWidth="1"/>
    <col min="3600" max="3600" width="10.7109375" style="6" customWidth="1"/>
    <col min="3601" max="3601" width="3.57421875" style="6" customWidth="1"/>
    <col min="3602" max="3602" width="1.421875" style="6" customWidth="1"/>
    <col min="3603" max="3603" width="7.00390625" style="6" customWidth="1"/>
    <col min="3604" max="3612" width="9.140625" style="6" hidden="1" customWidth="1"/>
    <col min="3613" max="3613" width="9.421875" style="6" customWidth="1"/>
    <col min="3614" max="3614" width="12.8515625" style="6" customWidth="1"/>
    <col min="3615" max="3615" width="14.00390625" style="6" customWidth="1"/>
    <col min="3616" max="3627" width="9.140625" style="6" customWidth="1"/>
    <col min="3628" max="3648" width="9.140625" style="6" hidden="1" customWidth="1"/>
    <col min="3649" max="3840" width="9.140625" style="6" customWidth="1"/>
    <col min="3841" max="3841" width="7.140625" style="6" customWidth="1"/>
    <col min="3842" max="3842" width="1.421875" style="6" customWidth="1"/>
    <col min="3843" max="3843" width="3.57421875" style="6" customWidth="1"/>
    <col min="3844" max="3844" width="3.7109375" style="6" customWidth="1"/>
    <col min="3845" max="3845" width="14.7109375" style="6" customWidth="1"/>
    <col min="3846" max="3847" width="9.57421875" style="6" customWidth="1"/>
    <col min="3848" max="3848" width="10.7109375" style="6" customWidth="1"/>
    <col min="3849" max="3849" width="6.00390625" style="6" customWidth="1"/>
    <col min="3850" max="3850" width="4.421875" style="6" customWidth="1"/>
    <col min="3851" max="3851" width="9.8515625" style="6" customWidth="1"/>
    <col min="3852" max="3852" width="10.28125" style="6" customWidth="1"/>
    <col min="3853" max="3854" width="5.140625" style="6" customWidth="1"/>
    <col min="3855" max="3855" width="1.7109375" style="6" customWidth="1"/>
    <col min="3856" max="3856" width="10.7109375" style="6" customWidth="1"/>
    <col min="3857" max="3857" width="3.57421875" style="6" customWidth="1"/>
    <col min="3858" max="3858" width="1.421875" style="6" customWidth="1"/>
    <col min="3859" max="3859" width="7.00390625" style="6" customWidth="1"/>
    <col min="3860" max="3868" width="9.140625" style="6" hidden="1" customWidth="1"/>
    <col min="3869" max="3869" width="9.421875" style="6" customWidth="1"/>
    <col min="3870" max="3870" width="12.8515625" style="6" customWidth="1"/>
    <col min="3871" max="3871" width="14.00390625" style="6" customWidth="1"/>
    <col min="3872" max="3883" width="9.140625" style="6" customWidth="1"/>
    <col min="3884" max="3904" width="9.140625" style="6" hidden="1" customWidth="1"/>
    <col min="3905" max="4096" width="9.140625" style="6" customWidth="1"/>
    <col min="4097" max="4097" width="7.140625" style="6" customWidth="1"/>
    <col min="4098" max="4098" width="1.421875" style="6" customWidth="1"/>
    <col min="4099" max="4099" width="3.57421875" style="6" customWidth="1"/>
    <col min="4100" max="4100" width="3.7109375" style="6" customWidth="1"/>
    <col min="4101" max="4101" width="14.7109375" style="6" customWidth="1"/>
    <col min="4102" max="4103" width="9.57421875" style="6" customWidth="1"/>
    <col min="4104" max="4104" width="10.7109375" style="6" customWidth="1"/>
    <col min="4105" max="4105" width="6.00390625" style="6" customWidth="1"/>
    <col min="4106" max="4106" width="4.421875" style="6" customWidth="1"/>
    <col min="4107" max="4107" width="9.8515625" style="6" customWidth="1"/>
    <col min="4108" max="4108" width="10.28125" style="6" customWidth="1"/>
    <col min="4109" max="4110" width="5.140625" style="6" customWidth="1"/>
    <col min="4111" max="4111" width="1.7109375" style="6" customWidth="1"/>
    <col min="4112" max="4112" width="10.7109375" style="6" customWidth="1"/>
    <col min="4113" max="4113" width="3.57421875" style="6" customWidth="1"/>
    <col min="4114" max="4114" width="1.421875" style="6" customWidth="1"/>
    <col min="4115" max="4115" width="7.00390625" style="6" customWidth="1"/>
    <col min="4116" max="4124" width="9.140625" style="6" hidden="1" customWidth="1"/>
    <col min="4125" max="4125" width="9.421875" style="6" customWidth="1"/>
    <col min="4126" max="4126" width="12.8515625" style="6" customWidth="1"/>
    <col min="4127" max="4127" width="14.00390625" style="6" customWidth="1"/>
    <col min="4128" max="4139" width="9.140625" style="6" customWidth="1"/>
    <col min="4140" max="4160" width="9.140625" style="6" hidden="1" customWidth="1"/>
    <col min="4161" max="4352" width="9.140625" style="6" customWidth="1"/>
    <col min="4353" max="4353" width="7.140625" style="6" customWidth="1"/>
    <col min="4354" max="4354" width="1.421875" style="6" customWidth="1"/>
    <col min="4355" max="4355" width="3.57421875" style="6" customWidth="1"/>
    <col min="4356" max="4356" width="3.7109375" style="6" customWidth="1"/>
    <col min="4357" max="4357" width="14.7109375" style="6" customWidth="1"/>
    <col min="4358" max="4359" width="9.57421875" style="6" customWidth="1"/>
    <col min="4360" max="4360" width="10.7109375" style="6" customWidth="1"/>
    <col min="4361" max="4361" width="6.00390625" style="6" customWidth="1"/>
    <col min="4362" max="4362" width="4.421875" style="6" customWidth="1"/>
    <col min="4363" max="4363" width="9.8515625" style="6" customWidth="1"/>
    <col min="4364" max="4364" width="10.28125" style="6" customWidth="1"/>
    <col min="4365" max="4366" width="5.140625" style="6" customWidth="1"/>
    <col min="4367" max="4367" width="1.7109375" style="6" customWidth="1"/>
    <col min="4368" max="4368" width="10.7109375" style="6" customWidth="1"/>
    <col min="4369" max="4369" width="3.57421875" style="6" customWidth="1"/>
    <col min="4370" max="4370" width="1.421875" style="6" customWidth="1"/>
    <col min="4371" max="4371" width="7.00390625" style="6" customWidth="1"/>
    <col min="4372" max="4380" width="9.140625" style="6" hidden="1" customWidth="1"/>
    <col min="4381" max="4381" width="9.421875" style="6" customWidth="1"/>
    <col min="4382" max="4382" width="12.8515625" style="6" customWidth="1"/>
    <col min="4383" max="4383" width="14.00390625" style="6" customWidth="1"/>
    <col min="4384" max="4395" width="9.140625" style="6" customWidth="1"/>
    <col min="4396" max="4416" width="9.140625" style="6" hidden="1" customWidth="1"/>
    <col min="4417" max="4608" width="9.140625" style="6" customWidth="1"/>
    <col min="4609" max="4609" width="7.140625" style="6" customWidth="1"/>
    <col min="4610" max="4610" width="1.421875" style="6" customWidth="1"/>
    <col min="4611" max="4611" width="3.57421875" style="6" customWidth="1"/>
    <col min="4612" max="4612" width="3.7109375" style="6" customWidth="1"/>
    <col min="4613" max="4613" width="14.7109375" style="6" customWidth="1"/>
    <col min="4614" max="4615" width="9.57421875" style="6" customWidth="1"/>
    <col min="4616" max="4616" width="10.7109375" style="6" customWidth="1"/>
    <col min="4617" max="4617" width="6.00390625" style="6" customWidth="1"/>
    <col min="4618" max="4618" width="4.421875" style="6" customWidth="1"/>
    <col min="4619" max="4619" width="9.8515625" style="6" customWidth="1"/>
    <col min="4620" max="4620" width="10.28125" style="6" customWidth="1"/>
    <col min="4621" max="4622" width="5.140625" style="6" customWidth="1"/>
    <col min="4623" max="4623" width="1.7109375" style="6" customWidth="1"/>
    <col min="4624" max="4624" width="10.7109375" style="6" customWidth="1"/>
    <col min="4625" max="4625" width="3.57421875" style="6" customWidth="1"/>
    <col min="4626" max="4626" width="1.421875" style="6" customWidth="1"/>
    <col min="4627" max="4627" width="7.00390625" style="6" customWidth="1"/>
    <col min="4628" max="4636" width="9.140625" style="6" hidden="1" customWidth="1"/>
    <col min="4637" max="4637" width="9.421875" style="6" customWidth="1"/>
    <col min="4638" max="4638" width="12.8515625" style="6" customWidth="1"/>
    <col min="4639" max="4639" width="14.00390625" style="6" customWidth="1"/>
    <col min="4640" max="4651" width="9.140625" style="6" customWidth="1"/>
    <col min="4652" max="4672" width="9.140625" style="6" hidden="1" customWidth="1"/>
    <col min="4673" max="4864" width="9.140625" style="6" customWidth="1"/>
    <col min="4865" max="4865" width="7.140625" style="6" customWidth="1"/>
    <col min="4866" max="4866" width="1.421875" style="6" customWidth="1"/>
    <col min="4867" max="4867" width="3.57421875" style="6" customWidth="1"/>
    <col min="4868" max="4868" width="3.7109375" style="6" customWidth="1"/>
    <col min="4869" max="4869" width="14.7109375" style="6" customWidth="1"/>
    <col min="4870" max="4871" width="9.57421875" style="6" customWidth="1"/>
    <col min="4872" max="4872" width="10.7109375" style="6" customWidth="1"/>
    <col min="4873" max="4873" width="6.00390625" style="6" customWidth="1"/>
    <col min="4874" max="4874" width="4.421875" style="6" customWidth="1"/>
    <col min="4875" max="4875" width="9.8515625" style="6" customWidth="1"/>
    <col min="4876" max="4876" width="10.28125" style="6" customWidth="1"/>
    <col min="4877" max="4878" width="5.140625" style="6" customWidth="1"/>
    <col min="4879" max="4879" width="1.7109375" style="6" customWidth="1"/>
    <col min="4880" max="4880" width="10.7109375" style="6" customWidth="1"/>
    <col min="4881" max="4881" width="3.57421875" style="6" customWidth="1"/>
    <col min="4882" max="4882" width="1.421875" style="6" customWidth="1"/>
    <col min="4883" max="4883" width="7.00390625" style="6" customWidth="1"/>
    <col min="4884" max="4892" width="9.140625" style="6" hidden="1" customWidth="1"/>
    <col min="4893" max="4893" width="9.421875" style="6" customWidth="1"/>
    <col min="4894" max="4894" width="12.8515625" style="6" customWidth="1"/>
    <col min="4895" max="4895" width="14.00390625" style="6" customWidth="1"/>
    <col min="4896" max="4907" width="9.140625" style="6" customWidth="1"/>
    <col min="4908" max="4928" width="9.140625" style="6" hidden="1" customWidth="1"/>
    <col min="4929" max="5120" width="9.140625" style="6" customWidth="1"/>
    <col min="5121" max="5121" width="7.140625" style="6" customWidth="1"/>
    <col min="5122" max="5122" width="1.421875" style="6" customWidth="1"/>
    <col min="5123" max="5123" width="3.57421875" style="6" customWidth="1"/>
    <col min="5124" max="5124" width="3.7109375" style="6" customWidth="1"/>
    <col min="5125" max="5125" width="14.7109375" style="6" customWidth="1"/>
    <col min="5126" max="5127" width="9.57421875" style="6" customWidth="1"/>
    <col min="5128" max="5128" width="10.7109375" style="6" customWidth="1"/>
    <col min="5129" max="5129" width="6.00390625" style="6" customWidth="1"/>
    <col min="5130" max="5130" width="4.421875" style="6" customWidth="1"/>
    <col min="5131" max="5131" width="9.8515625" style="6" customWidth="1"/>
    <col min="5132" max="5132" width="10.28125" style="6" customWidth="1"/>
    <col min="5133" max="5134" width="5.140625" style="6" customWidth="1"/>
    <col min="5135" max="5135" width="1.7109375" style="6" customWidth="1"/>
    <col min="5136" max="5136" width="10.7109375" style="6" customWidth="1"/>
    <col min="5137" max="5137" width="3.57421875" style="6" customWidth="1"/>
    <col min="5138" max="5138" width="1.421875" style="6" customWidth="1"/>
    <col min="5139" max="5139" width="7.00390625" style="6" customWidth="1"/>
    <col min="5140" max="5148" width="9.140625" style="6" hidden="1" customWidth="1"/>
    <col min="5149" max="5149" width="9.421875" style="6" customWidth="1"/>
    <col min="5150" max="5150" width="12.8515625" style="6" customWidth="1"/>
    <col min="5151" max="5151" width="14.00390625" style="6" customWidth="1"/>
    <col min="5152" max="5163" width="9.140625" style="6" customWidth="1"/>
    <col min="5164" max="5184" width="9.140625" style="6" hidden="1" customWidth="1"/>
    <col min="5185" max="5376" width="9.140625" style="6" customWidth="1"/>
    <col min="5377" max="5377" width="7.140625" style="6" customWidth="1"/>
    <col min="5378" max="5378" width="1.421875" style="6" customWidth="1"/>
    <col min="5379" max="5379" width="3.57421875" style="6" customWidth="1"/>
    <col min="5380" max="5380" width="3.7109375" style="6" customWidth="1"/>
    <col min="5381" max="5381" width="14.7109375" style="6" customWidth="1"/>
    <col min="5382" max="5383" width="9.57421875" style="6" customWidth="1"/>
    <col min="5384" max="5384" width="10.7109375" style="6" customWidth="1"/>
    <col min="5385" max="5385" width="6.00390625" style="6" customWidth="1"/>
    <col min="5386" max="5386" width="4.421875" style="6" customWidth="1"/>
    <col min="5387" max="5387" width="9.8515625" style="6" customWidth="1"/>
    <col min="5388" max="5388" width="10.28125" style="6" customWidth="1"/>
    <col min="5389" max="5390" width="5.140625" style="6" customWidth="1"/>
    <col min="5391" max="5391" width="1.7109375" style="6" customWidth="1"/>
    <col min="5392" max="5392" width="10.7109375" style="6" customWidth="1"/>
    <col min="5393" max="5393" width="3.57421875" style="6" customWidth="1"/>
    <col min="5394" max="5394" width="1.421875" style="6" customWidth="1"/>
    <col min="5395" max="5395" width="7.00390625" style="6" customWidth="1"/>
    <col min="5396" max="5404" width="9.140625" style="6" hidden="1" customWidth="1"/>
    <col min="5405" max="5405" width="9.421875" style="6" customWidth="1"/>
    <col min="5406" max="5406" width="12.8515625" style="6" customWidth="1"/>
    <col min="5407" max="5407" width="14.00390625" style="6" customWidth="1"/>
    <col min="5408" max="5419" width="9.140625" style="6" customWidth="1"/>
    <col min="5420" max="5440" width="9.140625" style="6" hidden="1" customWidth="1"/>
    <col min="5441" max="5632" width="9.140625" style="6" customWidth="1"/>
    <col min="5633" max="5633" width="7.140625" style="6" customWidth="1"/>
    <col min="5634" max="5634" width="1.421875" style="6" customWidth="1"/>
    <col min="5635" max="5635" width="3.57421875" style="6" customWidth="1"/>
    <col min="5636" max="5636" width="3.7109375" style="6" customWidth="1"/>
    <col min="5637" max="5637" width="14.7109375" style="6" customWidth="1"/>
    <col min="5638" max="5639" width="9.57421875" style="6" customWidth="1"/>
    <col min="5640" max="5640" width="10.7109375" style="6" customWidth="1"/>
    <col min="5641" max="5641" width="6.00390625" style="6" customWidth="1"/>
    <col min="5642" max="5642" width="4.421875" style="6" customWidth="1"/>
    <col min="5643" max="5643" width="9.8515625" style="6" customWidth="1"/>
    <col min="5644" max="5644" width="10.28125" style="6" customWidth="1"/>
    <col min="5645" max="5646" width="5.140625" style="6" customWidth="1"/>
    <col min="5647" max="5647" width="1.7109375" style="6" customWidth="1"/>
    <col min="5648" max="5648" width="10.7109375" style="6" customWidth="1"/>
    <col min="5649" max="5649" width="3.57421875" style="6" customWidth="1"/>
    <col min="5650" max="5650" width="1.421875" style="6" customWidth="1"/>
    <col min="5651" max="5651" width="7.00390625" style="6" customWidth="1"/>
    <col min="5652" max="5660" width="9.140625" style="6" hidden="1" customWidth="1"/>
    <col min="5661" max="5661" width="9.421875" style="6" customWidth="1"/>
    <col min="5662" max="5662" width="12.8515625" style="6" customWidth="1"/>
    <col min="5663" max="5663" width="14.00390625" style="6" customWidth="1"/>
    <col min="5664" max="5675" width="9.140625" style="6" customWidth="1"/>
    <col min="5676" max="5696" width="9.140625" style="6" hidden="1" customWidth="1"/>
    <col min="5697" max="5888" width="9.140625" style="6" customWidth="1"/>
    <col min="5889" max="5889" width="7.140625" style="6" customWidth="1"/>
    <col min="5890" max="5890" width="1.421875" style="6" customWidth="1"/>
    <col min="5891" max="5891" width="3.57421875" style="6" customWidth="1"/>
    <col min="5892" max="5892" width="3.7109375" style="6" customWidth="1"/>
    <col min="5893" max="5893" width="14.7109375" style="6" customWidth="1"/>
    <col min="5894" max="5895" width="9.57421875" style="6" customWidth="1"/>
    <col min="5896" max="5896" width="10.7109375" style="6" customWidth="1"/>
    <col min="5897" max="5897" width="6.00390625" style="6" customWidth="1"/>
    <col min="5898" max="5898" width="4.421875" style="6" customWidth="1"/>
    <col min="5899" max="5899" width="9.8515625" style="6" customWidth="1"/>
    <col min="5900" max="5900" width="10.28125" style="6" customWidth="1"/>
    <col min="5901" max="5902" width="5.140625" style="6" customWidth="1"/>
    <col min="5903" max="5903" width="1.7109375" style="6" customWidth="1"/>
    <col min="5904" max="5904" width="10.7109375" style="6" customWidth="1"/>
    <col min="5905" max="5905" width="3.57421875" style="6" customWidth="1"/>
    <col min="5906" max="5906" width="1.421875" style="6" customWidth="1"/>
    <col min="5907" max="5907" width="7.00390625" style="6" customWidth="1"/>
    <col min="5908" max="5916" width="9.140625" style="6" hidden="1" customWidth="1"/>
    <col min="5917" max="5917" width="9.421875" style="6" customWidth="1"/>
    <col min="5918" max="5918" width="12.8515625" style="6" customWidth="1"/>
    <col min="5919" max="5919" width="14.00390625" style="6" customWidth="1"/>
    <col min="5920" max="5931" width="9.140625" style="6" customWidth="1"/>
    <col min="5932" max="5952" width="9.140625" style="6" hidden="1" customWidth="1"/>
    <col min="5953" max="6144" width="9.140625" style="6" customWidth="1"/>
    <col min="6145" max="6145" width="7.140625" style="6" customWidth="1"/>
    <col min="6146" max="6146" width="1.421875" style="6" customWidth="1"/>
    <col min="6147" max="6147" width="3.57421875" style="6" customWidth="1"/>
    <col min="6148" max="6148" width="3.7109375" style="6" customWidth="1"/>
    <col min="6149" max="6149" width="14.7109375" style="6" customWidth="1"/>
    <col min="6150" max="6151" width="9.57421875" style="6" customWidth="1"/>
    <col min="6152" max="6152" width="10.7109375" style="6" customWidth="1"/>
    <col min="6153" max="6153" width="6.00390625" style="6" customWidth="1"/>
    <col min="6154" max="6154" width="4.421875" style="6" customWidth="1"/>
    <col min="6155" max="6155" width="9.8515625" style="6" customWidth="1"/>
    <col min="6156" max="6156" width="10.28125" style="6" customWidth="1"/>
    <col min="6157" max="6158" width="5.140625" style="6" customWidth="1"/>
    <col min="6159" max="6159" width="1.7109375" style="6" customWidth="1"/>
    <col min="6160" max="6160" width="10.7109375" style="6" customWidth="1"/>
    <col min="6161" max="6161" width="3.57421875" style="6" customWidth="1"/>
    <col min="6162" max="6162" width="1.421875" style="6" customWidth="1"/>
    <col min="6163" max="6163" width="7.00390625" style="6" customWidth="1"/>
    <col min="6164" max="6172" width="9.140625" style="6" hidden="1" customWidth="1"/>
    <col min="6173" max="6173" width="9.421875" style="6" customWidth="1"/>
    <col min="6174" max="6174" width="12.8515625" style="6" customWidth="1"/>
    <col min="6175" max="6175" width="14.00390625" style="6" customWidth="1"/>
    <col min="6176" max="6187" width="9.140625" style="6" customWidth="1"/>
    <col min="6188" max="6208" width="9.140625" style="6" hidden="1" customWidth="1"/>
    <col min="6209" max="6400" width="9.140625" style="6" customWidth="1"/>
    <col min="6401" max="6401" width="7.140625" style="6" customWidth="1"/>
    <col min="6402" max="6402" width="1.421875" style="6" customWidth="1"/>
    <col min="6403" max="6403" width="3.57421875" style="6" customWidth="1"/>
    <col min="6404" max="6404" width="3.7109375" style="6" customWidth="1"/>
    <col min="6405" max="6405" width="14.7109375" style="6" customWidth="1"/>
    <col min="6406" max="6407" width="9.57421875" style="6" customWidth="1"/>
    <col min="6408" max="6408" width="10.7109375" style="6" customWidth="1"/>
    <col min="6409" max="6409" width="6.00390625" style="6" customWidth="1"/>
    <col min="6410" max="6410" width="4.421875" style="6" customWidth="1"/>
    <col min="6411" max="6411" width="9.8515625" style="6" customWidth="1"/>
    <col min="6412" max="6412" width="10.28125" style="6" customWidth="1"/>
    <col min="6413" max="6414" width="5.140625" style="6" customWidth="1"/>
    <col min="6415" max="6415" width="1.7109375" style="6" customWidth="1"/>
    <col min="6416" max="6416" width="10.7109375" style="6" customWidth="1"/>
    <col min="6417" max="6417" width="3.57421875" style="6" customWidth="1"/>
    <col min="6418" max="6418" width="1.421875" style="6" customWidth="1"/>
    <col min="6419" max="6419" width="7.00390625" style="6" customWidth="1"/>
    <col min="6420" max="6428" width="9.140625" style="6" hidden="1" customWidth="1"/>
    <col min="6429" max="6429" width="9.421875" style="6" customWidth="1"/>
    <col min="6430" max="6430" width="12.8515625" style="6" customWidth="1"/>
    <col min="6431" max="6431" width="14.00390625" style="6" customWidth="1"/>
    <col min="6432" max="6443" width="9.140625" style="6" customWidth="1"/>
    <col min="6444" max="6464" width="9.140625" style="6" hidden="1" customWidth="1"/>
    <col min="6465" max="6656" width="9.140625" style="6" customWidth="1"/>
    <col min="6657" max="6657" width="7.140625" style="6" customWidth="1"/>
    <col min="6658" max="6658" width="1.421875" style="6" customWidth="1"/>
    <col min="6659" max="6659" width="3.57421875" style="6" customWidth="1"/>
    <col min="6660" max="6660" width="3.7109375" style="6" customWidth="1"/>
    <col min="6661" max="6661" width="14.7109375" style="6" customWidth="1"/>
    <col min="6662" max="6663" width="9.57421875" style="6" customWidth="1"/>
    <col min="6664" max="6664" width="10.7109375" style="6" customWidth="1"/>
    <col min="6665" max="6665" width="6.00390625" style="6" customWidth="1"/>
    <col min="6666" max="6666" width="4.421875" style="6" customWidth="1"/>
    <col min="6667" max="6667" width="9.8515625" style="6" customWidth="1"/>
    <col min="6668" max="6668" width="10.28125" style="6" customWidth="1"/>
    <col min="6669" max="6670" width="5.140625" style="6" customWidth="1"/>
    <col min="6671" max="6671" width="1.7109375" style="6" customWidth="1"/>
    <col min="6672" max="6672" width="10.7109375" style="6" customWidth="1"/>
    <col min="6673" max="6673" width="3.57421875" style="6" customWidth="1"/>
    <col min="6674" max="6674" width="1.421875" style="6" customWidth="1"/>
    <col min="6675" max="6675" width="7.00390625" style="6" customWidth="1"/>
    <col min="6676" max="6684" width="9.140625" style="6" hidden="1" customWidth="1"/>
    <col min="6685" max="6685" width="9.421875" style="6" customWidth="1"/>
    <col min="6686" max="6686" width="12.8515625" style="6" customWidth="1"/>
    <col min="6687" max="6687" width="14.00390625" style="6" customWidth="1"/>
    <col min="6688" max="6699" width="9.140625" style="6" customWidth="1"/>
    <col min="6700" max="6720" width="9.140625" style="6" hidden="1" customWidth="1"/>
    <col min="6721" max="6912" width="9.140625" style="6" customWidth="1"/>
    <col min="6913" max="6913" width="7.140625" style="6" customWidth="1"/>
    <col min="6914" max="6914" width="1.421875" style="6" customWidth="1"/>
    <col min="6915" max="6915" width="3.57421875" style="6" customWidth="1"/>
    <col min="6916" max="6916" width="3.7109375" style="6" customWidth="1"/>
    <col min="6917" max="6917" width="14.7109375" style="6" customWidth="1"/>
    <col min="6918" max="6919" width="9.57421875" style="6" customWidth="1"/>
    <col min="6920" max="6920" width="10.7109375" style="6" customWidth="1"/>
    <col min="6921" max="6921" width="6.00390625" style="6" customWidth="1"/>
    <col min="6922" max="6922" width="4.421875" style="6" customWidth="1"/>
    <col min="6923" max="6923" width="9.8515625" style="6" customWidth="1"/>
    <col min="6924" max="6924" width="10.28125" style="6" customWidth="1"/>
    <col min="6925" max="6926" width="5.140625" style="6" customWidth="1"/>
    <col min="6927" max="6927" width="1.7109375" style="6" customWidth="1"/>
    <col min="6928" max="6928" width="10.7109375" style="6" customWidth="1"/>
    <col min="6929" max="6929" width="3.57421875" style="6" customWidth="1"/>
    <col min="6930" max="6930" width="1.421875" style="6" customWidth="1"/>
    <col min="6931" max="6931" width="7.00390625" style="6" customWidth="1"/>
    <col min="6932" max="6940" width="9.140625" style="6" hidden="1" customWidth="1"/>
    <col min="6941" max="6941" width="9.421875" style="6" customWidth="1"/>
    <col min="6942" max="6942" width="12.8515625" style="6" customWidth="1"/>
    <col min="6943" max="6943" width="14.00390625" style="6" customWidth="1"/>
    <col min="6944" max="6955" width="9.140625" style="6" customWidth="1"/>
    <col min="6956" max="6976" width="9.140625" style="6" hidden="1" customWidth="1"/>
    <col min="6977" max="7168" width="9.140625" style="6" customWidth="1"/>
    <col min="7169" max="7169" width="7.140625" style="6" customWidth="1"/>
    <col min="7170" max="7170" width="1.421875" style="6" customWidth="1"/>
    <col min="7171" max="7171" width="3.57421875" style="6" customWidth="1"/>
    <col min="7172" max="7172" width="3.7109375" style="6" customWidth="1"/>
    <col min="7173" max="7173" width="14.7109375" style="6" customWidth="1"/>
    <col min="7174" max="7175" width="9.57421875" style="6" customWidth="1"/>
    <col min="7176" max="7176" width="10.7109375" style="6" customWidth="1"/>
    <col min="7177" max="7177" width="6.00390625" style="6" customWidth="1"/>
    <col min="7178" max="7178" width="4.421875" style="6" customWidth="1"/>
    <col min="7179" max="7179" width="9.8515625" style="6" customWidth="1"/>
    <col min="7180" max="7180" width="10.28125" style="6" customWidth="1"/>
    <col min="7181" max="7182" width="5.140625" style="6" customWidth="1"/>
    <col min="7183" max="7183" width="1.7109375" style="6" customWidth="1"/>
    <col min="7184" max="7184" width="10.7109375" style="6" customWidth="1"/>
    <col min="7185" max="7185" width="3.57421875" style="6" customWidth="1"/>
    <col min="7186" max="7186" width="1.421875" style="6" customWidth="1"/>
    <col min="7187" max="7187" width="7.00390625" style="6" customWidth="1"/>
    <col min="7188" max="7196" width="9.140625" style="6" hidden="1" customWidth="1"/>
    <col min="7197" max="7197" width="9.421875" style="6" customWidth="1"/>
    <col min="7198" max="7198" width="12.8515625" style="6" customWidth="1"/>
    <col min="7199" max="7199" width="14.00390625" style="6" customWidth="1"/>
    <col min="7200" max="7211" width="9.140625" style="6" customWidth="1"/>
    <col min="7212" max="7232" width="9.140625" style="6" hidden="1" customWidth="1"/>
    <col min="7233" max="7424" width="9.140625" style="6" customWidth="1"/>
    <col min="7425" max="7425" width="7.140625" style="6" customWidth="1"/>
    <col min="7426" max="7426" width="1.421875" style="6" customWidth="1"/>
    <col min="7427" max="7427" width="3.57421875" style="6" customWidth="1"/>
    <col min="7428" max="7428" width="3.7109375" style="6" customWidth="1"/>
    <col min="7429" max="7429" width="14.7109375" style="6" customWidth="1"/>
    <col min="7430" max="7431" width="9.57421875" style="6" customWidth="1"/>
    <col min="7432" max="7432" width="10.7109375" style="6" customWidth="1"/>
    <col min="7433" max="7433" width="6.00390625" style="6" customWidth="1"/>
    <col min="7434" max="7434" width="4.421875" style="6" customWidth="1"/>
    <col min="7435" max="7435" width="9.8515625" style="6" customWidth="1"/>
    <col min="7436" max="7436" width="10.28125" style="6" customWidth="1"/>
    <col min="7437" max="7438" width="5.140625" style="6" customWidth="1"/>
    <col min="7439" max="7439" width="1.7109375" style="6" customWidth="1"/>
    <col min="7440" max="7440" width="10.7109375" style="6" customWidth="1"/>
    <col min="7441" max="7441" width="3.57421875" style="6" customWidth="1"/>
    <col min="7442" max="7442" width="1.421875" style="6" customWidth="1"/>
    <col min="7443" max="7443" width="7.00390625" style="6" customWidth="1"/>
    <col min="7444" max="7452" width="9.140625" style="6" hidden="1" customWidth="1"/>
    <col min="7453" max="7453" width="9.421875" style="6" customWidth="1"/>
    <col min="7454" max="7454" width="12.8515625" style="6" customWidth="1"/>
    <col min="7455" max="7455" width="14.00390625" style="6" customWidth="1"/>
    <col min="7456" max="7467" width="9.140625" style="6" customWidth="1"/>
    <col min="7468" max="7488" width="9.140625" style="6" hidden="1" customWidth="1"/>
    <col min="7489" max="7680" width="9.140625" style="6" customWidth="1"/>
    <col min="7681" max="7681" width="7.140625" style="6" customWidth="1"/>
    <col min="7682" max="7682" width="1.421875" style="6" customWidth="1"/>
    <col min="7683" max="7683" width="3.57421875" style="6" customWidth="1"/>
    <col min="7684" max="7684" width="3.7109375" style="6" customWidth="1"/>
    <col min="7685" max="7685" width="14.7109375" style="6" customWidth="1"/>
    <col min="7686" max="7687" width="9.57421875" style="6" customWidth="1"/>
    <col min="7688" max="7688" width="10.7109375" style="6" customWidth="1"/>
    <col min="7689" max="7689" width="6.00390625" style="6" customWidth="1"/>
    <col min="7690" max="7690" width="4.421875" style="6" customWidth="1"/>
    <col min="7691" max="7691" width="9.8515625" style="6" customWidth="1"/>
    <col min="7692" max="7692" width="10.28125" style="6" customWidth="1"/>
    <col min="7693" max="7694" width="5.140625" style="6" customWidth="1"/>
    <col min="7695" max="7695" width="1.7109375" style="6" customWidth="1"/>
    <col min="7696" max="7696" width="10.7109375" style="6" customWidth="1"/>
    <col min="7697" max="7697" width="3.57421875" style="6" customWidth="1"/>
    <col min="7698" max="7698" width="1.421875" style="6" customWidth="1"/>
    <col min="7699" max="7699" width="7.00390625" style="6" customWidth="1"/>
    <col min="7700" max="7708" width="9.140625" style="6" hidden="1" customWidth="1"/>
    <col min="7709" max="7709" width="9.421875" style="6" customWidth="1"/>
    <col min="7710" max="7710" width="12.8515625" style="6" customWidth="1"/>
    <col min="7711" max="7711" width="14.00390625" style="6" customWidth="1"/>
    <col min="7712" max="7723" width="9.140625" style="6" customWidth="1"/>
    <col min="7724" max="7744" width="9.140625" style="6" hidden="1" customWidth="1"/>
    <col min="7745" max="7936" width="9.140625" style="6" customWidth="1"/>
    <col min="7937" max="7937" width="7.140625" style="6" customWidth="1"/>
    <col min="7938" max="7938" width="1.421875" style="6" customWidth="1"/>
    <col min="7939" max="7939" width="3.57421875" style="6" customWidth="1"/>
    <col min="7940" max="7940" width="3.7109375" style="6" customWidth="1"/>
    <col min="7941" max="7941" width="14.7109375" style="6" customWidth="1"/>
    <col min="7942" max="7943" width="9.57421875" style="6" customWidth="1"/>
    <col min="7944" max="7944" width="10.7109375" style="6" customWidth="1"/>
    <col min="7945" max="7945" width="6.00390625" style="6" customWidth="1"/>
    <col min="7946" max="7946" width="4.421875" style="6" customWidth="1"/>
    <col min="7947" max="7947" width="9.8515625" style="6" customWidth="1"/>
    <col min="7948" max="7948" width="10.28125" style="6" customWidth="1"/>
    <col min="7949" max="7950" width="5.140625" style="6" customWidth="1"/>
    <col min="7951" max="7951" width="1.7109375" style="6" customWidth="1"/>
    <col min="7952" max="7952" width="10.7109375" style="6" customWidth="1"/>
    <col min="7953" max="7953" width="3.57421875" style="6" customWidth="1"/>
    <col min="7954" max="7954" width="1.421875" style="6" customWidth="1"/>
    <col min="7955" max="7955" width="7.00390625" style="6" customWidth="1"/>
    <col min="7956" max="7964" width="9.140625" style="6" hidden="1" customWidth="1"/>
    <col min="7965" max="7965" width="9.421875" style="6" customWidth="1"/>
    <col min="7966" max="7966" width="12.8515625" style="6" customWidth="1"/>
    <col min="7967" max="7967" width="14.00390625" style="6" customWidth="1"/>
    <col min="7968" max="7979" width="9.140625" style="6" customWidth="1"/>
    <col min="7980" max="8000" width="9.140625" style="6" hidden="1" customWidth="1"/>
    <col min="8001" max="8192" width="9.140625" style="6" customWidth="1"/>
    <col min="8193" max="8193" width="7.140625" style="6" customWidth="1"/>
    <col min="8194" max="8194" width="1.421875" style="6" customWidth="1"/>
    <col min="8195" max="8195" width="3.57421875" style="6" customWidth="1"/>
    <col min="8196" max="8196" width="3.7109375" style="6" customWidth="1"/>
    <col min="8197" max="8197" width="14.7109375" style="6" customWidth="1"/>
    <col min="8198" max="8199" width="9.57421875" style="6" customWidth="1"/>
    <col min="8200" max="8200" width="10.7109375" style="6" customWidth="1"/>
    <col min="8201" max="8201" width="6.00390625" style="6" customWidth="1"/>
    <col min="8202" max="8202" width="4.421875" style="6" customWidth="1"/>
    <col min="8203" max="8203" width="9.8515625" style="6" customWidth="1"/>
    <col min="8204" max="8204" width="10.28125" style="6" customWidth="1"/>
    <col min="8205" max="8206" width="5.140625" style="6" customWidth="1"/>
    <col min="8207" max="8207" width="1.7109375" style="6" customWidth="1"/>
    <col min="8208" max="8208" width="10.7109375" style="6" customWidth="1"/>
    <col min="8209" max="8209" width="3.57421875" style="6" customWidth="1"/>
    <col min="8210" max="8210" width="1.421875" style="6" customWidth="1"/>
    <col min="8211" max="8211" width="7.00390625" style="6" customWidth="1"/>
    <col min="8212" max="8220" width="9.140625" style="6" hidden="1" customWidth="1"/>
    <col min="8221" max="8221" width="9.421875" style="6" customWidth="1"/>
    <col min="8222" max="8222" width="12.8515625" style="6" customWidth="1"/>
    <col min="8223" max="8223" width="14.00390625" style="6" customWidth="1"/>
    <col min="8224" max="8235" width="9.140625" style="6" customWidth="1"/>
    <col min="8236" max="8256" width="9.140625" style="6" hidden="1" customWidth="1"/>
    <col min="8257" max="8448" width="9.140625" style="6" customWidth="1"/>
    <col min="8449" max="8449" width="7.140625" style="6" customWidth="1"/>
    <col min="8450" max="8450" width="1.421875" style="6" customWidth="1"/>
    <col min="8451" max="8451" width="3.57421875" style="6" customWidth="1"/>
    <col min="8452" max="8452" width="3.7109375" style="6" customWidth="1"/>
    <col min="8453" max="8453" width="14.7109375" style="6" customWidth="1"/>
    <col min="8454" max="8455" width="9.57421875" style="6" customWidth="1"/>
    <col min="8456" max="8456" width="10.7109375" style="6" customWidth="1"/>
    <col min="8457" max="8457" width="6.00390625" style="6" customWidth="1"/>
    <col min="8458" max="8458" width="4.421875" style="6" customWidth="1"/>
    <col min="8459" max="8459" width="9.8515625" style="6" customWidth="1"/>
    <col min="8460" max="8460" width="10.28125" style="6" customWidth="1"/>
    <col min="8461" max="8462" width="5.140625" style="6" customWidth="1"/>
    <col min="8463" max="8463" width="1.7109375" style="6" customWidth="1"/>
    <col min="8464" max="8464" width="10.7109375" style="6" customWidth="1"/>
    <col min="8465" max="8465" width="3.57421875" style="6" customWidth="1"/>
    <col min="8466" max="8466" width="1.421875" style="6" customWidth="1"/>
    <col min="8467" max="8467" width="7.00390625" style="6" customWidth="1"/>
    <col min="8468" max="8476" width="9.140625" style="6" hidden="1" customWidth="1"/>
    <col min="8477" max="8477" width="9.421875" style="6" customWidth="1"/>
    <col min="8478" max="8478" width="12.8515625" style="6" customWidth="1"/>
    <col min="8479" max="8479" width="14.00390625" style="6" customWidth="1"/>
    <col min="8480" max="8491" width="9.140625" style="6" customWidth="1"/>
    <col min="8492" max="8512" width="9.140625" style="6" hidden="1" customWidth="1"/>
    <col min="8513" max="8704" width="9.140625" style="6" customWidth="1"/>
    <col min="8705" max="8705" width="7.140625" style="6" customWidth="1"/>
    <col min="8706" max="8706" width="1.421875" style="6" customWidth="1"/>
    <col min="8707" max="8707" width="3.57421875" style="6" customWidth="1"/>
    <col min="8708" max="8708" width="3.7109375" style="6" customWidth="1"/>
    <col min="8709" max="8709" width="14.7109375" style="6" customWidth="1"/>
    <col min="8710" max="8711" width="9.57421875" style="6" customWidth="1"/>
    <col min="8712" max="8712" width="10.7109375" style="6" customWidth="1"/>
    <col min="8713" max="8713" width="6.00390625" style="6" customWidth="1"/>
    <col min="8714" max="8714" width="4.421875" style="6" customWidth="1"/>
    <col min="8715" max="8715" width="9.8515625" style="6" customWidth="1"/>
    <col min="8716" max="8716" width="10.28125" style="6" customWidth="1"/>
    <col min="8717" max="8718" width="5.140625" style="6" customWidth="1"/>
    <col min="8719" max="8719" width="1.7109375" style="6" customWidth="1"/>
    <col min="8720" max="8720" width="10.7109375" style="6" customWidth="1"/>
    <col min="8721" max="8721" width="3.57421875" style="6" customWidth="1"/>
    <col min="8722" max="8722" width="1.421875" style="6" customWidth="1"/>
    <col min="8723" max="8723" width="7.00390625" style="6" customWidth="1"/>
    <col min="8724" max="8732" width="9.140625" style="6" hidden="1" customWidth="1"/>
    <col min="8733" max="8733" width="9.421875" style="6" customWidth="1"/>
    <col min="8734" max="8734" width="12.8515625" style="6" customWidth="1"/>
    <col min="8735" max="8735" width="14.00390625" style="6" customWidth="1"/>
    <col min="8736" max="8747" width="9.140625" style="6" customWidth="1"/>
    <col min="8748" max="8768" width="9.140625" style="6" hidden="1" customWidth="1"/>
    <col min="8769" max="8960" width="9.140625" style="6" customWidth="1"/>
    <col min="8961" max="8961" width="7.140625" style="6" customWidth="1"/>
    <col min="8962" max="8962" width="1.421875" style="6" customWidth="1"/>
    <col min="8963" max="8963" width="3.57421875" style="6" customWidth="1"/>
    <col min="8964" max="8964" width="3.7109375" style="6" customWidth="1"/>
    <col min="8965" max="8965" width="14.7109375" style="6" customWidth="1"/>
    <col min="8966" max="8967" width="9.57421875" style="6" customWidth="1"/>
    <col min="8968" max="8968" width="10.7109375" style="6" customWidth="1"/>
    <col min="8969" max="8969" width="6.00390625" style="6" customWidth="1"/>
    <col min="8970" max="8970" width="4.421875" style="6" customWidth="1"/>
    <col min="8971" max="8971" width="9.8515625" style="6" customWidth="1"/>
    <col min="8972" max="8972" width="10.28125" style="6" customWidth="1"/>
    <col min="8973" max="8974" width="5.140625" style="6" customWidth="1"/>
    <col min="8975" max="8975" width="1.7109375" style="6" customWidth="1"/>
    <col min="8976" max="8976" width="10.7109375" style="6" customWidth="1"/>
    <col min="8977" max="8977" width="3.57421875" style="6" customWidth="1"/>
    <col min="8978" max="8978" width="1.421875" style="6" customWidth="1"/>
    <col min="8979" max="8979" width="7.00390625" style="6" customWidth="1"/>
    <col min="8980" max="8988" width="9.140625" style="6" hidden="1" customWidth="1"/>
    <col min="8989" max="8989" width="9.421875" style="6" customWidth="1"/>
    <col min="8990" max="8990" width="12.8515625" style="6" customWidth="1"/>
    <col min="8991" max="8991" width="14.00390625" style="6" customWidth="1"/>
    <col min="8992" max="9003" width="9.140625" style="6" customWidth="1"/>
    <col min="9004" max="9024" width="9.140625" style="6" hidden="1" customWidth="1"/>
    <col min="9025" max="9216" width="9.140625" style="6" customWidth="1"/>
    <col min="9217" max="9217" width="7.140625" style="6" customWidth="1"/>
    <col min="9218" max="9218" width="1.421875" style="6" customWidth="1"/>
    <col min="9219" max="9219" width="3.57421875" style="6" customWidth="1"/>
    <col min="9220" max="9220" width="3.7109375" style="6" customWidth="1"/>
    <col min="9221" max="9221" width="14.7109375" style="6" customWidth="1"/>
    <col min="9222" max="9223" width="9.57421875" style="6" customWidth="1"/>
    <col min="9224" max="9224" width="10.7109375" style="6" customWidth="1"/>
    <col min="9225" max="9225" width="6.00390625" style="6" customWidth="1"/>
    <col min="9226" max="9226" width="4.421875" style="6" customWidth="1"/>
    <col min="9227" max="9227" width="9.8515625" style="6" customWidth="1"/>
    <col min="9228" max="9228" width="10.28125" style="6" customWidth="1"/>
    <col min="9229" max="9230" width="5.140625" style="6" customWidth="1"/>
    <col min="9231" max="9231" width="1.7109375" style="6" customWidth="1"/>
    <col min="9232" max="9232" width="10.7109375" style="6" customWidth="1"/>
    <col min="9233" max="9233" width="3.57421875" style="6" customWidth="1"/>
    <col min="9234" max="9234" width="1.421875" style="6" customWidth="1"/>
    <col min="9235" max="9235" width="7.00390625" style="6" customWidth="1"/>
    <col min="9236" max="9244" width="9.140625" style="6" hidden="1" customWidth="1"/>
    <col min="9245" max="9245" width="9.421875" style="6" customWidth="1"/>
    <col min="9246" max="9246" width="12.8515625" style="6" customWidth="1"/>
    <col min="9247" max="9247" width="14.00390625" style="6" customWidth="1"/>
    <col min="9248" max="9259" width="9.140625" style="6" customWidth="1"/>
    <col min="9260" max="9280" width="9.140625" style="6" hidden="1" customWidth="1"/>
    <col min="9281" max="9472" width="9.140625" style="6" customWidth="1"/>
    <col min="9473" max="9473" width="7.140625" style="6" customWidth="1"/>
    <col min="9474" max="9474" width="1.421875" style="6" customWidth="1"/>
    <col min="9475" max="9475" width="3.57421875" style="6" customWidth="1"/>
    <col min="9476" max="9476" width="3.7109375" style="6" customWidth="1"/>
    <col min="9477" max="9477" width="14.7109375" style="6" customWidth="1"/>
    <col min="9478" max="9479" width="9.57421875" style="6" customWidth="1"/>
    <col min="9480" max="9480" width="10.7109375" style="6" customWidth="1"/>
    <col min="9481" max="9481" width="6.00390625" style="6" customWidth="1"/>
    <col min="9482" max="9482" width="4.421875" style="6" customWidth="1"/>
    <col min="9483" max="9483" width="9.8515625" style="6" customWidth="1"/>
    <col min="9484" max="9484" width="10.28125" style="6" customWidth="1"/>
    <col min="9485" max="9486" width="5.140625" style="6" customWidth="1"/>
    <col min="9487" max="9487" width="1.7109375" style="6" customWidth="1"/>
    <col min="9488" max="9488" width="10.7109375" style="6" customWidth="1"/>
    <col min="9489" max="9489" width="3.57421875" style="6" customWidth="1"/>
    <col min="9490" max="9490" width="1.421875" style="6" customWidth="1"/>
    <col min="9491" max="9491" width="7.00390625" style="6" customWidth="1"/>
    <col min="9492" max="9500" width="9.140625" style="6" hidden="1" customWidth="1"/>
    <col min="9501" max="9501" width="9.421875" style="6" customWidth="1"/>
    <col min="9502" max="9502" width="12.8515625" style="6" customWidth="1"/>
    <col min="9503" max="9503" width="14.00390625" style="6" customWidth="1"/>
    <col min="9504" max="9515" width="9.140625" style="6" customWidth="1"/>
    <col min="9516" max="9536" width="9.140625" style="6" hidden="1" customWidth="1"/>
    <col min="9537" max="9728" width="9.140625" style="6" customWidth="1"/>
    <col min="9729" max="9729" width="7.140625" style="6" customWidth="1"/>
    <col min="9730" max="9730" width="1.421875" style="6" customWidth="1"/>
    <col min="9731" max="9731" width="3.57421875" style="6" customWidth="1"/>
    <col min="9732" max="9732" width="3.7109375" style="6" customWidth="1"/>
    <col min="9733" max="9733" width="14.7109375" style="6" customWidth="1"/>
    <col min="9734" max="9735" width="9.57421875" style="6" customWidth="1"/>
    <col min="9736" max="9736" width="10.7109375" style="6" customWidth="1"/>
    <col min="9737" max="9737" width="6.00390625" style="6" customWidth="1"/>
    <col min="9738" max="9738" width="4.421875" style="6" customWidth="1"/>
    <col min="9739" max="9739" width="9.8515625" style="6" customWidth="1"/>
    <col min="9740" max="9740" width="10.28125" style="6" customWidth="1"/>
    <col min="9741" max="9742" width="5.140625" style="6" customWidth="1"/>
    <col min="9743" max="9743" width="1.7109375" style="6" customWidth="1"/>
    <col min="9744" max="9744" width="10.7109375" style="6" customWidth="1"/>
    <col min="9745" max="9745" width="3.57421875" style="6" customWidth="1"/>
    <col min="9746" max="9746" width="1.421875" style="6" customWidth="1"/>
    <col min="9747" max="9747" width="7.00390625" style="6" customWidth="1"/>
    <col min="9748" max="9756" width="9.140625" style="6" hidden="1" customWidth="1"/>
    <col min="9757" max="9757" width="9.421875" style="6" customWidth="1"/>
    <col min="9758" max="9758" width="12.8515625" style="6" customWidth="1"/>
    <col min="9759" max="9759" width="14.00390625" style="6" customWidth="1"/>
    <col min="9760" max="9771" width="9.140625" style="6" customWidth="1"/>
    <col min="9772" max="9792" width="9.140625" style="6" hidden="1" customWidth="1"/>
    <col min="9793" max="9984" width="9.140625" style="6" customWidth="1"/>
    <col min="9985" max="9985" width="7.140625" style="6" customWidth="1"/>
    <col min="9986" max="9986" width="1.421875" style="6" customWidth="1"/>
    <col min="9987" max="9987" width="3.57421875" style="6" customWidth="1"/>
    <col min="9988" max="9988" width="3.7109375" style="6" customWidth="1"/>
    <col min="9989" max="9989" width="14.7109375" style="6" customWidth="1"/>
    <col min="9990" max="9991" width="9.57421875" style="6" customWidth="1"/>
    <col min="9992" max="9992" width="10.7109375" style="6" customWidth="1"/>
    <col min="9993" max="9993" width="6.00390625" style="6" customWidth="1"/>
    <col min="9994" max="9994" width="4.421875" style="6" customWidth="1"/>
    <col min="9995" max="9995" width="9.8515625" style="6" customWidth="1"/>
    <col min="9996" max="9996" width="10.28125" style="6" customWidth="1"/>
    <col min="9997" max="9998" width="5.140625" style="6" customWidth="1"/>
    <col min="9999" max="9999" width="1.7109375" style="6" customWidth="1"/>
    <col min="10000" max="10000" width="10.7109375" style="6" customWidth="1"/>
    <col min="10001" max="10001" width="3.57421875" style="6" customWidth="1"/>
    <col min="10002" max="10002" width="1.421875" style="6" customWidth="1"/>
    <col min="10003" max="10003" width="7.00390625" style="6" customWidth="1"/>
    <col min="10004" max="10012" width="9.140625" style="6" hidden="1" customWidth="1"/>
    <col min="10013" max="10013" width="9.421875" style="6" customWidth="1"/>
    <col min="10014" max="10014" width="12.8515625" style="6" customWidth="1"/>
    <col min="10015" max="10015" width="14.00390625" style="6" customWidth="1"/>
    <col min="10016" max="10027" width="9.140625" style="6" customWidth="1"/>
    <col min="10028" max="10048" width="9.140625" style="6" hidden="1" customWidth="1"/>
    <col min="10049" max="10240" width="9.140625" style="6" customWidth="1"/>
    <col min="10241" max="10241" width="7.140625" style="6" customWidth="1"/>
    <col min="10242" max="10242" width="1.421875" style="6" customWidth="1"/>
    <col min="10243" max="10243" width="3.57421875" style="6" customWidth="1"/>
    <col min="10244" max="10244" width="3.7109375" style="6" customWidth="1"/>
    <col min="10245" max="10245" width="14.7109375" style="6" customWidth="1"/>
    <col min="10246" max="10247" width="9.57421875" style="6" customWidth="1"/>
    <col min="10248" max="10248" width="10.7109375" style="6" customWidth="1"/>
    <col min="10249" max="10249" width="6.00390625" style="6" customWidth="1"/>
    <col min="10250" max="10250" width="4.421875" style="6" customWidth="1"/>
    <col min="10251" max="10251" width="9.8515625" style="6" customWidth="1"/>
    <col min="10252" max="10252" width="10.28125" style="6" customWidth="1"/>
    <col min="10253" max="10254" width="5.140625" style="6" customWidth="1"/>
    <col min="10255" max="10255" width="1.7109375" style="6" customWidth="1"/>
    <col min="10256" max="10256" width="10.7109375" style="6" customWidth="1"/>
    <col min="10257" max="10257" width="3.57421875" style="6" customWidth="1"/>
    <col min="10258" max="10258" width="1.421875" style="6" customWidth="1"/>
    <col min="10259" max="10259" width="7.00390625" style="6" customWidth="1"/>
    <col min="10260" max="10268" width="9.140625" style="6" hidden="1" customWidth="1"/>
    <col min="10269" max="10269" width="9.421875" style="6" customWidth="1"/>
    <col min="10270" max="10270" width="12.8515625" style="6" customWidth="1"/>
    <col min="10271" max="10271" width="14.00390625" style="6" customWidth="1"/>
    <col min="10272" max="10283" width="9.140625" style="6" customWidth="1"/>
    <col min="10284" max="10304" width="9.140625" style="6" hidden="1" customWidth="1"/>
    <col min="10305" max="10496" width="9.140625" style="6" customWidth="1"/>
    <col min="10497" max="10497" width="7.140625" style="6" customWidth="1"/>
    <col min="10498" max="10498" width="1.421875" style="6" customWidth="1"/>
    <col min="10499" max="10499" width="3.57421875" style="6" customWidth="1"/>
    <col min="10500" max="10500" width="3.7109375" style="6" customWidth="1"/>
    <col min="10501" max="10501" width="14.7109375" style="6" customWidth="1"/>
    <col min="10502" max="10503" width="9.57421875" style="6" customWidth="1"/>
    <col min="10504" max="10504" width="10.7109375" style="6" customWidth="1"/>
    <col min="10505" max="10505" width="6.00390625" style="6" customWidth="1"/>
    <col min="10506" max="10506" width="4.421875" style="6" customWidth="1"/>
    <col min="10507" max="10507" width="9.8515625" style="6" customWidth="1"/>
    <col min="10508" max="10508" width="10.28125" style="6" customWidth="1"/>
    <col min="10509" max="10510" width="5.140625" style="6" customWidth="1"/>
    <col min="10511" max="10511" width="1.7109375" style="6" customWidth="1"/>
    <col min="10512" max="10512" width="10.7109375" style="6" customWidth="1"/>
    <col min="10513" max="10513" width="3.57421875" style="6" customWidth="1"/>
    <col min="10514" max="10514" width="1.421875" style="6" customWidth="1"/>
    <col min="10515" max="10515" width="7.00390625" style="6" customWidth="1"/>
    <col min="10516" max="10524" width="9.140625" style="6" hidden="1" customWidth="1"/>
    <col min="10525" max="10525" width="9.421875" style="6" customWidth="1"/>
    <col min="10526" max="10526" width="12.8515625" style="6" customWidth="1"/>
    <col min="10527" max="10527" width="14.00390625" style="6" customWidth="1"/>
    <col min="10528" max="10539" width="9.140625" style="6" customWidth="1"/>
    <col min="10540" max="10560" width="9.140625" style="6" hidden="1" customWidth="1"/>
    <col min="10561" max="10752" width="9.140625" style="6" customWidth="1"/>
    <col min="10753" max="10753" width="7.140625" style="6" customWidth="1"/>
    <col min="10754" max="10754" width="1.421875" style="6" customWidth="1"/>
    <col min="10755" max="10755" width="3.57421875" style="6" customWidth="1"/>
    <col min="10756" max="10756" width="3.7109375" style="6" customWidth="1"/>
    <col min="10757" max="10757" width="14.7109375" style="6" customWidth="1"/>
    <col min="10758" max="10759" width="9.57421875" style="6" customWidth="1"/>
    <col min="10760" max="10760" width="10.7109375" style="6" customWidth="1"/>
    <col min="10761" max="10761" width="6.00390625" style="6" customWidth="1"/>
    <col min="10762" max="10762" width="4.421875" style="6" customWidth="1"/>
    <col min="10763" max="10763" width="9.8515625" style="6" customWidth="1"/>
    <col min="10764" max="10764" width="10.28125" style="6" customWidth="1"/>
    <col min="10765" max="10766" width="5.140625" style="6" customWidth="1"/>
    <col min="10767" max="10767" width="1.7109375" style="6" customWidth="1"/>
    <col min="10768" max="10768" width="10.7109375" style="6" customWidth="1"/>
    <col min="10769" max="10769" width="3.57421875" style="6" customWidth="1"/>
    <col min="10770" max="10770" width="1.421875" style="6" customWidth="1"/>
    <col min="10771" max="10771" width="7.00390625" style="6" customWidth="1"/>
    <col min="10772" max="10780" width="9.140625" style="6" hidden="1" customWidth="1"/>
    <col min="10781" max="10781" width="9.421875" style="6" customWidth="1"/>
    <col min="10782" max="10782" width="12.8515625" style="6" customWidth="1"/>
    <col min="10783" max="10783" width="14.00390625" style="6" customWidth="1"/>
    <col min="10784" max="10795" width="9.140625" style="6" customWidth="1"/>
    <col min="10796" max="10816" width="9.140625" style="6" hidden="1" customWidth="1"/>
    <col min="10817" max="11008" width="9.140625" style="6" customWidth="1"/>
    <col min="11009" max="11009" width="7.140625" style="6" customWidth="1"/>
    <col min="11010" max="11010" width="1.421875" style="6" customWidth="1"/>
    <col min="11011" max="11011" width="3.57421875" style="6" customWidth="1"/>
    <col min="11012" max="11012" width="3.7109375" style="6" customWidth="1"/>
    <col min="11013" max="11013" width="14.7109375" style="6" customWidth="1"/>
    <col min="11014" max="11015" width="9.57421875" style="6" customWidth="1"/>
    <col min="11016" max="11016" width="10.7109375" style="6" customWidth="1"/>
    <col min="11017" max="11017" width="6.00390625" style="6" customWidth="1"/>
    <col min="11018" max="11018" width="4.421875" style="6" customWidth="1"/>
    <col min="11019" max="11019" width="9.8515625" style="6" customWidth="1"/>
    <col min="11020" max="11020" width="10.28125" style="6" customWidth="1"/>
    <col min="11021" max="11022" width="5.140625" style="6" customWidth="1"/>
    <col min="11023" max="11023" width="1.7109375" style="6" customWidth="1"/>
    <col min="11024" max="11024" width="10.7109375" style="6" customWidth="1"/>
    <col min="11025" max="11025" width="3.57421875" style="6" customWidth="1"/>
    <col min="11026" max="11026" width="1.421875" style="6" customWidth="1"/>
    <col min="11027" max="11027" width="7.00390625" style="6" customWidth="1"/>
    <col min="11028" max="11036" width="9.140625" style="6" hidden="1" customWidth="1"/>
    <col min="11037" max="11037" width="9.421875" style="6" customWidth="1"/>
    <col min="11038" max="11038" width="12.8515625" style="6" customWidth="1"/>
    <col min="11039" max="11039" width="14.00390625" style="6" customWidth="1"/>
    <col min="11040" max="11051" width="9.140625" style="6" customWidth="1"/>
    <col min="11052" max="11072" width="9.140625" style="6" hidden="1" customWidth="1"/>
    <col min="11073" max="11264" width="9.140625" style="6" customWidth="1"/>
    <col min="11265" max="11265" width="7.140625" style="6" customWidth="1"/>
    <col min="11266" max="11266" width="1.421875" style="6" customWidth="1"/>
    <col min="11267" max="11267" width="3.57421875" style="6" customWidth="1"/>
    <col min="11268" max="11268" width="3.7109375" style="6" customWidth="1"/>
    <col min="11269" max="11269" width="14.7109375" style="6" customWidth="1"/>
    <col min="11270" max="11271" width="9.57421875" style="6" customWidth="1"/>
    <col min="11272" max="11272" width="10.7109375" style="6" customWidth="1"/>
    <col min="11273" max="11273" width="6.00390625" style="6" customWidth="1"/>
    <col min="11274" max="11274" width="4.421875" style="6" customWidth="1"/>
    <col min="11275" max="11275" width="9.8515625" style="6" customWidth="1"/>
    <col min="11276" max="11276" width="10.28125" style="6" customWidth="1"/>
    <col min="11277" max="11278" width="5.140625" style="6" customWidth="1"/>
    <col min="11279" max="11279" width="1.7109375" style="6" customWidth="1"/>
    <col min="11280" max="11280" width="10.7109375" style="6" customWidth="1"/>
    <col min="11281" max="11281" width="3.57421875" style="6" customWidth="1"/>
    <col min="11282" max="11282" width="1.421875" style="6" customWidth="1"/>
    <col min="11283" max="11283" width="7.00390625" style="6" customWidth="1"/>
    <col min="11284" max="11292" width="9.140625" style="6" hidden="1" customWidth="1"/>
    <col min="11293" max="11293" width="9.421875" style="6" customWidth="1"/>
    <col min="11294" max="11294" width="12.8515625" style="6" customWidth="1"/>
    <col min="11295" max="11295" width="14.00390625" style="6" customWidth="1"/>
    <col min="11296" max="11307" width="9.140625" style="6" customWidth="1"/>
    <col min="11308" max="11328" width="9.140625" style="6" hidden="1" customWidth="1"/>
    <col min="11329" max="11520" width="9.140625" style="6" customWidth="1"/>
    <col min="11521" max="11521" width="7.140625" style="6" customWidth="1"/>
    <col min="11522" max="11522" width="1.421875" style="6" customWidth="1"/>
    <col min="11523" max="11523" width="3.57421875" style="6" customWidth="1"/>
    <col min="11524" max="11524" width="3.7109375" style="6" customWidth="1"/>
    <col min="11525" max="11525" width="14.7109375" style="6" customWidth="1"/>
    <col min="11526" max="11527" width="9.57421875" style="6" customWidth="1"/>
    <col min="11528" max="11528" width="10.7109375" style="6" customWidth="1"/>
    <col min="11529" max="11529" width="6.00390625" style="6" customWidth="1"/>
    <col min="11530" max="11530" width="4.421875" style="6" customWidth="1"/>
    <col min="11531" max="11531" width="9.8515625" style="6" customWidth="1"/>
    <col min="11532" max="11532" width="10.28125" style="6" customWidth="1"/>
    <col min="11533" max="11534" width="5.140625" style="6" customWidth="1"/>
    <col min="11535" max="11535" width="1.7109375" style="6" customWidth="1"/>
    <col min="11536" max="11536" width="10.7109375" style="6" customWidth="1"/>
    <col min="11537" max="11537" width="3.57421875" style="6" customWidth="1"/>
    <col min="11538" max="11538" width="1.421875" style="6" customWidth="1"/>
    <col min="11539" max="11539" width="7.00390625" style="6" customWidth="1"/>
    <col min="11540" max="11548" width="9.140625" style="6" hidden="1" customWidth="1"/>
    <col min="11549" max="11549" width="9.421875" style="6" customWidth="1"/>
    <col min="11550" max="11550" width="12.8515625" style="6" customWidth="1"/>
    <col min="11551" max="11551" width="14.00390625" style="6" customWidth="1"/>
    <col min="11552" max="11563" width="9.140625" style="6" customWidth="1"/>
    <col min="11564" max="11584" width="9.140625" style="6" hidden="1" customWidth="1"/>
    <col min="11585" max="11776" width="9.140625" style="6" customWidth="1"/>
    <col min="11777" max="11777" width="7.140625" style="6" customWidth="1"/>
    <col min="11778" max="11778" width="1.421875" style="6" customWidth="1"/>
    <col min="11779" max="11779" width="3.57421875" style="6" customWidth="1"/>
    <col min="11780" max="11780" width="3.7109375" style="6" customWidth="1"/>
    <col min="11781" max="11781" width="14.7109375" style="6" customWidth="1"/>
    <col min="11782" max="11783" width="9.57421875" style="6" customWidth="1"/>
    <col min="11784" max="11784" width="10.7109375" style="6" customWidth="1"/>
    <col min="11785" max="11785" width="6.00390625" style="6" customWidth="1"/>
    <col min="11786" max="11786" width="4.421875" style="6" customWidth="1"/>
    <col min="11787" max="11787" width="9.8515625" style="6" customWidth="1"/>
    <col min="11788" max="11788" width="10.28125" style="6" customWidth="1"/>
    <col min="11789" max="11790" width="5.140625" style="6" customWidth="1"/>
    <col min="11791" max="11791" width="1.7109375" style="6" customWidth="1"/>
    <col min="11792" max="11792" width="10.7109375" style="6" customWidth="1"/>
    <col min="11793" max="11793" width="3.57421875" style="6" customWidth="1"/>
    <col min="11794" max="11794" width="1.421875" style="6" customWidth="1"/>
    <col min="11795" max="11795" width="7.00390625" style="6" customWidth="1"/>
    <col min="11796" max="11804" width="9.140625" style="6" hidden="1" customWidth="1"/>
    <col min="11805" max="11805" width="9.421875" style="6" customWidth="1"/>
    <col min="11806" max="11806" width="12.8515625" style="6" customWidth="1"/>
    <col min="11807" max="11807" width="14.00390625" style="6" customWidth="1"/>
    <col min="11808" max="11819" width="9.140625" style="6" customWidth="1"/>
    <col min="11820" max="11840" width="9.140625" style="6" hidden="1" customWidth="1"/>
    <col min="11841" max="12032" width="9.140625" style="6" customWidth="1"/>
    <col min="12033" max="12033" width="7.140625" style="6" customWidth="1"/>
    <col min="12034" max="12034" width="1.421875" style="6" customWidth="1"/>
    <col min="12035" max="12035" width="3.57421875" style="6" customWidth="1"/>
    <col min="12036" max="12036" width="3.7109375" style="6" customWidth="1"/>
    <col min="12037" max="12037" width="14.7109375" style="6" customWidth="1"/>
    <col min="12038" max="12039" width="9.57421875" style="6" customWidth="1"/>
    <col min="12040" max="12040" width="10.7109375" style="6" customWidth="1"/>
    <col min="12041" max="12041" width="6.00390625" style="6" customWidth="1"/>
    <col min="12042" max="12042" width="4.421875" style="6" customWidth="1"/>
    <col min="12043" max="12043" width="9.8515625" style="6" customWidth="1"/>
    <col min="12044" max="12044" width="10.28125" style="6" customWidth="1"/>
    <col min="12045" max="12046" width="5.140625" style="6" customWidth="1"/>
    <col min="12047" max="12047" width="1.7109375" style="6" customWidth="1"/>
    <col min="12048" max="12048" width="10.7109375" style="6" customWidth="1"/>
    <col min="12049" max="12049" width="3.57421875" style="6" customWidth="1"/>
    <col min="12050" max="12050" width="1.421875" style="6" customWidth="1"/>
    <col min="12051" max="12051" width="7.00390625" style="6" customWidth="1"/>
    <col min="12052" max="12060" width="9.140625" style="6" hidden="1" customWidth="1"/>
    <col min="12061" max="12061" width="9.421875" style="6" customWidth="1"/>
    <col min="12062" max="12062" width="12.8515625" style="6" customWidth="1"/>
    <col min="12063" max="12063" width="14.00390625" style="6" customWidth="1"/>
    <col min="12064" max="12075" width="9.140625" style="6" customWidth="1"/>
    <col min="12076" max="12096" width="9.140625" style="6" hidden="1" customWidth="1"/>
    <col min="12097" max="12288" width="9.140625" style="6" customWidth="1"/>
    <col min="12289" max="12289" width="7.140625" style="6" customWidth="1"/>
    <col min="12290" max="12290" width="1.421875" style="6" customWidth="1"/>
    <col min="12291" max="12291" width="3.57421875" style="6" customWidth="1"/>
    <col min="12292" max="12292" width="3.7109375" style="6" customWidth="1"/>
    <col min="12293" max="12293" width="14.7109375" style="6" customWidth="1"/>
    <col min="12294" max="12295" width="9.57421875" style="6" customWidth="1"/>
    <col min="12296" max="12296" width="10.7109375" style="6" customWidth="1"/>
    <col min="12297" max="12297" width="6.00390625" style="6" customWidth="1"/>
    <col min="12298" max="12298" width="4.421875" style="6" customWidth="1"/>
    <col min="12299" max="12299" width="9.8515625" style="6" customWidth="1"/>
    <col min="12300" max="12300" width="10.28125" style="6" customWidth="1"/>
    <col min="12301" max="12302" width="5.140625" style="6" customWidth="1"/>
    <col min="12303" max="12303" width="1.7109375" style="6" customWidth="1"/>
    <col min="12304" max="12304" width="10.7109375" style="6" customWidth="1"/>
    <col min="12305" max="12305" width="3.57421875" style="6" customWidth="1"/>
    <col min="12306" max="12306" width="1.421875" style="6" customWidth="1"/>
    <col min="12307" max="12307" width="7.00390625" style="6" customWidth="1"/>
    <col min="12308" max="12316" width="9.140625" style="6" hidden="1" customWidth="1"/>
    <col min="12317" max="12317" width="9.421875" style="6" customWidth="1"/>
    <col min="12318" max="12318" width="12.8515625" style="6" customWidth="1"/>
    <col min="12319" max="12319" width="14.00390625" style="6" customWidth="1"/>
    <col min="12320" max="12331" width="9.140625" style="6" customWidth="1"/>
    <col min="12332" max="12352" width="9.140625" style="6" hidden="1" customWidth="1"/>
    <col min="12353" max="12544" width="9.140625" style="6" customWidth="1"/>
    <col min="12545" max="12545" width="7.140625" style="6" customWidth="1"/>
    <col min="12546" max="12546" width="1.421875" style="6" customWidth="1"/>
    <col min="12547" max="12547" width="3.57421875" style="6" customWidth="1"/>
    <col min="12548" max="12548" width="3.7109375" style="6" customWidth="1"/>
    <col min="12549" max="12549" width="14.7109375" style="6" customWidth="1"/>
    <col min="12550" max="12551" width="9.57421875" style="6" customWidth="1"/>
    <col min="12552" max="12552" width="10.7109375" style="6" customWidth="1"/>
    <col min="12553" max="12553" width="6.00390625" style="6" customWidth="1"/>
    <col min="12554" max="12554" width="4.421875" style="6" customWidth="1"/>
    <col min="12555" max="12555" width="9.8515625" style="6" customWidth="1"/>
    <col min="12556" max="12556" width="10.28125" style="6" customWidth="1"/>
    <col min="12557" max="12558" width="5.140625" style="6" customWidth="1"/>
    <col min="12559" max="12559" width="1.7109375" style="6" customWidth="1"/>
    <col min="12560" max="12560" width="10.7109375" style="6" customWidth="1"/>
    <col min="12561" max="12561" width="3.57421875" style="6" customWidth="1"/>
    <col min="12562" max="12562" width="1.421875" style="6" customWidth="1"/>
    <col min="12563" max="12563" width="7.00390625" style="6" customWidth="1"/>
    <col min="12564" max="12572" width="9.140625" style="6" hidden="1" customWidth="1"/>
    <col min="12573" max="12573" width="9.421875" style="6" customWidth="1"/>
    <col min="12574" max="12574" width="12.8515625" style="6" customWidth="1"/>
    <col min="12575" max="12575" width="14.00390625" style="6" customWidth="1"/>
    <col min="12576" max="12587" width="9.140625" style="6" customWidth="1"/>
    <col min="12588" max="12608" width="9.140625" style="6" hidden="1" customWidth="1"/>
    <col min="12609" max="12800" width="9.140625" style="6" customWidth="1"/>
    <col min="12801" max="12801" width="7.140625" style="6" customWidth="1"/>
    <col min="12802" max="12802" width="1.421875" style="6" customWidth="1"/>
    <col min="12803" max="12803" width="3.57421875" style="6" customWidth="1"/>
    <col min="12804" max="12804" width="3.7109375" style="6" customWidth="1"/>
    <col min="12805" max="12805" width="14.7109375" style="6" customWidth="1"/>
    <col min="12806" max="12807" width="9.57421875" style="6" customWidth="1"/>
    <col min="12808" max="12808" width="10.7109375" style="6" customWidth="1"/>
    <col min="12809" max="12809" width="6.00390625" style="6" customWidth="1"/>
    <col min="12810" max="12810" width="4.421875" style="6" customWidth="1"/>
    <col min="12811" max="12811" width="9.8515625" style="6" customWidth="1"/>
    <col min="12812" max="12812" width="10.28125" style="6" customWidth="1"/>
    <col min="12813" max="12814" width="5.140625" style="6" customWidth="1"/>
    <col min="12815" max="12815" width="1.7109375" style="6" customWidth="1"/>
    <col min="12816" max="12816" width="10.7109375" style="6" customWidth="1"/>
    <col min="12817" max="12817" width="3.57421875" style="6" customWidth="1"/>
    <col min="12818" max="12818" width="1.421875" style="6" customWidth="1"/>
    <col min="12819" max="12819" width="7.00390625" style="6" customWidth="1"/>
    <col min="12820" max="12828" width="9.140625" style="6" hidden="1" customWidth="1"/>
    <col min="12829" max="12829" width="9.421875" style="6" customWidth="1"/>
    <col min="12830" max="12830" width="12.8515625" style="6" customWidth="1"/>
    <col min="12831" max="12831" width="14.00390625" style="6" customWidth="1"/>
    <col min="12832" max="12843" width="9.140625" style="6" customWidth="1"/>
    <col min="12844" max="12864" width="9.140625" style="6" hidden="1" customWidth="1"/>
    <col min="12865" max="13056" width="9.140625" style="6" customWidth="1"/>
    <col min="13057" max="13057" width="7.140625" style="6" customWidth="1"/>
    <col min="13058" max="13058" width="1.421875" style="6" customWidth="1"/>
    <col min="13059" max="13059" width="3.57421875" style="6" customWidth="1"/>
    <col min="13060" max="13060" width="3.7109375" style="6" customWidth="1"/>
    <col min="13061" max="13061" width="14.7109375" style="6" customWidth="1"/>
    <col min="13062" max="13063" width="9.57421875" style="6" customWidth="1"/>
    <col min="13064" max="13064" width="10.7109375" style="6" customWidth="1"/>
    <col min="13065" max="13065" width="6.00390625" style="6" customWidth="1"/>
    <col min="13066" max="13066" width="4.421875" style="6" customWidth="1"/>
    <col min="13067" max="13067" width="9.8515625" style="6" customWidth="1"/>
    <col min="13068" max="13068" width="10.28125" style="6" customWidth="1"/>
    <col min="13069" max="13070" width="5.140625" style="6" customWidth="1"/>
    <col min="13071" max="13071" width="1.7109375" style="6" customWidth="1"/>
    <col min="13072" max="13072" width="10.7109375" style="6" customWidth="1"/>
    <col min="13073" max="13073" width="3.57421875" style="6" customWidth="1"/>
    <col min="13074" max="13074" width="1.421875" style="6" customWidth="1"/>
    <col min="13075" max="13075" width="7.00390625" style="6" customWidth="1"/>
    <col min="13076" max="13084" width="9.140625" style="6" hidden="1" customWidth="1"/>
    <col min="13085" max="13085" width="9.421875" style="6" customWidth="1"/>
    <col min="13086" max="13086" width="12.8515625" style="6" customWidth="1"/>
    <col min="13087" max="13087" width="14.00390625" style="6" customWidth="1"/>
    <col min="13088" max="13099" width="9.140625" style="6" customWidth="1"/>
    <col min="13100" max="13120" width="9.140625" style="6" hidden="1" customWidth="1"/>
    <col min="13121" max="13312" width="9.140625" style="6" customWidth="1"/>
    <col min="13313" max="13313" width="7.140625" style="6" customWidth="1"/>
    <col min="13314" max="13314" width="1.421875" style="6" customWidth="1"/>
    <col min="13315" max="13315" width="3.57421875" style="6" customWidth="1"/>
    <col min="13316" max="13316" width="3.7109375" style="6" customWidth="1"/>
    <col min="13317" max="13317" width="14.7109375" style="6" customWidth="1"/>
    <col min="13318" max="13319" width="9.57421875" style="6" customWidth="1"/>
    <col min="13320" max="13320" width="10.7109375" style="6" customWidth="1"/>
    <col min="13321" max="13321" width="6.00390625" style="6" customWidth="1"/>
    <col min="13322" max="13322" width="4.421875" style="6" customWidth="1"/>
    <col min="13323" max="13323" width="9.8515625" style="6" customWidth="1"/>
    <col min="13324" max="13324" width="10.28125" style="6" customWidth="1"/>
    <col min="13325" max="13326" width="5.140625" style="6" customWidth="1"/>
    <col min="13327" max="13327" width="1.7109375" style="6" customWidth="1"/>
    <col min="13328" max="13328" width="10.7109375" style="6" customWidth="1"/>
    <col min="13329" max="13329" width="3.57421875" style="6" customWidth="1"/>
    <col min="13330" max="13330" width="1.421875" style="6" customWidth="1"/>
    <col min="13331" max="13331" width="7.00390625" style="6" customWidth="1"/>
    <col min="13332" max="13340" width="9.140625" style="6" hidden="1" customWidth="1"/>
    <col min="13341" max="13341" width="9.421875" style="6" customWidth="1"/>
    <col min="13342" max="13342" width="12.8515625" style="6" customWidth="1"/>
    <col min="13343" max="13343" width="14.00390625" style="6" customWidth="1"/>
    <col min="13344" max="13355" width="9.140625" style="6" customWidth="1"/>
    <col min="13356" max="13376" width="9.140625" style="6" hidden="1" customWidth="1"/>
    <col min="13377" max="13568" width="9.140625" style="6" customWidth="1"/>
    <col min="13569" max="13569" width="7.140625" style="6" customWidth="1"/>
    <col min="13570" max="13570" width="1.421875" style="6" customWidth="1"/>
    <col min="13571" max="13571" width="3.57421875" style="6" customWidth="1"/>
    <col min="13572" max="13572" width="3.7109375" style="6" customWidth="1"/>
    <col min="13573" max="13573" width="14.7109375" style="6" customWidth="1"/>
    <col min="13574" max="13575" width="9.57421875" style="6" customWidth="1"/>
    <col min="13576" max="13576" width="10.7109375" style="6" customWidth="1"/>
    <col min="13577" max="13577" width="6.00390625" style="6" customWidth="1"/>
    <col min="13578" max="13578" width="4.421875" style="6" customWidth="1"/>
    <col min="13579" max="13579" width="9.8515625" style="6" customWidth="1"/>
    <col min="13580" max="13580" width="10.28125" style="6" customWidth="1"/>
    <col min="13581" max="13582" width="5.140625" style="6" customWidth="1"/>
    <col min="13583" max="13583" width="1.7109375" style="6" customWidth="1"/>
    <col min="13584" max="13584" width="10.7109375" style="6" customWidth="1"/>
    <col min="13585" max="13585" width="3.57421875" style="6" customWidth="1"/>
    <col min="13586" max="13586" width="1.421875" style="6" customWidth="1"/>
    <col min="13587" max="13587" width="7.00390625" style="6" customWidth="1"/>
    <col min="13588" max="13596" width="9.140625" style="6" hidden="1" customWidth="1"/>
    <col min="13597" max="13597" width="9.421875" style="6" customWidth="1"/>
    <col min="13598" max="13598" width="12.8515625" style="6" customWidth="1"/>
    <col min="13599" max="13599" width="14.00390625" style="6" customWidth="1"/>
    <col min="13600" max="13611" width="9.140625" style="6" customWidth="1"/>
    <col min="13612" max="13632" width="9.140625" style="6" hidden="1" customWidth="1"/>
    <col min="13633" max="13824" width="9.140625" style="6" customWidth="1"/>
    <col min="13825" max="13825" width="7.140625" style="6" customWidth="1"/>
    <col min="13826" max="13826" width="1.421875" style="6" customWidth="1"/>
    <col min="13827" max="13827" width="3.57421875" style="6" customWidth="1"/>
    <col min="13828" max="13828" width="3.7109375" style="6" customWidth="1"/>
    <col min="13829" max="13829" width="14.7109375" style="6" customWidth="1"/>
    <col min="13830" max="13831" width="9.57421875" style="6" customWidth="1"/>
    <col min="13832" max="13832" width="10.7109375" style="6" customWidth="1"/>
    <col min="13833" max="13833" width="6.00390625" style="6" customWidth="1"/>
    <col min="13834" max="13834" width="4.421875" style="6" customWidth="1"/>
    <col min="13835" max="13835" width="9.8515625" style="6" customWidth="1"/>
    <col min="13836" max="13836" width="10.28125" style="6" customWidth="1"/>
    <col min="13837" max="13838" width="5.140625" style="6" customWidth="1"/>
    <col min="13839" max="13839" width="1.7109375" style="6" customWidth="1"/>
    <col min="13840" max="13840" width="10.7109375" style="6" customWidth="1"/>
    <col min="13841" max="13841" width="3.57421875" style="6" customWidth="1"/>
    <col min="13842" max="13842" width="1.421875" style="6" customWidth="1"/>
    <col min="13843" max="13843" width="7.00390625" style="6" customWidth="1"/>
    <col min="13844" max="13852" width="9.140625" style="6" hidden="1" customWidth="1"/>
    <col min="13853" max="13853" width="9.421875" style="6" customWidth="1"/>
    <col min="13854" max="13854" width="12.8515625" style="6" customWidth="1"/>
    <col min="13855" max="13855" width="14.00390625" style="6" customWidth="1"/>
    <col min="13856" max="13867" width="9.140625" style="6" customWidth="1"/>
    <col min="13868" max="13888" width="9.140625" style="6" hidden="1" customWidth="1"/>
    <col min="13889" max="14080" width="9.140625" style="6" customWidth="1"/>
    <col min="14081" max="14081" width="7.140625" style="6" customWidth="1"/>
    <col min="14082" max="14082" width="1.421875" style="6" customWidth="1"/>
    <col min="14083" max="14083" width="3.57421875" style="6" customWidth="1"/>
    <col min="14084" max="14084" width="3.7109375" style="6" customWidth="1"/>
    <col min="14085" max="14085" width="14.7109375" style="6" customWidth="1"/>
    <col min="14086" max="14087" width="9.57421875" style="6" customWidth="1"/>
    <col min="14088" max="14088" width="10.7109375" style="6" customWidth="1"/>
    <col min="14089" max="14089" width="6.00390625" style="6" customWidth="1"/>
    <col min="14090" max="14090" width="4.421875" style="6" customWidth="1"/>
    <col min="14091" max="14091" width="9.8515625" style="6" customWidth="1"/>
    <col min="14092" max="14092" width="10.28125" style="6" customWidth="1"/>
    <col min="14093" max="14094" width="5.140625" style="6" customWidth="1"/>
    <col min="14095" max="14095" width="1.7109375" style="6" customWidth="1"/>
    <col min="14096" max="14096" width="10.7109375" style="6" customWidth="1"/>
    <col min="14097" max="14097" width="3.57421875" style="6" customWidth="1"/>
    <col min="14098" max="14098" width="1.421875" style="6" customWidth="1"/>
    <col min="14099" max="14099" width="7.00390625" style="6" customWidth="1"/>
    <col min="14100" max="14108" width="9.140625" style="6" hidden="1" customWidth="1"/>
    <col min="14109" max="14109" width="9.421875" style="6" customWidth="1"/>
    <col min="14110" max="14110" width="12.8515625" style="6" customWidth="1"/>
    <col min="14111" max="14111" width="14.00390625" style="6" customWidth="1"/>
    <col min="14112" max="14123" width="9.140625" style="6" customWidth="1"/>
    <col min="14124" max="14144" width="9.140625" style="6" hidden="1" customWidth="1"/>
    <col min="14145" max="14336" width="9.140625" style="6" customWidth="1"/>
    <col min="14337" max="14337" width="7.140625" style="6" customWidth="1"/>
    <col min="14338" max="14338" width="1.421875" style="6" customWidth="1"/>
    <col min="14339" max="14339" width="3.57421875" style="6" customWidth="1"/>
    <col min="14340" max="14340" width="3.7109375" style="6" customWidth="1"/>
    <col min="14341" max="14341" width="14.7109375" style="6" customWidth="1"/>
    <col min="14342" max="14343" width="9.57421875" style="6" customWidth="1"/>
    <col min="14344" max="14344" width="10.7109375" style="6" customWidth="1"/>
    <col min="14345" max="14345" width="6.00390625" style="6" customWidth="1"/>
    <col min="14346" max="14346" width="4.421875" style="6" customWidth="1"/>
    <col min="14347" max="14347" width="9.8515625" style="6" customWidth="1"/>
    <col min="14348" max="14348" width="10.28125" style="6" customWidth="1"/>
    <col min="14349" max="14350" width="5.140625" style="6" customWidth="1"/>
    <col min="14351" max="14351" width="1.7109375" style="6" customWidth="1"/>
    <col min="14352" max="14352" width="10.7109375" style="6" customWidth="1"/>
    <col min="14353" max="14353" width="3.57421875" style="6" customWidth="1"/>
    <col min="14354" max="14354" width="1.421875" style="6" customWidth="1"/>
    <col min="14355" max="14355" width="7.00390625" style="6" customWidth="1"/>
    <col min="14356" max="14364" width="9.140625" style="6" hidden="1" customWidth="1"/>
    <col min="14365" max="14365" width="9.421875" style="6" customWidth="1"/>
    <col min="14366" max="14366" width="12.8515625" style="6" customWidth="1"/>
    <col min="14367" max="14367" width="14.00390625" style="6" customWidth="1"/>
    <col min="14368" max="14379" width="9.140625" style="6" customWidth="1"/>
    <col min="14380" max="14400" width="9.140625" style="6" hidden="1" customWidth="1"/>
    <col min="14401" max="14592" width="9.140625" style="6" customWidth="1"/>
    <col min="14593" max="14593" width="7.140625" style="6" customWidth="1"/>
    <col min="14594" max="14594" width="1.421875" style="6" customWidth="1"/>
    <col min="14595" max="14595" width="3.57421875" style="6" customWidth="1"/>
    <col min="14596" max="14596" width="3.7109375" style="6" customWidth="1"/>
    <col min="14597" max="14597" width="14.7109375" style="6" customWidth="1"/>
    <col min="14598" max="14599" width="9.57421875" style="6" customWidth="1"/>
    <col min="14600" max="14600" width="10.7109375" style="6" customWidth="1"/>
    <col min="14601" max="14601" width="6.00390625" style="6" customWidth="1"/>
    <col min="14602" max="14602" width="4.421875" style="6" customWidth="1"/>
    <col min="14603" max="14603" width="9.8515625" style="6" customWidth="1"/>
    <col min="14604" max="14604" width="10.28125" style="6" customWidth="1"/>
    <col min="14605" max="14606" width="5.140625" style="6" customWidth="1"/>
    <col min="14607" max="14607" width="1.7109375" style="6" customWidth="1"/>
    <col min="14608" max="14608" width="10.7109375" style="6" customWidth="1"/>
    <col min="14609" max="14609" width="3.57421875" style="6" customWidth="1"/>
    <col min="14610" max="14610" width="1.421875" style="6" customWidth="1"/>
    <col min="14611" max="14611" width="7.00390625" style="6" customWidth="1"/>
    <col min="14612" max="14620" width="9.140625" style="6" hidden="1" customWidth="1"/>
    <col min="14621" max="14621" width="9.421875" style="6" customWidth="1"/>
    <col min="14622" max="14622" width="12.8515625" style="6" customWidth="1"/>
    <col min="14623" max="14623" width="14.00390625" style="6" customWidth="1"/>
    <col min="14624" max="14635" width="9.140625" style="6" customWidth="1"/>
    <col min="14636" max="14656" width="9.140625" style="6" hidden="1" customWidth="1"/>
    <col min="14657" max="14848" width="9.140625" style="6" customWidth="1"/>
    <col min="14849" max="14849" width="7.140625" style="6" customWidth="1"/>
    <col min="14850" max="14850" width="1.421875" style="6" customWidth="1"/>
    <col min="14851" max="14851" width="3.57421875" style="6" customWidth="1"/>
    <col min="14852" max="14852" width="3.7109375" style="6" customWidth="1"/>
    <col min="14853" max="14853" width="14.7109375" style="6" customWidth="1"/>
    <col min="14854" max="14855" width="9.57421875" style="6" customWidth="1"/>
    <col min="14856" max="14856" width="10.7109375" style="6" customWidth="1"/>
    <col min="14857" max="14857" width="6.00390625" style="6" customWidth="1"/>
    <col min="14858" max="14858" width="4.421875" style="6" customWidth="1"/>
    <col min="14859" max="14859" width="9.8515625" style="6" customWidth="1"/>
    <col min="14860" max="14860" width="10.28125" style="6" customWidth="1"/>
    <col min="14861" max="14862" width="5.140625" style="6" customWidth="1"/>
    <col min="14863" max="14863" width="1.7109375" style="6" customWidth="1"/>
    <col min="14864" max="14864" width="10.7109375" style="6" customWidth="1"/>
    <col min="14865" max="14865" width="3.57421875" style="6" customWidth="1"/>
    <col min="14866" max="14866" width="1.421875" style="6" customWidth="1"/>
    <col min="14867" max="14867" width="7.00390625" style="6" customWidth="1"/>
    <col min="14868" max="14876" width="9.140625" style="6" hidden="1" customWidth="1"/>
    <col min="14877" max="14877" width="9.421875" style="6" customWidth="1"/>
    <col min="14878" max="14878" width="12.8515625" style="6" customWidth="1"/>
    <col min="14879" max="14879" width="14.00390625" style="6" customWidth="1"/>
    <col min="14880" max="14891" width="9.140625" style="6" customWidth="1"/>
    <col min="14892" max="14912" width="9.140625" style="6" hidden="1" customWidth="1"/>
    <col min="14913" max="15104" width="9.140625" style="6" customWidth="1"/>
    <col min="15105" max="15105" width="7.140625" style="6" customWidth="1"/>
    <col min="15106" max="15106" width="1.421875" style="6" customWidth="1"/>
    <col min="15107" max="15107" width="3.57421875" style="6" customWidth="1"/>
    <col min="15108" max="15108" width="3.7109375" style="6" customWidth="1"/>
    <col min="15109" max="15109" width="14.7109375" style="6" customWidth="1"/>
    <col min="15110" max="15111" width="9.57421875" style="6" customWidth="1"/>
    <col min="15112" max="15112" width="10.7109375" style="6" customWidth="1"/>
    <col min="15113" max="15113" width="6.00390625" style="6" customWidth="1"/>
    <col min="15114" max="15114" width="4.421875" style="6" customWidth="1"/>
    <col min="15115" max="15115" width="9.8515625" style="6" customWidth="1"/>
    <col min="15116" max="15116" width="10.28125" style="6" customWidth="1"/>
    <col min="15117" max="15118" width="5.140625" style="6" customWidth="1"/>
    <col min="15119" max="15119" width="1.7109375" style="6" customWidth="1"/>
    <col min="15120" max="15120" width="10.7109375" style="6" customWidth="1"/>
    <col min="15121" max="15121" width="3.57421875" style="6" customWidth="1"/>
    <col min="15122" max="15122" width="1.421875" style="6" customWidth="1"/>
    <col min="15123" max="15123" width="7.00390625" style="6" customWidth="1"/>
    <col min="15124" max="15132" width="9.140625" style="6" hidden="1" customWidth="1"/>
    <col min="15133" max="15133" width="9.421875" style="6" customWidth="1"/>
    <col min="15134" max="15134" width="12.8515625" style="6" customWidth="1"/>
    <col min="15135" max="15135" width="14.00390625" style="6" customWidth="1"/>
    <col min="15136" max="15147" width="9.140625" style="6" customWidth="1"/>
    <col min="15148" max="15168" width="9.140625" style="6" hidden="1" customWidth="1"/>
    <col min="15169" max="15360" width="9.140625" style="6" customWidth="1"/>
    <col min="15361" max="15361" width="7.140625" style="6" customWidth="1"/>
    <col min="15362" max="15362" width="1.421875" style="6" customWidth="1"/>
    <col min="15363" max="15363" width="3.57421875" style="6" customWidth="1"/>
    <col min="15364" max="15364" width="3.7109375" style="6" customWidth="1"/>
    <col min="15365" max="15365" width="14.7109375" style="6" customWidth="1"/>
    <col min="15366" max="15367" width="9.57421875" style="6" customWidth="1"/>
    <col min="15368" max="15368" width="10.7109375" style="6" customWidth="1"/>
    <col min="15369" max="15369" width="6.00390625" style="6" customWidth="1"/>
    <col min="15370" max="15370" width="4.421875" style="6" customWidth="1"/>
    <col min="15371" max="15371" width="9.8515625" style="6" customWidth="1"/>
    <col min="15372" max="15372" width="10.28125" style="6" customWidth="1"/>
    <col min="15373" max="15374" width="5.140625" style="6" customWidth="1"/>
    <col min="15375" max="15375" width="1.7109375" style="6" customWidth="1"/>
    <col min="15376" max="15376" width="10.7109375" style="6" customWidth="1"/>
    <col min="15377" max="15377" width="3.57421875" style="6" customWidth="1"/>
    <col min="15378" max="15378" width="1.421875" style="6" customWidth="1"/>
    <col min="15379" max="15379" width="7.00390625" style="6" customWidth="1"/>
    <col min="15380" max="15388" width="9.140625" style="6" hidden="1" customWidth="1"/>
    <col min="15389" max="15389" width="9.421875" style="6" customWidth="1"/>
    <col min="15390" max="15390" width="12.8515625" style="6" customWidth="1"/>
    <col min="15391" max="15391" width="14.00390625" style="6" customWidth="1"/>
    <col min="15392" max="15403" width="9.140625" style="6" customWidth="1"/>
    <col min="15404" max="15424" width="9.140625" style="6" hidden="1" customWidth="1"/>
    <col min="15425" max="15616" width="9.140625" style="6" customWidth="1"/>
    <col min="15617" max="15617" width="7.140625" style="6" customWidth="1"/>
    <col min="15618" max="15618" width="1.421875" style="6" customWidth="1"/>
    <col min="15619" max="15619" width="3.57421875" style="6" customWidth="1"/>
    <col min="15620" max="15620" width="3.7109375" style="6" customWidth="1"/>
    <col min="15621" max="15621" width="14.7109375" style="6" customWidth="1"/>
    <col min="15622" max="15623" width="9.57421875" style="6" customWidth="1"/>
    <col min="15624" max="15624" width="10.7109375" style="6" customWidth="1"/>
    <col min="15625" max="15625" width="6.00390625" style="6" customWidth="1"/>
    <col min="15626" max="15626" width="4.421875" style="6" customWidth="1"/>
    <col min="15627" max="15627" width="9.8515625" style="6" customWidth="1"/>
    <col min="15628" max="15628" width="10.28125" style="6" customWidth="1"/>
    <col min="15629" max="15630" width="5.140625" style="6" customWidth="1"/>
    <col min="15631" max="15631" width="1.7109375" style="6" customWidth="1"/>
    <col min="15632" max="15632" width="10.7109375" style="6" customWidth="1"/>
    <col min="15633" max="15633" width="3.57421875" style="6" customWidth="1"/>
    <col min="15634" max="15634" width="1.421875" style="6" customWidth="1"/>
    <col min="15635" max="15635" width="7.00390625" style="6" customWidth="1"/>
    <col min="15636" max="15644" width="9.140625" style="6" hidden="1" customWidth="1"/>
    <col min="15645" max="15645" width="9.421875" style="6" customWidth="1"/>
    <col min="15646" max="15646" width="12.8515625" style="6" customWidth="1"/>
    <col min="15647" max="15647" width="14.00390625" style="6" customWidth="1"/>
    <col min="15648" max="15659" width="9.140625" style="6" customWidth="1"/>
    <col min="15660" max="15680" width="9.140625" style="6" hidden="1" customWidth="1"/>
    <col min="15681" max="15872" width="9.140625" style="6" customWidth="1"/>
    <col min="15873" max="15873" width="7.140625" style="6" customWidth="1"/>
    <col min="15874" max="15874" width="1.421875" style="6" customWidth="1"/>
    <col min="15875" max="15875" width="3.57421875" style="6" customWidth="1"/>
    <col min="15876" max="15876" width="3.7109375" style="6" customWidth="1"/>
    <col min="15877" max="15877" width="14.7109375" style="6" customWidth="1"/>
    <col min="15878" max="15879" width="9.57421875" style="6" customWidth="1"/>
    <col min="15880" max="15880" width="10.7109375" style="6" customWidth="1"/>
    <col min="15881" max="15881" width="6.00390625" style="6" customWidth="1"/>
    <col min="15882" max="15882" width="4.421875" style="6" customWidth="1"/>
    <col min="15883" max="15883" width="9.8515625" style="6" customWidth="1"/>
    <col min="15884" max="15884" width="10.28125" style="6" customWidth="1"/>
    <col min="15885" max="15886" width="5.140625" style="6" customWidth="1"/>
    <col min="15887" max="15887" width="1.7109375" style="6" customWidth="1"/>
    <col min="15888" max="15888" width="10.7109375" style="6" customWidth="1"/>
    <col min="15889" max="15889" width="3.57421875" style="6" customWidth="1"/>
    <col min="15890" max="15890" width="1.421875" style="6" customWidth="1"/>
    <col min="15891" max="15891" width="7.00390625" style="6" customWidth="1"/>
    <col min="15892" max="15900" width="9.140625" style="6" hidden="1" customWidth="1"/>
    <col min="15901" max="15901" width="9.421875" style="6" customWidth="1"/>
    <col min="15902" max="15902" width="12.8515625" style="6" customWidth="1"/>
    <col min="15903" max="15903" width="14.00390625" style="6" customWidth="1"/>
    <col min="15904" max="15915" width="9.140625" style="6" customWidth="1"/>
    <col min="15916" max="15936" width="9.140625" style="6" hidden="1" customWidth="1"/>
    <col min="15937" max="16128" width="9.140625" style="6" customWidth="1"/>
    <col min="16129" max="16129" width="7.140625" style="6" customWidth="1"/>
    <col min="16130" max="16130" width="1.421875" style="6" customWidth="1"/>
    <col min="16131" max="16131" width="3.57421875" style="6" customWidth="1"/>
    <col min="16132" max="16132" width="3.7109375" style="6" customWidth="1"/>
    <col min="16133" max="16133" width="14.7109375" style="6" customWidth="1"/>
    <col min="16134" max="16135" width="9.57421875" style="6" customWidth="1"/>
    <col min="16136" max="16136" width="10.7109375" style="6" customWidth="1"/>
    <col min="16137" max="16137" width="6.00390625" style="6" customWidth="1"/>
    <col min="16138" max="16138" width="4.421875" style="6" customWidth="1"/>
    <col min="16139" max="16139" width="9.8515625" style="6" customWidth="1"/>
    <col min="16140" max="16140" width="10.28125" style="6" customWidth="1"/>
    <col min="16141" max="16142" width="5.140625" style="6" customWidth="1"/>
    <col min="16143" max="16143" width="1.7109375" style="6" customWidth="1"/>
    <col min="16144" max="16144" width="10.7109375" style="6" customWidth="1"/>
    <col min="16145" max="16145" width="3.57421875" style="6" customWidth="1"/>
    <col min="16146" max="16146" width="1.421875" style="6" customWidth="1"/>
    <col min="16147" max="16147" width="7.00390625" style="6" customWidth="1"/>
    <col min="16148" max="16156" width="9.140625" style="6" hidden="1" customWidth="1"/>
    <col min="16157" max="16157" width="9.421875" style="6" customWidth="1"/>
    <col min="16158" max="16158" width="12.8515625" style="6" customWidth="1"/>
    <col min="16159" max="16159" width="14.00390625" style="6" customWidth="1"/>
    <col min="16160" max="16171" width="9.140625" style="6" customWidth="1"/>
    <col min="16172" max="16192" width="9.140625" style="6" hidden="1" customWidth="1"/>
    <col min="16193" max="16384" width="9.140625" style="6" customWidth="1"/>
  </cols>
  <sheetData>
    <row r="1" spans="1:66" ht="21.75" customHeight="1">
      <c r="A1" s="1"/>
      <c r="B1" s="2"/>
      <c r="C1" s="2"/>
      <c r="D1" s="3" t="s">
        <v>0</v>
      </c>
      <c r="E1" s="2"/>
      <c r="F1" s="4" t="s">
        <v>1</v>
      </c>
      <c r="G1" s="4"/>
      <c r="H1" s="646" t="s">
        <v>2</v>
      </c>
      <c r="I1" s="646"/>
      <c r="J1" s="646"/>
      <c r="K1" s="646"/>
      <c r="L1" s="4" t="s">
        <v>3</v>
      </c>
      <c r="M1" s="2"/>
      <c r="N1" s="2"/>
      <c r="O1" s="3" t="s">
        <v>4</v>
      </c>
      <c r="P1" s="2"/>
      <c r="Q1" s="2"/>
      <c r="R1" s="2"/>
      <c r="S1" s="4" t="s">
        <v>5</v>
      </c>
      <c r="T1" s="4"/>
      <c r="U1" s="1"/>
      <c r="V1" s="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3:46" ht="36.95" customHeight="1">
      <c r="C2" s="604" t="s">
        <v>6</v>
      </c>
      <c r="D2" s="605"/>
      <c r="E2" s="605"/>
      <c r="F2" s="605"/>
      <c r="G2" s="605"/>
      <c r="H2" s="605"/>
      <c r="I2" s="605"/>
      <c r="J2" s="605"/>
      <c r="K2" s="605"/>
      <c r="L2" s="605"/>
      <c r="M2" s="605"/>
      <c r="N2" s="605"/>
      <c r="O2" s="605"/>
      <c r="P2" s="605"/>
      <c r="Q2" s="605"/>
      <c r="S2" s="606" t="s">
        <v>7</v>
      </c>
      <c r="T2" s="605"/>
      <c r="U2" s="605"/>
      <c r="V2" s="605"/>
      <c r="W2" s="605"/>
      <c r="X2" s="605"/>
      <c r="Y2" s="605"/>
      <c r="Z2" s="605"/>
      <c r="AA2" s="605"/>
      <c r="AB2" s="605"/>
      <c r="AC2" s="605"/>
      <c r="AT2" s="7" t="s">
        <v>482</v>
      </c>
    </row>
    <row r="3" spans="2:46" ht="6.95" customHeight="1">
      <c r="B3" s="8"/>
      <c r="C3" s="9"/>
      <c r="D3" s="9"/>
      <c r="E3" s="9"/>
      <c r="F3" s="9"/>
      <c r="G3" s="9"/>
      <c r="H3" s="9"/>
      <c r="I3" s="9"/>
      <c r="J3" s="9"/>
      <c r="K3" s="9"/>
      <c r="L3" s="9"/>
      <c r="M3" s="9"/>
      <c r="N3" s="9"/>
      <c r="O3" s="9"/>
      <c r="P3" s="9"/>
      <c r="Q3" s="9"/>
      <c r="R3" s="10"/>
      <c r="AT3" s="7" t="s">
        <v>9</v>
      </c>
    </row>
    <row r="4" spans="2:46" ht="36.95" customHeight="1">
      <c r="B4" s="11"/>
      <c r="C4" s="598" t="s">
        <v>10</v>
      </c>
      <c r="D4" s="607"/>
      <c r="E4" s="607"/>
      <c r="F4" s="607"/>
      <c r="G4" s="607"/>
      <c r="H4" s="607"/>
      <c r="I4" s="607"/>
      <c r="J4" s="607"/>
      <c r="K4" s="607"/>
      <c r="L4" s="607"/>
      <c r="M4" s="607"/>
      <c r="N4" s="607"/>
      <c r="O4" s="607"/>
      <c r="P4" s="607"/>
      <c r="Q4" s="607"/>
      <c r="R4" s="12"/>
      <c r="T4" s="13" t="s">
        <v>11</v>
      </c>
      <c r="AT4" s="7" t="s">
        <v>12</v>
      </c>
    </row>
    <row r="5" spans="2:18" ht="6.95" customHeight="1">
      <c r="B5" s="11"/>
      <c r="C5" s="14"/>
      <c r="D5" s="14"/>
      <c r="E5" s="14"/>
      <c r="F5" s="14"/>
      <c r="G5" s="14"/>
      <c r="H5" s="14"/>
      <c r="I5" s="14"/>
      <c r="J5" s="14"/>
      <c r="K5" s="14"/>
      <c r="L5" s="14"/>
      <c r="M5" s="14"/>
      <c r="N5" s="14"/>
      <c r="O5" s="14"/>
      <c r="P5" s="14"/>
      <c r="Q5" s="14"/>
      <c r="R5" s="12"/>
    </row>
    <row r="6" spans="2:18" ht="25.35" customHeight="1">
      <c r="B6" s="11"/>
      <c r="C6" s="14"/>
      <c r="D6" s="15" t="s">
        <v>13</v>
      </c>
      <c r="E6" s="14"/>
      <c r="F6" s="628" t="str">
        <f ca="1">'KL '!K6</f>
        <v>Nemocnice Vyškov – Rekonstrukce sociálního zařízení  na poliklinice - dokončení</v>
      </c>
      <c r="G6" s="607"/>
      <c r="H6" s="607"/>
      <c r="I6" s="607"/>
      <c r="J6" s="607"/>
      <c r="K6" s="607"/>
      <c r="L6" s="607"/>
      <c r="M6" s="607"/>
      <c r="N6" s="607"/>
      <c r="O6" s="607"/>
      <c r="P6" s="607"/>
      <c r="Q6" s="14"/>
      <c r="R6" s="12"/>
    </row>
    <row r="7" spans="2:18" s="16" customFormat="1" ht="32.85" customHeight="1">
      <c r="B7" s="17"/>
      <c r="C7" s="18"/>
      <c r="D7" s="19" t="s">
        <v>14</v>
      </c>
      <c r="E7" s="18"/>
      <c r="F7" s="612" t="s">
        <v>483</v>
      </c>
      <c r="G7" s="575"/>
      <c r="H7" s="575"/>
      <c r="I7" s="575"/>
      <c r="J7" s="575"/>
      <c r="K7" s="575"/>
      <c r="L7" s="575"/>
      <c r="M7" s="575"/>
      <c r="N7" s="575"/>
      <c r="O7" s="575"/>
      <c r="P7" s="575"/>
      <c r="Q7" s="18"/>
      <c r="R7" s="20"/>
    </row>
    <row r="8" spans="2:18" s="16" customFormat="1" ht="14.45" customHeight="1">
      <c r="B8" s="17"/>
      <c r="C8" s="18"/>
      <c r="D8" s="15" t="s">
        <v>16</v>
      </c>
      <c r="E8" s="18"/>
      <c r="F8" s="21" t="s">
        <v>17</v>
      </c>
      <c r="G8" s="18"/>
      <c r="H8" s="18"/>
      <c r="I8" s="18"/>
      <c r="J8" s="18"/>
      <c r="K8" s="18"/>
      <c r="L8" s="18"/>
      <c r="M8" s="15" t="s">
        <v>18</v>
      </c>
      <c r="N8" s="18"/>
      <c r="O8" s="21" t="s">
        <v>17</v>
      </c>
      <c r="P8" s="18"/>
      <c r="Q8" s="18"/>
      <c r="R8" s="20"/>
    </row>
    <row r="9" spans="2:18" s="16" customFormat="1" ht="14.45" customHeight="1">
      <c r="B9" s="17"/>
      <c r="C9" s="18"/>
      <c r="D9" s="15" t="s">
        <v>19</v>
      </c>
      <c r="E9" s="18"/>
      <c r="F9" s="21" t="s">
        <v>20</v>
      </c>
      <c r="G9" s="18"/>
      <c r="H9" s="18"/>
      <c r="I9" s="18"/>
      <c r="J9" s="18"/>
      <c r="K9" s="18"/>
      <c r="L9" s="18"/>
      <c r="M9" s="15" t="s">
        <v>21</v>
      </c>
      <c r="N9" s="18"/>
      <c r="O9" s="644"/>
      <c r="P9" s="575"/>
      <c r="Q9" s="18"/>
      <c r="R9" s="20"/>
    </row>
    <row r="10" spans="2:18" s="16" customFormat="1" ht="10.9" customHeight="1">
      <c r="B10" s="17"/>
      <c r="C10" s="18"/>
      <c r="D10" s="18"/>
      <c r="E10" s="18"/>
      <c r="F10" s="18"/>
      <c r="G10" s="18"/>
      <c r="H10" s="18"/>
      <c r="I10" s="18"/>
      <c r="J10" s="18"/>
      <c r="K10" s="18"/>
      <c r="L10" s="18"/>
      <c r="M10" s="18"/>
      <c r="N10" s="18"/>
      <c r="O10" s="18"/>
      <c r="P10" s="18"/>
      <c r="Q10" s="18"/>
      <c r="R10" s="20"/>
    </row>
    <row r="11" spans="2:18" s="16" customFormat="1" ht="14.45" customHeight="1">
      <c r="B11" s="17"/>
      <c r="C11" s="18"/>
      <c r="D11" s="15" t="s">
        <v>22</v>
      </c>
      <c r="E11" s="18"/>
      <c r="F11" s="18"/>
      <c r="G11" s="18"/>
      <c r="H11" s="18"/>
      <c r="I11" s="18"/>
      <c r="J11" s="18"/>
      <c r="K11" s="18"/>
      <c r="L11" s="18"/>
      <c r="M11" s="15" t="s">
        <v>23</v>
      </c>
      <c r="N11" s="18"/>
      <c r="O11" s="608" t="s">
        <v>17</v>
      </c>
      <c r="P11" s="575"/>
      <c r="Q11" s="18"/>
      <c r="R11" s="20"/>
    </row>
    <row r="12" spans="2:18" s="16" customFormat="1" ht="18" customHeight="1">
      <c r="B12" s="17"/>
      <c r="C12" s="18"/>
      <c r="D12" s="18"/>
      <c r="E12" s="21" t="s">
        <v>20</v>
      </c>
      <c r="F12" s="18"/>
      <c r="G12" s="18"/>
      <c r="H12" s="18"/>
      <c r="I12" s="18"/>
      <c r="J12" s="18"/>
      <c r="K12" s="18"/>
      <c r="L12" s="18"/>
      <c r="M12" s="15" t="s">
        <v>24</v>
      </c>
      <c r="N12" s="18"/>
      <c r="O12" s="608" t="s">
        <v>17</v>
      </c>
      <c r="P12" s="575"/>
      <c r="Q12" s="18"/>
      <c r="R12" s="20"/>
    </row>
    <row r="13" spans="2:18" s="16" customFormat="1" ht="6.95" customHeight="1">
      <c r="B13" s="17"/>
      <c r="C13" s="18"/>
      <c r="D13" s="18"/>
      <c r="E13" s="18"/>
      <c r="F13" s="18"/>
      <c r="G13" s="18"/>
      <c r="H13" s="18"/>
      <c r="I13" s="18"/>
      <c r="J13" s="18"/>
      <c r="K13" s="18"/>
      <c r="L13" s="18"/>
      <c r="M13" s="18"/>
      <c r="N13" s="18"/>
      <c r="O13" s="18"/>
      <c r="P13" s="18"/>
      <c r="Q13" s="18"/>
      <c r="R13" s="20"/>
    </row>
    <row r="14" spans="2:18" s="16" customFormat="1" ht="14.45" customHeight="1">
      <c r="B14" s="17"/>
      <c r="C14" s="18"/>
      <c r="D14" s="15" t="s">
        <v>25</v>
      </c>
      <c r="E14" s="18"/>
      <c r="F14" s="18"/>
      <c r="G14" s="18"/>
      <c r="H14" s="18"/>
      <c r="I14" s="18"/>
      <c r="J14" s="18"/>
      <c r="K14" s="18"/>
      <c r="L14" s="18"/>
      <c r="M14" s="15" t="s">
        <v>23</v>
      </c>
      <c r="N14" s="18"/>
      <c r="O14" s="645" t="s">
        <v>764</v>
      </c>
      <c r="P14" s="575"/>
      <c r="Q14" s="18"/>
      <c r="R14" s="20"/>
    </row>
    <row r="15" spans="2:18" s="16" customFormat="1" ht="18" customHeight="1">
      <c r="B15" s="17"/>
      <c r="C15" s="18"/>
      <c r="D15" s="18"/>
      <c r="E15" s="645" t="s">
        <v>764</v>
      </c>
      <c r="F15" s="575"/>
      <c r="G15" s="575"/>
      <c r="H15" s="575"/>
      <c r="I15" s="575"/>
      <c r="J15" s="575"/>
      <c r="K15" s="575"/>
      <c r="L15" s="575"/>
      <c r="M15" s="15" t="s">
        <v>24</v>
      </c>
      <c r="N15" s="18"/>
      <c r="O15" s="645" t="s">
        <v>764</v>
      </c>
      <c r="P15" s="575"/>
      <c r="Q15" s="18"/>
      <c r="R15" s="20"/>
    </row>
    <row r="16" spans="2:18" s="16" customFormat="1" ht="6.95" customHeight="1">
      <c r="B16" s="17"/>
      <c r="C16" s="18"/>
      <c r="D16" s="18"/>
      <c r="E16" s="18"/>
      <c r="F16" s="18"/>
      <c r="G16" s="18"/>
      <c r="H16" s="18"/>
      <c r="I16" s="18"/>
      <c r="J16" s="18"/>
      <c r="K16" s="18"/>
      <c r="L16" s="18"/>
      <c r="M16" s="18"/>
      <c r="N16" s="18"/>
      <c r="O16" s="18"/>
      <c r="P16" s="18"/>
      <c r="Q16" s="18"/>
      <c r="R16" s="20"/>
    </row>
    <row r="17" spans="2:18" s="16" customFormat="1" ht="14.45" customHeight="1">
      <c r="B17" s="17"/>
      <c r="C17" s="18"/>
      <c r="D17" s="15" t="s">
        <v>26</v>
      </c>
      <c r="E17" s="18"/>
      <c r="F17" s="18"/>
      <c r="G17" s="18"/>
      <c r="H17" s="18"/>
      <c r="I17" s="18"/>
      <c r="J17" s="18"/>
      <c r="K17" s="18"/>
      <c r="L17" s="18"/>
      <c r="M17" s="15" t="s">
        <v>23</v>
      </c>
      <c r="N17" s="18"/>
      <c r="O17" s="608" t="s">
        <v>17</v>
      </c>
      <c r="P17" s="575"/>
      <c r="Q17" s="18"/>
      <c r="R17" s="20"/>
    </row>
    <row r="18" spans="2:18" s="16" customFormat="1" ht="18" customHeight="1">
      <c r="B18" s="17"/>
      <c r="C18" s="18"/>
      <c r="D18" s="18"/>
      <c r="E18" s="21" t="s">
        <v>20</v>
      </c>
      <c r="F18" s="18"/>
      <c r="G18" s="18"/>
      <c r="H18" s="18"/>
      <c r="I18" s="18"/>
      <c r="J18" s="18"/>
      <c r="K18" s="18"/>
      <c r="L18" s="18"/>
      <c r="M18" s="15" t="s">
        <v>24</v>
      </c>
      <c r="N18" s="18"/>
      <c r="O18" s="608" t="s">
        <v>17</v>
      </c>
      <c r="P18" s="575"/>
      <c r="Q18" s="18"/>
      <c r="R18" s="20"/>
    </row>
    <row r="19" spans="2:18" s="16" customFormat="1" ht="6.95" customHeight="1">
      <c r="B19" s="17"/>
      <c r="C19" s="18"/>
      <c r="D19" s="18"/>
      <c r="E19" s="18"/>
      <c r="F19" s="18"/>
      <c r="G19" s="18"/>
      <c r="H19" s="18"/>
      <c r="I19" s="18"/>
      <c r="J19" s="18"/>
      <c r="K19" s="18"/>
      <c r="L19" s="18"/>
      <c r="M19" s="18"/>
      <c r="N19" s="18"/>
      <c r="O19" s="18"/>
      <c r="P19" s="18"/>
      <c r="Q19" s="18"/>
      <c r="R19" s="20"/>
    </row>
    <row r="20" spans="2:18" s="16" customFormat="1" ht="14.45" customHeight="1">
      <c r="B20" s="17"/>
      <c r="C20" s="18"/>
      <c r="D20" s="15" t="s">
        <v>27</v>
      </c>
      <c r="E20" s="18"/>
      <c r="F20" s="18"/>
      <c r="G20" s="18"/>
      <c r="H20" s="18"/>
      <c r="I20" s="18"/>
      <c r="J20" s="18"/>
      <c r="K20" s="18"/>
      <c r="L20" s="18"/>
      <c r="M20" s="15" t="s">
        <v>23</v>
      </c>
      <c r="N20" s="18"/>
      <c r="O20" s="608" t="s">
        <v>17</v>
      </c>
      <c r="P20" s="575"/>
      <c r="Q20" s="18"/>
      <c r="R20" s="20"/>
    </row>
    <row r="21" spans="2:18" s="16" customFormat="1" ht="18" customHeight="1">
      <c r="B21" s="17"/>
      <c r="C21" s="18"/>
      <c r="D21" s="18"/>
      <c r="E21" s="21" t="s">
        <v>20</v>
      </c>
      <c r="F21" s="18"/>
      <c r="G21" s="18"/>
      <c r="H21" s="18"/>
      <c r="I21" s="18"/>
      <c r="J21" s="18"/>
      <c r="K21" s="18"/>
      <c r="L21" s="18"/>
      <c r="M21" s="15" t="s">
        <v>24</v>
      </c>
      <c r="N21" s="18"/>
      <c r="O21" s="608" t="s">
        <v>17</v>
      </c>
      <c r="P21" s="575"/>
      <c r="Q21" s="18"/>
      <c r="R21" s="20"/>
    </row>
    <row r="22" spans="2:18" s="16" customFormat="1" ht="6.95" customHeight="1">
      <c r="B22" s="17"/>
      <c r="C22" s="18"/>
      <c r="D22" s="18"/>
      <c r="E22" s="18"/>
      <c r="F22" s="18"/>
      <c r="G22" s="18"/>
      <c r="H22" s="18"/>
      <c r="I22" s="18"/>
      <c r="J22" s="18"/>
      <c r="K22" s="18"/>
      <c r="L22" s="18"/>
      <c r="M22" s="18"/>
      <c r="N22" s="18"/>
      <c r="O22" s="18"/>
      <c r="P22" s="18"/>
      <c r="Q22" s="18"/>
      <c r="R22" s="20"/>
    </row>
    <row r="23" spans="2:18" s="16" customFormat="1" ht="14.45" customHeight="1">
      <c r="B23" s="17"/>
      <c r="C23" s="18"/>
      <c r="D23" s="15" t="s">
        <v>28</v>
      </c>
      <c r="E23" s="18"/>
      <c r="F23" s="18"/>
      <c r="G23" s="18"/>
      <c r="H23" s="18"/>
      <c r="I23" s="18"/>
      <c r="J23" s="18"/>
      <c r="K23" s="18"/>
      <c r="L23" s="18"/>
      <c r="M23" s="18"/>
      <c r="N23" s="18"/>
      <c r="O23" s="18"/>
      <c r="P23" s="18"/>
      <c r="Q23" s="18"/>
      <c r="R23" s="20"/>
    </row>
    <row r="24" spans="2:18" s="16" customFormat="1" ht="20.45" customHeight="1">
      <c r="B24" s="17"/>
      <c r="C24" s="18"/>
      <c r="D24" s="18"/>
      <c r="E24" s="614" t="s">
        <v>17</v>
      </c>
      <c r="F24" s="575"/>
      <c r="G24" s="575"/>
      <c r="H24" s="575"/>
      <c r="I24" s="575"/>
      <c r="J24" s="575"/>
      <c r="K24" s="575"/>
      <c r="L24" s="575"/>
      <c r="M24" s="18"/>
      <c r="N24" s="18"/>
      <c r="O24" s="18"/>
      <c r="P24" s="18"/>
      <c r="Q24" s="18"/>
      <c r="R24" s="20"/>
    </row>
    <row r="25" spans="2:18" s="16" customFormat="1" ht="6.95" customHeight="1">
      <c r="B25" s="17"/>
      <c r="C25" s="18"/>
      <c r="D25" s="18"/>
      <c r="E25" s="18"/>
      <c r="F25" s="18"/>
      <c r="G25" s="18"/>
      <c r="H25" s="18"/>
      <c r="I25" s="18"/>
      <c r="J25" s="18"/>
      <c r="K25" s="18"/>
      <c r="L25" s="18"/>
      <c r="M25" s="18"/>
      <c r="N25" s="18"/>
      <c r="O25" s="18"/>
      <c r="P25" s="18"/>
      <c r="Q25" s="18"/>
      <c r="R25" s="20"/>
    </row>
    <row r="26" spans="2:18" s="16" customFormat="1" ht="6.95" customHeight="1">
      <c r="B26" s="17"/>
      <c r="C26" s="18"/>
      <c r="D26" s="22"/>
      <c r="E26" s="22"/>
      <c r="F26" s="22"/>
      <c r="G26" s="22"/>
      <c r="H26" s="22"/>
      <c r="I26" s="22"/>
      <c r="J26" s="22"/>
      <c r="K26" s="22"/>
      <c r="L26" s="22"/>
      <c r="M26" s="22"/>
      <c r="N26" s="22"/>
      <c r="O26" s="22"/>
      <c r="P26" s="22"/>
      <c r="Q26" s="18"/>
      <c r="R26" s="20"/>
    </row>
    <row r="27" spans="2:18" s="16" customFormat="1" ht="6.95" customHeight="1">
      <c r="B27" s="17"/>
      <c r="C27" s="18"/>
      <c r="D27" s="18"/>
      <c r="E27" s="18"/>
      <c r="F27" s="18"/>
      <c r="G27" s="18"/>
      <c r="H27" s="18"/>
      <c r="I27" s="18"/>
      <c r="J27" s="18"/>
      <c r="K27" s="18"/>
      <c r="L27" s="18"/>
      <c r="M27" s="18"/>
      <c r="N27" s="18"/>
      <c r="O27" s="18"/>
      <c r="P27" s="18"/>
      <c r="Q27" s="18"/>
      <c r="R27" s="20"/>
    </row>
    <row r="28" spans="2:18" s="16" customFormat="1" ht="25.35" customHeight="1">
      <c r="B28" s="17"/>
      <c r="C28" s="18"/>
      <c r="D28" s="25" t="s">
        <v>31</v>
      </c>
      <c r="E28" s="18"/>
      <c r="F28" s="18"/>
      <c r="G28" s="18"/>
      <c r="H28" s="18"/>
      <c r="I28" s="18"/>
      <c r="J28" s="18"/>
      <c r="K28" s="18"/>
      <c r="L28" s="18"/>
      <c r="M28" s="642">
        <f ca="1">ROUND(N78,)</f>
        <v>0</v>
      </c>
      <c r="N28" s="575"/>
      <c r="O28" s="575"/>
      <c r="P28" s="575"/>
      <c r="Q28" s="18"/>
      <c r="R28" s="20"/>
    </row>
    <row r="29" spans="2:18" s="16" customFormat="1" ht="14.45" customHeight="1">
      <c r="B29" s="17"/>
      <c r="C29" s="18"/>
      <c r="D29" s="18"/>
      <c r="E29" s="18"/>
      <c r="F29" s="18"/>
      <c r="G29" s="18"/>
      <c r="H29" s="18"/>
      <c r="I29" s="18"/>
      <c r="J29" s="18"/>
      <c r="K29" s="18"/>
      <c r="L29" s="18"/>
      <c r="M29" s="18"/>
      <c r="N29" s="18"/>
      <c r="O29" s="18"/>
      <c r="P29" s="18"/>
      <c r="Q29" s="18"/>
      <c r="R29" s="20"/>
    </row>
    <row r="30" spans="2:18" s="16" customFormat="1" ht="14.45" customHeight="1">
      <c r="B30" s="17"/>
      <c r="C30" s="18"/>
      <c r="D30" s="18"/>
      <c r="E30" s="18"/>
      <c r="F30" s="18"/>
      <c r="G30" s="18"/>
      <c r="H30" s="18"/>
      <c r="I30" s="18"/>
      <c r="J30" s="18"/>
      <c r="K30" s="18"/>
      <c r="L30" s="18"/>
      <c r="M30" s="18"/>
      <c r="N30" s="18"/>
      <c r="O30" s="18"/>
      <c r="P30" s="18"/>
      <c r="Q30" s="18"/>
      <c r="R30" s="20"/>
    </row>
    <row r="31" spans="2:18" ht="15">
      <c r="B31" s="11"/>
      <c r="C31" s="14"/>
      <c r="D31" s="14"/>
      <c r="E31" s="14"/>
      <c r="F31" s="14"/>
      <c r="G31" s="14"/>
      <c r="H31" s="14"/>
      <c r="I31" s="14"/>
      <c r="J31" s="14"/>
      <c r="K31" s="14"/>
      <c r="L31" s="14"/>
      <c r="M31" s="14"/>
      <c r="N31" s="14"/>
      <c r="O31" s="14"/>
      <c r="P31" s="14"/>
      <c r="Q31" s="14"/>
      <c r="R31" s="12"/>
    </row>
    <row r="32" spans="2:18" ht="15">
      <c r="B32" s="11"/>
      <c r="C32" s="14"/>
      <c r="D32" s="14"/>
      <c r="E32" s="14"/>
      <c r="F32" s="14"/>
      <c r="G32" s="14"/>
      <c r="H32" s="14"/>
      <c r="I32" s="14"/>
      <c r="J32" s="14"/>
      <c r="K32" s="14"/>
      <c r="L32" s="14"/>
      <c r="M32" s="14"/>
      <c r="N32" s="14"/>
      <c r="O32" s="14"/>
      <c r="P32" s="14"/>
      <c r="Q32" s="14"/>
      <c r="R32" s="12"/>
    </row>
    <row r="33" spans="2:18" ht="15">
      <c r="B33" s="11"/>
      <c r="C33" s="14"/>
      <c r="D33" s="14"/>
      <c r="E33" s="14"/>
      <c r="F33" s="14"/>
      <c r="G33" s="14"/>
      <c r="H33" s="14"/>
      <c r="I33" s="14"/>
      <c r="J33" s="14"/>
      <c r="K33" s="14"/>
      <c r="L33" s="14"/>
      <c r="M33" s="14"/>
      <c r="N33" s="14"/>
      <c r="O33" s="14"/>
      <c r="P33" s="14"/>
      <c r="Q33" s="14"/>
      <c r="R33" s="12"/>
    </row>
    <row r="34" spans="2:18" ht="15">
      <c r="B34" s="11"/>
      <c r="C34" s="14"/>
      <c r="D34" s="14"/>
      <c r="E34" s="14"/>
      <c r="F34" s="14"/>
      <c r="G34" s="14"/>
      <c r="H34" s="14"/>
      <c r="I34" s="14"/>
      <c r="J34" s="14"/>
      <c r="K34" s="14"/>
      <c r="L34" s="14"/>
      <c r="M34" s="14"/>
      <c r="N34" s="14"/>
      <c r="O34" s="14"/>
      <c r="P34" s="14"/>
      <c r="Q34" s="14"/>
      <c r="R34" s="12"/>
    </row>
    <row r="35" spans="2:18" ht="15">
      <c r="B35" s="11"/>
      <c r="C35" s="14"/>
      <c r="D35" s="14"/>
      <c r="E35" s="14"/>
      <c r="F35" s="14"/>
      <c r="G35" s="14"/>
      <c r="H35" s="14"/>
      <c r="I35" s="14"/>
      <c r="J35" s="14"/>
      <c r="K35" s="14"/>
      <c r="L35" s="14"/>
      <c r="M35" s="14"/>
      <c r="N35" s="14"/>
      <c r="O35" s="14"/>
      <c r="P35" s="14"/>
      <c r="Q35" s="14"/>
      <c r="R35" s="12"/>
    </row>
    <row r="36" spans="2:18" ht="15">
      <c r="B36" s="11"/>
      <c r="C36" s="14"/>
      <c r="D36" s="14"/>
      <c r="E36" s="14"/>
      <c r="F36" s="14"/>
      <c r="G36" s="14"/>
      <c r="H36" s="14"/>
      <c r="I36" s="14"/>
      <c r="J36" s="14"/>
      <c r="K36" s="14"/>
      <c r="L36" s="14"/>
      <c r="M36" s="14"/>
      <c r="N36" s="14"/>
      <c r="O36" s="14"/>
      <c r="P36" s="14"/>
      <c r="Q36" s="14"/>
      <c r="R36" s="12"/>
    </row>
    <row r="37" spans="2:18" ht="15">
      <c r="B37" s="11"/>
      <c r="C37" s="14"/>
      <c r="D37" s="14"/>
      <c r="E37" s="14"/>
      <c r="F37" s="14"/>
      <c r="G37" s="14"/>
      <c r="H37" s="14"/>
      <c r="I37" s="14"/>
      <c r="J37" s="14"/>
      <c r="K37" s="14"/>
      <c r="L37" s="14"/>
      <c r="M37" s="14"/>
      <c r="N37" s="14"/>
      <c r="O37" s="14"/>
      <c r="P37" s="14"/>
      <c r="Q37" s="14"/>
      <c r="R37" s="12"/>
    </row>
    <row r="38" spans="2:18" ht="15">
      <c r="B38" s="11"/>
      <c r="C38" s="14"/>
      <c r="D38" s="14"/>
      <c r="E38" s="14"/>
      <c r="F38" s="14"/>
      <c r="G38" s="14"/>
      <c r="H38" s="14"/>
      <c r="I38" s="14"/>
      <c r="J38" s="14"/>
      <c r="K38" s="14"/>
      <c r="L38" s="14"/>
      <c r="M38" s="14"/>
      <c r="N38" s="14"/>
      <c r="O38" s="14"/>
      <c r="P38" s="14"/>
      <c r="Q38" s="14"/>
      <c r="R38" s="12"/>
    </row>
    <row r="39" spans="2:18" ht="15">
      <c r="B39" s="11"/>
      <c r="C39" s="14"/>
      <c r="D39" s="14"/>
      <c r="E39" s="14"/>
      <c r="F39" s="14"/>
      <c r="G39" s="14"/>
      <c r="H39" s="14"/>
      <c r="I39" s="14"/>
      <c r="J39" s="14"/>
      <c r="K39" s="14"/>
      <c r="L39" s="14"/>
      <c r="M39" s="14"/>
      <c r="N39" s="14"/>
      <c r="O39" s="14"/>
      <c r="P39" s="14"/>
      <c r="Q39" s="14"/>
      <c r="R39" s="12"/>
    </row>
    <row r="40" spans="2:18" s="16" customFormat="1" ht="15">
      <c r="B40" s="17"/>
      <c r="C40" s="18"/>
      <c r="D40" s="34" t="s">
        <v>41</v>
      </c>
      <c r="E40" s="22"/>
      <c r="F40" s="22"/>
      <c r="G40" s="22"/>
      <c r="H40" s="35"/>
      <c r="I40" s="18"/>
      <c r="J40" s="34" t="s">
        <v>42</v>
      </c>
      <c r="K40" s="22"/>
      <c r="L40" s="22"/>
      <c r="M40" s="22"/>
      <c r="N40" s="22"/>
      <c r="O40" s="22"/>
      <c r="P40" s="35"/>
      <c r="Q40" s="18"/>
      <c r="R40" s="20"/>
    </row>
    <row r="41" spans="2:18" ht="15">
      <c r="B41" s="11"/>
      <c r="C41" s="14"/>
      <c r="D41" s="36"/>
      <c r="E41" s="14"/>
      <c r="F41" s="14"/>
      <c r="G41" s="14"/>
      <c r="H41" s="37"/>
      <c r="I41" s="14"/>
      <c r="J41" s="36"/>
      <c r="K41" s="14"/>
      <c r="L41" s="14"/>
      <c r="M41" s="14"/>
      <c r="N41" s="14"/>
      <c r="O41" s="14"/>
      <c r="P41" s="37"/>
      <c r="Q41" s="14"/>
      <c r="R41" s="12"/>
    </row>
    <row r="42" spans="2:18" ht="15">
      <c r="B42" s="11"/>
      <c r="C42" s="14"/>
      <c r="D42" s="36"/>
      <c r="E42" s="14"/>
      <c r="F42" s="14"/>
      <c r="G42" s="14"/>
      <c r="H42" s="37"/>
      <c r="I42" s="14"/>
      <c r="J42" s="36"/>
      <c r="K42" s="14"/>
      <c r="L42" s="14"/>
      <c r="M42" s="14"/>
      <c r="N42" s="14"/>
      <c r="O42" s="14"/>
      <c r="P42" s="37"/>
      <c r="Q42" s="14"/>
      <c r="R42" s="12"/>
    </row>
    <row r="43" spans="2:18" ht="15">
      <c r="B43" s="11"/>
      <c r="C43" s="14"/>
      <c r="D43" s="36"/>
      <c r="E43" s="14"/>
      <c r="F43" s="14"/>
      <c r="G43" s="14"/>
      <c r="H43" s="37"/>
      <c r="I43" s="14"/>
      <c r="J43" s="36"/>
      <c r="K43" s="14"/>
      <c r="L43" s="14"/>
      <c r="M43" s="14"/>
      <c r="N43" s="14"/>
      <c r="O43" s="14"/>
      <c r="P43" s="37"/>
      <c r="Q43" s="14"/>
      <c r="R43" s="12"/>
    </row>
    <row r="44" spans="2:18" ht="15">
      <c r="B44" s="11"/>
      <c r="C44" s="14"/>
      <c r="D44" s="36"/>
      <c r="E44" s="14"/>
      <c r="F44" s="14"/>
      <c r="G44" s="14"/>
      <c r="H44" s="37"/>
      <c r="I44" s="14"/>
      <c r="J44" s="36"/>
      <c r="K44" s="14"/>
      <c r="L44" s="14"/>
      <c r="M44" s="14"/>
      <c r="N44" s="14"/>
      <c r="O44" s="14"/>
      <c r="P44" s="37"/>
      <c r="Q44" s="14"/>
      <c r="R44" s="12"/>
    </row>
    <row r="45" spans="2:18" ht="15">
      <c r="B45" s="11"/>
      <c r="C45" s="14"/>
      <c r="D45" s="36"/>
      <c r="E45" s="14"/>
      <c r="F45" s="14"/>
      <c r="G45" s="14"/>
      <c r="H45" s="37"/>
      <c r="I45" s="14"/>
      <c r="J45" s="36"/>
      <c r="K45" s="14"/>
      <c r="L45" s="14"/>
      <c r="M45" s="14"/>
      <c r="N45" s="14"/>
      <c r="O45" s="14"/>
      <c r="P45" s="37"/>
      <c r="Q45" s="14"/>
      <c r="R45" s="12"/>
    </row>
    <row r="46" spans="2:18" ht="15">
      <c r="B46" s="11"/>
      <c r="C46" s="14"/>
      <c r="D46" s="36"/>
      <c r="E46" s="14"/>
      <c r="F46" s="14"/>
      <c r="G46" s="14"/>
      <c r="H46" s="37"/>
      <c r="I46" s="14"/>
      <c r="J46" s="36"/>
      <c r="K46" s="14"/>
      <c r="L46" s="14"/>
      <c r="M46" s="14"/>
      <c r="N46" s="14"/>
      <c r="O46" s="14"/>
      <c r="P46" s="37"/>
      <c r="Q46" s="14"/>
      <c r="R46" s="12"/>
    </row>
    <row r="47" spans="2:18" ht="15">
      <c r="B47" s="11"/>
      <c r="C47" s="14"/>
      <c r="D47" s="36"/>
      <c r="E47" s="14"/>
      <c r="F47" s="14"/>
      <c r="G47" s="14"/>
      <c r="H47" s="37"/>
      <c r="I47" s="14"/>
      <c r="J47" s="36"/>
      <c r="K47" s="14"/>
      <c r="L47" s="14"/>
      <c r="M47" s="14"/>
      <c r="N47" s="14"/>
      <c r="O47" s="14"/>
      <c r="P47" s="37"/>
      <c r="Q47" s="14"/>
      <c r="R47" s="12"/>
    </row>
    <row r="48" spans="2:18" ht="15">
      <c r="B48" s="11"/>
      <c r="C48" s="14"/>
      <c r="D48" s="36"/>
      <c r="E48" s="14"/>
      <c r="F48" s="14"/>
      <c r="G48" s="14"/>
      <c r="H48" s="37"/>
      <c r="I48" s="14"/>
      <c r="J48" s="36"/>
      <c r="K48" s="14"/>
      <c r="L48" s="14"/>
      <c r="M48" s="14"/>
      <c r="N48" s="14"/>
      <c r="O48" s="14"/>
      <c r="P48" s="37"/>
      <c r="Q48" s="14"/>
      <c r="R48" s="12"/>
    </row>
    <row r="49" spans="2:18" s="16" customFormat="1" ht="15">
      <c r="B49" s="17"/>
      <c r="C49" s="18"/>
      <c r="D49" s="38" t="s">
        <v>43</v>
      </c>
      <c r="E49" s="39"/>
      <c r="F49" s="39"/>
      <c r="G49" s="40" t="s">
        <v>44</v>
      </c>
      <c r="H49" s="41"/>
      <c r="I49" s="18"/>
      <c r="J49" s="38" t="s">
        <v>43</v>
      </c>
      <c r="K49" s="39"/>
      <c r="L49" s="39"/>
      <c r="M49" s="39"/>
      <c r="N49" s="40" t="s">
        <v>44</v>
      </c>
      <c r="O49" s="39"/>
      <c r="P49" s="41"/>
      <c r="Q49" s="18"/>
      <c r="R49" s="20"/>
    </row>
    <row r="50" spans="2:18" ht="15">
      <c r="B50" s="11"/>
      <c r="C50" s="14"/>
      <c r="D50" s="14"/>
      <c r="E50" s="14"/>
      <c r="F50" s="14"/>
      <c r="G50" s="14"/>
      <c r="H50" s="14"/>
      <c r="I50" s="14"/>
      <c r="J50" s="14"/>
      <c r="K50" s="14"/>
      <c r="L50" s="14"/>
      <c r="M50" s="14"/>
      <c r="N50" s="14"/>
      <c r="O50" s="14"/>
      <c r="P50" s="14"/>
      <c r="Q50" s="14"/>
      <c r="R50" s="12"/>
    </row>
    <row r="51" spans="2:18" s="16" customFormat="1" ht="15">
      <c r="B51" s="17"/>
      <c r="C51" s="18"/>
      <c r="D51" s="34" t="s">
        <v>45</v>
      </c>
      <c r="E51" s="22"/>
      <c r="F51" s="22"/>
      <c r="G51" s="22"/>
      <c r="H51" s="35"/>
      <c r="I51" s="18"/>
      <c r="J51" s="34" t="s">
        <v>46</v>
      </c>
      <c r="K51" s="22"/>
      <c r="L51" s="22"/>
      <c r="M51" s="22"/>
      <c r="N51" s="22"/>
      <c r="O51" s="22"/>
      <c r="P51" s="35"/>
      <c r="Q51" s="18"/>
      <c r="R51" s="20"/>
    </row>
    <row r="52" spans="2:18" ht="15">
      <c r="B52" s="11"/>
      <c r="C52" s="14"/>
      <c r="D52" s="36"/>
      <c r="E52" s="14"/>
      <c r="F52" s="14"/>
      <c r="G52" s="14"/>
      <c r="H52" s="37"/>
      <c r="I52" s="14"/>
      <c r="J52" s="36"/>
      <c r="K52" s="14"/>
      <c r="L52" s="14"/>
      <c r="M52" s="14"/>
      <c r="N52" s="14"/>
      <c r="O52" s="14"/>
      <c r="P52" s="37"/>
      <c r="Q52" s="14"/>
      <c r="R52" s="12"/>
    </row>
    <row r="53" spans="2:18" ht="15">
      <c r="B53" s="11"/>
      <c r="C53" s="14"/>
      <c r="D53" s="36"/>
      <c r="E53" s="14"/>
      <c r="F53" s="14"/>
      <c r="G53" s="14"/>
      <c r="H53" s="37"/>
      <c r="I53" s="14"/>
      <c r="J53" s="36"/>
      <c r="K53" s="14"/>
      <c r="L53" s="14"/>
      <c r="M53" s="14"/>
      <c r="N53" s="14"/>
      <c r="O53" s="14"/>
      <c r="P53" s="37"/>
      <c r="Q53" s="14"/>
      <c r="R53" s="12"/>
    </row>
    <row r="54" spans="2:18" ht="15">
      <c r="B54" s="11"/>
      <c r="C54" s="14"/>
      <c r="D54" s="36"/>
      <c r="E54" s="14"/>
      <c r="F54" s="14"/>
      <c r="G54" s="14"/>
      <c r="H54" s="37"/>
      <c r="I54" s="14"/>
      <c r="J54" s="36"/>
      <c r="K54" s="14"/>
      <c r="L54" s="14"/>
      <c r="M54" s="14"/>
      <c r="N54" s="14"/>
      <c r="O54" s="14"/>
      <c r="P54" s="37"/>
      <c r="Q54" s="14"/>
      <c r="R54" s="12"/>
    </row>
    <row r="55" spans="2:18" ht="15">
      <c r="B55" s="11"/>
      <c r="C55" s="14"/>
      <c r="D55" s="36"/>
      <c r="E55" s="14"/>
      <c r="F55" s="14"/>
      <c r="G55" s="14"/>
      <c r="H55" s="37"/>
      <c r="I55" s="14"/>
      <c r="J55" s="36"/>
      <c r="K55" s="14"/>
      <c r="L55" s="14"/>
      <c r="M55" s="14"/>
      <c r="N55" s="14"/>
      <c r="O55" s="14"/>
      <c r="P55" s="37"/>
      <c r="Q55" s="14"/>
      <c r="R55" s="12"/>
    </row>
    <row r="56" spans="2:18" ht="15">
      <c r="B56" s="11"/>
      <c r="C56" s="14"/>
      <c r="D56" s="36"/>
      <c r="E56" s="14"/>
      <c r="F56" s="14"/>
      <c r="G56" s="14"/>
      <c r="H56" s="37"/>
      <c r="I56" s="14"/>
      <c r="J56" s="36"/>
      <c r="K56" s="14"/>
      <c r="L56" s="14"/>
      <c r="M56" s="14"/>
      <c r="N56" s="14"/>
      <c r="O56" s="14"/>
      <c r="P56" s="37"/>
      <c r="Q56" s="14"/>
      <c r="R56" s="12"/>
    </row>
    <row r="57" spans="2:18" ht="15">
      <c r="B57" s="11"/>
      <c r="C57" s="14"/>
      <c r="D57" s="36"/>
      <c r="E57" s="14"/>
      <c r="F57" s="14"/>
      <c r="G57" s="14"/>
      <c r="H57" s="37"/>
      <c r="I57" s="14"/>
      <c r="J57" s="36"/>
      <c r="K57" s="14"/>
      <c r="L57" s="14"/>
      <c r="M57" s="14"/>
      <c r="N57" s="14"/>
      <c r="O57" s="14"/>
      <c r="P57" s="37"/>
      <c r="Q57" s="14"/>
      <c r="R57" s="12"/>
    </row>
    <row r="58" spans="2:18" ht="15">
      <c r="B58" s="11"/>
      <c r="C58" s="14"/>
      <c r="D58" s="36"/>
      <c r="E58" s="14"/>
      <c r="F58" s="14"/>
      <c r="G58" s="14"/>
      <c r="H58" s="37"/>
      <c r="I58" s="14"/>
      <c r="J58" s="36"/>
      <c r="K58" s="14"/>
      <c r="L58" s="14"/>
      <c r="M58" s="14"/>
      <c r="N58" s="14"/>
      <c r="O58" s="14"/>
      <c r="P58" s="37"/>
      <c r="Q58" s="14"/>
      <c r="R58" s="12"/>
    </row>
    <row r="59" spans="2:18" ht="15">
      <c r="B59" s="11"/>
      <c r="C59" s="14"/>
      <c r="D59" s="36"/>
      <c r="E59" s="14"/>
      <c r="F59" s="14"/>
      <c r="G59" s="14"/>
      <c r="H59" s="37"/>
      <c r="I59" s="14"/>
      <c r="J59" s="36"/>
      <c r="K59" s="14"/>
      <c r="L59" s="14"/>
      <c r="M59" s="14"/>
      <c r="N59" s="14"/>
      <c r="O59" s="14"/>
      <c r="P59" s="37"/>
      <c r="Q59" s="14"/>
      <c r="R59" s="12"/>
    </row>
    <row r="60" spans="2:18" s="16" customFormat="1" ht="15">
      <c r="B60" s="17"/>
      <c r="C60" s="18"/>
      <c r="D60" s="38" t="s">
        <v>43</v>
      </c>
      <c r="E60" s="39"/>
      <c r="F60" s="39"/>
      <c r="G60" s="40" t="s">
        <v>44</v>
      </c>
      <c r="H60" s="41"/>
      <c r="I60" s="18"/>
      <c r="J60" s="38" t="s">
        <v>43</v>
      </c>
      <c r="K60" s="39"/>
      <c r="L60" s="39"/>
      <c r="M60" s="39"/>
      <c r="N60" s="40" t="s">
        <v>44</v>
      </c>
      <c r="O60" s="39"/>
      <c r="P60" s="41"/>
      <c r="Q60" s="18"/>
      <c r="R60" s="20"/>
    </row>
    <row r="61" spans="2:18" s="16" customFormat="1" ht="14.45" customHeight="1">
      <c r="B61" s="42"/>
      <c r="C61" s="43"/>
      <c r="D61" s="43"/>
      <c r="E61" s="43"/>
      <c r="F61" s="43"/>
      <c r="G61" s="43"/>
      <c r="H61" s="43"/>
      <c r="I61" s="43"/>
      <c r="J61" s="43"/>
      <c r="K61" s="43"/>
      <c r="L61" s="43"/>
      <c r="M61" s="43"/>
      <c r="N61" s="43"/>
      <c r="O61" s="43"/>
      <c r="P61" s="43"/>
      <c r="Q61" s="43"/>
      <c r="R61" s="44"/>
    </row>
    <row r="65" spans="2:18" s="16" customFormat="1" ht="6.95" customHeight="1">
      <c r="B65" s="45"/>
      <c r="C65" s="46"/>
      <c r="D65" s="46"/>
      <c r="E65" s="46"/>
      <c r="F65" s="46"/>
      <c r="G65" s="46"/>
      <c r="H65" s="46"/>
      <c r="I65" s="46"/>
      <c r="J65" s="46"/>
      <c r="K65" s="46"/>
      <c r="L65" s="46"/>
      <c r="M65" s="46"/>
      <c r="N65" s="46"/>
      <c r="O65" s="46"/>
      <c r="P65" s="46"/>
      <c r="Q65" s="46"/>
      <c r="R65" s="47"/>
    </row>
    <row r="66" spans="2:18" s="16" customFormat="1" ht="36.95" customHeight="1">
      <c r="B66" s="17"/>
      <c r="C66" s="598" t="s">
        <v>47</v>
      </c>
      <c r="D66" s="575"/>
      <c r="E66" s="575"/>
      <c r="F66" s="575"/>
      <c r="G66" s="575"/>
      <c r="H66" s="575"/>
      <c r="I66" s="575"/>
      <c r="J66" s="575"/>
      <c r="K66" s="575"/>
      <c r="L66" s="575"/>
      <c r="M66" s="575"/>
      <c r="N66" s="575"/>
      <c r="O66" s="575"/>
      <c r="P66" s="575"/>
      <c r="Q66" s="575"/>
      <c r="R66" s="20"/>
    </row>
    <row r="67" spans="2:18" s="16" customFormat="1" ht="6.95" customHeight="1">
      <c r="B67" s="17"/>
      <c r="C67" s="18"/>
      <c r="D67" s="18"/>
      <c r="E67" s="18"/>
      <c r="F67" s="18"/>
      <c r="G67" s="18"/>
      <c r="H67" s="18"/>
      <c r="I67" s="18"/>
      <c r="J67" s="18"/>
      <c r="K67" s="18"/>
      <c r="L67" s="18"/>
      <c r="M67" s="18"/>
      <c r="N67" s="18"/>
      <c r="O67" s="18"/>
      <c r="P67" s="18"/>
      <c r="Q67" s="18"/>
      <c r="R67" s="20"/>
    </row>
    <row r="68" spans="2:18" s="16" customFormat="1" ht="30" customHeight="1">
      <c r="B68" s="17"/>
      <c r="C68" s="15" t="s">
        <v>13</v>
      </c>
      <c r="D68" s="18"/>
      <c r="E68" s="18"/>
      <c r="F68" s="628" t="str">
        <f ca="1">F6</f>
        <v>Nemocnice Vyškov – Rekonstrukce sociálního zařízení  na poliklinice - dokončení</v>
      </c>
      <c r="G68" s="575"/>
      <c r="H68" s="575"/>
      <c r="I68" s="575"/>
      <c r="J68" s="575"/>
      <c r="K68" s="575"/>
      <c r="L68" s="575"/>
      <c r="M68" s="575"/>
      <c r="N68" s="575"/>
      <c r="O68" s="575"/>
      <c r="P68" s="575"/>
      <c r="Q68" s="18"/>
      <c r="R68" s="20"/>
    </row>
    <row r="69" spans="2:18" s="16" customFormat="1" ht="36.95" customHeight="1">
      <c r="B69" s="17"/>
      <c r="C69" s="48" t="s">
        <v>14</v>
      </c>
      <c r="D69" s="18"/>
      <c r="E69" s="18"/>
      <c r="F69" s="586" t="str">
        <f>F7</f>
        <v>03 - 1NP - Stavební část 1NP</v>
      </c>
      <c r="G69" s="575"/>
      <c r="H69" s="575"/>
      <c r="I69" s="575"/>
      <c r="J69" s="575"/>
      <c r="K69" s="575"/>
      <c r="L69" s="575"/>
      <c r="M69" s="575"/>
      <c r="N69" s="575"/>
      <c r="O69" s="575"/>
      <c r="P69" s="575"/>
      <c r="Q69" s="18"/>
      <c r="R69" s="20"/>
    </row>
    <row r="70" spans="2:18" s="16" customFormat="1" ht="6.95" customHeight="1">
      <c r="B70" s="17"/>
      <c r="C70" s="18"/>
      <c r="D70" s="18"/>
      <c r="E70" s="18"/>
      <c r="F70" s="18"/>
      <c r="G70" s="18"/>
      <c r="H70" s="18"/>
      <c r="I70" s="18"/>
      <c r="J70" s="18"/>
      <c r="K70" s="18"/>
      <c r="L70" s="18"/>
      <c r="M70" s="18"/>
      <c r="N70" s="18"/>
      <c r="O70" s="18"/>
      <c r="P70" s="18"/>
      <c r="Q70" s="18"/>
      <c r="R70" s="20"/>
    </row>
    <row r="71" spans="2:18" s="16" customFormat="1" ht="18" customHeight="1">
      <c r="B71" s="17"/>
      <c r="C71" s="15" t="s">
        <v>19</v>
      </c>
      <c r="D71" s="18"/>
      <c r="E71" s="18"/>
      <c r="F71" s="21" t="str">
        <f>F9</f>
        <v xml:space="preserve"> </v>
      </c>
      <c r="G71" s="18"/>
      <c r="H71" s="18"/>
      <c r="I71" s="18"/>
      <c r="J71" s="18"/>
      <c r="K71" s="15" t="s">
        <v>21</v>
      </c>
      <c r="L71" s="18"/>
      <c r="M71" s="629"/>
      <c r="N71" s="575"/>
      <c r="O71" s="575"/>
      <c r="P71" s="575"/>
      <c r="Q71" s="18"/>
      <c r="R71" s="20"/>
    </row>
    <row r="72" spans="2:18" s="16" customFormat="1" ht="6.95" customHeight="1">
      <c r="B72" s="17"/>
      <c r="C72" s="18"/>
      <c r="D72" s="18"/>
      <c r="E72" s="18"/>
      <c r="F72" s="18"/>
      <c r="G72" s="18"/>
      <c r="H72" s="18"/>
      <c r="I72" s="18"/>
      <c r="J72" s="18"/>
      <c r="K72" s="18"/>
      <c r="L72" s="18"/>
      <c r="M72" s="18"/>
      <c r="N72" s="18"/>
      <c r="O72" s="18"/>
      <c r="P72" s="18"/>
      <c r="Q72" s="18"/>
      <c r="R72" s="20"/>
    </row>
    <row r="73" spans="2:18" s="16" customFormat="1" ht="15">
      <c r="B73" s="17"/>
      <c r="C73" s="15" t="s">
        <v>22</v>
      </c>
      <c r="D73" s="18"/>
      <c r="E73" s="18"/>
      <c r="F73" s="21" t="str">
        <f>E12</f>
        <v xml:space="preserve"> </v>
      </c>
      <c r="G73" s="18"/>
      <c r="H73" s="18"/>
      <c r="I73" s="18"/>
      <c r="J73" s="18"/>
      <c r="K73" s="15" t="s">
        <v>26</v>
      </c>
      <c r="L73" s="18"/>
      <c r="M73" s="608" t="str">
        <f>E18</f>
        <v xml:space="preserve"> </v>
      </c>
      <c r="N73" s="575"/>
      <c r="O73" s="575"/>
      <c r="P73" s="575"/>
      <c r="Q73" s="575"/>
      <c r="R73" s="20"/>
    </row>
    <row r="74" spans="2:18" s="16" customFormat="1" ht="14.45" customHeight="1">
      <c r="B74" s="17"/>
      <c r="C74" s="15" t="s">
        <v>25</v>
      </c>
      <c r="D74" s="18"/>
      <c r="E74" s="18"/>
      <c r="F74" s="21" t="str">
        <f>IF(E15="","",E15)</f>
        <v>Vyplň údaj</v>
      </c>
      <c r="G74" s="18"/>
      <c r="H74" s="18"/>
      <c r="I74" s="18"/>
      <c r="J74" s="18"/>
      <c r="K74" s="15" t="s">
        <v>27</v>
      </c>
      <c r="L74" s="18"/>
      <c r="M74" s="608" t="str">
        <f>E21</f>
        <v xml:space="preserve"> </v>
      </c>
      <c r="N74" s="575"/>
      <c r="O74" s="575"/>
      <c r="P74" s="575"/>
      <c r="Q74" s="575"/>
      <c r="R74" s="20"/>
    </row>
    <row r="75" spans="2:18" s="16" customFormat="1" ht="10.35" customHeight="1">
      <c r="B75" s="17"/>
      <c r="C75" s="18"/>
      <c r="D75" s="18"/>
      <c r="E75" s="18"/>
      <c r="F75" s="18"/>
      <c r="G75" s="18"/>
      <c r="H75" s="18"/>
      <c r="I75" s="18"/>
      <c r="J75" s="18"/>
      <c r="K75" s="18"/>
      <c r="L75" s="18"/>
      <c r="M75" s="18"/>
      <c r="N75" s="18"/>
      <c r="O75" s="18"/>
      <c r="P75" s="18"/>
      <c r="Q75" s="18"/>
      <c r="R75" s="20"/>
    </row>
    <row r="76" spans="2:18" s="16" customFormat="1" ht="29.25" customHeight="1">
      <c r="B76" s="17"/>
      <c r="C76" s="641" t="s">
        <v>48</v>
      </c>
      <c r="D76" s="627"/>
      <c r="E76" s="627"/>
      <c r="F76" s="627"/>
      <c r="G76" s="627"/>
      <c r="H76" s="29"/>
      <c r="I76" s="29"/>
      <c r="J76" s="29"/>
      <c r="K76" s="29"/>
      <c r="L76" s="29"/>
      <c r="M76" s="29"/>
      <c r="N76" s="641" t="s">
        <v>49</v>
      </c>
      <c r="O76" s="575"/>
      <c r="P76" s="575"/>
      <c r="Q76" s="575"/>
      <c r="R76" s="20"/>
    </row>
    <row r="77" spans="2:18" s="16" customFormat="1" ht="10.35" customHeight="1">
      <c r="B77" s="17"/>
      <c r="C77" s="18"/>
      <c r="D77" s="18"/>
      <c r="E77" s="18"/>
      <c r="F77" s="18"/>
      <c r="G77" s="18"/>
      <c r="H77" s="18"/>
      <c r="I77" s="18"/>
      <c r="J77" s="18"/>
      <c r="K77" s="18"/>
      <c r="L77" s="18"/>
      <c r="M77" s="18"/>
      <c r="N77" s="18"/>
      <c r="O77" s="18"/>
      <c r="P77" s="18"/>
      <c r="Q77" s="18"/>
      <c r="R77" s="20"/>
    </row>
    <row r="78" spans="2:47" s="16" customFormat="1" ht="29.25" customHeight="1">
      <c r="B78" s="17"/>
      <c r="C78" s="49" t="s">
        <v>50</v>
      </c>
      <c r="D78" s="18"/>
      <c r="E78" s="18"/>
      <c r="F78" s="18"/>
      <c r="G78" s="18"/>
      <c r="H78" s="18"/>
      <c r="I78" s="18"/>
      <c r="J78" s="18"/>
      <c r="K78" s="18"/>
      <c r="L78" s="18"/>
      <c r="M78" s="18"/>
      <c r="N78" s="574">
        <f ca="1">N79+N91+N101+N104</f>
        <v>0</v>
      </c>
      <c r="O78" s="575"/>
      <c r="P78" s="575"/>
      <c r="Q78" s="575"/>
      <c r="R78" s="20"/>
      <c r="AU78" s="7" t="s">
        <v>51</v>
      </c>
    </row>
    <row r="79" spans="2:18" s="50" customFormat="1" ht="24.95" customHeight="1">
      <c r="B79" s="51"/>
      <c r="C79" s="52"/>
      <c r="D79" s="53" t="s">
        <v>390</v>
      </c>
      <c r="E79" s="52"/>
      <c r="F79" s="52"/>
      <c r="G79" s="52"/>
      <c r="H79" s="52"/>
      <c r="I79" s="52"/>
      <c r="J79" s="52"/>
      <c r="K79" s="52"/>
      <c r="L79" s="52"/>
      <c r="M79" s="52"/>
      <c r="N79" s="631">
        <f>N80+N81+N82+N83+N84+N85+N86+N87+N88+N89+N90</f>
        <v>0</v>
      </c>
      <c r="O79" s="634"/>
      <c r="P79" s="634"/>
      <c r="Q79" s="634"/>
      <c r="R79" s="54"/>
    </row>
    <row r="80" spans="2:18" s="55" customFormat="1" ht="19.9" customHeight="1">
      <c r="B80" s="56"/>
      <c r="C80" s="57"/>
      <c r="D80" s="58" t="s">
        <v>53</v>
      </c>
      <c r="E80" s="57"/>
      <c r="F80" s="57"/>
      <c r="G80" s="57"/>
      <c r="H80" s="57"/>
      <c r="I80" s="57"/>
      <c r="J80" s="57"/>
      <c r="K80" s="57"/>
      <c r="L80" s="57"/>
      <c r="M80" s="57"/>
      <c r="N80" s="577">
        <f>N133</f>
        <v>0</v>
      </c>
      <c r="O80" s="639"/>
      <c r="P80" s="639"/>
      <c r="Q80" s="639"/>
      <c r="R80" s="59"/>
    </row>
    <row r="81" spans="2:18" s="55" customFormat="1" ht="19.9" customHeight="1">
      <c r="B81" s="56"/>
      <c r="C81" s="57"/>
      <c r="D81" s="58" t="s">
        <v>54</v>
      </c>
      <c r="E81" s="57"/>
      <c r="F81" s="57"/>
      <c r="G81" s="57"/>
      <c r="H81" s="57"/>
      <c r="I81" s="57"/>
      <c r="J81" s="57"/>
      <c r="K81" s="57"/>
      <c r="L81" s="57"/>
      <c r="M81" s="57"/>
      <c r="N81" s="577">
        <f>N144</f>
        <v>0</v>
      </c>
      <c r="O81" s="639"/>
      <c r="P81" s="639"/>
      <c r="Q81" s="639"/>
      <c r="R81" s="59"/>
    </row>
    <row r="82" spans="2:18" s="55" customFormat="1" ht="19.9" customHeight="1">
      <c r="B82" s="56"/>
      <c r="C82" s="57"/>
      <c r="D82" s="58" t="s">
        <v>55</v>
      </c>
      <c r="E82" s="57"/>
      <c r="F82" s="57"/>
      <c r="G82" s="57"/>
      <c r="H82" s="57"/>
      <c r="I82" s="57"/>
      <c r="J82" s="57"/>
      <c r="K82" s="57"/>
      <c r="L82" s="57"/>
      <c r="M82" s="57"/>
      <c r="N82" s="577">
        <f>N150</f>
        <v>0</v>
      </c>
      <c r="O82" s="639"/>
      <c r="P82" s="639"/>
      <c r="Q82" s="639"/>
      <c r="R82" s="59"/>
    </row>
    <row r="83" spans="2:18" s="55" customFormat="1" ht="19.9" customHeight="1">
      <c r="B83" s="56"/>
      <c r="C83" s="57"/>
      <c r="D83" s="58" t="s">
        <v>56</v>
      </c>
      <c r="E83" s="57"/>
      <c r="F83" s="57"/>
      <c r="G83" s="57"/>
      <c r="H83" s="57"/>
      <c r="I83" s="57"/>
      <c r="J83" s="57"/>
      <c r="K83" s="57"/>
      <c r="L83" s="57"/>
      <c r="M83" s="57"/>
      <c r="N83" s="577">
        <f>N153</f>
        <v>0</v>
      </c>
      <c r="O83" s="639"/>
      <c r="P83" s="639"/>
      <c r="Q83" s="639"/>
      <c r="R83" s="59"/>
    </row>
    <row r="84" spans="2:18" s="55" customFormat="1" ht="19.9" customHeight="1">
      <c r="B84" s="56"/>
      <c r="C84" s="57"/>
      <c r="D84" s="58" t="s">
        <v>57</v>
      </c>
      <c r="E84" s="57"/>
      <c r="F84" s="57"/>
      <c r="G84" s="57"/>
      <c r="H84" s="57"/>
      <c r="I84" s="57"/>
      <c r="J84" s="57"/>
      <c r="K84" s="57"/>
      <c r="L84" s="57"/>
      <c r="M84" s="57"/>
      <c r="N84" s="577">
        <f>N161</f>
        <v>0</v>
      </c>
      <c r="O84" s="639"/>
      <c r="P84" s="639"/>
      <c r="Q84" s="639"/>
      <c r="R84" s="59"/>
    </row>
    <row r="85" spans="2:18" s="55" customFormat="1" ht="19.9" customHeight="1">
      <c r="B85" s="56"/>
      <c r="C85" s="57"/>
      <c r="D85" s="58" t="s">
        <v>58</v>
      </c>
      <c r="E85" s="57"/>
      <c r="F85" s="57"/>
      <c r="G85" s="57"/>
      <c r="H85" s="57"/>
      <c r="I85" s="57"/>
      <c r="J85" s="57"/>
      <c r="K85" s="57"/>
      <c r="L85" s="57"/>
      <c r="M85" s="57"/>
      <c r="N85" s="577">
        <f>N166</f>
        <v>0</v>
      </c>
      <c r="O85" s="639"/>
      <c r="P85" s="639"/>
      <c r="Q85" s="639"/>
      <c r="R85" s="59"/>
    </row>
    <row r="86" spans="2:18" s="55" customFormat="1" ht="19.9" customHeight="1">
      <c r="B86" s="56"/>
      <c r="C86" s="57"/>
      <c r="D86" s="58" t="s">
        <v>59</v>
      </c>
      <c r="E86" s="57"/>
      <c r="F86" s="57"/>
      <c r="G86" s="57"/>
      <c r="H86" s="57"/>
      <c r="I86" s="57"/>
      <c r="J86" s="57"/>
      <c r="K86" s="57"/>
      <c r="L86" s="57"/>
      <c r="M86" s="57"/>
      <c r="N86" s="577">
        <f>N169</f>
        <v>0</v>
      </c>
      <c r="O86" s="639"/>
      <c r="P86" s="639"/>
      <c r="Q86" s="639"/>
      <c r="R86" s="59"/>
    </row>
    <row r="87" spans="2:18" s="55" customFormat="1" ht="19.9" customHeight="1">
      <c r="B87" s="56"/>
      <c r="C87" s="57"/>
      <c r="D87" s="58" t="s">
        <v>60</v>
      </c>
      <c r="E87" s="57"/>
      <c r="F87" s="57"/>
      <c r="G87" s="57"/>
      <c r="H87" s="57"/>
      <c r="I87" s="57"/>
      <c r="J87" s="57"/>
      <c r="K87" s="57"/>
      <c r="L87" s="57"/>
      <c r="M87" s="57"/>
      <c r="N87" s="577">
        <f>N171</f>
        <v>0</v>
      </c>
      <c r="O87" s="639"/>
      <c r="P87" s="639"/>
      <c r="Q87" s="639"/>
      <c r="R87" s="59"/>
    </row>
    <row r="88" spans="2:18" s="55" customFormat="1" ht="19.9" customHeight="1">
      <c r="B88" s="56"/>
      <c r="C88" s="57"/>
      <c r="D88" s="58" t="s">
        <v>61</v>
      </c>
      <c r="E88" s="57"/>
      <c r="F88" s="57"/>
      <c r="G88" s="57"/>
      <c r="H88" s="57"/>
      <c r="I88" s="57"/>
      <c r="J88" s="57"/>
      <c r="K88" s="57"/>
      <c r="L88" s="57"/>
      <c r="M88" s="57"/>
      <c r="N88" s="577">
        <f>N173</f>
        <v>0</v>
      </c>
      <c r="O88" s="639"/>
      <c r="P88" s="639"/>
      <c r="Q88" s="639"/>
      <c r="R88" s="59"/>
    </row>
    <row r="89" spans="2:18" s="55" customFormat="1" ht="19.9" customHeight="1">
      <c r="B89" s="56"/>
      <c r="C89" s="57"/>
      <c r="D89" s="58" t="s">
        <v>62</v>
      </c>
      <c r="E89" s="57"/>
      <c r="F89" s="57"/>
      <c r="G89" s="57"/>
      <c r="H89" s="57"/>
      <c r="I89" s="57"/>
      <c r="J89" s="57"/>
      <c r="K89" s="57"/>
      <c r="L89" s="57"/>
      <c r="M89" s="57"/>
      <c r="N89" s="577">
        <f>N180</f>
        <v>0</v>
      </c>
      <c r="O89" s="639"/>
      <c r="P89" s="639"/>
      <c r="Q89" s="639"/>
      <c r="R89" s="59"/>
    </row>
    <row r="90" spans="2:18" s="55" customFormat="1" ht="19.9" customHeight="1">
      <c r="B90" s="56"/>
      <c r="C90" s="57"/>
      <c r="D90" s="58" t="s">
        <v>63</v>
      </c>
      <c r="E90" s="57"/>
      <c r="F90" s="57"/>
      <c r="G90" s="57"/>
      <c r="H90" s="57"/>
      <c r="I90" s="57"/>
      <c r="J90" s="57"/>
      <c r="K90" s="57"/>
      <c r="L90" s="57"/>
      <c r="M90" s="57"/>
      <c r="N90" s="577">
        <f>N191</f>
        <v>0</v>
      </c>
      <c r="O90" s="639"/>
      <c r="P90" s="639"/>
      <c r="Q90" s="639"/>
      <c r="R90" s="59"/>
    </row>
    <row r="91" spans="2:18" s="50" customFormat="1" ht="24.95" customHeight="1">
      <c r="B91" s="51"/>
      <c r="C91" s="52"/>
      <c r="D91" s="53" t="s">
        <v>64</v>
      </c>
      <c r="E91" s="52"/>
      <c r="F91" s="52"/>
      <c r="G91" s="52"/>
      <c r="H91" s="52"/>
      <c r="I91" s="52"/>
      <c r="J91" s="52"/>
      <c r="K91" s="52"/>
      <c r="L91" s="52"/>
      <c r="M91" s="52"/>
      <c r="N91" s="631">
        <f ca="1">N92+N93+N94+N95+N96+N97+N98+N99+N100</f>
        <v>0</v>
      </c>
      <c r="O91" s="634"/>
      <c r="P91" s="634"/>
      <c r="Q91" s="634"/>
      <c r="R91" s="54"/>
    </row>
    <row r="92" spans="2:18" s="55" customFormat="1" ht="19.9" customHeight="1">
      <c r="B92" s="56"/>
      <c r="C92" s="57"/>
      <c r="D92" s="58" t="s">
        <v>65</v>
      </c>
      <c r="E92" s="57"/>
      <c r="F92" s="57"/>
      <c r="G92" s="57"/>
      <c r="H92" s="57"/>
      <c r="I92" s="57"/>
      <c r="J92" s="57"/>
      <c r="K92" s="57"/>
      <c r="L92" s="57"/>
      <c r="M92" s="57"/>
      <c r="N92" s="577">
        <f>N194</f>
        <v>0</v>
      </c>
      <c r="O92" s="639"/>
      <c r="P92" s="639"/>
      <c r="Q92" s="639"/>
      <c r="R92" s="59"/>
    </row>
    <row r="93" spans="2:18" s="55" customFormat="1" ht="19.9" customHeight="1">
      <c r="B93" s="56"/>
      <c r="C93" s="57"/>
      <c r="D93" s="58" t="s">
        <v>66</v>
      </c>
      <c r="E93" s="57"/>
      <c r="F93" s="57"/>
      <c r="G93" s="57"/>
      <c r="H93" s="57"/>
      <c r="I93" s="57"/>
      <c r="J93" s="57"/>
      <c r="K93" s="57"/>
      <c r="L93" s="57"/>
      <c r="M93" s="57"/>
      <c r="N93" s="577">
        <f>N197</f>
        <v>0</v>
      </c>
      <c r="O93" s="639"/>
      <c r="P93" s="639"/>
      <c r="Q93" s="639"/>
      <c r="R93" s="59"/>
    </row>
    <row r="94" spans="2:18" s="55" customFormat="1" ht="14.85" customHeight="1">
      <c r="B94" s="56"/>
      <c r="C94" s="57"/>
      <c r="D94" s="58" t="s">
        <v>484</v>
      </c>
      <c r="E94" s="57"/>
      <c r="F94" s="57"/>
      <c r="G94" s="57"/>
      <c r="H94" s="57"/>
      <c r="I94" s="57"/>
      <c r="J94" s="57"/>
      <c r="K94" s="57"/>
      <c r="L94" s="57"/>
      <c r="M94" s="57"/>
      <c r="N94" s="577">
        <f ca="1">N203</f>
        <v>0</v>
      </c>
      <c r="O94" s="639"/>
      <c r="P94" s="639"/>
      <c r="Q94" s="639"/>
      <c r="R94" s="59"/>
    </row>
    <row r="95" spans="2:18" s="55" customFormat="1" ht="19.9" customHeight="1">
      <c r="B95" s="56"/>
      <c r="C95" s="57"/>
      <c r="D95" s="58" t="s">
        <v>68</v>
      </c>
      <c r="E95" s="57"/>
      <c r="F95" s="57"/>
      <c r="G95" s="57"/>
      <c r="H95" s="57"/>
      <c r="I95" s="57"/>
      <c r="J95" s="57"/>
      <c r="K95" s="57"/>
      <c r="L95" s="57"/>
      <c r="M95" s="57"/>
      <c r="N95" s="577">
        <f>N205</f>
        <v>0</v>
      </c>
      <c r="O95" s="639"/>
      <c r="P95" s="639"/>
      <c r="Q95" s="639"/>
      <c r="R95" s="59"/>
    </row>
    <row r="96" spans="2:18" s="55" customFormat="1" ht="19.9" customHeight="1">
      <c r="B96" s="56"/>
      <c r="C96" s="57"/>
      <c r="D96" s="58" t="s">
        <v>69</v>
      </c>
      <c r="E96" s="57"/>
      <c r="F96" s="57"/>
      <c r="G96" s="57"/>
      <c r="H96" s="57"/>
      <c r="I96" s="57"/>
      <c r="J96" s="57"/>
      <c r="K96" s="57"/>
      <c r="L96" s="57"/>
      <c r="M96" s="57"/>
      <c r="N96" s="577">
        <f>N214</f>
        <v>0</v>
      </c>
      <c r="O96" s="639"/>
      <c r="P96" s="639"/>
      <c r="Q96" s="639"/>
      <c r="R96" s="59"/>
    </row>
    <row r="97" spans="2:18" s="55" customFormat="1" ht="19.9" customHeight="1">
      <c r="B97" s="56"/>
      <c r="C97" s="57"/>
      <c r="D97" s="58" t="s">
        <v>70</v>
      </c>
      <c r="E97" s="57"/>
      <c r="F97" s="57"/>
      <c r="G97" s="57"/>
      <c r="H97" s="57"/>
      <c r="I97" s="57"/>
      <c r="J97" s="57"/>
      <c r="K97" s="57"/>
      <c r="L97" s="57"/>
      <c r="M97" s="57"/>
      <c r="N97" s="577">
        <f>N224</f>
        <v>0</v>
      </c>
      <c r="O97" s="639"/>
      <c r="P97" s="639"/>
      <c r="Q97" s="639"/>
      <c r="R97" s="59"/>
    </row>
    <row r="98" spans="2:18" s="55" customFormat="1" ht="19.9" customHeight="1">
      <c r="B98" s="56"/>
      <c r="C98" s="57"/>
      <c r="D98" s="58" t="s">
        <v>71</v>
      </c>
      <c r="E98" s="57"/>
      <c r="F98" s="57"/>
      <c r="G98" s="57"/>
      <c r="H98" s="57"/>
      <c r="I98" s="57"/>
      <c r="J98" s="57"/>
      <c r="K98" s="57"/>
      <c r="L98" s="57"/>
      <c r="M98" s="57"/>
      <c r="N98" s="577">
        <f>N229</f>
        <v>0</v>
      </c>
      <c r="O98" s="639"/>
      <c r="P98" s="639"/>
      <c r="Q98" s="639"/>
      <c r="R98" s="59"/>
    </row>
    <row r="99" spans="2:18" s="55" customFormat="1" ht="19.9" customHeight="1">
      <c r="B99" s="56"/>
      <c r="C99" s="57"/>
      <c r="D99" s="58" t="s">
        <v>72</v>
      </c>
      <c r="E99" s="57"/>
      <c r="F99" s="57"/>
      <c r="G99" s="57"/>
      <c r="H99" s="57"/>
      <c r="I99" s="57"/>
      <c r="J99" s="57"/>
      <c r="K99" s="57"/>
      <c r="L99" s="57"/>
      <c r="M99" s="57"/>
      <c r="N99" s="577">
        <f>N231</f>
        <v>0</v>
      </c>
      <c r="O99" s="639"/>
      <c r="P99" s="639"/>
      <c r="Q99" s="639"/>
      <c r="R99" s="59"/>
    </row>
    <row r="100" spans="2:18" s="55" customFormat="1" ht="19.9" customHeight="1">
      <c r="B100" s="56"/>
      <c r="C100" s="57"/>
      <c r="D100" s="58" t="s">
        <v>73</v>
      </c>
      <c r="E100" s="57"/>
      <c r="F100" s="57"/>
      <c r="G100" s="57"/>
      <c r="H100" s="57"/>
      <c r="I100" s="57"/>
      <c r="J100" s="57"/>
      <c r="K100" s="57"/>
      <c r="L100" s="57"/>
      <c r="M100" s="57"/>
      <c r="N100" s="577">
        <f ca="1">N235</f>
        <v>0</v>
      </c>
      <c r="O100" s="639"/>
      <c r="P100" s="639"/>
      <c r="Q100" s="639"/>
      <c r="R100" s="59"/>
    </row>
    <row r="101" spans="2:18" s="50" customFormat="1" ht="24.95" customHeight="1">
      <c r="B101" s="51"/>
      <c r="C101" s="52"/>
      <c r="D101" s="53" t="s">
        <v>74</v>
      </c>
      <c r="E101" s="52"/>
      <c r="F101" s="52"/>
      <c r="G101" s="52"/>
      <c r="H101" s="52"/>
      <c r="I101" s="52"/>
      <c r="J101" s="52"/>
      <c r="K101" s="52"/>
      <c r="L101" s="52"/>
      <c r="M101" s="52"/>
      <c r="N101" s="631">
        <f ca="1">N102+N103</f>
        <v>0</v>
      </c>
      <c r="O101" s="634"/>
      <c r="P101" s="634"/>
      <c r="Q101" s="634"/>
      <c r="R101" s="54"/>
    </row>
    <row r="102" spans="2:18" s="55" customFormat="1" ht="19.9" customHeight="1">
      <c r="B102" s="56"/>
      <c r="C102" s="57"/>
      <c r="D102" s="58" t="s">
        <v>75</v>
      </c>
      <c r="E102" s="57"/>
      <c r="F102" s="57"/>
      <c r="G102" s="57"/>
      <c r="H102" s="57"/>
      <c r="I102" s="57"/>
      <c r="J102" s="57"/>
      <c r="K102" s="57"/>
      <c r="L102" s="57"/>
      <c r="M102" s="57"/>
      <c r="N102" s="577">
        <f ca="1">N245</f>
        <v>0</v>
      </c>
      <c r="O102" s="639"/>
      <c r="P102" s="639"/>
      <c r="Q102" s="639"/>
      <c r="R102" s="59"/>
    </row>
    <row r="103" spans="2:18" s="55" customFormat="1" ht="19.9" customHeight="1">
      <c r="B103" s="56"/>
      <c r="C103" s="57"/>
      <c r="D103" s="58" t="s">
        <v>76</v>
      </c>
      <c r="E103" s="57"/>
      <c r="F103" s="57"/>
      <c r="G103" s="57"/>
      <c r="H103" s="57"/>
      <c r="I103" s="57"/>
      <c r="J103" s="57"/>
      <c r="K103" s="57"/>
      <c r="L103" s="57"/>
      <c r="M103" s="57"/>
      <c r="N103" s="577">
        <f ca="1">N247</f>
        <v>0</v>
      </c>
      <c r="O103" s="639"/>
      <c r="P103" s="639"/>
      <c r="Q103" s="639"/>
      <c r="R103" s="59"/>
    </row>
    <row r="104" spans="2:18" s="50" customFormat="1" ht="24.95" customHeight="1">
      <c r="B104" s="51"/>
      <c r="C104" s="52"/>
      <c r="D104" s="53" t="s">
        <v>77</v>
      </c>
      <c r="E104" s="52"/>
      <c r="F104" s="52"/>
      <c r="G104" s="52"/>
      <c r="H104" s="52"/>
      <c r="I104" s="52"/>
      <c r="J104" s="52"/>
      <c r="K104" s="52"/>
      <c r="L104" s="52"/>
      <c r="M104" s="52"/>
      <c r="N104" s="631">
        <f>N249</f>
        <v>0</v>
      </c>
      <c r="O104" s="634"/>
      <c r="P104" s="634"/>
      <c r="Q104" s="634"/>
      <c r="R104" s="54"/>
    </row>
    <row r="105" spans="2:18" s="16" customFormat="1" ht="21.75" customHeight="1">
      <c r="B105" s="17"/>
      <c r="C105" s="18"/>
      <c r="D105" s="18"/>
      <c r="E105" s="18"/>
      <c r="F105" s="18"/>
      <c r="G105" s="18"/>
      <c r="H105" s="18"/>
      <c r="I105" s="18"/>
      <c r="J105" s="18"/>
      <c r="K105" s="18"/>
      <c r="L105" s="18"/>
      <c r="M105" s="18"/>
      <c r="N105" s="18"/>
      <c r="O105" s="18"/>
      <c r="P105" s="18"/>
      <c r="Q105" s="18"/>
      <c r="R105" s="20"/>
    </row>
    <row r="106" spans="2:21" s="16" customFormat="1" ht="29.25" customHeight="1">
      <c r="B106" s="17"/>
      <c r="C106" s="49"/>
      <c r="D106" s="18"/>
      <c r="E106" s="18"/>
      <c r="F106" s="18"/>
      <c r="G106" s="18"/>
      <c r="H106" s="18"/>
      <c r="I106" s="18"/>
      <c r="J106" s="18"/>
      <c r="K106" s="18"/>
      <c r="L106" s="18"/>
      <c r="M106" s="18"/>
      <c r="N106" s="635"/>
      <c r="O106" s="575"/>
      <c r="P106" s="575"/>
      <c r="Q106" s="575"/>
      <c r="R106" s="20"/>
      <c r="T106" s="60"/>
      <c r="U106" s="61" t="s">
        <v>32</v>
      </c>
    </row>
    <row r="107" spans="2:65" s="16" customFormat="1" ht="18" customHeight="1">
      <c r="B107" s="62"/>
      <c r="C107" s="63"/>
      <c r="D107" s="579"/>
      <c r="E107" s="636"/>
      <c r="F107" s="636"/>
      <c r="G107" s="636"/>
      <c r="H107" s="636"/>
      <c r="I107" s="63"/>
      <c r="J107" s="63"/>
      <c r="K107" s="63"/>
      <c r="L107" s="63"/>
      <c r="M107" s="63"/>
      <c r="N107" s="576"/>
      <c r="O107" s="636"/>
      <c r="P107" s="636"/>
      <c r="Q107" s="636"/>
      <c r="R107" s="64"/>
      <c r="S107" s="65"/>
      <c r="T107" s="66"/>
      <c r="U107" s="67" t="s">
        <v>33</v>
      </c>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9" t="s">
        <v>79</v>
      </c>
      <c r="AZ107" s="68"/>
      <c r="BA107" s="68"/>
      <c r="BB107" s="68"/>
      <c r="BC107" s="68"/>
      <c r="BD107" s="68"/>
      <c r="BE107" s="70">
        <f aca="true" t="shared" si="0" ref="BE107:BE112">IF(U107="základní",N107,0)</f>
        <v>0</v>
      </c>
      <c r="BF107" s="70">
        <f aca="true" t="shared" si="1" ref="BF107:BF112">IF(U107="snížená",N107,0)</f>
        <v>0</v>
      </c>
      <c r="BG107" s="70">
        <f aca="true" t="shared" si="2" ref="BG107:BG112">IF(U107="zákl. přenesená",N107,0)</f>
        <v>0</v>
      </c>
      <c r="BH107" s="70">
        <f aca="true" t="shared" si="3" ref="BH107:BH112">IF(U107="sníž. přenesená",N107,0)</f>
        <v>0</v>
      </c>
      <c r="BI107" s="70">
        <f aca="true" t="shared" si="4" ref="BI107:BI112">IF(U107="nulová",N107,0)</f>
        <v>0</v>
      </c>
      <c r="BJ107" s="69" t="s">
        <v>80</v>
      </c>
      <c r="BK107" s="68"/>
      <c r="BL107" s="68"/>
      <c r="BM107" s="68"/>
    </row>
    <row r="108" spans="2:65" s="16" customFormat="1" ht="18" customHeight="1">
      <c r="B108" s="62"/>
      <c r="C108" s="63"/>
      <c r="D108" s="579"/>
      <c r="E108" s="636"/>
      <c r="F108" s="636"/>
      <c r="G108" s="636"/>
      <c r="H108" s="636"/>
      <c r="I108" s="63"/>
      <c r="J108" s="63"/>
      <c r="K108" s="63"/>
      <c r="L108" s="63"/>
      <c r="M108" s="63"/>
      <c r="N108" s="576"/>
      <c r="O108" s="636"/>
      <c r="P108" s="636"/>
      <c r="Q108" s="636"/>
      <c r="R108" s="64"/>
      <c r="S108" s="65"/>
      <c r="T108" s="66"/>
      <c r="U108" s="67" t="s">
        <v>33</v>
      </c>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9" t="s">
        <v>79</v>
      </c>
      <c r="AZ108" s="68"/>
      <c r="BA108" s="68"/>
      <c r="BB108" s="68"/>
      <c r="BC108" s="68"/>
      <c r="BD108" s="68"/>
      <c r="BE108" s="70">
        <f t="shared" si="0"/>
        <v>0</v>
      </c>
      <c r="BF108" s="70">
        <f t="shared" si="1"/>
        <v>0</v>
      </c>
      <c r="BG108" s="70">
        <f t="shared" si="2"/>
        <v>0</v>
      </c>
      <c r="BH108" s="70">
        <f t="shared" si="3"/>
        <v>0</v>
      </c>
      <c r="BI108" s="70">
        <f t="shared" si="4"/>
        <v>0</v>
      </c>
      <c r="BJ108" s="69" t="s">
        <v>80</v>
      </c>
      <c r="BK108" s="68"/>
      <c r="BL108" s="68"/>
      <c r="BM108" s="68"/>
    </row>
    <row r="109" spans="2:65" s="16" customFormat="1" ht="18" customHeight="1">
      <c r="B109" s="62"/>
      <c r="C109" s="63"/>
      <c r="D109" s="579"/>
      <c r="E109" s="636"/>
      <c r="F109" s="636"/>
      <c r="G109" s="636"/>
      <c r="H109" s="636"/>
      <c r="I109" s="63"/>
      <c r="J109" s="63"/>
      <c r="K109" s="63"/>
      <c r="L109" s="63"/>
      <c r="M109" s="63"/>
      <c r="N109" s="576"/>
      <c r="O109" s="636"/>
      <c r="P109" s="636"/>
      <c r="Q109" s="636"/>
      <c r="R109" s="64"/>
      <c r="S109" s="65"/>
      <c r="T109" s="66"/>
      <c r="U109" s="67" t="s">
        <v>33</v>
      </c>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9" t="s">
        <v>79</v>
      </c>
      <c r="AZ109" s="68"/>
      <c r="BA109" s="68"/>
      <c r="BB109" s="68"/>
      <c r="BC109" s="68"/>
      <c r="BD109" s="68"/>
      <c r="BE109" s="70">
        <f t="shared" si="0"/>
        <v>0</v>
      </c>
      <c r="BF109" s="70">
        <f t="shared" si="1"/>
        <v>0</v>
      </c>
      <c r="BG109" s="70">
        <f t="shared" si="2"/>
        <v>0</v>
      </c>
      <c r="BH109" s="70">
        <f t="shared" si="3"/>
        <v>0</v>
      </c>
      <c r="BI109" s="70">
        <f t="shared" si="4"/>
        <v>0</v>
      </c>
      <c r="BJ109" s="69" t="s">
        <v>80</v>
      </c>
      <c r="BK109" s="68"/>
      <c r="BL109" s="68"/>
      <c r="BM109" s="68"/>
    </row>
    <row r="110" spans="2:65" s="16" customFormat="1" ht="18" customHeight="1">
      <c r="B110" s="62"/>
      <c r="C110" s="63"/>
      <c r="D110" s="579"/>
      <c r="E110" s="636"/>
      <c r="F110" s="636"/>
      <c r="G110" s="636"/>
      <c r="H110" s="636"/>
      <c r="I110" s="63"/>
      <c r="J110" s="63"/>
      <c r="K110" s="63"/>
      <c r="L110" s="63"/>
      <c r="M110" s="63"/>
      <c r="N110" s="576"/>
      <c r="O110" s="636"/>
      <c r="P110" s="636"/>
      <c r="Q110" s="636"/>
      <c r="R110" s="64"/>
      <c r="S110" s="65"/>
      <c r="T110" s="66"/>
      <c r="U110" s="67" t="s">
        <v>33</v>
      </c>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9" t="s">
        <v>79</v>
      </c>
      <c r="AZ110" s="68"/>
      <c r="BA110" s="68"/>
      <c r="BB110" s="68"/>
      <c r="BC110" s="68"/>
      <c r="BD110" s="68"/>
      <c r="BE110" s="70">
        <f t="shared" si="0"/>
        <v>0</v>
      </c>
      <c r="BF110" s="70">
        <f t="shared" si="1"/>
        <v>0</v>
      </c>
      <c r="BG110" s="70">
        <f t="shared" si="2"/>
        <v>0</v>
      </c>
      <c r="BH110" s="70">
        <f t="shared" si="3"/>
        <v>0</v>
      </c>
      <c r="BI110" s="70">
        <f t="shared" si="4"/>
        <v>0</v>
      </c>
      <c r="BJ110" s="69" t="s">
        <v>80</v>
      </c>
      <c r="BK110" s="68"/>
      <c r="BL110" s="68"/>
      <c r="BM110" s="68"/>
    </row>
    <row r="111" spans="2:65" s="16" customFormat="1" ht="18" customHeight="1">
      <c r="B111" s="62"/>
      <c r="C111" s="63"/>
      <c r="D111" s="579"/>
      <c r="E111" s="636"/>
      <c r="F111" s="636"/>
      <c r="G111" s="636"/>
      <c r="H111" s="636"/>
      <c r="I111" s="63"/>
      <c r="J111" s="63"/>
      <c r="K111" s="63"/>
      <c r="L111" s="63"/>
      <c r="M111" s="63"/>
      <c r="N111" s="576"/>
      <c r="O111" s="636"/>
      <c r="P111" s="636"/>
      <c r="Q111" s="636"/>
      <c r="R111" s="64"/>
      <c r="S111" s="65"/>
      <c r="T111" s="66"/>
      <c r="U111" s="67" t="s">
        <v>33</v>
      </c>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9" t="s">
        <v>79</v>
      </c>
      <c r="AZ111" s="68"/>
      <c r="BA111" s="68"/>
      <c r="BB111" s="68"/>
      <c r="BC111" s="68"/>
      <c r="BD111" s="68"/>
      <c r="BE111" s="70">
        <f t="shared" si="0"/>
        <v>0</v>
      </c>
      <c r="BF111" s="70">
        <f t="shared" si="1"/>
        <v>0</v>
      </c>
      <c r="BG111" s="70">
        <f t="shared" si="2"/>
        <v>0</v>
      </c>
      <c r="BH111" s="70">
        <f t="shared" si="3"/>
        <v>0</v>
      </c>
      <c r="BI111" s="70">
        <f t="shared" si="4"/>
        <v>0</v>
      </c>
      <c r="BJ111" s="69" t="s">
        <v>80</v>
      </c>
      <c r="BK111" s="68"/>
      <c r="BL111" s="68"/>
      <c r="BM111" s="68"/>
    </row>
    <row r="112" spans="2:65" s="16" customFormat="1" ht="18" customHeight="1">
      <c r="B112" s="62"/>
      <c r="C112" s="63"/>
      <c r="D112" s="71"/>
      <c r="E112" s="63"/>
      <c r="F112" s="63"/>
      <c r="G112" s="63"/>
      <c r="H112" s="63"/>
      <c r="I112" s="63"/>
      <c r="J112" s="63"/>
      <c r="K112" s="63"/>
      <c r="L112" s="63"/>
      <c r="M112" s="63"/>
      <c r="N112" s="576"/>
      <c r="O112" s="636"/>
      <c r="P112" s="636"/>
      <c r="Q112" s="636"/>
      <c r="R112" s="64"/>
      <c r="S112" s="65"/>
      <c r="T112" s="72"/>
      <c r="U112" s="73" t="s">
        <v>33</v>
      </c>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9" t="s">
        <v>82</v>
      </c>
      <c r="AZ112" s="68"/>
      <c r="BA112" s="68"/>
      <c r="BB112" s="68"/>
      <c r="BC112" s="68"/>
      <c r="BD112" s="68"/>
      <c r="BE112" s="70">
        <f t="shared" si="0"/>
        <v>0</v>
      </c>
      <c r="BF112" s="70">
        <f t="shared" si="1"/>
        <v>0</v>
      </c>
      <c r="BG112" s="70">
        <f t="shared" si="2"/>
        <v>0</v>
      </c>
      <c r="BH112" s="70">
        <f t="shared" si="3"/>
        <v>0</v>
      </c>
      <c r="BI112" s="70">
        <f t="shared" si="4"/>
        <v>0</v>
      </c>
      <c r="BJ112" s="69" t="s">
        <v>80</v>
      </c>
      <c r="BK112" s="68"/>
      <c r="BL112" s="68"/>
      <c r="BM112" s="68"/>
    </row>
    <row r="113" spans="2:18" s="16" customFormat="1" ht="15">
      <c r="B113" s="17"/>
      <c r="C113" s="18"/>
      <c r="D113" s="18"/>
      <c r="E113" s="18"/>
      <c r="F113" s="18"/>
      <c r="G113" s="18"/>
      <c r="H113" s="18"/>
      <c r="I113" s="18"/>
      <c r="J113" s="18"/>
      <c r="K113" s="18"/>
      <c r="L113" s="18"/>
      <c r="M113" s="18"/>
      <c r="N113" s="18"/>
      <c r="O113" s="18"/>
      <c r="P113" s="18"/>
      <c r="Q113" s="18"/>
      <c r="R113" s="20"/>
    </row>
    <row r="114" spans="2:18" s="16" customFormat="1" ht="29.25" customHeight="1">
      <c r="B114" s="17"/>
      <c r="C114" s="74" t="s">
        <v>1280</v>
      </c>
      <c r="D114" s="29"/>
      <c r="E114" s="29"/>
      <c r="F114" s="29"/>
      <c r="G114" s="29"/>
      <c r="H114" s="29"/>
      <c r="I114" s="29"/>
      <c r="J114" s="29"/>
      <c r="K114" s="29"/>
      <c r="L114" s="578">
        <f ca="1">ROUND(SUM(N78+N106),2)</f>
        <v>0</v>
      </c>
      <c r="M114" s="627"/>
      <c r="N114" s="627"/>
      <c r="O114" s="627"/>
      <c r="P114" s="627"/>
      <c r="Q114" s="627"/>
      <c r="R114" s="20"/>
    </row>
    <row r="115" spans="2:18" s="16" customFormat="1" ht="6.95" customHeight="1">
      <c r="B115" s="42"/>
      <c r="C115" s="43"/>
      <c r="D115" s="43"/>
      <c r="E115" s="43"/>
      <c r="F115" s="43"/>
      <c r="G115" s="43"/>
      <c r="H115" s="43"/>
      <c r="I115" s="43"/>
      <c r="J115" s="43"/>
      <c r="K115" s="43"/>
      <c r="L115" s="43"/>
      <c r="M115" s="43"/>
      <c r="N115" s="43"/>
      <c r="O115" s="43"/>
      <c r="P115" s="43"/>
      <c r="Q115" s="43"/>
      <c r="R115" s="44"/>
    </row>
    <row r="119" spans="2:18" s="16" customFormat="1" ht="6.95" customHeight="1">
      <c r="B119" s="45"/>
      <c r="C119" s="46"/>
      <c r="D119" s="46"/>
      <c r="E119" s="46"/>
      <c r="F119" s="46"/>
      <c r="G119" s="46"/>
      <c r="H119" s="46"/>
      <c r="I119" s="46"/>
      <c r="J119" s="46"/>
      <c r="K119" s="46"/>
      <c r="L119" s="46"/>
      <c r="M119" s="46"/>
      <c r="N119" s="46"/>
      <c r="O119" s="46"/>
      <c r="P119" s="46"/>
      <c r="Q119" s="46"/>
      <c r="R119" s="47"/>
    </row>
    <row r="120" spans="2:18" s="16" customFormat="1" ht="36.95" customHeight="1">
      <c r="B120" s="17"/>
      <c r="C120" s="598" t="s">
        <v>83</v>
      </c>
      <c r="D120" s="575"/>
      <c r="E120" s="575"/>
      <c r="F120" s="575"/>
      <c r="G120" s="575"/>
      <c r="H120" s="575"/>
      <c r="I120" s="575"/>
      <c r="J120" s="575"/>
      <c r="K120" s="575"/>
      <c r="L120" s="575"/>
      <c r="M120" s="575"/>
      <c r="N120" s="575"/>
      <c r="O120" s="575"/>
      <c r="P120" s="575"/>
      <c r="Q120" s="575"/>
      <c r="R120" s="20"/>
    </row>
    <row r="121" spans="2:18" s="16" customFormat="1" ht="6.95" customHeight="1">
      <c r="B121" s="17"/>
      <c r="C121" s="18"/>
      <c r="D121" s="18"/>
      <c r="E121" s="18"/>
      <c r="F121" s="18"/>
      <c r="G121" s="18"/>
      <c r="H121" s="18"/>
      <c r="I121" s="18"/>
      <c r="J121" s="18"/>
      <c r="K121" s="18"/>
      <c r="L121" s="18"/>
      <c r="M121" s="18"/>
      <c r="N121" s="18"/>
      <c r="O121" s="18"/>
      <c r="P121" s="18"/>
      <c r="Q121" s="18"/>
      <c r="R121" s="20"/>
    </row>
    <row r="122" spans="2:18" s="16" customFormat="1" ht="30" customHeight="1">
      <c r="B122" s="17"/>
      <c r="C122" s="15" t="s">
        <v>13</v>
      </c>
      <c r="D122" s="18"/>
      <c r="E122" s="18"/>
      <c r="F122" s="628" t="str">
        <f ca="1">F6</f>
        <v>Nemocnice Vyškov – Rekonstrukce sociálního zařízení  na poliklinice - dokončení</v>
      </c>
      <c r="G122" s="575"/>
      <c r="H122" s="575"/>
      <c r="I122" s="575"/>
      <c r="J122" s="575"/>
      <c r="K122" s="575"/>
      <c r="L122" s="575"/>
      <c r="M122" s="575"/>
      <c r="N122" s="575"/>
      <c r="O122" s="575"/>
      <c r="P122" s="575"/>
      <c r="Q122" s="18"/>
      <c r="R122" s="20"/>
    </row>
    <row r="123" spans="2:18" s="16" customFormat="1" ht="36.95" customHeight="1">
      <c r="B123" s="17"/>
      <c r="C123" s="48" t="s">
        <v>14</v>
      </c>
      <c r="D123" s="18"/>
      <c r="E123" s="18"/>
      <c r="F123" s="586" t="str">
        <f>F7</f>
        <v>03 - 1NP - Stavební část 1NP</v>
      </c>
      <c r="G123" s="575"/>
      <c r="H123" s="575"/>
      <c r="I123" s="575"/>
      <c r="J123" s="575"/>
      <c r="K123" s="575"/>
      <c r="L123" s="575"/>
      <c r="M123" s="575"/>
      <c r="N123" s="575"/>
      <c r="O123" s="575"/>
      <c r="P123" s="575"/>
      <c r="Q123" s="18"/>
      <c r="R123" s="20"/>
    </row>
    <row r="124" spans="2:18" s="16" customFormat="1" ht="6.95" customHeight="1">
      <c r="B124" s="17"/>
      <c r="C124" s="18"/>
      <c r="D124" s="18"/>
      <c r="E124" s="18"/>
      <c r="F124" s="18"/>
      <c r="G124" s="18"/>
      <c r="H124" s="18"/>
      <c r="I124" s="18"/>
      <c r="J124" s="18"/>
      <c r="K124" s="18"/>
      <c r="L124" s="18"/>
      <c r="M124" s="18"/>
      <c r="N124" s="18"/>
      <c r="O124" s="18"/>
      <c r="P124" s="18"/>
      <c r="Q124" s="18"/>
      <c r="R124" s="20"/>
    </row>
    <row r="125" spans="2:18" s="16" customFormat="1" ht="18" customHeight="1">
      <c r="B125" s="17"/>
      <c r="C125" s="15" t="s">
        <v>19</v>
      </c>
      <c r="D125" s="18"/>
      <c r="E125" s="18"/>
      <c r="F125" s="21" t="str">
        <f>F9</f>
        <v xml:space="preserve"> </v>
      </c>
      <c r="G125" s="18"/>
      <c r="H125" s="18"/>
      <c r="I125" s="18"/>
      <c r="J125" s="18"/>
      <c r="K125" s="15" t="s">
        <v>21</v>
      </c>
      <c r="L125" s="18"/>
      <c r="M125" s="629"/>
      <c r="N125" s="575"/>
      <c r="O125" s="575"/>
      <c r="P125" s="575"/>
      <c r="Q125" s="18"/>
      <c r="R125" s="20"/>
    </row>
    <row r="126" spans="2:18" s="16" customFormat="1" ht="6.95" customHeight="1">
      <c r="B126" s="17"/>
      <c r="C126" s="18"/>
      <c r="D126" s="18"/>
      <c r="E126" s="18"/>
      <c r="F126" s="18"/>
      <c r="G126" s="18"/>
      <c r="H126" s="18"/>
      <c r="I126" s="18"/>
      <c r="J126" s="18"/>
      <c r="K126" s="18"/>
      <c r="L126" s="18"/>
      <c r="M126" s="18"/>
      <c r="N126" s="18"/>
      <c r="O126" s="18"/>
      <c r="P126" s="18"/>
      <c r="Q126" s="18"/>
      <c r="R126" s="20"/>
    </row>
    <row r="127" spans="2:18" s="16" customFormat="1" ht="15">
      <c r="B127" s="17"/>
      <c r="C127" s="15" t="s">
        <v>22</v>
      </c>
      <c r="D127" s="18"/>
      <c r="E127" s="18"/>
      <c r="F127" s="21" t="str">
        <f>E12</f>
        <v xml:space="preserve"> </v>
      </c>
      <c r="G127" s="18"/>
      <c r="H127" s="18"/>
      <c r="I127" s="18"/>
      <c r="J127" s="18"/>
      <c r="K127" s="15" t="s">
        <v>26</v>
      </c>
      <c r="L127" s="18"/>
      <c r="M127" s="608" t="str">
        <f>E18</f>
        <v xml:space="preserve"> </v>
      </c>
      <c r="N127" s="575"/>
      <c r="O127" s="575"/>
      <c r="P127" s="575"/>
      <c r="Q127" s="575"/>
      <c r="R127" s="20"/>
    </row>
    <row r="128" spans="2:18" s="16" customFormat="1" ht="14.45" customHeight="1">
      <c r="B128" s="17"/>
      <c r="C128" s="15" t="s">
        <v>25</v>
      </c>
      <c r="D128" s="18"/>
      <c r="E128" s="18"/>
      <c r="F128" s="21" t="str">
        <f>IF(E15="","",E15)</f>
        <v>Vyplň údaj</v>
      </c>
      <c r="G128" s="18"/>
      <c r="H128" s="18"/>
      <c r="I128" s="18"/>
      <c r="J128" s="18"/>
      <c r="K128" s="15" t="s">
        <v>27</v>
      </c>
      <c r="L128" s="18"/>
      <c r="M128" s="608" t="str">
        <f>E21</f>
        <v xml:space="preserve"> </v>
      </c>
      <c r="N128" s="575"/>
      <c r="O128" s="575"/>
      <c r="P128" s="575"/>
      <c r="Q128" s="575"/>
      <c r="R128" s="20"/>
    </row>
    <row r="129" spans="2:18" s="16" customFormat="1" ht="10.35" customHeight="1">
      <c r="B129" s="17"/>
      <c r="C129" s="18"/>
      <c r="D129" s="18"/>
      <c r="E129" s="18"/>
      <c r="F129" s="18"/>
      <c r="G129" s="18"/>
      <c r="H129" s="18"/>
      <c r="I129" s="18"/>
      <c r="J129" s="18"/>
      <c r="K129" s="18"/>
      <c r="L129" s="18"/>
      <c r="M129" s="18"/>
      <c r="N129" s="18"/>
      <c r="O129" s="18"/>
      <c r="P129" s="18"/>
      <c r="Q129" s="18"/>
      <c r="R129" s="20"/>
    </row>
    <row r="130" spans="2:27" s="75" customFormat="1" ht="29.25" customHeight="1">
      <c r="B130" s="76"/>
      <c r="C130" s="77" t="s">
        <v>84</v>
      </c>
      <c r="D130" s="78" t="s">
        <v>85</v>
      </c>
      <c r="E130" s="78" t="s">
        <v>86</v>
      </c>
      <c r="F130" s="623" t="s">
        <v>87</v>
      </c>
      <c r="G130" s="624"/>
      <c r="H130" s="624"/>
      <c r="I130" s="624"/>
      <c r="J130" s="78" t="s">
        <v>88</v>
      </c>
      <c r="K130" s="78" t="s">
        <v>89</v>
      </c>
      <c r="L130" s="625" t="s">
        <v>90</v>
      </c>
      <c r="M130" s="624"/>
      <c r="N130" s="623" t="s">
        <v>49</v>
      </c>
      <c r="O130" s="624"/>
      <c r="P130" s="624"/>
      <c r="Q130" s="626"/>
      <c r="R130" s="79"/>
      <c r="T130" s="80" t="s">
        <v>91</v>
      </c>
      <c r="U130" s="81" t="s">
        <v>32</v>
      </c>
      <c r="V130" s="81" t="s">
        <v>92</v>
      </c>
      <c r="W130" s="81" t="s">
        <v>93</v>
      </c>
      <c r="X130" s="81" t="s">
        <v>94</v>
      </c>
      <c r="Y130" s="81" t="s">
        <v>95</v>
      </c>
      <c r="Z130" s="81" t="s">
        <v>96</v>
      </c>
      <c r="AA130" s="82" t="s">
        <v>97</v>
      </c>
    </row>
    <row r="131" spans="2:63" s="16" customFormat="1" ht="29.25" customHeight="1">
      <c r="B131" s="17"/>
      <c r="C131" s="83"/>
      <c r="D131" s="18"/>
      <c r="E131" s="18"/>
      <c r="F131" s="18"/>
      <c r="G131" s="18"/>
      <c r="H131" s="18"/>
      <c r="I131" s="18"/>
      <c r="J131" s="18"/>
      <c r="K131" s="18"/>
      <c r="L131" s="18"/>
      <c r="M131" s="18"/>
      <c r="N131" s="637"/>
      <c r="O131" s="638"/>
      <c r="P131" s="638"/>
      <c r="Q131" s="638"/>
      <c r="R131" s="20"/>
      <c r="T131" s="84"/>
      <c r="U131" s="22"/>
      <c r="V131" s="22"/>
      <c r="W131" s="85" t="e">
        <f>W132+W193+W244+W249+#REF!</f>
        <v>#REF!</v>
      </c>
      <c r="X131" s="22"/>
      <c r="Y131" s="85" t="e">
        <f>Y132+Y193+Y244+Y249+#REF!</f>
        <v>#REF!</v>
      </c>
      <c r="Z131" s="22"/>
      <c r="AA131" s="86" t="e">
        <f>AA132+AA193+AA244+AA249+#REF!</f>
        <v>#REF!</v>
      </c>
      <c r="AT131" s="7" t="s">
        <v>98</v>
      </c>
      <c r="AU131" s="7" t="s">
        <v>51</v>
      </c>
      <c r="BK131" s="87" t="e">
        <f ca="1">BK132+BK193+BK244+BK249+#REF!</f>
        <v>#REF!</v>
      </c>
    </row>
    <row r="132" spans="2:63" s="88" customFormat="1" ht="37.35" customHeight="1">
      <c r="B132" s="89"/>
      <c r="C132" s="90"/>
      <c r="D132" s="91"/>
      <c r="E132" s="91"/>
      <c r="F132" s="91"/>
      <c r="G132" s="91"/>
      <c r="H132" s="91"/>
      <c r="I132" s="91"/>
      <c r="J132" s="91"/>
      <c r="K132" s="91"/>
      <c r="L132" s="91"/>
      <c r="M132" s="91"/>
      <c r="N132" s="630"/>
      <c r="O132" s="631"/>
      <c r="P132" s="631"/>
      <c r="Q132" s="631"/>
      <c r="R132" s="92"/>
      <c r="T132" s="93"/>
      <c r="U132" s="90"/>
      <c r="V132" s="90"/>
      <c r="W132" s="94" t="e">
        <f>#REF!+W133+W144+W150+W153+W161+W166+W169+W171+W173+W180+W191</f>
        <v>#REF!</v>
      </c>
      <c r="X132" s="90"/>
      <c r="Y132" s="94" t="e">
        <f>#REF!+Y133+Y144+Y150+Y153+Y161+Y166+Y169+Y171+Y173+Y180+Y191</f>
        <v>#REF!</v>
      </c>
      <c r="Z132" s="90"/>
      <c r="AA132" s="95" t="e">
        <f>#REF!+AA133+AA144+AA150+AA153+AA161+AA166+AA169+AA171+AA173+AA180+AA191</f>
        <v>#REF!</v>
      </c>
      <c r="AR132" s="96" t="s">
        <v>80</v>
      </c>
      <c r="AT132" s="97" t="s">
        <v>98</v>
      </c>
      <c r="AU132" s="97" t="s">
        <v>99</v>
      </c>
      <c r="AY132" s="96" t="s">
        <v>100</v>
      </c>
      <c r="BK132" s="98" t="e">
        <f>#REF!+BK133+BK144+BK150+BK153+BK161+BK166+BK169+BK171+BK173+BK180+BK191</f>
        <v>#REF!</v>
      </c>
    </row>
    <row r="133" spans="2:63" s="88" customFormat="1" ht="29.85" customHeight="1">
      <c r="B133" s="89"/>
      <c r="C133" s="90"/>
      <c r="D133" s="99" t="s">
        <v>53</v>
      </c>
      <c r="E133" s="99"/>
      <c r="F133" s="99"/>
      <c r="G133" s="99"/>
      <c r="H133" s="99"/>
      <c r="I133" s="99"/>
      <c r="J133" s="99"/>
      <c r="K133" s="99"/>
      <c r="L133" s="99"/>
      <c r="M133" s="99"/>
      <c r="N133" s="653">
        <f>SUM(N134:Q143)</f>
        <v>0</v>
      </c>
      <c r="O133" s="654"/>
      <c r="P133" s="654"/>
      <c r="Q133" s="654"/>
      <c r="R133" s="92"/>
      <c r="T133" s="93"/>
      <c r="U133" s="90"/>
      <c r="V133" s="90"/>
      <c r="W133" s="94">
        <f>SUM(W134:W143)</f>
        <v>0</v>
      </c>
      <c r="X133" s="90"/>
      <c r="Y133" s="94">
        <f>SUM(Y134:Y143)</f>
        <v>0</v>
      </c>
      <c r="Z133" s="90"/>
      <c r="AA133" s="95">
        <f>SUM(AA134:AA143)</f>
        <v>0</v>
      </c>
      <c r="AR133" s="96" t="s">
        <v>80</v>
      </c>
      <c r="AT133" s="97" t="s">
        <v>98</v>
      </c>
      <c r="AU133" s="97" t="s">
        <v>80</v>
      </c>
      <c r="AY133" s="96" t="s">
        <v>100</v>
      </c>
      <c r="BK133" s="98">
        <f>SUM(BK134:BK143)</f>
        <v>0</v>
      </c>
    </row>
    <row r="134" spans="2:65" s="16" customFormat="1" ht="20.45" customHeight="1">
      <c r="B134" s="62"/>
      <c r="C134" s="108">
        <v>1</v>
      </c>
      <c r="D134" s="108" t="s">
        <v>105</v>
      </c>
      <c r="E134" s="109" t="s">
        <v>106</v>
      </c>
      <c r="F134" s="618" t="s">
        <v>825</v>
      </c>
      <c r="G134" s="619"/>
      <c r="H134" s="619"/>
      <c r="I134" s="619"/>
      <c r="J134" s="110" t="s">
        <v>107</v>
      </c>
      <c r="K134" s="111">
        <v>2</v>
      </c>
      <c r="L134" s="620">
        <v>0</v>
      </c>
      <c r="M134" s="619"/>
      <c r="N134" s="621">
        <f aca="true" t="shared" si="5" ref="N134:N143">ROUND(L134*K134,2)</f>
        <v>0</v>
      </c>
      <c r="O134" s="622"/>
      <c r="P134" s="622"/>
      <c r="Q134" s="622"/>
      <c r="R134" s="64"/>
      <c r="T134" s="103" t="s">
        <v>17</v>
      </c>
      <c r="U134" s="104" t="s">
        <v>33</v>
      </c>
      <c r="V134" s="18"/>
      <c r="W134" s="105">
        <f aca="true" t="shared" si="6" ref="W134:W143">V134*K134</f>
        <v>0</v>
      </c>
      <c r="X134" s="105">
        <v>0</v>
      </c>
      <c r="Y134" s="105">
        <f aca="true" t="shared" si="7" ref="Y134:Y143">X134*K134</f>
        <v>0</v>
      </c>
      <c r="Z134" s="105">
        <v>0</v>
      </c>
      <c r="AA134" s="106">
        <f aca="true" t="shared" si="8" ref="AA134:AA143">Z134*K134</f>
        <v>0</v>
      </c>
      <c r="AR134" s="7" t="s">
        <v>108</v>
      </c>
      <c r="AT134" s="7" t="s">
        <v>105</v>
      </c>
      <c r="AU134" s="7" t="s">
        <v>9</v>
      </c>
      <c r="AY134" s="7" t="s">
        <v>100</v>
      </c>
      <c r="BE134" s="107">
        <f aca="true" t="shared" si="9" ref="BE134:BE143">IF(U134="základní",N134,0)</f>
        <v>0</v>
      </c>
      <c r="BF134" s="107">
        <f aca="true" t="shared" si="10" ref="BF134:BF143">IF(U134="snížená",N134,0)</f>
        <v>0</v>
      </c>
      <c r="BG134" s="107">
        <f aca="true" t="shared" si="11" ref="BG134:BG143">IF(U134="zákl. přenesená",N134,0)</f>
        <v>0</v>
      </c>
      <c r="BH134" s="107">
        <f aca="true" t="shared" si="12" ref="BH134:BH143">IF(U134="sníž. přenesená",N134,0)</f>
        <v>0</v>
      </c>
      <c r="BI134" s="107">
        <f aca="true" t="shared" si="13" ref="BI134:BI143">IF(U134="nulová",N134,0)</f>
        <v>0</v>
      </c>
      <c r="BJ134" s="7" t="s">
        <v>80</v>
      </c>
      <c r="BK134" s="107">
        <f aca="true" t="shared" si="14" ref="BK134:BK143">ROUND(L134*K134,2)</f>
        <v>0</v>
      </c>
      <c r="BL134" s="7" t="s">
        <v>108</v>
      </c>
      <c r="BM134" s="7" t="s">
        <v>485</v>
      </c>
    </row>
    <row r="135" spans="2:65" s="16" customFormat="1" ht="28.9" customHeight="1">
      <c r="B135" s="62"/>
      <c r="C135" s="108">
        <v>2</v>
      </c>
      <c r="D135" s="108" t="s">
        <v>105</v>
      </c>
      <c r="E135" s="109" t="s">
        <v>111</v>
      </c>
      <c r="F135" s="618" t="s">
        <v>112</v>
      </c>
      <c r="G135" s="619"/>
      <c r="H135" s="619"/>
      <c r="I135" s="619"/>
      <c r="J135" s="110" t="s">
        <v>113</v>
      </c>
      <c r="K135" s="111">
        <v>0.023</v>
      </c>
      <c r="L135" s="620">
        <v>0</v>
      </c>
      <c r="M135" s="619"/>
      <c r="N135" s="621">
        <f t="shared" si="5"/>
        <v>0</v>
      </c>
      <c r="O135" s="622"/>
      <c r="P135" s="622"/>
      <c r="Q135" s="622"/>
      <c r="R135" s="64"/>
      <c r="T135" s="103" t="s">
        <v>17</v>
      </c>
      <c r="U135" s="104" t="s">
        <v>33</v>
      </c>
      <c r="V135" s="18"/>
      <c r="W135" s="105">
        <f t="shared" si="6"/>
        <v>0</v>
      </c>
      <c r="X135" s="105">
        <v>0</v>
      </c>
      <c r="Y135" s="105">
        <f t="shared" si="7"/>
        <v>0</v>
      </c>
      <c r="Z135" s="105">
        <v>0</v>
      </c>
      <c r="AA135" s="106">
        <f t="shared" si="8"/>
        <v>0</v>
      </c>
      <c r="AR135" s="7" t="s">
        <v>108</v>
      </c>
      <c r="AT135" s="7" t="s">
        <v>105</v>
      </c>
      <c r="AU135" s="7" t="s">
        <v>9</v>
      </c>
      <c r="AY135" s="7" t="s">
        <v>100</v>
      </c>
      <c r="BE135" s="107">
        <f t="shared" si="9"/>
        <v>0</v>
      </c>
      <c r="BF135" s="107">
        <f t="shared" si="10"/>
        <v>0</v>
      </c>
      <c r="BG135" s="107">
        <f t="shared" si="11"/>
        <v>0</v>
      </c>
      <c r="BH135" s="107">
        <f t="shared" si="12"/>
        <v>0</v>
      </c>
      <c r="BI135" s="107">
        <f t="shared" si="13"/>
        <v>0</v>
      </c>
      <c r="BJ135" s="7" t="s">
        <v>80</v>
      </c>
      <c r="BK135" s="107">
        <f t="shared" si="14"/>
        <v>0</v>
      </c>
      <c r="BL135" s="7" t="s">
        <v>108</v>
      </c>
      <c r="BM135" s="7" t="s">
        <v>486</v>
      </c>
    </row>
    <row r="136" spans="2:65" s="16" customFormat="1" ht="28.9" customHeight="1">
      <c r="B136" s="62"/>
      <c r="C136" s="108">
        <v>3</v>
      </c>
      <c r="D136" s="108" t="s">
        <v>105</v>
      </c>
      <c r="E136" s="109" t="s">
        <v>115</v>
      </c>
      <c r="F136" s="618" t="s">
        <v>116</v>
      </c>
      <c r="G136" s="619"/>
      <c r="H136" s="619"/>
      <c r="I136" s="619"/>
      <c r="J136" s="110" t="s">
        <v>113</v>
      </c>
      <c r="K136" s="111">
        <v>0.055</v>
      </c>
      <c r="L136" s="620">
        <v>0</v>
      </c>
      <c r="M136" s="619"/>
      <c r="N136" s="621">
        <f t="shared" si="5"/>
        <v>0</v>
      </c>
      <c r="O136" s="622"/>
      <c r="P136" s="622"/>
      <c r="Q136" s="622"/>
      <c r="R136" s="64"/>
      <c r="T136" s="103" t="s">
        <v>17</v>
      </c>
      <c r="U136" s="104" t="s">
        <v>33</v>
      </c>
      <c r="V136" s="18"/>
      <c r="W136" s="105">
        <f t="shared" si="6"/>
        <v>0</v>
      </c>
      <c r="X136" s="105">
        <v>0</v>
      </c>
      <c r="Y136" s="105">
        <f t="shared" si="7"/>
        <v>0</v>
      </c>
      <c r="Z136" s="105">
        <v>0</v>
      </c>
      <c r="AA136" s="106">
        <f t="shared" si="8"/>
        <v>0</v>
      </c>
      <c r="AR136" s="7" t="s">
        <v>108</v>
      </c>
      <c r="AT136" s="7" t="s">
        <v>105</v>
      </c>
      <c r="AU136" s="7" t="s">
        <v>9</v>
      </c>
      <c r="AY136" s="7" t="s">
        <v>100</v>
      </c>
      <c r="BE136" s="107">
        <f t="shared" si="9"/>
        <v>0</v>
      </c>
      <c r="BF136" s="107">
        <f t="shared" si="10"/>
        <v>0</v>
      </c>
      <c r="BG136" s="107">
        <f t="shared" si="11"/>
        <v>0</v>
      </c>
      <c r="BH136" s="107">
        <f t="shared" si="12"/>
        <v>0</v>
      </c>
      <c r="BI136" s="107">
        <f t="shared" si="13"/>
        <v>0</v>
      </c>
      <c r="BJ136" s="7" t="s">
        <v>80</v>
      </c>
      <c r="BK136" s="107">
        <f t="shared" si="14"/>
        <v>0</v>
      </c>
      <c r="BL136" s="7" t="s">
        <v>108</v>
      </c>
      <c r="BM136" s="7" t="s">
        <v>487</v>
      </c>
    </row>
    <row r="137" spans="2:65" s="16" customFormat="1" ht="20.45" customHeight="1">
      <c r="B137" s="62"/>
      <c r="C137" s="108">
        <v>4</v>
      </c>
      <c r="D137" s="108" t="s">
        <v>105</v>
      </c>
      <c r="E137" s="109" t="s">
        <v>119</v>
      </c>
      <c r="F137" s="618" t="s">
        <v>824</v>
      </c>
      <c r="G137" s="619"/>
      <c r="H137" s="619"/>
      <c r="I137" s="619"/>
      <c r="J137" s="110" t="s">
        <v>120</v>
      </c>
      <c r="K137" s="111">
        <v>7.264</v>
      </c>
      <c r="L137" s="620">
        <v>0</v>
      </c>
      <c r="M137" s="619"/>
      <c r="N137" s="621">
        <f t="shared" si="5"/>
        <v>0</v>
      </c>
      <c r="O137" s="622"/>
      <c r="P137" s="622"/>
      <c r="Q137" s="622"/>
      <c r="R137" s="64"/>
      <c r="T137" s="103" t="s">
        <v>17</v>
      </c>
      <c r="U137" s="104" t="s">
        <v>33</v>
      </c>
      <c r="V137" s="18"/>
      <c r="W137" s="105">
        <f t="shared" si="6"/>
        <v>0</v>
      </c>
      <c r="X137" s="105">
        <v>0</v>
      </c>
      <c r="Y137" s="105">
        <f t="shared" si="7"/>
        <v>0</v>
      </c>
      <c r="Z137" s="105">
        <v>0</v>
      </c>
      <c r="AA137" s="106">
        <f t="shared" si="8"/>
        <v>0</v>
      </c>
      <c r="AR137" s="7" t="s">
        <v>108</v>
      </c>
      <c r="AT137" s="7" t="s">
        <v>105</v>
      </c>
      <c r="AU137" s="7" t="s">
        <v>9</v>
      </c>
      <c r="AY137" s="7" t="s">
        <v>100</v>
      </c>
      <c r="BE137" s="107">
        <f t="shared" si="9"/>
        <v>0</v>
      </c>
      <c r="BF137" s="107">
        <f t="shared" si="10"/>
        <v>0</v>
      </c>
      <c r="BG137" s="107">
        <f t="shared" si="11"/>
        <v>0</v>
      </c>
      <c r="BH137" s="107">
        <f t="shared" si="12"/>
        <v>0</v>
      </c>
      <c r="BI137" s="107">
        <f t="shared" si="13"/>
        <v>0</v>
      </c>
      <c r="BJ137" s="7" t="s">
        <v>80</v>
      </c>
      <c r="BK137" s="107">
        <f t="shared" si="14"/>
        <v>0</v>
      </c>
      <c r="BL137" s="7" t="s">
        <v>108</v>
      </c>
      <c r="BM137" s="7" t="s">
        <v>488</v>
      </c>
    </row>
    <row r="138" spans="2:65" s="16" customFormat="1" ht="28.9" customHeight="1">
      <c r="B138" s="62"/>
      <c r="C138" s="108">
        <v>5</v>
      </c>
      <c r="D138" s="108" t="s">
        <v>105</v>
      </c>
      <c r="E138" s="109" t="s">
        <v>123</v>
      </c>
      <c r="F138" s="618" t="s">
        <v>826</v>
      </c>
      <c r="G138" s="619"/>
      <c r="H138" s="619"/>
      <c r="I138" s="619"/>
      <c r="J138" s="110" t="s">
        <v>120</v>
      </c>
      <c r="K138" s="111">
        <v>43.444</v>
      </c>
      <c r="L138" s="620">
        <v>0</v>
      </c>
      <c r="M138" s="619"/>
      <c r="N138" s="621">
        <f t="shared" si="5"/>
        <v>0</v>
      </c>
      <c r="O138" s="622"/>
      <c r="P138" s="622"/>
      <c r="Q138" s="622"/>
      <c r="R138" s="64"/>
      <c r="T138" s="103" t="s">
        <v>17</v>
      </c>
      <c r="U138" s="104" t="s">
        <v>33</v>
      </c>
      <c r="V138" s="18"/>
      <c r="W138" s="105">
        <f t="shared" si="6"/>
        <v>0</v>
      </c>
      <c r="X138" s="105">
        <v>0</v>
      </c>
      <c r="Y138" s="105">
        <f t="shared" si="7"/>
        <v>0</v>
      </c>
      <c r="Z138" s="105">
        <v>0</v>
      </c>
      <c r="AA138" s="106">
        <f t="shared" si="8"/>
        <v>0</v>
      </c>
      <c r="AR138" s="7" t="s">
        <v>108</v>
      </c>
      <c r="AT138" s="7" t="s">
        <v>105</v>
      </c>
      <c r="AU138" s="7" t="s">
        <v>9</v>
      </c>
      <c r="AY138" s="7" t="s">
        <v>100</v>
      </c>
      <c r="BE138" s="107">
        <f t="shared" si="9"/>
        <v>0</v>
      </c>
      <c r="BF138" s="107">
        <f t="shared" si="10"/>
        <v>0</v>
      </c>
      <c r="BG138" s="107">
        <f t="shared" si="11"/>
        <v>0</v>
      </c>
      <c r="BH138" s="107">
        <f t="shared" si="12"/>
        <v>0</v>
      </c>
      <c r="BI138" s="107">
        <f t="shared" si="13"/>
        <v>0</v>
      </c>
      <c r="BJ138" s="7" t="s">
        <v>80</v>
      </c>
      <c r="BK138" s="107">
        <f t="shared" si="14"/>
        <v>0</v>
      </c>
      <c r="BL138" s="7" t="s">
        <v>108</v>
      </c>
      <c r="BM138" s="7" t="s">
        <v>489</v>
      </c>
    </row>
    <row r="139" spans="2:65" s="16" customFormat="1" ht="28.9" customHeight="1">
      <c r="B139" s="62"/>
      <c r="C139" s="108">
        <v>6</v>
      </c>
      <c r="D139" s="108" t="s">
        <v>105</v>
      </c>
      <c r="E139" s="109" t="s">
        <v>126</v>
      </c>
      <c r="F139" s="618" t="s">
        <v>822</v>
      </c>
      <c r="G139" s="619"/>
      <c r="H139" s="619"/>
      <c r="I139" s="619"/>
      <c r="J139" s="110" t="s">
        <v>120</v>
      </c>
      <c r="K139" s="111">
        <v>2.955</v>
      </c>
      <c r="L139" s="620">
        <v>0</v>
      </c>
      <c r="M139" s="619"/>
      <c r="N139" s="621">
        <f t="shared" si="5"/>
        <v>0</v>
      </c>
      <c r="O139" s="622"/>
      <c r="P139" s="622"/>
      <c r="Q139" s="622"/>
      <c r="R139" s="64"/>
      <c r="T139" s="103" t="s">
        <v>17</v>
      </c>
      <c r="U139" s="104" t="s">
        <v>33</v>
      </c>
      <c r="V139" s="18"/>
      <c r="W139" s="105">
        <f t="shared" si="6"/>
        <v>0</v>
      </c>
      <c r="X139" s="105">
        <v>0</v>
      </c>
      <c r="Y139" s="105">
        <f t="shared" si="7"/>
        <v>0</v>
      </c>
      <c r="Z139" s="105">
        <v>0</v>
      </c>
      <c r="AA139" s="106">
        <f t="shared" si="8"/>
        <v>0</v>
      </c>
      <c r="AR139" s="7" t="s">
        <v>108</v>
      </c>
      <c r="AT139" s="7" t="s">
        <v>105</v>
      </c>
      <c r="AU139" s="7" t="s">
        <v>9</v>
      </c>
      <c r="AY139" s="7" t="s">
        <v>100</v>
      </c>
      <c r="BE139" s="107">
        <f t="shared" si="9"/>
        <v>0</v>
      </c>
      <c r="BF139" s="107">
        <f t="shared" si="10"/>
        <v>0</v>
      </c>
      <c r="BG139" s="107">
        <f t="shared" si="11"/>
        <v>0</v>
      </c>
      <c r="BH139" s="107">
        <f t="shared" si="12"/>
        <v>0</v>
      </c>
      <c r="BI139" s="107">
        <f t="shared" si="13"/>
        <v>0</v>
      </c>
      <c r="BJ139" s="7" t="s">
        <v>80</v>
      </c>
      <c r="BK139" s="107">
        <f t="shared" si="14"/>
        <v>0</v>
      </c>
      <c r="BL139" s="7" t="s">
        <v>108</v>
      </c>
      <c r="BM139" s="7" t="s">
        <v>490</v>
      </c>
    </row>
    <row r="140" spans="2:65" s="16" customFormat="1" ht="28.9" customHeight="1">
      <c r="B140" s="62"/>
      <c r="C140" s="108">
        <v>7</v>
      </c>
      <c r="D140" s="108" t="s">
        <v>105</v>
      </c>
      <c r="E140" s="109" t="s">
        <v>129</v>
      </c>
      <c r="F140" s="618" t="s">
        <v>130</v>
      </c>
      <c r="G140" s="619"/>
      <c r="H140" s="619"/>
      <c r="I140" s="619"/>
      <c r="J140" s="110" t="s">
        <v>131</v>
      </c>
      <c r="K140" s="111">
        <v>39</v>
      </c>
      <c r="L140" s="620">
        <v>0</v>
      </c>
      <c r="M140" s="619"/>
      <c r="N140" s="621">
        <f t="shared" si="5"/>
        <v>0</v>
      </c>
      <c r="O140" s="622"/>
      <c r="P140" s="622"/>
      <c r="Q140" s="622"/>
      <c r="R140" s="64"/>
      <c r="T140" s="103" t="s">
        <v>17</v>
      </c>
      <c r="U140" s="104" t="s">
        <v>33</v>
      </c>
      <c r="V140" s="18"/>
      <c r="W140" s="105">
        <f t="shared" si="6"/>
        <v>0</v>
      </c>
      <c r="X140" s="105">
        <v>0</v>
      </c>
      <c r="Y140" s="105">
        <f t="shared" si="7"/>
        <v>0</v>
      </c>
      <c r="Z140" s="105">
        <v>0</v>
      </c>
      <c r="AA140" s="106">
        <f t="shared" si="8"/>
        <v>0</v>
      </c>
      <c r="AR140" s="7" t="s">
        <v>108</v>
      </c>
      <c r="AT140" s="7" t="s">
        <v>105</v>
      </c>
      <c r="AU140" s="7" t="s">
        <v>9</v>
      </c>
      <c r="AY140" s="7" t="s">
        <v>100</v>
      </c>
      <c r="BE140" s="107">
        <f t="shared" si="9"/>
        <v>0</v>
      </c>
      <c r="BF140" s="107">
        <f t="shared" si="10"/>
        <v>0</v>
      </c>
      <c r="BG140" s="107">
        <f t="shared" si="11"/>
        <v>0</v>
      </c>
      <c r="BH140" s="107">
        <f t="shared" si="12"/>
        <v>0</v>
      </c>
      <c r="BI140" s="107">
        <f t="shared" si="13"/>
        <v>0</v>
      </c>
      <c r="BJ140" s="7" t="s">
        <v>80</v>
      </c>
      <c r="BK140" s="107">
        <f t="shared" si="14"/>
        <v>0</v>
      </c>
      <c r="BL140" s="7" t="s">
        <v>108</v>
      </c>
      <c r="BM140" s="7" t="s">
        <v>491</v>
      </c>
    </row>
    <row r="141" spans="2:65" s="16" customFormat="1" ht="28.9" customHeight="1">
      <c r="B141" s="62"/>
      <c r="C141" s="108">
        <v>8</v>
      </c>
      <c r="D141" s="108" t="s">
        <v>105</v>
      </c>
      <c r="E141" s="109" t="s">
        <v>133</v>
      </c>
      <c r="F141" s="618" t="s">
        <v>134</v>
      </c>
      <c r="G141" s="619"/>
      <c r="H141" s="619"/>
      <c r="I141" s="619"/>
      <c r="J141" s="110" t="s">
        <v>120</v>
      </c>
      <c r="K141" s="111">
        <v>0.99</v>
      </c>
      <c r="L141" s="620">
        <v>0</v>
      </c>
      <c r="M141" s="619"/>
      <c r="N141" s="621">
        <f t="shared" si="5"/>
        <v>0</v>
      </c>
      <c r="O141" s="622"/>
      <c r="P141" s="622"/>
      <c r="Q141" s="622"/>
      <c r="R141" s="64"/>
      <c r="T141" s="103" t="s">
        <v>17</v>
      </c>
      <c r="U141" s="104" t="s">
        <v>33</v>
      </c>
      <c r="V141" s="18"/>
      <c r="W141" s="105">
        <f t="shared" si="6"/>
        <v>0</v>
      </c>
      <c r="X141" s="105">
        <v>0</v>
      </c>
      <c r="Y141" s="105">
        <f t="shared" si="7"/>
        <v>0</v>
      </c>
      <c r="Z141" s="105">
        <v>0</v>
      </c>
      <c r="AA141" s="106">
        <f t="shared" si="8"/>
        <v>0</v>
      </c>
      <c r="AR141" s="7" t="s">
        <v>108</v>
      </c>
      <c r="AT141" s="7" t="s">
        <v>105</v>
      </c>
      <c r="AU141" s="7" t="s">
        <v>9</v>
      </c>
      <c r="AY141" s="7" t="s">
        <v>100</v>
      </c>
      <c r="BE141" s="107">
        <f t="shared" si="9"/>
        <v>0</v>
      </c>
      <c r="BF141" s="107">
        <f t="shared" si="10"/>
        <v>0</v>
      </c>
      <c r="BG141" s="107">
        <f t="shared" si="11"/>
        <v>0</v>
      </c>
      <c r="BH141" s="107">
        <f t="shared" si="12"/>
        <v>0</v>
      </c>
      <c r="BI141" s="107">
        <f t="shared" si="13"/>
        <v>0</v>
      </c>
      <c r="BJ141" s="7" t="s">
        <v>80</v>
      </c>
      <c r="BK141" s="107">
        <f t="shared" si="14"/>
        <v>0</v>
      </c>
      <c r="BL141" s="7" t="s">
        <v>108</v>
      </c>
      <c r="BM141" s="7" t="s">
        <v>492</v>
      </c>
    </row>
    <row r="142" spans="2:65" s="16" customFormat="1" ht="28.9" customHeight="1">
      <c r="B142" s="62"/>
      <c r="C142" s="108">
        <v>9</v>
      </c>
      <c r="D142" s="108" t="s">
        <v>105</v>
      </c>
      <c r="E142" s="109" t="s">
        <v>137</v>
      </c>
      <c r="F142" s="618" t="s">
        <v>809</v>
      </c>
      <c r="G142" s="619"/>
      <c r="H142" s="619"/>
      <c r="I142" s="619"/>
      <c r="J142" s="110" t="s">
        <v>120</v>
      </c>
      <c r="K142" s="111">
        <v>7.202</v>
      </c>
      <c r="L142" s="620">
        <v>0</v>
      </c>
      <c r="M142" s="619"/>
      <c r="N142" s="621">
        <f t="shared" si="5"/>
        <v>0</v>
      </c>
      <c r="O142" s="622"/>
      <c r="P142" s="622"/>
      <c r="Q142" s="622"/>
      <c r="R142" s="64"/>
      <c r="T142" s="103" t="s">
        <v>17</v>
      </c>
      <c r="U142" s="104" t="s">
        <v>33</v>
      </c>
      <c r="V142" s="18"/>
      <c r="W142" s="105">
        <f t="shared" si="6"/>
        <v>0</v>
      </c>
      <c r="X142" s="105">
        <v>0</v>
      </c>
      <c r="Y142" s="105">
        <f t="shared" si="7"/>
        <v>0</v>
      </c>
      <c r="Z142" s="105">
        <v>0</v>
      </c>
      <c r="AA142" s="106">
        <f t="shared" si="8"/>
        <v>0</v>
      </c>
      <c r="AR142" s="7" t="s">
        <v>108</v>
      </c>
      <c r="AT142" s="7" t="s">
        <v>105</v>
      </c>
      <c r="AU142" s="7" t="s">
        <v>9</v>
      </c>
      <c r="AY142" s="7" t="s">
        <v>100</v>
      </c>
      <c r="BE142" s="107">
        <f t="shared" si="9"/>
        <v>0</v>
      </c>
      <c r="BF142" s="107">
        <f t="shared" si="10"/>
        <v>0</v>
      </c>
      <c r="BG142" s="107">
        <f t="shared" si="11"/>
        <v>0</v>
      </c>
      <c r="BH142" s="107">
        <f t="shared" si="12"/>
        <v>0</v>
      </c>
      <c r="BI142" s="107">
        <f t="shared" si="13"/>
        <v>0</v>
      </c>
      <c r="BJ142" s="7" t="s">
        <v>80</v>
      </c>
      <c r="BK142" s="107">
        <f t="shared" si="14"/>
        <v>0</v>
      </c>
      <c r="BL142" s="7" t="s">
        <v>108</v>
      </c>
      <c r="BM142" s="7" t="s">
        <v>493</v>
      </c>
    </row>
    <row r="143" spans="2:65" s="16" customFormat="1" ht="28.9" customHeight="1">
      <c r="B143" s="62"/>
      <c r="C143" s="108">
        <v>10</v>
      </c>
      <c r="D143" s="108" t="s">
        <v>105</v>
      </c>
      <c r="E143" s="109" t="s">
        <v>139</v>
      </c>
      <c r="F143" s="618" t="s">
        <v>810</v>
      </c>
      <c r="G143" s="619"/>
      <c r="H143" s="619"/>
      <c r="I143" s="619"/>
      <c r="J143" s="110" t="s">
        <v>120</v>
      </c>
      <c r="K143" s="111">
        <v>0.78</v>
      </c>
      <c r="L143" s="620">
        <v>0</v>
      </c>
      <c r="M143" s="619"/>
      <c r="N143" s="621">
        <f t="shared" si="5"/>
        <v>0</v>
      </c>
      <c r="O143" s="622"/>
      <c r="P143" s="622"/>
      <c r="Q143" s="622"/>
      <c r="R143" s="64"/>
      <c r="T143" s="103" t="s">
        <v>17</v>
      </c>
      <c r="U143" s="104" t="s">
        <v>33</v>
      </c>
      <c r="V143" s="18"/>
      <c r="W143" s="105">
        <f t="shared" si="6"/>
        <v>0</v>
      </c>
      <c r="X143" s="105">
        <v>0</v>
      </c>
      <c r="Y143" s="105">
        <f t="shared" si="7"/>
        <v>0</v>
      </c>
      <c r="Z143" s="105">
        <v>0</v>
      </c>
      <c r="AA143" s="106">
        <f t="shared" si="8"/>
        <v>0</v>
      </c>
      <c r="AR143" s="7" t="s">
        <v>108</v>
      </c>
      <c r="AT143" s="7" t="s">
        <v>105</v>
      </c>
      <c r="AU143" s="7" t="s">
        <v>9</v>
      </c>
      <c r="AY143" s="7" t="s">
        <v>100</v>
      </c>
      <c r="BE143" s="107">
        <f t="shared" si="9"/>
        <v>0</v>
      </c>
      <c r="BF143" s="107">
        <f t="shared" si="10"/>
        <v>0</v>
      </c>
      <c r="BG143" s="107">
        <f t="shared" si="11"/>
        <v>0</v>
      </c>
      <c r="BH143" s="107">
        <f t="shared" si="12"/>
        <v>0</v>
      </c>
      <c r="BI143" s="107">
        <f t="shared" si="13"/>
        <v>0</v>
      </c>
      <c r="BJ143" s="7" t="s">
        <v>80</v>
      </c>
      <c r="BK143" s="107">
        <f t="shared" si="14"/>
        <v>0</v>
      </c>
      <c r="BL143" s="7" t="s">
        <v>108</v>
      </c>
      <c r="BM143" s="7" t="s">
        <v>494</v>
      </c>
    </row>
    <row r="144" spans="2:63" s="88" customFormat="1" ht="29.85" customHeight="1">
      <c r="B144" s="89"/>
      <c r="C144" s="90"/>
      <c r="D144" s="99" t="s">
        <v>54</v>
      </c>
      <c r="E144" s="99"/>
      <c r="F144" s="99"/>
      <c r="G144" s="99"/>
      <c r="H144" s="99"/>
      <c r="I144" s="99"/>
      <c r="J144" s="99"/>
      <c r="K144" s="99"/>
      <c r="L144" s="99"/>
      <c r="M144" s="99"/>
      <c r="N144" s="653">
        <f>SUM(N145:Q149)</f>
        <v>0</v>
      </c>
      <c r="O144" s="654"/>
      <c r="P144" s="654"/>
      <c r="Q144" s="654"/>
      <c r="R144" s="92"/>
      <c r="T144" s="93"/>
      <c r="U144" s="90"/>
      <c r="V144" s="90"/>
      <c r="W144" s="94">
        <f>SUM(W145:W149)</f>
        <v>0</v>
      </c>
      <c r="X144" s="90"/>
      <c r="Y144" s="94">
        <f>SUM(Y145:Y149)</f>
        <v>0</v>
      </c>
      <c r="Z144" s="90"/>
      <c r="AA144" s="95">
        <f>SUM(AA145:AA149)</f>
        <v>0</v>
      </c>
      <c r="AR144" s="96" t="s">
        <v>80</v>
      </c>
      <c r="AT144" s="97" t="s">
        <v>98</v>
      </c>
      <c r="AU144" s="97" t="s">
        <v>80</v>
      </c>
      <c r="AY144" s="96" t="s">
        <v>100</v>
      </c>
      <c r="BK144" s="98">
        <f>SUM(BK145:BK149)</f>
        <v>0</v>
      </c>
    </row>
    <row r="145" spans="2:65" s="16" customFormat="1" ht="40.15" customHeight="1">
      <c r="B145" s="62"/>
      <c r="C145" s="108">
        <v>11</v>
      </c>
      <c r="D145" s="108" t="s">
        <v>105</v>
      </c>
      <c r="E145" s="109" t="s">
        <v>141</v>
      </c>
      <c r="F145" s="618" t="s">
        <v>142</v>
      </c>
      <c r="G145" s="619"/>
      <c r="H145" s="619"/>
      <c r="I145" s="619"/>
      <c r="J145" s="110" t="s">
        <v>120</v>
      </c>
      <c r="K145" s="111">
        <v>18.945</v>
      </c>
      <c r="L145" s="620">
        <v>0</v>
      </c>
      <c r="M145" s="619"/>
      <c r="N145" s="621">
        <f>ROUND(L145*K145,2)</f>
        <v>0</v>
      </c>
      <c r="O145" s="622"/>
      <c r="P145" s="622"/>
      <c r="Q145" s="622"/>
      <c r="R145" s="64"/>
      <c r="T145" s="103" t="s">
        <v>17</v>
      </c>
      <c r="U145" s="104" t="s">
        <v>33</v>
      </c>
      <c r="V145" s="18"/>
      <c r="W145" s="105">
        <f>V145*K145</f>
        <v>0</v>
      </c>
      <c r="X145" s="105">
        <v>0</v>
      </c>
      <c r="Y145" s="105">
        <f>X145*K145</f>
        <v>0</v>
      </c>
      <c r="Z145" s="105">
        <v>0</v>
      </c>
      <c r="AA145" s="106">
        <f>Z145*K145</f>
        <v>0</v>
      </c>
      <c r="AR145" s="7" t="s">
        <v>128</v>
      </c>
      <c r="AT145" s="7" t="s">
        <v>105</v>
      </c>
      <c r="AU145" s="7" t="s">
        <v>9</v>
      </c>
      <c r="AY145" s="7" t="s">
        <v>100</v>
      </c>
      <c r="BE145" s="107">
        <f>IF(U145="základní",N145,0)</f>
        <v>0</v>
      </c>
      <c r="BF145" s="107">
        <f>IF(U145="snížená",N145,0)</f>
        <v>0</v>
      </c>
      <c r="BG145" s="107">
        <f>IF(U145="zákl. přenesená",N145,0)</f>
        <v>0</v>
      </c>
      <c r="BH145" s="107">
        <f>IF(U145="sníž. přenesená",N145,0)</f>
        <v>0</v>
      </c>
      <c r="BI145" s="107">
        <f>IF(U145="nulová",N145,0)</f>
        <v>0</v>
      </c>
      <c r="BJ145" s="7" t="s">
        <v>80</v>
      </c>
      <c r="BK145" s="107">
        <f>ROUND(L145*K145,2)</f>
        <v>0</v>
      </c>
      <c r="BL145" s="7" t="s">
        <v>104</v>
      </c>
      <c r="BM145" s="7" t="s">
        <v>495</v>
      </c>
    </row>
    <row r="146" spans="2:65" s="16" customFormat="1" ht="28.9" customHeight="1">
      <c r="B146" s="62"/>
      <c r="C146" s="108">
        <v>12</v>
      </c>
      <c r="D146" s="108" t="s">
        <v>105</v>
      </c>
      <c r="E146" s="109" t="s">
        <v>144</v>
      </c>
      <c r="F146" s="618" t="s">
        <v>145</v>
      </c>
      <c r="G146" s="619"/>
      <c r="H146" s="619"/>
      <c r="I146" s="619"/>
      <c r="J146" s="110" t="s">
        <v>120</v>
      </c>
      <c r="K146" s="111">
        <v>8.405</v>
      </c>
      <c r="L146" s="620">
        <v>0</v>
      </c>
      <c r="M146" s="619"/>
      <c r="N146" s="621">
        <f>ROUND(L146*K146,2)</f>
        <v>0</v>
      </c>
      <c r="O146" s="622"/>
      <c r="P146" s="622"/>
      <c r="Q146" s="622"/>
      <c r="R146" s="64"/>
      <c r="T146" s="103" t="s">
        <v>17</v>
      </c>
      <c r="U146" s="104" t="s">
        <v>33</v>
      </c>
      <c r="V146" s="18"/>
      <c r="W146" s="105">
        <f>V146*K146</f>
        <v>0</v>
      </c>
      <c r="X146" s="105">
        <v>0</v>
      </c>
      <c r="Y146" s="105">
        <f>X146*K146</f>
        <v>0</v>
      </c>
      <c r="Z146" s="105">
        <v>0</v>
      </c>
      <c r="AA146" s="106">
        <f>Z146*K146</f>
        <v>0</v>
      </c>
      <c r="AR146" s="7" t="s">
        <v>128</v>
      </c>
      <c r="AT146" s="7" t="s">
        <v>105</v>
      </c>
      <c r="AU146" s="7" t="s">
        <v>9</v>
      </c>
      <c r="AY146" s="7" t="s">
        <v>100</v>
      </c>
      <c r="BE146" s="107">
        <f>IF(U146="základní",N146,0)</f>
        <v>0</v>
      </c>
      <c r="BF146" s="107">
        <f>IF(U146="snížená",N146,0)</f>
        <v>0</v>
      </c>
      <c r="BG146" s="107">
        <f>IF(U146="zákl. přenesená",N146,0)</f>
        <v>0</v>
      </c>
      <c r="BH146" s="107">
        <f>IF(U146="sníž. přenesená",N146,0)</f>
        <v>0</v>
      </c>
      <c r="BI146" s="107">
        <f>IF(U146="nulová",N146,0)</f>
        <v>0</v>
      </c>
      <c r="BJ146" s="7" t="s">
        <v>80</v>
      </c>
      <c r="BK146" s="107">
        <f>ROUND(L146*K146,2)</f>
        <v>0</v>
      </c>
      <c r="BL146" s="7" t="s">
        <v>104</v>
      </c>
      <c r="BM146" s="7" t="s">
        <v>496</v>
      </c>
    </row>
    <row r="147" spans="2:65" s="16" customFormat="1" ht="28.9" customHeight="1">
      <c r="B147" s="62"/>
      <c r="C147" s="108">
        <v>13</v>
      </c>
      <c r="D147" s="108" t="s">
        <v>105</v>
      </c>
      <c r="E147" s="109" t="s">
        <v>147</v>
      </c>
      <c r="F147" s="618" t="s">
        <v>148</v>
      </c>
      <c r="G147" s="619"/>
      <c r="H147" s="619"/>
      <c r="I147" s="619"/>
      <c r="J147" s="110" t="s">
        <v>120</v>
      </c>
      <c r="K147" s="111">
        <v>10.54</v>
      </c>
      <c r="L147" s="620">
        <v>0</v>
      </c>
      <c r="M147" s="619"/>
      <c r="N147" s="621">
        <f>ROUND(L147*K147,2)</f>
        <v>0</v>
      </c>
      <c r="O147" s="622"/>
      <c r="P147" s="622"/>
      <c r="Q147" s="622"/>
      <c r="R147" s="64"/>
      <c r="T147" s="103" t="s">
        <v>17</v>
      </c>
      <c r="U147" s="104" t="s">
        <v>33</v>
      </c>
      <c r="V147" s="18"/>
      <c r="W147" s="105">
        <f>V147*K147</f>
        <v>0</v>
      </c>
      <c r="X147" s="105">
        <v>0</v>
      </c>
      <c r="Y147" s="105">
        <f>X147*K147</f>
        <v>0</v>
      </c>
      <c r="Z147" s="105">
        <v>0</v>
      </c>
      <c r="AA147" s="106">
        <f>Z147*K147</f>
        <v>0</v>
      </c>
      <c r="AR147" s="7" t="s">
        <v>128</v>
      </c>
      <c r="AT147" s="7" t="s">
        <v>105</v>
      </c>
      <c r="AU147" s="7" t="s">
        <v>9</v>
      </c>
      <c r="AY147" s="7" t="s">
        <v>100</v>
      </c>
      <c r="BE147" s="107">
        <f>IF(U147="základní",N147,0)</f>
        <v>0</v>
      </c>
      <c r="BF147" s="107">
        <f>IF(U147="snížená",N147,0)</f>
        <v>0</v>
      </c>
      <c r="BG147" s="107">
        <f>IF(U147="zákl. přenesená",N147,0)</f>
        <v>0</v>
      </c>
      <c r="BH147" s="107">
        <f>IF(U147="sníž. přenesená",N147,0)</f>
        <v>0</v>
      </c>
      <c r="BI147" s="107">
        <f>IF(U147="nulová",N147,0)</f>
        <v>0</v>
      </c>
      <c r="BJ147" s="7" t="s">
        <v>80</v>
      </c>
      <c r="BK147" s="107">
        <f>ROUND(L147*K147,2)</f>
        <v>0</v>
      </c>
      <c r="BL147" s="7" t="s">
        <v>104</v>
      </c>
      <c r="BM147" s="7" t="s">
        <v>497</v>
      </c>
    </row>
    <row r="148" spans="2:65" s="16" customFormat="1" ht="28.9" customHeight="1">
      <c r="B148" s="62"/>
      <c r="C148" s="108">
        <v>14</v>
      </c>
      <c r="D148" s="108" t="s">
        <v>105</v>
      </c>
      <c r="E148" s="109" t="s">
        <v>151</v>
      </c>
      <c r="F148" s="618" t="s">
        <v>152</v>
      </c>
      <c r="G148" s="619"/>
      <c r="H148" s="619"/>
      <c r="I148" s="619"/>
      <c r="J148" s="110" t="s">
        <v>107</v>
      </c>
      <c r="K148" s="111">
        <v>1</v>
      </c>
      <c r="L148" s="620">
        <v>0</v>
      </c>
      <c r="M148" s="619"/>
      <c r="N148" s="621">
        <f>ROUND(L148*K148,2)</f>
        <v>0</v>
      </c>
      <c r="O148" s="622"/>
      <c r="P148" s="622"/>
      <c r="Q148" s="622"/>
      <c r="R148" s="64"/>
      <c r="T148" s="103" t="s">
        <v>17</v>
      </c>
      <c r="U148" s="104" t="s">
        <v>33</v>
      </c>
      <c r="V148" s="18"/>
      <c r="W148" s="105">
        <f>V148*K148</f>
        <v>0</v>
      </c>
      <c r="X148" s="105">
        <v>0</v>
      </c>
      <c r="Y148" s="105">
        <f>X148*K148</f>
        <v>0</v>
      </c>
      <c r="Z148" s="105">
        <v>0</v>
      </c>
      <c r="AA148" s="106">
        <f>Z148*K148</f>
        <v>0</v>
      </c>
      <c r="AR148" s="7" t="s">
        <v>128</v>
      </c>
      <c r="AT148" s="7" t="s">
        <v>105</v>
      </c>
      <c r="AU148" s="7" t="s">
        <v>9</v>
      </c>
      <c r="AY148" s="7" t="s">
        <v>100</v>
      </c>
      <c r="BE148" s="107">
        <f>IF(U148="základní",N148,0)</f>
        <v>0</v>
      </c>
      <c r="BF148" s="107">
        <f>IF(U148="snížená",N148,0)</f>
        <v>0</v>
      </c>
      <c r="BG148" s="107">
        <f>IF(U148="zákl. přenesená",N148,0)</f>
        <v>0</v>
      </c>
      <c r="BH148" s="107">
        <f>IF(U148="sníž. přenesená",N148,0)</f>
        <v>0</v>
      </c>
      <c r="BI148" s="107">
        <f>IF(U148="nulová",N148,0)</f>
        <v>0</v>
      </c>
      <c r="BJ148" s="7" t="s">
        <v>80</v>
      </c>
      <c r="BK148" s="107">
        <f>ROUND(L148*K148,2)</f>
        <v>0</v>
      </c>
      <c r="BL148" s="7" t="s">
        <v>104</v>
      </c>
      <c r="BM148" s="7" t="s">
        <v>498</v>
      </c>
    </row>
    <row r="149" spans="2:65" s="16" customFormat="1" ht="28.9" customHeight="1">
      <c r="B149" s="62"/>
      <c r="C149" s="108">
        <v>15</v>
      </c>
      <c r="D149" s="108" t="s">
        <v>105</v>
      </c>
      <c r="E149" s="109" t="s">
        <v>155</v>
      </c>
      <c r="F149" s="618" t="s">
        <v>156</v>
      </c>
      <c r="G149" s="619"/>
      <c r="H149" s="619"/>
      <c r="I149" s="619"/>
      <c r="J149" s="110" t="s">
        <v>120</v>
      </c>
      <c r="K149" s="111">
        <v>1.009</v>
      </c>
      <c r="L149" s="620">
        <v>0</v>
      </c>
      <c r="M149" s="619"/>
      <c r="N149" s="621">
        <f>ROUND(L149*K149,2)</f>
        <v>0</v>
      </c>
      <c r="O149" s="622"/>
      <c r="P149" s="622"/>
      <c r="Q149" s="622"/>
      <c r="R149" s="64"/>
      <c r="T149" s="103" t="s">
        <v>17</v>
      </c>
      <c r="U149" s="104" t="s">
        <v>33</v>
      </c>
      <c r="V149" s="18"/>
      <c r="W149" s="105">
        <f>V149*K149</f>
        <v>0</v>
      </c>
      <c r="X149" s="105">
        <v>0</v>
      </c>
      <c r="Y149" s="105">
        <f>X149*K149</f>
        <v>0</v>
      </c>
      <c r="Z149" s="105">
        <v>0</v>
      </c>
      <c r="AA149" s="106">
        <f>Z149*K149</f>
        <v>0</v>
      </c>
      <c r="AR149" s="7" t="s">
        <v>128</v>
      </c>
      <c r="AT149" s="7" t="s">
        <v>105</v>
      </c>
      <c r="AU149" s="7" t="s">
        <v>9</v>
      </c>
      <c r="AY149" s="7" t="s">
        <v>100</v>
      </c>
      <c r="BE149" s="107">
        <f>IF(U149="základní",N149,0)</f>
        <v>0</v>
      </c>
      <c r="BF149" s="107">
        <f>IF(U149="snížená",N149,0)</f>
        <v>0</v>
      </c>
      <c r="BG149" s="107">
        <f>IF(U149="zákl. přenesená",N149,0)</f>
        <v>0</v>
      </c>
      <c r="BH149" s="107">
        <f>IF(U149="sníž. přenesená",N149,0)</f>
        <v>0</v>
      </c>
      <c r="BI149" s="107">
        <f>IF(U149="nulová",N149,0)</f>
        <v>0</v>
      </c>
      <c r="BJ149" s="7" t="s">
        <v>80</v>
      </c>
      <c r="BK149" s="107">
        <f>ROUND(L149*K149,2)</f>
        <v>0</v>
      </c>
      <c r="BL149" s="7" t="s">
        <v>104</v>
      </c>
      <c r="BM149" s="7" t="s">
        <v>499</v>
      </c>
    </row>
    <row r="150" spans="2:63" s="88" customFormat="1" ht="29.85" customHeight="1">
      <c r="B150" s="89"/>
      <c r="C150" s="90"/>
      <c r="D150" s="99" t="s">
        <v>55</v>
      </c>
      <c r="E150" s="99"/>
      <c r="F150" s="99"/>
      <c r="G150" s="99"/>
      <c r="H150" s="99"/>
      <c r="I150" s="99"/>
      <c r="J150" s="99"/>
      <c r="K150" s="99"/>
      <c r="L150" s="99"/>
      <c r="M150" s="99"/>
      <c r="N150" s="653">
        <f>SUM(N151:Q152)</f>
        <v>0</v>
      </c>
      <c r="O150" s="654"/>
      <c r="P150" s="654"/>
      <c r="Q150" s="654"/>
      <c r="R150" s="92"/>
      <c r="T150" s="93"/>
      <c r="U150" s="90"/>
      <c r="V150" s="90"/>
      <c r="W150" s="94">
        <f>SUM(W151:W152)</f>
        <v>0</v>
      </c>
      <c r="X150" s="90"/>
      <c r="Y150" s="94">
        <f>SUM(Y151:Y152)</f>
        <v>0</v>
      </c>
      <c r="Z150" s="90"/>
      <c r="AA150" s="95">
        <f>SUM(AA151:AA152)</f>
        <v>0</v>
      </c>
      <c r="AR150" s="96" t="s">
        <v>80</v>
      </c>
      <c r="AT150" s="97" t="s">
        <v>98</v>
      </c>
      <c r="AU150" s="97" t="s">
        <v>80</v>
      </c>
      <c r="AY150" s="96" t="s">
        <v>100</v>
      </c>
      <c r="BK150" s="98">
        <f>SUM(BK151:BK152)</f>
        <v>0</v>
      </c>
    </row>
    <row r="151" spans="2:65" s="16" customFormat="1" ht="28.9" customHeight="1">
      <c r="B151" s="62"/>
      <c r="C151" s="108">
        <v>16</v>
      </c>
      <c r="D151" s="108" t="s">
        <v>105</v>
      </c>
      <c r="E151" s="109" t="s">
        <v>158</v>
      </c>
      <c r="F151" s="618" t="s">
        <v>159</v>
      </c>
      <c r="G151" s="619"/>
      <c r="H151" s="619"/>
      <c r="I151" s="619"/>
      <c r="J151" s="110" t="s">
        <v>160</v>
      </c>
      <c r="K151" s="111">
        <v>0.07</v>
      </c>
      <c r="L151" s="620">
        <v>0</v>
      </c>
      <c r="M151" s="619"/>
      <c r="N151" s="621">
        <f>ROUND(L151*K151,2)</f>
        <v>0</v>
      </c>
      <c r="O151" s="622"/>
      <c r="P151" s="622"/>
      <c r="Q151" s="622"/>
      <c r="R151" s="64"/>
      <c r="T151" s="103" t="s">
        <v>17</v>
      </c>
      <c r="U151" s="104" t="s">
        <v>33</v>
      </c>
      <c r="V151" s="18"/>
      <c r="W151" s="105">
        <f>V151*K151</f>
        <v>0</v>
      </c>
      <c r="X151" s="105">
        <v>0</v>
      </c>
      <c r="Y151" s="105">
        <f>X151*K151</f>
        <v>0</v>
      </c>
      <c r="Z151" s="105">
        <v>0</v>
      </c>
      <c r="AA151" s="106">
        <f>Z151*K151</f>
        <v>0</v>
      </c>
      <c r="AR151" s="7" t="s">
        <v>128</v>
      </c>
      <c r="AT151" s="7" t="s">
        <v>105</v>
      </c>
      <c r="AU151" s="7" t="s">
        <v>9</v>
      </c>
      <c r="AY151" s="7" t="s">
        <v>100</v>
      </c>
      <c r="BE151" s="107">
        <f>IF(U151="základní",N151,0)</f>
        <v>0</v>
      </c>
      <c r="BF151" s="107">
        <f>IF(U151="snížená",N151,0)</f>
        <v>0</v>
      </c>
      <c r="BG151" s="107">
        <f>IF(U151="zákl. přenesená",N151,0)</f>
        <v>0</v>
      </c>
      <c r="BH151" s="107">
        <f>IF(U151="sníž. přenesená",N151,0)</f>
        <v>0</v>
      </c>
      <c r="BI151" s="107">
        <f>IF(U151="nulová",N151,0)</f>
        <v>0</v>
      </c>
      <c r="BJ151" s="7" t="s">
        <v>80</v>
      </c>
      <c r="BK151" s="107">
        <f>ROUND(L151*K151,2)</f>
        <v>0</v>
      </c>
      <c r="BL151" s="7" t="s">
        <v>104</v>
      </c>
      <c r="BM151" s="7" t="s">
        <v>500</v>
      </c>
    </row>
    <row r="152" spans="2:65" s="16" customFormat="1" ht="40.15" customHeight="1">
      <c r="B152" s="62"/>
      <c r="C152" s="100">
        <v>17</v>
      </c>
      <c r="D152" s="100" t="s">
        <v>101</v>
      </c>
      <c r="E152" s="101" t="s">
        <v>162</v>
      </c>
      <c r="F152" s="660" t="s">
        <v>163</v>
      </c>
      <c r="G152" s="622"/>
      <c r="H152" s="622"/>
      <c r="I152" s="622"/>
      <c r="J152" s="102" t="s">
        <v>164</v>
      </c>
      <c r="K152" s="112">
        <v>56.4</v>
      </c>
      <c r="L152" s="661">
        <v>0</v>
      </c>
      <c r="M152" s="622"/>
      <c r="N152" s="662">
        <f>ROUND(L152*K152,2)</f>
        <v>0</v>
      </c>
      <c r="O152" s="622"/>
      <c r="P152" s="622"/>
      <c r="Q152" s="622"/>
      <c r="R152" s="64"/>
      <c r="T152" s="103" t="s">
        <v>17</v>
      </c>
      <c r="U152" s="104" t="s">
        <v>33</v>
      </c>
      <c r="V152" s="18"/>
      <c r="W152" s="105">
        <f>V152*K152</f>
        <v>0</v>
      </c>
      <c r="X152" s="105">
        <v>0</v>
      </c>
      <c r="Y152" s="105">
        <f>X152*K152</f>
        <v>0</v>
      </c>
      <c r="Z152" s="105">
        <v>0</v>
      </c>
      <c r="AA152" s="106">
        <f>Z152*K152</f>
        <v>0</v>
      </c>
      <c r="AR152" s="7" t="s">
        <v>104</v>
      </c>
      <c r="AT152" s="7" t="s">
        <v>101</v>
      </c>
      <c r="AU152" s="7" t="s">
        <v>9</v>
      </c>
      <c r="AY152" s="7" t="s">
        <v>100</v>
      </c>
      <c r="BE152" s="107">
        <f>IF(U152="základní",N152,0)</f>
        <v>0</v>
      </c>
      <c r="BF152" s="107">
        <f>IF(U152="snížená",N152,0)</f>
        <v>0</v>
      </c>
      <c r="BG152" s="107">
        <f>IF(U152="zákl. přenesená",N152,0)</f>
        <v>0</v>
      </c>
      <c r="BH152" s="107">
        <f>IF(U152="sníž. přenesená",N152,0)</f>
        <v>0</v>
      </c>
      <c r="BI152" s="107">
        <f>IF(U152="nulová",N152,0)</f>
        <v>0</v>
      </c>
      <c r="BJ152" s="7" t="s">
        <v>80</v>
      </c>
      <c r="BK152" s="107">
        <f>ROUND(L152*K152,2)</f>
        <v>0</v>
      </c>
      <c r="BL152" s="7" t="s">
        <v>104</v>
      </c>
      <c r="BM152" s="7" t="s">
        <v>501</v>
      </c>
    </row>
    <row r="153" spans="2:63" s="88" customFormat="1" ht="29.85" customHeight="1">
      <c r="B153" s="89"/>
      <c r="C153" s="90"/>
      <c r="D153" s="99" t="s">
        <v>56</v>
      </c>
      <c r="E153" s="99"/>
      <c r="F153" s="99"/>
      <c r="G153" s="99"/>
      <c r="H153" s="99"/>
      <c r="I153" s="99"/>
      <c r="J153" s="99"/>
      <c r="K153" s="99"/>
      <c r="L153" s="99"/>
      <c r="M153" s="99"/>
      <c r="N153" s="653">
        <f>SUM(N154:Q160)</f>
        <v>0</v>
      </c>
      <c r="O153" s="654"/>
      <c r="P153" s="654"/>
      <c r="Q153" s="654"/>
      <c r="R153" s="92"/>
      <c r="T153" s="93"/>
      <c r="U153" s="90"/>
      <c r="V153" s="90"/>
      <c r="W153" s="94">
        <f>SUM(W154:W160)</f>
        <v>0</v>
      </c>
      <c r="X153" s="90"/>
      <c r="Y153" s="94">
        <f>SUM(Y154:Y160)</f>
        <v>0</v>
      </c>
      <c r="Z153" s="90"/>
      <c r="AA153" s="95">
        <f>SUM(AA154:AA160)</f>
        <v>0</v>
      </c>
      <c r="AR153" s="96" t="s">
        <v>80</v>
      </c>
      <c r="AT153" s="97" t="s">
        <v>98</v>
      </c>
      <c r="AU153" s="97" t="s">
        <v>80</v>
      </c>
      <c r="AY153" s="96" t="s">
        <v>100</v>
      </c>
      <c r="BK153" s="98">
        <f>SUM(BK154:BK160)</f>
        <v>0</v>
      </c>
    </row>
    <row r="154" spans="2:65" s="16" customFormat="1" ht="20.45" customHeight="1">
      <c r="B154" s="62"/>
      <c r="C154" s="108">
        <v>18</v>
      </c>
      <c r="D154" s="108" t="s">
        <v>105</v>
      </c>
      <c r="E154" s="109" t="s">
        <v>166</v>
      </c>
      <c r="F154" s="618" t="s">
        <v>167</v>
      </c>
      <c r="G154" s="619"/>
      <c r="H154" s="619"/>
      <c r="I154" s="619"/>
      <c r="J154" s="110" t="s">
        <v>120</v>
      </c>
      <c r="K154" s="111">
        <v>25.61</v>
      </c>
      <c r="L154" s="620">
        <v>0</v>
      </c>
      <c r="M154" s="619"/>
      <c r="N154" s="621">
        <f aca="true" t="shared" si="15" ref="N154:N160">ROUND(L154*K154,2)</f>
        <v>0</v>
      </c>
      <c r="O154" s="622"/>
      <c r="P154" s="622"/>
      <c r="Q154" s="622"/>
      <c r="R154" s="64"/>
      <c r="T154" s="103" t="s">
        <v>17</v>
      </c>
      <c r="U154" s="104" t="s">
        <v>33</v>
      </c>
      <c r="V154" s="18"/>
      <c r="W154" s="105">
        <f aca="true" t="shared" si="16" ref="W154:W160">V154*K154</f>
        <v>0</v>
      </c>
      <c r="X154" s="105">
        <v>0</v>
      </c>
      <c r="Y154" s="105">
        <f aca="true" t="shared" si="17" ref="Y154:Y160">X154*K154</f>
        <v>0</v>
      </c>
      <c r="Z154" s="105">
        <v>0</v>
      </c>
      <c r="AA154" s="106">
        <f aca="true" t="shared" si="18" ref="AA154:AA160">Z154*K154</f>
        <v>0</v>
      </c>
      <c r="AR154" s="7" t="s">
        <v>128</v>
      </c>
      <c r="AT154" s="7" t="s">
        <v>105</v>
      </c>
      <c r="AU154" s="7" t="s">
        <v>9</v>
      </c>
      <c r="AY154" s="7" t="s">
        <v>100</v>
      </c>
      <c r="BE154" s="107">
        <f aca="true" t="shared" si="19" ref="BE154:BE160">IF(U154="základní",N154,0)</f>
        <v>0</v>
      </c>
      <c r="BF154" s="107">
        <f aca="true" t="shared" si="20" ref="BF154:BF160">IF(U154="snížená",N154,0)</f>
        <v>0</v>
      </c>
      <c r="BG154" s="107">
        <f aca="true" t="shared" si="21" ref="BG154:BG160">IF(U154="zákl. přenesená",N154,0)</f>
        <v>0</v>
      </c>
      <c r="BH154" s="107">
        <f aca="true" t="shared" si="22" ref="BH154:BH160">IF(U154="sníž. přenesená",N154,0)</f>
        <v>0</v>
      </c>
      <c r="BI154" s="107">
        <f aca="true" t="shared" si="23" ref="BI154:BI160">IF(U154="nulová",N154,0)</f>
        <v>0</v>
      </c>
      <c r="BJ154" s="7" t="s">
        <v>80</v>
      </c>
      <c r="BK154" s="107">
        <f aca="true" t="shared" si="24" ref="BK154:BK160">ROUND(L154*K154,2)</f>
        <v>0</v>
      </c>
      <c r="BL154" s="7" t="s">
        <v>104</v>
      </c>
      <c r="BM154" s="7" t="s">
        <v>502</v>
      </c>
    </row>
    <row r="155" spans="2:65" s="16" customFormat="1" ht="28.9" customHeight="1">
      <c r="B155" s="62"/>
      <c r="C155" s="108">
        <v>19</v>
      </c>
      <c r="D155" s="108" t="s">
        <v>105</v>
      </c>
      <c r="E155" s="109" t="s">
        <v>169</v>
      </c>
      <c r="F155" s="618" t="s">
        <v>170</v>
      </c>
      <c r="G155" s="619"/>
      <c r="H155" s="619"/>
      <c r="I155" s="619"/>
      <c r="J155" s="110" t="s">
        <v>120</v>
      </c>
      <c r="K155" s="111">
        <v>3.52</v>
      </c>
      <c r="L155" s="620">
        <v>0</v>
      </c>
      <c r="M155" s="619"/>
      <c r="N155" s="621">
        <f t="shared" si="15"/>
        <v>0</v>
      </c>
      <c r="O155" s="622"/>
      <c r="P155" s="622"/>
      <c r="Q155" s="622"/>
      <c r="R155" s="64"/>
      <c r="T155" s="103" t="s">
        <v>17</v>
      </c>
      <c r="U155" s="104" t="s">
        <v>33</v>
      </c>
      <c r="V155" s="18"/>
      <c r="W155" s="105">
        <f t="shared" si="16"/>
        <v>0</v>
      </c>
      <c r="X155" s="105">
        <v>0</v>
      </c>
      <c r="Y155" s="105">
        <f t="shared" si="17"/>
        <v>0</v>
      </c>
      <c r="Z155" s="105">
        <v>0</v>
      </c>
      <c r="AA155" s="106">
        <f t="shared" si="18"/>
        <v>0</v>
      </c>
      <c r="AR155" s="7" t="s">
        <v>128</v>
      </c>
      <c r="AT155" s="7" t="s">
        <v>105</v>
      </c>
      <c r="AU155" s="7" t="s">
        <v>9</v>
      </c>
      <c r="AY155" s="7" t="s">
        <v>100</v>
      </c>
      <c r="BE155" s="107">
        <f t="shared" si="19"/>
        <v>0</v>
      </c>
      <c r="BF155" s="107">
        <f t="shared" si="20"/>
        <v>0</v>
      </c>
      <c r="BG155" s="107">
        <f t="shared" si="21"/>
        <v>0</v>
      </c>
      <c r="BH155" s="107">
        <f t="shared" si="22"/>
        <v>0</v>
      </c>
      <c r="BI155" s="107">
        <f t="shared" si="23"/>
        <v>0</v>
      </c>
      <c r="BJ155" s="7" t="s">
        <v>80</v>
      </c>
      <c r="BK155" s="107">
        <f t="shared" si="24"/>
        <v>0</v>
      </c>
      <c r="BL155" s="7" t="s">
        <v>104</v>
      </c>
      <c r="BM155" s="7" t="s">
        <v>503</v>
      </c>
    </row>
    <row r="156" spans="2:65" s="16" customFormat="1" ht="28.9" customHeight="1">
      <c r="B156" s="62"/>
      <c r="C156" s="108">
        <v>20</v>
      </c>
      <c r="D156" s="108" t="s">
        <v>105</v>
      </c>
      <c r="E156" s="109" t="s">
        <v>173</v>
      </c>
      <c r="F156" s="618" t="s">
        <v>174</v>
      </c>
      <c r="G156" s="619"/>
      <c r="H156" s="619"/>
      <c r="I156" s="619"/>
      <c r="J156" s="110" t="s">
        <v>120</v>
      </c>
      <c r="K156" s="111">
        <v>3.52</v>
      </c>
      <c r="L156" s="620">
        <v>0</v>
      </c>
      <c r="M156" s="619"/>
      <c r="N156" s="621">
        <f t="shared" si="15"/>
        <v>0</v>
      </c>
      <c r="O156" s="622"/>
      <c r="P156" s="622"/>
      <c r="Q156" s="622"/>
      <c r="R156" s="64"/>
      <c r="T156" s="103" t="s">
        <v>17</v>
      </c>
      <c r="U156" s="104" t="s">
        <v>33</v>
      </c>
      <c r="V156" s="18"/>
      <c r="W156" s="105">
        <f t="shared" si="16"/>
        <v>0</v>
      </c>
      <c r="X156" s="105">
        <v>0</v>
      </c>
      <c r="Y156" s="105">
        <f t="shared" si="17"/>
        <v>0</v>
      </c>
      <c r="Z156" s="105">
        <v>0</v>
      </c>
      <c r="AA156" s="106">
        <f t="shared" si="18"/>
        <v>0</v>
      </c>
      <c r="AR156" s="7" t="s">
        <v>128</v>
      </c>
      <c r="AT156" s="7" t="s">
        <v>105</v>
      </c>
      <c r="AU156" s="7" t="s">
        <v>9</v>
      </c>
      <c r="AY156" s="7" t="s">
        <v>100</v>
      </c>
      <c r="BE156" s="107">
        <f t="shared" si="19"/>
        <v>0</v>
      </c>
      <c r="BF156" s="107">
        <f t="shared" si="20"/>
        <v>0</v>
      </c>
      <c r="BG156" s="107">
        <f t="shared" si="21"/>
        <v>0</v>
      </c>
      <c r="BH156" s="107">
        <f t="shared" si="22"/>
        <v>0</v>
      </c>
      <c r="BI156" s="107">
        <f t="shared" si="23"/>
        <v>0</v>
      </c>
      <c r="BJ156" s="7" t="s">
        <v>80</v>
      </c>
      <c r="BK156" s="107">
        <f t="shared" si="24"/>
        <v>0</v>
      </c>
      <c r="BL156" s="7" t="s">
        <v>104</v>
      </c>
      <c r="BM156" s="7" t="s">
        <v>504</v>
      </c>
    </row>
    <row r="157" spans="2:65" s="16" customFormat="1" ht="28.9" customHeight="1">
      <c r="B157" s="62"/>
      <c r="C157" s="108">
        <v>21</v>
      </c>
      <c r="D157" s="108" t="s">
        <v>105</v>
      </c>
      <c r="E157" s="109" t="s">
        <v>176</v>
      </c>
      <c r="F157" s="618" t="s">
        <v>177</v>
      </c>
      <c r="G157" s="619"/>
      <c r="H157" s="619"/>
      <c r="I157" s="619"/>
      <c r="J157" s="110" t="s">
        <v>131</v>
      </c>
      <c r="K157" s="111">
        <v>27.84</v>
      </c>
      <c r="L157" s="620">
        <v>0</v>
      </c>
      <c r="M157" s="619"/>
      <c r="N157" s="621">
        <f t="shared" si="15"/>
        <v>0</v>
      </c>
      <c r="O157" s="622"/>
      <c r="P157" s="622"/>
      <c r="Q157" s="622"/>
      <c r="R157" s="64"/>
      <c r="T157" s="103" t="s">
        <v>17</v>
      </c>
      <c r="U157" s="104" t="s">
        <v>33</v>
      </c>
      <c r="V157" s="18"/>
      <c r="W157" s="105">
        <f t="shared" si="16"/>
        <v>0</v>
      </c>
      <c r="X157" s="105">
        <v>0</v>
      </c>
      <c r="Y157" s="105">
        <f t="shared" si="17"/>
        <v>0</v>
      </c>
      <c r="Z157" s="105">
        <v>0</v>
      </c>
      <c r="AA157" s="106">
        <f t="shared" si="18"/>
        <v>0</v>
      </c>
      <c r="AR157" s="7" t="s">
        <v>128</v>
      </c>
      <c r="AT157" s="7" t="s">
        <v>105</v>
      </c>
      <c r="AU157" s="7" t="s">
        <v>9</v>
      </c>
      <c r="AY157" s="7" t="s">
        <v>100</v>
      </c>
      <c r="BE157" s="107">
        <f t="shared" si="19"/>
        <v>0</v>
      </c>
      <c r="BF157" s="107">
        <f t="shared" si="20"/>
        <v>0</v>
      </c>
      <c r="BG157" s="107">
        <f t="shared" si="21"/>
        <v>0</v>
      </c>
      <c r="BH157" s="107">
        <f t="shared" si="22"/>
        <v>0</v>
      </c>
      <c r="BI157" s="107">
        <f t="shared" si="23"/>
        <v>0</v>
      </c>
      <c r="BJ157" s="7" t="s">
        <v>80</v>
      </c>
      <c r="BK157" s="107">
        <f t="shared" si="24"/>
        <v>0</v>
      </c>
      <c r="BL157" s="7" t="s">
        <v>104</v>
      </c>
      <c r="BM157" s="7" t="s">
        <v>505</v>
      </c>
    </row>
    <row r="158" spans="2:65" s="16" customFormat="1" ht="20.45" customHeight="1">
      <c r="B158" s="62"/>
      <c r="C158" s="108">
        <v>22</v>
      </c>
      <c r="D158" s="108" t="s">
        <v>105</v>
      </c>
      <c r="E158" s="109" t="s">
        <v>179</v>
      </c>
      <c r="F158" s="618" t="s">
        <v>180</v>
      </c>
      <c r="G158" s="619"/>
      <c r="H158" s="619"/>
      <c r="I158" s="619"/>
      <c r="J158" s="110" t="s">
        <v>120</v>
      </c>
      <c r="K158" s="111">
        <v>54.956</v>
      </c>
      <c r="L158" s="620">
        <v>0</v>
      </c>
      <c r="M158" s="619"/>
      <c r="N158" s="621">
        <f t="shared" si="15"/>
        <v>0</v>
      </c>
      <c r="O158" s="622"/>
      <c r="P158" s="622"/>
      <c r="Q158" s="622"/>
      <c r="R158" s="64"/>
      <c r="T158" s="103" t="s">
        <v>17</v>
      </c>
      <c r="U158" s="104" t="s">
        <v>33</v>
      </c>
      <c r="V158" s="18"/>
      <c r="W158" s="105">
        <f t="shared" si="16"/>
        <v>0</v>
      </c>
      <c r="X158" s="105">
        <v>0</v>
      </c>
      <c r="Y158" s="105">
        <f t="shared" si="17"/>
        <v>0</v>
      </c>
      <c r="Z158" s="105">
        <v>0</v>
      </c>
      <c r="AA158" s="106">
        <f t="shared" si="18"/>
        <v>0</v>
      </c>
      <c r="AR158" s="7" t="s">
        <v>128</v>
      </c>
      <c r="AT158" s="7" t="s">
        <v>105</v>
      </c>
      <c r="AU158" s="7" t="s">
        <v>9</v>
      </c>
      <c r="AY158" s="7" t="s">
        <v>100</v>
      </c>
      <c r="BE158" s="107">
        <f t="shared" si="19"/>
        <v>0</v>
      </c>
      <c r="BF158" s="107">
        <f t="shared" si="20"/>
        <v>0</v>
      </c>
      <c r="BG158" s="107">
        <f t="shared" si="21"/>
        <v>0</v>
      </c>
      <c r="BH158" s="107">
        <f t="shared" si="22"/>
        <v>0</v>
      </c>
      <c r="BI158" s="107">
        <f t="shared" si="23"/>
        <v>0</v>
      </c>
      <c r="BJ158" s="7" t="s">
        <v>80</v>
      </c>
      <c r="BK158" s="107">
        <f t="shared" si="24"/>
        <v>0</v>
      </c>
      <c r="BL158" s="7" t="s">
        <v>104</v>
      </c>
      <c r="BM158" s="7" t="s">
        <v>506</v>
      </c>
    </row>
    <row r="159" spans="2:65" s="16" customFormat="1" ht="28.9" customHeight="1">
      <c r="B159" s="62"/>
      <c r="C159" s="108">
        <v>23</v>
      </c>
      <c r="D159" s="108" t="s">
        <v>105</v>
      </c>
      <c r="E159" s="109" t="s">
        <v>182</v>
      </c>
      <c r="F159" s="618" t="s">
        <v>183</v>
      </c>
      <c r="G159" s="619"/>
      <c r="H159" s="619"/>
      <c r="I159" s="619"/>
      <c r="J159" s="110" t="s">
        <v>120</v>
      </c>
      <c r="K159" s="111">
        <v>78.579</v>
      </c>
      <c r="L159" s="620">
        <v>0</v>
      </c>
      <c r="M159" s="619"/>
      <c r="N159" s="621">
        <f t="shared" si="15"/>
        <v>0</v>
      </c>
      <c r="O159" s="622"/>
      <c r="P159" s="622"/>
      <c r="Q159" s="622"/>
      <c r="R159" s="64"/>
      <c r="T159" s="103" t="s">
        <v>17</v>
      </c>
      <c r="U159" s="104" t="s">
        <v>33</v>
      </c>
      <c r="V159" s="18"/>
      <c r="W159" s="105">
        <f t="shared" si="16"/>
        <v>0</v>
      </c>
      <c r="X159" s="105">
        <v>0</v>
      </c>
      <c r="Y159" s="105">
        <f t="shared" si="17"/>
        <v>0</v>
      </c>
      <c r="Z159" s="105">
        <v>0</v>
      </c>
      <c r="AA159" s="106">
        <f t="shared" si="18"/>
        <v>0</v>
      </c>
      <c r="AR159" s="7" t="s">
        <v>128</v>
      </c>
      <c r="AT159" s="7" t="s">
        <v>105</v>
      </c>
      <c r="AU159" s="7" t="s">
        <v>9</v>
      </c>
      <c r="AY159" s="7" t="s">
        <v>100</v>
      </c>
      <c r="BE159" s="107">
        <f t="shared" si="19"/>
        <v>0</v>
      </c>
      <c r="BF159" s="107">
        <f t="shared" si="20"/>
        <v>0</v>
      </c>
      <c r="BG159" s="107">
        <f t="shared" si="21"/>
        <v>0</v>
      </c>
      <c r="BH159" s="107">
        <f t="shared" si="22"/>
        <v>0</v>
      </c>
      <c r="BI159" s="107">
        <f t="shared" si="23"/>
        <v>0</v>
      </c>
      <c r="BJ159" s="7" t="s">
        <v>80</v>
      </c>
      <c r="BK159" s="107">
        <f t="shared" si="24"/>
        <v>0</v>
      </c>
      <c r="BL159" s="7" t="s">
        <v>104</v>
      </c>
      <c r="BM159" s="7" t="s">
        <v>507</v>
      </c>
    </row>
    <row r="160" spans="2:65" s="16" customFormat="1" ht="20.45" customHeight="1">
      <c r="B160" s="62"/>
      <c r="C160" s="108">
        <v>24</v>
      </c>
      <c r="D160" s="108" t="s">
        <v>105</v>
      </c>
      <c r="E160" s="109" t="s">
        <v>185</v>
      </c>
      <c r="F160" s="618" t="s">
        <v>186</v>
      </c>
      <c r="G160" s="619"/>
      <c r="H160" s="619"/>
      <c r="I160" s="619"/>
      <c r="J160" s="110" t="s">
        <v>120</v>
      </c>
      <c r="K160" s="111">
        <v>133.54</v>
      </c>
      <c r="L160" s="620">
        <v>0</v>
      </c>
      <c r="M160" s="619"/>
      <c r="N160" s="621">
        <f t="shared" si="15"/>
        <v>0</v>
      </c>
      <c r="O160" s="622"/>
      <c r="P160" s="622"/>
      <c r="Q160" s="622"/>
      <c r="R160" s="64"/>
      <c r="T160" s="103" t="s">
        <v>17</v>
      </c>
      <c r="U160" s="104" t="s">
        <v>33</v>
      </c>
      <c r="V160" s="18"/>
      <c r="W160" s="105">
        <f t="shared" si="16"/>
        <v>0</v>
      </c>
      <c r="X160" s="105">
        <v>0</v>
      </c>
      <c r="Y160" s="105">
        <f t="shared" si="17"/>
        <v>0</v>
      </c>
      <c r="Z160" s="105">
        <v>0</v>
      </c>
      <c r="AA160" s="106">
        <f t="shared" si="18"/>
        <v>0</v>
      </c>
      <c r="AR160" s="7" t="s">
        <v>128</v>
      </c>
      <c r="AT160" s="7" t="s">
        <v>105</v>
      </c>
      <c r="AU160" s="7" t="s">
        <v>9</v>
      </c>
      <c r="AY160" s="7" t="s">
        <v>100</v>
      </c>
      <c r="BE160" s="107">
        <f t="shared" si="19"/>
        <v>0</v>
      </c>
      <c r="BF160" s="107">
        <f t="shared" si="20"/>
        <v>0</v>
      </c>
      <c r="BG160" s="107">
        <f t="shared" si="21"/>
        <v>0</v>
      </c>
      <c r="BH160" s="107">
        <f t="shared" si="22"/>
        <v>0</v>
      </c>
      <c r="BI160" s="107">
        <f t="shared" si="23"/>
        <v>0</v>
      </c>
      <c r="BJ160" s="7" t="s">
        <v>80</v>
      </c>
      <c r="BK160" s="107">
        <f t="shared" si="24"/>
        <v>0</v>
      </c>
      <c r="BL160" s="7" t="s">
        <v>104</v>
      </c>
      <c r="BM160" s="7" t="s">
        <v>508</v>
      </c>
    </row>
    <row r="161" spans="2:63" s="88" customFormat="1" ht="29.85" customHeight="1">
      <c r="B161" s="89"/>
      <c r="C161" s="90"/>
      <c r="D161" s="99" t="s">
        <v>57</v>
      </c>
      <c r="E161" s="99"/>
      <c r="F161" s="99"/>
      <c r="G161" s="99"/>
      <c r="H161" s="99"/>
      <c r="I161" s="99"/>
      <c r="J161" s="99"/>
      <c r="K161" s="99"/>
      <c r="L161" s="99"/>
      <c r="M161" s="99"/>
      <c r="N161" s="653">
        <f>SUM(N162:Q165)</f>
        <v>0</v>
      </c>
      <c r="O161" s="654"/>
      <c r="P161" s="654"/>
      <c r="Q161" s="654"/>
      <c r="R161" s="92"/>
      <c r="T161" s="93"/>
      <c r="U161" s="90"/>
      <c r="V161" s="90"/>
      <c r="W161" s="94">
        <f>SUM(W162:W165)</f>
        <v>0</v>
      </c>
      <c r="X161" s="90"/>
      <c r="Y161" s="94">
        <f>SUM(Y162:Y165)</f>
        <v>2.1686256</v>
      </c>
      <c r="Z161" s="90"/>
      <c r="AA161" s="95">
        <f>SUM(AA162:AA165)</f>
        <v>0</v>
      </c>
      <c r="AR161" s="96" t="s">
        <v>80</v>
      </c>
      <c r="AT161" s="97" t="s">
        <v>98</v>
      </c>
      <c r="AU161" s="97" t="s">
        <v>80</v>
      </c>
      <c r="AY161" s="96" t="s">
        <v>100</v>
      </c>
      <c r="BK161" s="98">
        <f>SUM(BK162:BK165)</f>
        <v>0</v>
      </c>
    </row>
    <row r="162" spans="2:65" s="16" customFormat="1" ht="28.9" customHeight="1">
      <c r="B162" s="62"/>
      <c r="C162" s="100">
        <v>25</v>
      </c>
      <c r="D162" s="100" t="s">
        <v>101</v>
      </c>
      <c r="E162" s="101" t="s">
        <v>188</v>
      </c>
      <c r="F162" s="660" t="s">
        <v>189</v>
      </c>
      <c r="G162" s="622"/>
      <c r="H162" s="622"/>
      <c r="I162" s="622"/>
      <c r="J162" s="102" t="s">
        <v>120</v>
      </c>
      <c r="K162" s="112">
        <v>20.63</v>
      </c>
      <c r="L162" s="661">
        <v>0</v>
      </c>
      <c r="M162" s="622"/>
      <c r="N162" s="662">
        <f>ROUND(L162*K162,2)</f>
        <v>0</v>
      </c>
      <c r="O162" s="622"/>
      <c r="P162" s="622"/>
      <c r="Q162" s="622"/>
      <c r="R162" s="64"/>
      <c r="T162" s="103" t="s">
        <v>17</v>
      </c>
      <c r="U162" s="104" t="s">
        <v>33</v>
      </c>
      <c r="V162" s="18"/>
      <c r="W162" s="105">
        <f>V162*K162</f>
        <v>0</v>
      </c>
      <c r="X162" s="105">
        <v>0.105</v>
      </c>
      <c r="Y162" s="105">
        <f>X162*K162</f>
        <v>2.16615</v>
      </c>
      <c r="Z162" s="105">
        <v>0</v>
      </c>
      <c r="AA162" s="106">
        <f>Z162*K162</f>
        <v>0</v>
      </c>
      <c r="AR162" s="7" t="s">
        <v>104</v>
      </c>
      <c r="AT162" s="7" t="s">
        <v>101</v>
      </c>
      <c r="AU162" s="7" t="s">
        <v>9</v>
      </c>
      <c r="AY162" s="7" t="s">
        <v>100</v>
      </c>
      <c r="BE162" s="107">
        <f>IF(U162="základní",N162,0)</f>
        <v>0</v>
      </c>
      <c r="BF162" s="107">
        <f>IF(U162="snížená",N162,0)</f>
        <v>0</v>
      </c>
      <c r="BG162" s="107">
        <f>IF(U162="zákl. přenesená",N162,0)</f>
        <v>0</v>
      </c>
      <c r="BH162" s="107">
        <f>IF(U162="sníž. přenesená",N162,0)</f>
        <v>0</v>
      </c>
      <c r="BI162" s="107">
        <f>IF(U162="nulová",N162,0)</f>
        <v>0</v>
      </c>
      <c r="BJ162" s="7" t="s">
        <v>80</v>
      </c>
      <c r="BK162" s="107">
        <f>ROUND(L162*K162,2)</f>
        <v>0</v>
      </c>
      <c r="BL162" s="7" t="s">
        <v>104</v>
      </c>
      <c r="BM162" s="7" t="s">
        <v>509</v>
      </c>
    </row>
    <row r="163" spans="2:65" s="16" customFormat="1" ht="20.45" customHeight="1">
      <c r="B163" s="62"/>
      <c r="C163" s="100">
        <v>26</v>
      </c>
      <c r="D163" s="100" t="s">
        <v>101</v>
      </c>
      <c r="E163" s="101" t="s">
        <v>191</v>
      </c>
      <c r="F163" s="660" t="s">
        <v>192</v>
      </c>
      <c r="G163" s="622"/>
      <c r="H163" s="622"/>
      <c r="I163" s="622"/>
      <c r="J163" s="102" t="s">
        <v>120</v>
      </c>
      <c r="K163" s="112">
        <v>20.63</v>
      </c>
      <c r="L163" s="661">
        <v>0</v>
      </c>
      <c r="M163" s="622"/>
      <c r="N163" s="662">
        <f>ROUND(L163*K163,2)</f>
        <v>0</v>
      </c>
      <c r="O163" s="622"/>
      <c r="P163" s="622"/>
      <c r="Q163" s="622"/>
      <c r="R163" s="64"/>
      <c r="T163" s="103" t="s">
        <v>17</v>
      </c>
      <c r="U163" s="104" t="s">
        <v>33</v>
      </c>
      <c r="V163" s="18"/>
      <c r="W163" s="105">
        <f>V163*K163</f>
        <v>0</v>
      </c>
      <c r="X163" s="105">
        <v>0</v>
      </c>
      <c r="Y163" s="105">
        <f>X163*K163</f>
        <v>0</v>
      </c>
      <c r="Z163" s="105">
        <v>0</v>
      </c>
      <c r="AA163" s="106">
        <f>Z163*K163</f>
        <v>0</v>
      </c>
      <c r="AR163" s="7" t="s">
        <v>104</v>
      </c>
      <c r="AT163" s="7" t="s">
        <v>101</v>
      </c>
      <c r="AU163" s="7" t="s">
        <v>9</v>
      </c>
      <c r="AY163" s="7" t="s">
        <v>100</v>
      </c>
      <c r="BE163" s="107">
        <f>IF(U163="základní",N163,0)</f>
        <v>0</v>
      </c>
      <c r="BF163" s="107">
        <f>IF(U163="snížená",N163,0)</f>
        <v>0</v>
      </c>
      <c r="BG163" s="107">
        <f>IF(U163="zákl. přenesená",N163,0)</f>
        <v>0</v>
      </c>
      <c r="BH163" s="107">
        <f>IF(U163="sníž. přenesená",N163,0)</f>
        <v>0</v>
      </c>
      <c r="BI163" s="107">
        <f>IF(U163="nulová",N163,0)</f>
        <v>0</v>
      </c>
      <c r="BJ163" s="7" t="s">
        <v>80</v>
      </c>
      <c r="BK163" s="107">
        <f>ROUND(L163*K163,2)</f>
        <v>0</v>
      </c>
      <c r="BL163" s="7" t="s">
        <v>104</v>
      </c>
      <c r="BM163" s="7" t="s">
        <v>510</v>
      </c>
    </row>
    <row r="164" spans="2:65" s="16" customFormat="1" ht="28.9" customHeight="1">
      <c r="B164" s="62"/>
      <c r="C164" s="100">
        <v>27</v>
      </c>
      <c r="D164" s="108" t="s">
        <v>105</v>
      </c>
      <c r="E164" s="109" t="s">
        <v>194</v>
      </c>
      <c r="F164" s="618" t="s">
        <v>195</v>
      </c>
      <c r="G164" s="619"/>
      <c r="H164" s="619"/>
      <c r="I164" s="619"/>
      <c r="J164" s="110" t="s">
        <v>120</v>
      </c>
      <c r="K164" s="111">
        <v>20.63</v>
      </c>
      <c r="L164" s="620">
        <v>0</v>
      </c>
      <c r="M164" s="619"/>
      <c r="N164" s="621">
        <f>ROUND(L164*K164,2)</f>
        <v>0</v>
      </c>
      <c r="O164" s="622"/>
      <c r="P164" s="622"/>
      <c r="Q164" s="622"/>
      <c r="R164" s="64"/>
      <c r="T164" s="103" t="s">
        <v>17</v>
      </c>
      <c r="U164" s="104" t="s">
        <v>33</v>
      </c>
      <c r="V164" s="18"/>
      <c r="W164" s="105">
        <f>V164*K164</f>
        <v>0</v>
      </c>
      <c r="X164" s="105">
        <v>0</v>
      </c>
      <c r="Y164" s="105">
        <f>X164*K164</f>
        <v>0</v>
      </c>
      <c r="Z164" s="105">
        <v>0</v>
      </c>
      <c r="AA164" s="106">
        <f>Z164*K164</f>
        <v>0</v>
      </c>
      <c r="AR164" s="7" t="s">
        <v>128</v>
      </c>
      <c r="AT164" s="7" t="s">
        <v>105</v>
      </c>
      <c r="AU164" s="7" t="s">
        <v>9</v>
      </c>
      <c r="AY164" s="7" t="s">
        <v>100</v>
      </c>
      <c r="BE164" s="107">
        <f>IF(U164="základní",N164,0)</f>
        <v>0</v>
      </c>
      <c r="BF164" s="107">
        <f>IF(U164="snížená",N164,0)</f>
        <v>0</v>
      </c>
      <c r="BG164" s="107">
        <f>IF(U164="zákl. přenesená",N164,0)</f>
        <v>0</v>
      </c>
      <c r="BH164" s="107">
        <f>IF(U164="sníž. přenesená",N164,0)</f>
        <v>0</v>
      </c>
      <c r="BI164" s="107">
        <f>IF(U164="nulová",N164,0)</f>
        <v>0</v>
      </c>
      <c r="BJ164" s="7" t="s">
        <v>80</v>
      </c>
      <c r="BK164" s="107">
        <f>ROUND(L164*K164,2)</f>
        <v>0</v>
      </c>
      <c r="BL164" s="7" t="s">
        <v>104</v>
      </c>
      <c r="BM164" s="7" t="s">
        <v>511</v>
      </c>
    </row>
    <row r="165" spans="2:65" s="16" customFormat="1" ht="20.45" customHeight="1">
      <c r="B165" s="62"/>
      <c r="C165" s="100">
        <v>28</v>
      </c>
      <c r="D165" s="100" t="s">
        <v>101</v>
      </c>
      <c r="E165" s="101" t="s">
        <v>197</v>
      </c>
      <c r="F165" s="660" t="s">
        <v>198</v>
      </c>
      <c r="G165" s="622"/>
      <c r="H165" s="622"/>
      <c r="I165" s="622"/>
      <c r="J165" s="102" t="s">
        <v>120</v>
      </c>
      <c r="K165" s="112">
        <v>20.63</v>
      </c>
      <c r="L165" s="661">
        <v>0</v>
      </c>
      <c r="M165" s="622"/>
      <c r="N165" s="662">
        <f>ROUND(L165*K165,2)</f>
        <v>0</v>
      </c>
      <c r="O165" s="622"/>
      <c r="P165" s="622"/>
      <c r="Q165" s="622"/>
      <c r="R165" s="64"/>
      <c r="T165" s="103" t="s">
        <v>17</v>
      </c>
      <c r="U165" s="104" t="s">
        <v>33</v>
      </c>
      <c r="V165" s="18"/>
      <c r="W165" s="105">
        <f>V165*K165</f>
        <v>0</v>
      </c>
      <c r="X165" s="105">
        <v>0.00012</v>
      </c>
      <c r="Y165" s="105">
        <f>X165*K165</f>
        <v>0.0024756</v>
      </c>
      <c r="Z165" s="105">
        <v>0</v>
      </c>
      <c r="AA165" s="106">
        <f>Z165*K165</f>
        <v>0</v>
      </c>
      <c r="AR165" s="7" t="s">
        <v>104</v>
      </c>
      <c r="AT165" s="7" t="s">
        <v>101</v>
      </c>
      <c r="AU165" s="7" t="s">
        <v>9</v>
      </c>
      <c r="AY165" s="7" t="s">
        <v>100</v>
      </c>
      <c r="BE165" s="107">
        <f>IF(U165="základní",N165,0)</f>
        <v>0</v>
      </c>
      <c r="BF165" s="107">
        <f>IF(U165="snížená",N165,0)</f>
        <v>0</v>
      </c>
      <c r="BG165" s="107">
        <f>IF(U165="zákl. přenesená",N165,0)</f>
        <v>0</v>
      </c>
      <c r="BH165" s="107">
        <f>IF(U165="sníž. přenesená",N165,0)</f>
        <v>0</v>
      </c>
      <c r="BI165" s="107">
        <f>IF(U165="nulová",N165,0)</f>
        <v>0</v>
      </c>
      <c r="BJ165" s="7" t="s">
        <v>80</v>
      </c>
      <c r="BK165" s="107">
        <f>ROUND(L165*K165,2)</f>
        <v>0</v>
      </c>
      <c r="BL165" s="7" t="s">
        <v>104</v>
      </c>
      <c r="BM165" s="7" t="s">
        <v>512</v>
      </c>
    </row>
    <row r="166" spans="2:63" s="88" customFormat="1" ht="29.85" customHeight="1">
      <c r="B166" s="89"/>
      <c r="C166" s="90"/>
      <c r="D166" s="99" t="s">
        <v>58</v>
      </c>
      <c r="E166" s="99"/>
      <c r="F166" s="99"/>
      <c r="G166" s="99"/>
      <c r="H166" s="99"/>
      <c r="I166" s="99"/>
      <c r="J166" s="99"/>
      <c r="K166" s="99"/>
      <c r="L166" s="99"/>
      <c r="M166" s="99"/>
      <c r="N166" s="653">
        <f>SUM(N167:Q168)</f>
        <v>0</v>
      </c>
      <c r="O166" s="654"/>
      <c r="P166" s="654"/>
      <c r="Q166" s="654"/>
      <c r="R166" s="92"/>
      <c r="T166" s="93"/>
      <c r="U166" s="90"/>
      <c r="V166" s="90"/>
      <c r="W166" s="94">
        <f>SUM(W167:W168)</f>
        <v>0</v>
      </c>
      <c r="X166" s="90"/>
      <c r="Y166" s="94">
        <f>SUM(Y167:Y168)</f>
        <v>0</v>
      </c>
      <c r="Z166" s="90"/>
      <c r="AA166" s="95">
        <f>SUM(AA167:AA168)</f>
        <v>0</v>
      </c>
      <c r="AR166" s="96" t="s">
        <v>80</v>
      </c>
      <c r="AT166" s="97" t="s">
        <v>98</v>
      </c>
      <c r="AU166" s="97" t="s">
        <v>80</v>
      </c>
      <c r="AY166" s="96" t="s">
        <v>100</v>
      </c>
      <c r="BK166" s="98">
        <f>SUM(BK167:BK168)</f>
        <v>0</v>
      </c>
    </row>
    <row r="167" spans="2:65" s="16" customFormat="1" ht="28.9" customHeight="1">
      <c r="B167" s="62"/>
      <c r="C167" s="108">
        <v>29</v>
      </c>
      <c r="D167" s="108" t="s">
        <v>105</v>
      </c>
      <c r="E167" s="109" t="s">
        <v>203</v>
      </c>
      <c r="F167" s="618" t="s">
        <v>204</v>
      </c>
      <c r="G167" s="619"/>
      <c r="H167" s="619"/>
      <c r="I167" s="619"/>
      <c r="J167" s="110" t="s">
        <v>107</v>
      </c>
      <c r="K167" s="111">
        <v>7</v>
      </c>
      <c r="L167" s="620">
        <v>0</v>
      </c>
      <c r="M167" s="619"/>
      <c r="N167" s="621">
        <f>ROUND(L167*K167,2)</f>
        <v>0</v>
      </c>
      <c r="O167" s="622"/>
      <c r="P167" s="622"/>
      <c r="Q167" s="622"/>
      <c r="R167" s="64"/>
      <c r="T167" s="103" t="s">
        <v>17</v>
      </c>
      <c r="U167" s="104" t="s">
        <v>33</v>
      </c>
      <c r="V167" s="18"/>
      <c r="W167" s="105">
        <f>V167*K167</f>
        <v>0</v>
      </c>
      <c r="X167" s="105">
        <v>0</v>
      </c>
      <c r="Y167" s="105">
        <f>X167*K167</f>
        <v>0</v>
      </c>
      <c r="Z167" s="105">
        <v>0</v>
      </c>
      <c r="AA167" s="106">
        <f>Z167*K167</f>
        <v>0</v>
      </c>
      <c r="AR167" s="7" t="s">
        <v>128</v>
      </c>
      <c r="AT167" s="7" t="s">
        <v>105</v>
      </c>
      <c r="AU167" s="7" t="s">
        <v>9</v>
      </c>
      <c r="AY167" s="7" t="s">
        <v>100</v>
      </c>
      <c r="BE167" s="107">
        <f>IF(U167="základní",N167,0)</f>
        <v>0</v>
      </c>
      <c r="BF167" s="107">
        <f>IF(U167="snížená",N167,0)</f>
        <v>0</v>
      </c>
      <c r="BG167" s="107">
        <f>IF(U167="zákl. přenesená",N167,0)</f>
        <v>0</v>
      </c>
      <c r="BH167" s="107">
        <f>IF(U167="sníž. přenesená",N167,0)</f>
        <v>0</v>
      </c>
      <c r="BI167" s="107">
        <f>IF(U167="nulová",N167,0)</f>
        <v>0</v>
      </c>
      <c r="BJ167" s="7" t="s">
        <v>80</v>
      </c>
      <c r="BK167" s="107">
        <f>ROUND(L167*K167,2)</f>
        <v>0</v>
      </c>
      <c r="BL167" s="7" t="s">
        <v>104</v>
      </c>
      <c r="BM167" s="7" t="s">
        <v>513</v>
      </c>
    </row>
    <row r="168" spans="2:65" s="16" customFormat="1" ht="28.9" customHeight="1">
      <c r="B168" s="62"/>
      <c r="C168" s="108">
        <v>30</v>
      </c>
      <c r="D168" s="108" t="s">
        <v>105</v>
      </c>
      <c r="E168" s="109" t="s">
        <v>514</v>
      </c>
      <c r="F168" s="618" t="s">
        <v>515</v>
      </c>
      <c r="G168" s="619"/>
      <c r="H168" s="619"/>
      <c r="I168" s="619"/>
      <c r="J168" s="110" t="s">
        <v>107</v>
      </c>
      <c r="K168" s="111">
        <v>2</v>
      </c>
      <c r="L168" s="620">
        <v>0</v>
      </c>
      <c r="M168" s="619"/>
      <c r="N168" s="621">
        <f>ROUND(L168*K168,2)</f>
        <v>0</v>
      </c>
      <c r="O168" s="622"/>
      <c r="P168" s="622"/>
      <c r="Q168" s="622"/>
      <c r="R168" s="64"/>
      <c r="T168" s="103" t="s">
        <v>17</v>
      </c>
      <c r="U168" s="104" t="s">
        <v>33</v>
      </c>
      <c r="V168" s="18"/>
      <c r="W168" s="105">
        <f>V168*K168</f>
        <v>0</v>
      </c>
      <c r="X168" s="105">
        <v>0</v>
      </c>
      <c r="Y168" s="105">
        <f>X168*K168</f>
        <v>0</v>
      </c>
      <c r="Z168" s="105">
        <v>0</v>
      </c>
      <c r="AA168" s="106">
        <f>Z168*K168</f>
        <v>0</v>
      </c>
      <c r="AR168" s="7" t="s">
        <v>128</v>
      </c>
      <c r="AT168" s="7" t="s">
        <v>105</v>
      </c>
      <c r="AU168" s="7" t="s">
        <v>9</v>
      </c>
      <c r="AY168" s="7" t="s">
        <v>100</v>
      </c>
      <c r="BE168" s="107">
        <f>IF(U168="základní",N168,0)</f>
        <v>0</v>
      </c>
      <c r="BF168" s="107">
        <f>IF(U168="snížená",N168,0)</f>
        <v>0</v>
      </c>
      <c r="BG168" s="107">
        <f>IF(U168="zákl. přenesená",N168,0)</f>
        <v>0</v>
      </c>
      <c r="BH168" s="107">
        <f>IF(U168="sníž. přenesená",N168,0)</f>
        <v>0</v>
      </c>
      <c r="BI168" s="107">
        <f>IF(U168="nulová",N168,0)</f>
        <v>0</v>
      </c>
      <c r="BJ168" s="7" t="s">
        <v>80</v>
      </c>
      <c r="BK168" s="107">
        <f>ROUND(L168*K168,2)</f>
        <v>0</v>
      </c>
      <c r="BL168" s="7" t="s">
        <v>104</v>
      </c>
      <c r="BM168" s="7" t="s">
        <v>516</v>
      </c>
    </row>
    <row r="169" spans="2:63" s="88" customFormat="1" ht="29.85" customHeight="1">
      <c r="B169" s="89"/>
      <c r="C169" s="90"/>
      <c r="D169" s="99" t="s">
        <v>59</v>
      </c>
      <c r="E169" s="99"/>
      <c r="F169" s="99"/>
      <c r="G169" s="99"/>
      <c r="H169" s="99"/>
      <c r="I169" s="99"/>
      <c r="J169" s="99"/>
      <c r="K169" s="99"/>
      <c r="L169" s="99"/>
      <c r="M169" s="99"/>
      <c r="N169" s="653">
        <f>N170</f>
        <v>0</v>
      </c>
      <c r="O169" s="654"/>
      <c r="P169" s="654"/>
      <c r="Q169" s="654"/>
      <c r="R169" s="92"/>
      <c r="T169" s="93"/>
      <c r="U169" s="90"/>
      <c r="V169" s="90"/>
      <c r="W169" s="94">
        <f>W170</f>
        <v>0</v>
      </c>
      <c r="X169" s="90"/>
      <c r="Y169" s="94">
        <f>Y170</f>
        <v>0</v>
      </c>
      <c r="Z169" s="90"/>
      <c r="AA169" s="95">
        <f>AA170</f>
        <v>0</v>
      </c>
      <c r="AR169" s="96" t="s">
        <v>80</v>
      </c>
      <c r="AT169" s="97" t="s">
        <v>98</v>
      </c>
      <c r="AU169" s="97" t="s">
        <v>80</v>
      </c>
      <c r="AY169" s="96" t="s">
        <v>100</v>
      </c>
      <c r="BK169" s="98">
        <f>BK170</f>
        <v>0</v>
      </c>
    </row>
    <row r="170" spans="2:65" s="16" customFormat="1" ht="20.45" customHeight="1">
      <c r="B170" s="62"/>
      <c r="C170" s="108">
        <v>31</v>
      </c>
      <c r="D170" s="108" t="s">
        <v>105</v>
      </c>
      <c r="E170" s="109" t="s">
        <v>207</v>
      </c>
      <c r="F170" s="618" t="s">
        <v>208</v>
      </c>
      <c r="G170" s="619"/>
      <c r="H170" s="619"/>
      <c r="I170" s="619"/>
      <c r="J170" s="110" t="s">
        <v>120</v>
      </c>
      <c r="K170" s="111">
        <v>18.945</v>
      </c>
      <c r="L170" s="620">
        <v>0</v>
      </c>
      <c r="M170" s="619"/>
      <c r="N170" s="621">
        <f>ROUND(L170*K170,2)</f>
        <v>0</v>
      </c>
      <c r="O170" s="622"/>
      <c r="P170" s="622"/>
      <c r="Q170" s="622"/>
      <c r="R170" s="64"/>
      <c r="T170" s="103" t="s">
        <v>17</v>
      </c>
      <c r="U170" s="104" t="s">
        <v>33</v>
      </c>
      <c r="V170" s="18"/>
      <c r="W170" s="105">
        <f>V170*K170</f>
        <v>0</v>
      </c>
      <c r="X170" s="105">
        <v>0</v>
      </c>
      <c r="Y170" s="105">
        <f>X170*K170</f>
        <v>0</v>
      </c>
      <c r="Z170" s="105">
        <v>0</v>
      </c>
      <c r="AA170" s="106">
        <f>Z170*K170</f>
        <v>0</v>
      </c>
      <c r="AR170" s="7" t="s">
        <v>128</v>
      </c>
      <c r="AT170" s="7" t="s">
        <v>105</v>
      </c>
      <c r="AU170" s="7" t="s">
        <v>9</v>
      </c>
      <c r="AY170" s="7" t="s">
        <v>100</v>
      </c>
      <c r="BE170" s="107">
        <f>IF(U170="základní",N170,0)</f>
        <v>0</v>
      </c>
      <c r="BF170" s="107">
        <f>IF(U170="snížená",N170,0)</f>
        <v>0</v>
      </c>
      <c r="BG170" s="107">
        <f>IF(U170="zákl. přenesená",N170,0)</f>
        <v>0</v>
      </c>
      <c r="BH170" s="107">
        <f>IF(U170="sníž. přenesená",N170,0)</f>
        <v>0</v>
      </c>
      <c r="BI170" s="107">
        <f>IF(U170="nulová",N170,0)</f>
        <v>0</v>
      </c>
      <c r="BJ170" s="7" t="s">
        <v>80</v>
      </c>
      <c r="BK170" s="107">
        <f>ROUND(L170*K170,2)</f>
        <v>0</v>
      </c>
      <c r="BL170" s="7" t="s">
        <v>104</v>
      </c>
      <c r="BM170" s="7" t="s">
        <v>517</v>
      </c>
    </row>
    <row r="171" spans="2:63" s="88" customFormat="1" ht="29.85" customHeight="1">
      <c r="B171" s="89"/>
      <c r="C171" s="90"/>
      <c r="D171" s="99" t="s">
        <v>60</v>
      </c>
      <c r="E171" s="99"/>
      <c r="F171" s="99"/>
      <c r="G171" s="99"/>
      <c r="H171" s="99"/>
      <c r="I171" s="99"/>
      <c r="J171" s="99"/>
      <c r="K171" s="99"/>
      <c r="L171" s="99"/>
      <c r="M171" s="99"/>
      <c r="N171" s="653">
        <f>N172</f>
        <v>0</v>
      </c>
      <c r="O171" s="654"/>
      <c r="P171" s="654"/>
      <c r="Q171" s="654"/>
      <c r="R171" s="92"/>
      <c r="T171" s="93"/>
      <c r="U171" s="90"/>
      <c r="V171" s="90"/>
      <c r="W171" s="94">
        <f>W172</f>
        <v>0</v>
      </c>
      <c r="X171" s="90"/>
      <c r="Y171" s="94">
        <f>Y172</f>
        <v>0</v>
      </c>
      <c r="Z171" s="90"/>
      <c r="AA171" s="95">
        <f>AA172</f>
        <v>0</v>
      </c>
      <c r="AR171" s="96" t="s">
        <v>80</v>
      </c>
      <c r="AT171" s="97" t="s">
        <v>98</v>
      </c>
      <c r="AU171" s="97" t="s">
        <v>80</v>
      </c>
      <c r="AY171" s="96" t="s">
        <v>100</v>
      </c>
      <c r="BK171" s="98">
        <f>BK172</f>
        <v>0</v>
      </c>
    </row>
    <row r="172" spans="2:65" s="16" customFormat="1" ht="20.45" customHeight="1">
      <c r="B172" s="62"/>
      <c r="C172" s="108">
        <v>32</v>
      </c>
      <c r="D172" s="108" t="s">
        <v>105</v>
      </c>
      <c r="E172" s="109" t="s">
        <v>210</v>
      </c>
      <c r="F172" s="618" t="s">
        <v>211</v>
      </c>
      <c r="G172" s="619"/>
      <c r="H172" s="619"/>
      <c r="I172" s="619"/>
      <c r="J172" s="110" t="s">
        <v>120</v>
      </c>
      <c r="K172" s="111">
        <v>33.66</v>
      </c>
      <c r="L172" s="620">
        <v>0</v>
      </c>
      <c r="M172" s="619"/>
      <c r="N172" s="621">
        <f>ROUND(L172*K172,2)</f>
        <v>0</v>
      </c>
      <c r="O172" s="622"/>
      <c r="P172" s="622"/>
      <c r="Q172" s="622"/>
      <c r="R172" s="64"/>
      <c r="T172" s="103" t="s">
        <v>17</v>
      </c>
      <c r="U172" s="104" t="s">
        <v>33</v>
      </c>
      <c r="V172" s="18"/>
      <c r="W172" s="105">
        <f>V172*K172</f>
        <v>0</v>
      </c>
      <c r="X172" s="105">
        <v>0</v>
      </c>
      <c r="Y172" s="105">
        <f>X172*K172</f>
        <v>0</v>
      </c>
      <c r="Z172" s="105">
        <v>0</v>
      </c>
      <c r="AA172" s="106">
        <f>Z172*K172</f>
        <v>0</v>
      </c>
      <c r="AR172" s="7" t="s">
        <v>128</v>
      </c>
      <c r="AT172" s="7" t="s">
        <v>105</v>
      </c>
      <c r="AU172" s="7" t="s">
        <v>9</v>
      </c>
      <c r="AY172" s="7" t="s">
        <v>100</v>
      </c>
      <c r="BE172" s="107">
        <f>IF(U172="základní",N172,0)</f>
        <v>0</v>
      </c>
      <c r="BF172" s="107">
        <f>IF(U172="snížená",N172,0)</f>
        <v>0</v>
      </c>
      <c r="BG172" s="107">
        <f>IF(U172="zákl. přenesená",N172,0)</f>
        <v>0</v>
      </c>
      <c r="BH172" s="107">
        <f>IF(U172="sníž. přenesená",N172,0)</f>
        <v>0</v>
      </c>
      <c r="BI172" s="107">
        <f>IF(U172="nulová",N172,0)</f>
        <v>0</v>
      </c>
      <c r="BJ172" s="7" t="s">
        <v>80</v>
      </c>
      <c r="BK172" s="107">
        <f>ROUND(L172*K172,2)</f>
        <v>0</v>
      </c>
      <c r="BL172" s="7" t="s">
        <v>104</v>
      </c>
      <c r="BM172" s="7" t="s">
        <v>518</v>
      </c>
    </row>
    <row r="173" spans="2:63" s="88" customFormat="1" ht="29.85" customHeight="1">
      <c r="B173" s="89"/>
      <c r="C173" s="90"/>
      <c r="D173" s="99" t="s">
        <v>61</v>
      </c>
      <c r="E173" s="99"/>
      <c r="F173" s="99"/>
      <c r="G173" s="99"/>
      <c r="H173" s="99"/>
      <c r="I173" s="99"/>
      <c r="J173" s="99"/>
      <c r="K173" s="99"/>
      <c r="L173" s="99"/>
      <c r="M173" s="99"/>
      <c r="N173" s="653">
        <f>SUM(N174:Q179)</f>
        <v>0</v>
      </c>
      <c r="O173" s="654"/>
      <c r="P173" s="654"/>
      <c r="Q173" s="654"/>
      <c r="R173" s="92"/>
      <c r="T173" s="93"/>
      <c r="U173" s="90"/>
      <c r="V173" s="90"/>
      <c r="W173" s="94">
        <f>SUM(W174:W179)</f>
        <v>0</v>
      </c>
      <c r="X173" s="90"/>
      <c r="Y173" s="94">
        <f>SUM(Y174:Y179)</f>
        <v>0</v>
      </c>
      <c r="Z173" s="90"/>
      <c r="AA173" s="95">
        <f>SUM(AA174:AA179)</f>
        <v>5.4472000000000005</v>
      </c>
      <c r="AR173" s="96" t="s">
        <v>80</v>
      </c>
      <c r="AT173" s="97" t="s">
        <v>98</v>
      </c>
      <c r="AU173" s="97" t="s">
        <v>80</v>
      </c>
      <c r="AY173" s="96" t="s">
        <v>100</v>
      </c>
      <c r="BK173" s="98">
        <f>SUM(BK174:BK179)</f>
        <v>0</v>
      </c>
    </row>
    <row r="174" spans="2:65" s="16" customFormat="1" ht="40.15" customHeight="1">
      <c r="B174" s="62"/>
      <c r="C174" s="100">
        <v>33</v>
      </c>
      <c r="D174" s="100" t="s">
        <v>101</v>
      </c>
      <c r="E174" s="101" t="s">
        <v>213</v>
      </c>
      <c r="F174" s="660" t="s">
        <v>214</v>
      </c>
      <c r="G174" s="622"/>
      <c r="H174" s="622"/>
      <c r="I174" s="622"/>
      <c r="J174" s="102" t="s">
        <v>160</v>
      </c>
      <c r="K174" s="112">
        <v>2.476</v>
      </c>
      <c r="L174" s="661">
        <v>0</v>
      </c>
      <c r="M174" s="622"/>
      <c r="N174" s="662">
        <f aca="true" t="shared" si="25" ref="N174:N179">ROUND(L174*K174,2)</f>
        <v>0</v>
      </c>
      <c r="O174" s="622"/>
      <c r="P174" s="622"/>
      <c r="Q174" s="622"/>
      <c r="R174" s="64"/>
      <c r="T174" s="103" t="s">
        <v>17</v>
      </c>
      <c r="U174" s="104" t="s">
        <v>33</v>
      </c>
      <c r="V174" s="18"/>
      <c r="W174" s="105">
        <f aca="true" t="shared" si="26" ref="W174:W179">V174*K174</f>
        <v>0</v>
      </c>
      <c r="X174" s="105">
        <v>0</v>
      </c>
      <c r="Y174" s="105">
        <f aca="true" t="shared" si="27" ref="Y174:Y179">X174*K174</f>
        <v>0</v>
      </c>
      <c r="Z174" s="105">
        <v>2.2</v>
      </c>
      <c r="AA174" s="106">
        <f aca="true" t="shared" si="28" ref="AA174:AA179">Z174*K174</f>
        <v>5.4472000000000005</v>
      </c>
      <c r="AR174" s="7" t="s">
        <v>104</v>
      </c>
      <c r="AT174" s="7" t="s">
        <v>101</v>
      </c>
      <c r="AU174" s="7" t="s">
        <v>9</v>
      </c>
      <c r="AY174" s="7" t="s">
        <v>100</v>
      </c>
      <c r="BE174" s="107">
        <f aca="true" t="shared" si="29" ref="BE174:BE179">IF(U174="základní",N174,0)</f>
        <v>0</v>
      </c>
      <c r="BF174" s="107">
        <f aca="true" t="shared" si="30" ref="BF174:BF179">IF(U174="snížená",N174,0)</f>
        <v>0</v>
      </c>
      <c r="BG174" s="107">
        <f aca="true" t="shared" si="31" ref="BG174:BG179">IF(U174="zákl. přenesená",N174,0)</f>
        <v>0</v>
      </c>
      <c r="BH174" s="107">
        <f aca="true" t="shared" si="32" ref="BH174:BH179">IF(U174="sníž. přenesená",N174,0)</f>
        <v>0</v>
      </c>
      <c r="BI174" s="107">
        <f aca="true" t="shared" si="33" ref="BI174:BI179">IF(U174="nulová",N174,0)</f>
        <v>0</v>
      </c>
      <c r="BJ174" s="7" t="s">
        <v>80</v>
      </c>
      <c r="BK174" s="107">
        <f aca="true" t="shared" si="34" ref="BK174:BK179">ROUND(L174*K174,2)</f>
        <v>0</v>
      </c>
      <c r="BL174" s="7" t="s">
        <v>104</v>
      </c>
      <c r="BM174" s="7" t="s">
        <v>519</v>
      </c>
    </row>
    <row r="175" spans="2:65" s="16" customFormat="1" ht="20.45" customHeight="1">
      <c r="B175" s="62"/>
      <c r="C175" s="108">
        <v>34</v>
      </c>
      <c r="D175" s="108" t="s">
        <v>105</v>
      </c>
      <c r="E175" s="109" t="s">
        <v>216</v>
      </c>
      <c r="F175" s="618" t="s">
        <v>217</v>
      </c>
      <c r="G175" s="619"/>
      <c r="H175" s="619"/>
      <c r="I175" s="619"/>
      <c r="J175" s="110" t="s">
        <v>120</v>
      </c>
      <c r="K175" s="111">
        <v>60.936</v>
      </c>
      <c r="L175" s="620">
        <v>0</v>
      </c>
      <c r="M175" s="619"/>
      <c r="N175" s="621">
        <f t="shared" si="25"/>
        <v>0</v>
      </c>
      <c r="O175" s="622"/>
      <c r="P175" s="622"/>
      <c r="Q175" s="622"/>
      <c r="R175" s="64"/>
      <c r="T175" s="103" t="s">
        <v>17</v>
      </c>
      <c r="U175" s="104" t="s">
        <v>33</v>
      </c>
      <c r="V175" s="18"/>
      <c r="W175" s="105">
        <f t="shared" si="26"/>
        <v>0</v>
      </c>
      <c r="X175" s="105">
        <v>0</v>
      </c>
      <c r="Y175" s="105">
        <f t="shared" si="27"/>
        <v>0</v>
      </c>
      <c r="Z175" s="105">
        <v>0</v>
      </c>
      <c r="AA175" s="106">
        <f t="shared" si="28"/>
        <v>0</v>
      </c>
      <c r="AR175" s="7" t="s">
        <v>128</v>
      </c>
      <c r="AT175" s="7" t="s">
        <v>105</v>
      </c>
      <c r="AU175" s="7" t="s">
        <v>9</v>
      </c>
      <c r="AY175" s="7" t="s">
        <v>100</v>
      </c>
      <c r="BE175" s="107">
        <f t="shared" si="29"/>
        <v>0</v>
      </c>
      <c r="BF175" s="107">
        <f t="shared" si="30"/>
        <v>0</v>
      </c>
      <c r="BG175" s="107">
        <f t="shared" si="31"/>
        <v>0</v>
      </c>
      <c r="BH175" s="107">
        <f t="shared" si="32"/>
        <v>0</v>
      </c>
      <c r="BI175" s="107">
        <f t="shared" si="33"/>
        <v>0</v>
      </c>
      <c r="BJ175" s="7" t="s">
        <v>80</v>
      </c>
      <c r="BK175" s="107">
        <f t="shared" si="34"/>
        <v>0</v>
      </c>
      <c r="BL175" s="7" t="s">
        <v>104</v>
      </c>
      <c r="BM175" s="7" t="s">
        <v>520</v>
      </c>
    </row>
    <row r="176" spans="2:65" s="16" customFormat="1" ht="20.45" customHeight="1">
      <c r="B176" s="62"/>
      <c r="C176" s="100">
        <v>35</v>
      </c>
      <c r="D176" s="108" t="s">
        <v>105</v>
      </c>
      <c r="E176" s="109" t="s">
        <v>219</v>
      </c>
      <c r="F176" s="618" t="s">
        <v>220</v>
      </c>
      <c r="G176" s="619"/>
      <c r="H176" s="619"/>
      <c r="I176" s="619"/>
      <c r="J176" s="110" t="s">
        <v>160</v>
      </c>
      <c r="K176" s="111">
        <v>0.194</v>
      </c>
      <c r="L176" s="620">
        <v>0</v>
      </c>
      <c r="M176" s="619"/>
      <c r="N176" s="621">
        <f t="shared" si="25"/>
        <v>0</v>
      </c>
      <c r="O176" s="622"/>
      <c r="P176" s="622"/>
      <c r="Q176" s="622"/>
      <c r="R176" s="64"/>
      <c r="T176" s="103" t="s">
        <v>17</v>
      </c>
      <c r="U176" s="104" t="s">
        <v>33</v>
      </c>
      <c r="V176" s="18"/>
      <c r="W176" s="105">
        <f t="shared" si="26"/>
        <v>0</v>
      </c>
      <c r="X176" s="105">
        <v>0</v>
      </c>
      <c r="Y176" s="105">
        <f t="shared" si="27"/>
        <v>0</v>
      </c>
      <c r="Z176" s="105">
        <v>0</v>
      </c>
      <c r="AA176" s="106">
        <f t="shared" si="28"/>
        <v>0</v>
      </c>
      <c r="AR176" s="7" t="s">
        <v>128</v>
      </c>
      <c r="AT176" s="7" t="s">
        <v>105</v>
      </c>
      <c r="AU176" s="7" t="s">
        <v>9</v>
      </c>
      <c r="AY176" s="7" t="s">
        <v>100</v>
      </c>
      <c r="BE176" s="107">
        <f t="shared" si="29"/>
        <v>0</v>
      </c>
      <c r="BF176" s="107">
        <f t="shared" si="30"/>
        <v>0</v>
      </c>
      <c r="BG176" s="107">
        <f t="shared" si="31"/>
        <v>0</v>
      </c>
      <c r="BH176" s="107">
        <f t="shared" si="32"/>
        <v>0</v>
      </c>
      <c r="BI176" s="107">
        <f t="shared" si="33"/>
        <v>0</v>
      </c>
      <c r="BJ176" s="7" t="s">
        <v>80</v>
      </c>
      <c r="BK176" s="107">
        <f t="shared" si="34"/>
        <v>0</v>
      </c>
      <c r="BL176" s="7" t="s">
        <v>104</v>
      </c>
      <c r="BM176" s="7" t="s">
        <v>521</v>
      </c>
    </row>
    <row r="177" spans="2:65" s="16" customFormat="1" ht="28.9" customHeight="1">
      <c r="B177" s="62"/>
      <c r="C177" s="108">
        <v>36</v>
      </c>
      <c r="D177" s="100" t="s">
        <v>101</v>
      </c>
      <c r="E177" s="101" t="s">
        <v>222</v>
      </c>
      <c r="F177" s="660" t="s">
        <v>223</v>
      </c>
      <c r="G177" s="622"/>
      <c r="H177" s="622"/>
      <c r="I177" s="622"/>
      <c r="J177" s="102" t="s">
        <v>120</v>
      </c>
      <c r="K177" s="112">
        <v>20.63</v>
      </c>
      <c r="L177" s="661">
        <v>0</v>
      </c>
      <c r="M177" s="622"/>
      <c r="N177" s="662">
        <f t="shared" si="25"/>
        <v>0</v>
      </c>
      <c r="O177" s="622"/>
      <c r="P177" s="622"/>
      <c r="Q177" s="622"/>
      <c r="R177" s="64"/>
      <c r="T177" s="103" t="s">
        <v>17</v>
      </c>
      <c r="U177" s="104" t="s">
        <v>33</v>
      </c>
      <c r="V177" s="18"/>
      <c r="W177" s="105">
        <f t="shared" si="26"/>
        <v>0</v>
      </c>
      <c r="X177" s="105">
        <v>0</v>
      </c>
      <c r="Y177" s="105">
        <f t="shared" si="27"/>
        <v>0</v>
      </c>
      <c r="Z177" s="105">
        <v>0</v>
      </c>
      <c r="AA177" s="106">
        <f t="shared" si="28"/>
        <v>0</v>
      </c>
      <c r="AR177" s="7" t="s">
        <v>104</v>
      </c>
      <c r="AT177" s="7" t="s">
        <v>101</v>
      </c>
      <c r="AU177" s="7" t="s">
        <v>9</v>
      </c>
      <c r="AY177" s="7" t="s">
        <v>100</v>
      </c>
      <c r="BE177" s="107">
        <f t="shared" si="29"/>
        <v>0</v>
      </c>
      <c r="BF177" s="107">
        <f t="shared" si="30"/>
        <v>0</v>
      </c>
      <c r="BG177" s="107">
        <f t="shared" si="31"/>
        <v>0</v>
      </c>
      <c r="BH177" s="107">
        <f t="shared" si="32"/>
        <v>0</v>
      </c>
      <c r="BI177" s="107">
        <f t="shared" si="33"/>
        <v>0</v>
      </c>
      <c r="BJ177" s="7" t="s">
        <v>80</v>
      </c>
      <c r="BK177" s="107">
        <f t="shared" si="34"/>
        <v>0</v>
      </c>
      <c r="BL177" s="7" t="s">
        <v>104</v>
      </c>
      <c r="BM177" s="7" t="s">
        <v>522</v>
      </c>
    </row>
    <row r="178" spans="2:65" s="16" customFormat="1" ht="20.45" customHeight="1">
      <c r="B178" s="62"/>
      <c r="C178" s="100">
        <v>37</v>
      </c>
      <c r="D178" s="108" t="s">
        <v>105</v>
      </c>
      <c r="E178" s="109" t="s">
        <v>225</v>
      </c>
      <c r="F178" s="618" t="s">
        <v>226</v>
      </c>
      <c r="G178" s="619"/>
      <c r="H178" s="619"/>
      <c r="I178" s="619"/>
      <c r="J178" s="110" t="s">
        <v>107</v>
      </c>
      <c r="K178" s="111">
        <v>11</v>
      </c>
      <c r="L178" s="620">
        <v>0</v>
      </c>
      <c r="M178" s="619"/>
      <c r="N178" s="621">
        <f t="shared" si="25"/>
        <v>0</v>
      </c>
      <c r="O178" s="622"/>
      <c r="P178" s="622"/>
      <c r="Q178" s="622"/>
      <c r="R178" s="64"/>
      <c r="T178" s="103" t="s">
        <v>17</v>
      </c>
      <c r="U178" s="104" t="s">
        <v>33</v>
      </c>
      <c r="V178" s="18"/>
      <c r="W178" s="105">
        <f t="shared" si="26"/>
        <v>0</v>
      </c>
      <c r="X178" s="105">
        <v>0</v>
      </c>
      <c r="Y178" s="105">
        <f t="shared" si="27"/>
        <v>0</v>
      </c>
      <c r="Z178" s="105">
        <v>0</v>
      </c>
      <c r="AA178" s="106">
        <f t="shared" si="28"/>
        <v>0</v>
      </c>
      <c r="AR178" s="7" t="s">
        <v>128</v>
      </c>
      <c r="AT178" s="7" t="s">
        <v>105</v>
      </c>
      <c r="AU178" s="7" t="s">
        <v>9</v>
      </c>
      <c r="AY178" s="7" t="s">
        <v>100</v>
      </c>
      <c r="BE178" s="107">
        <f t="shared" si="29"/>
        <v>0</v>
      </c>
      <c r="BF178" s="107">
        <f t="shared" si="30"/>
        <v>0</v>
      </c>
      <c r="BG178" s="107">
        <f t="shared" si="31"/>
        <v>0</v>
      </c>
      <c r="BH178" s="107">
        <f t="shared" si="32"/>
        <v>0</v>
      </c>
      <c r="BI178" s="107">
        <f t="shared" si="33"/>
        <v>0</v>
      </c>
      <c r="BJ178" s="7" t="s">
        <v>80</v>
      </c>
      <c r="BK178" s="107">
        <f t="shared" si="34"/>
        <v>0</v>
      </c>
      <c r="BL178" s="7" t="s">
        <v>104</v>
      </c>
      <c r="BM178" s="7" t="s">
        <v>523</v>
      </c>
    </row>
    <row r="179" spans="2:65" s="16" customFormat="1" ht="20.45" customHeight="1">
      <c r="B179" s="62"/>
      <c r="C179" s="108">
        <v>38</v>
      </c>
      <c r="D179" s="108" t="s">
        <v>105</v>
      </c>
      <c r="E179" s="109" t="s">
        <v>228</v>
      </c>
      <c r="F179" s="618" t="s">
        <v>229</v>
      </c>
      <c r="G179" s="619"/>
      <c r="H179" s="619"/>
      <c r="I179" s="619"/>
      <c r="J179" s="110" t="s">
        <v>120</v>
      </c>
      <c r="K179" s="111">
        <v>14.184</v>
      </c>
      <c r="L179" s="620">
        <v>0</v>
      </c>
      <c r="M179" s="619"/>
      <c r="N179" s="621">
        <f t="shared" si="25"/>
        <v>0</v>
      </c>
      <c r="O179" s="622"/>
      <c r="P179" s="622"/>
      <c r="Q179" s="622"/>
      <c r="R179" s="64"/>
      <c r="T179" s="103" t="s">
        <v>17</v>
      </c>
      <c r="U179" s="104" t="s">
        <v>33</v>
      </c>
      <c r="V179" s="18"/>
      <c r="W179" s="105">
        <f t="shared" si="26"/>
        <v>0</v>
      </c>
      <c r="X179" s="105">
        <v>0</v>
      </c>
      <c r="Y179" s="105">
        <f t="shared" si="27"/>
        <v>0</v>
      </c>
      <c r="Z179" s="105">
        <v>0</v>
      </c>
      <c r="AA179" s="106">
        <f t="shared" si="28"/>
        <v>0</v>
      </c>
      <c r="AR179" s="7" t="s">
        <v>128</v>
      </c>
      <c r="AT179" s="7" t="s">
        <v>105</v>
      </c>
      <c r="AU179" s="7" t="s">
        <v>9</v>
      </c>
      <c r="AY179" s="7" t="s">
        <v>100</v>
      </c>
      <c r="BE179" s="107">
        <f t="shared" si="29"/>
        <v>0</v>
      </c>
      <c r="BF179" s="107">
        <f t="shared" si="30"/>
        <v>0</v>
      </c>
      <c r="BG179" s="107">
        <f t="shared" si="31"/>
        <v>0</v>
      </c>
      <c r="BH179" s="107">
        <f t="shared" si="32"/>
        <v>0</v>
      </c>
      <c r="BI179" s="107">
        <f t="shared" si="33"/>
        <v>0</v>
      </c>
      <c r="BJ179" s="7" t="s">
        <v>80</v>
      </c>
      <c r="BK179" s="107">
        <f t="shared" si="34"/>
        <v>0</v>
      </c>
      <c r="BL179" s="7" t="s">
        <v>104</v>
      </c>
      <c r="BM179" s="7" t="s">
        <v>524</v>
      </c>
    </row>
    <row r="180" spans="2:63" s="88" customFormat="1" ht="29.85" customHeight="1">
      <c r="B180" s="89"/>
      <c r="C180" s="90"/>
      <c r="D180" s="99" t="s">
        <v>62</v>
      </c>
      <c r="E180" s="99"/>
      <c r="F180" s="99"/>
      <c r="G180" s="99"/>
      <c r="H180" s="99"/>
      <c r="I180" s="99"/>
      <c r="J180" s="99"/>
      <c r="K180" s="99"/>
      <c r="L180" s="99"/>
      <c r="M180" s="99"/>
      <c r="N180" s="653">
        <f>SUM(N181:Q190)</f>
        <v>0</v>
      </c>
      <c r="O180" s="654"/>
      <c r="P180" s="654"/>
      <c r="Q180" s="654"/>
      <c r="R180" s="92"/>
      <c r="T180" s="93"/>
      <c r="U180" s="90"/>
      <c r="V180" s="90"/>
      <c r="W180" s="94">
        <f>SUM(W181:W190)</f>
        <v>0</v>
      </c>
      <c r="X180" s="90"/>
      <c r="Y180" s="94">
        <f>SUM(Y181:Y190)</f>
        <v>0.00311454</v>
      </c>
      <c r="Z180" s="90"/>
      <c r="AA180" s="95">
        <f>SUM(AA181:AA190)</f>
        <v>0.142518</v>
      </c>
      <c r="AR180" s="96" t="s">
        <v>80</v>
      </c>
      <c r="AT180" s="97" t="s">
        <v>98</v>
      </c>
      <c r="AU180" s="97" t="s">
        <v>80</v>
      </c>
      <c r="AY180" s="96" t="s">
        <v>100</v>
      </c>
      <c r="BK180" s="98">
        <f>SUM(BK181:BK190)</f>
        <v>0</v>
      </c>
    </row>
    <row r="181" spans="2:65" s="16" customFormat="1" ht="20.45" customHeight="1">
      <c r="B181" s="62"/>
      <c r="C181" s="108">
        <v>39</v>
      </c>
      <c r="D181" s="108" t="s">
        <v>105</v>
      </c>
      <c r="E181" s="109" t="s">
        <v>231</v>
      </c>
      <c r="F181" s="618" t="s">
        <v>232</v>
      </c>
      <c r="G181" s="619"/>
      <c r="H181" s="619"/>
      <c r="I181" s="619"/>
      <c r="J181" s="110" t="s">
        <v>120</v>
      </c>
      <c r="K181" s="111">
        <v>1.68</v>
      </c>
      <c r="L181" s="620">
        <v>0</v>
      </c>
      <c r="M181" s="619"/>
      <c r="N181" s="621">
        <f aca="true" t="shared" si="35" ref="N181:N190">ROUND(L181*K181,2)</f>
        <v>0</v>
      </c>
      <c r="O181" s="622"/>
      <c r="P181" s="622"/>
      <c r="Q181" s="622"/>
      <c r="R181" s="64"/>
      <c r="T181" s="103" t="s">
        <v>17</v>
      </c>
      <c r="U181" s="104" t="s">
        <v>33</v>
      </c>
      <c r="V181" s="18"/>
      <c r="W181" s="105">
        <f aca="true" t="shared" si="36" ref="W181:W190">V181*K181</f>
        <v>0</v>
      </c>
      <c r="X181" s="105">
        <v>0</v>
      </c>
      <c r="Y181" s="105">
        <f aca="true" t="shared" si="37" ref="Y181:Y190">X181*K181</f>
        <v>0</v>
      </c>
      <c r="Z181" s="105">
        <v>0</v>
      </c>
      <c r="AA181" s="106">
        <f aca="true" t="shared" si="38" ref="AA181:AA190">Z181*K181</f>
        <v>0</v>
      </c>
      <c r="AR181" s="7" t="s">
        <v>128</v>
      </c>
      <c r="AT181" s="7" t="s">
        <v>105</v>
      </c>
      <c r="AU181" s="7" t="s">
        <v>9</v>
      </c>
      <c r="AY181" s="7" t="s">
        <v>100</v>
      </c>
      <c r="BE181" s="107">
        <f aca="true" t="shared" si="39" ref="BE181:BE190">IF(U181="základní",N181,0)</f>
        <v>0</v>
      </c>
      <c r="BF181" s="107">
        <f aca="true" t="shared" si="40" ref="BF181:BF190">IF(U181="snížená",N181,0)</f>
        <v>0</v>
      </c>
      <c r="BG181" s="107">
        <f aca="true" t="shared" si="41" ref="BG181:BG190">IF(U181="zákl. přenesená",N181,0)</f>
        <v>0</v>
      </c>
      <c r="BH181" s="107">
        <f aca="true" t="shared" si="42" ref="BH181:BH190">IF(U181="sníž. přenesená",N181,0)</f>
        <v>0</v>
      </c>
      <c r="BI181" s="107">
        <f aca="true" t="shared" si="43" ref="BI181:BI190">IF(U181="nulová",N181,0)</f>
        <v>0</v>
      </c>
      <c r="BJ181" s="7" t="s">
        <v>80</v>
      </c>
      <c r="BK181" s="107">
        <f aca="true" t="shared" si="44" ref="BK181:BK190">ROUND(L181*K181,2)</f>
        <v>0</v>
      </c>
      <c r="BL181" s="7" t="s">
        <v>104</v>
      </c>
      <c r="BM181" s="7" t="s">
        <v>525</v>
      </c>
    </row>
    <row r="182" spans="2:65" s="16" customFormat="1" ht="28.9" customHeight="1">
      <c r="B182" s="62"/>
      <c r="C182" s="108">
        <v>40</v>
      </c>
      <c r="D182" s="108" t="s">
        <v>105</v>
      </c>
      <c r="E182" s="109" t="s">
        <v>234</v>
      </c>
      <c r="F182" s="618" t="s">
        <v>235</v>
      </c>
      <c r="G182" s="619"/>
      <c r="H182" s="619"/>
      <c r="I182" s="619"/>
      <c r="J182" s="110" t="s">
        <v>107</v>
      </c>
      <c r="K182" s="111">
        <v>2</v>
      </c>
      <c r="L182" s="620">
        <v>0</v>
      </c>
      <c r="M182" s="619"/>
      <c r="N182" s="621">
        <f t="shared" si="35"/>
        <v>0</v>
      </c>
      <c r="O182" s="622"/>
      <c r="P182" s="622"/>
      <c r="Q182" s="622"/>
      <c r="R182" s="64"/>
      <c r="T182" s="103" t="s">
        <v>17</v>
      </c>
      <c r="U182" s="104" t="s">
        <v>33</v>
      </c>
      <c r="V182" s="18"/>
      <c r="W182" s="105">
        <f t="shared" si="36"/>
        <v>0</v>
      </c>
      <c r="X182" s="105">
        <v>0</v>
      </c>
      <c r="Y182" s="105">
        <f t="shared" si="37"/>
        <v>0</v>
      </c>
      <c r="Z182" s="105">
        <v>0</v>
      </c>
      <c r="AA182" s="106">
        <f t="shared" si="38"/>
        <v>0</v>
      </c>
      <c r="AR182" s="7" t="s">
        <v>128</v>
      </c>
      <c r="AT182" s="7" t="s">
        <v>105</v>
      </c>
      <c r="AU182" s="7" t="s">
        <v>9</v>
      </c>
      <c r="AY182" s="7" t="s">
        <v>100</v>
      </c>
      <c r="BE182" s="107">
        <f t="shared" si="39"/>
        <v>0</v>
      </c>
      <c r="BF182" s="107">
        <f t="shared" si="40"/>
        <v>0</v>
      </c>
      <c r="BG182" s="107">
        <f t="shared" si="41"/>
        <v>0</v>
      </c>
      <c r="BH182" s="107">
        <f t="shared" si="42"/>
        <v>0</v>
      </c>
      <c r="BI182" s="107">
        <f t="shared" si="43"/>
        <v>0</v>
      </c>
      <c r="BJ182" s="7" t="s">
        <v>80</v>
      </c>
      <c r="BK182" s="107">
        <f t="shared" si="44"/>
        <v>0</v>
      </c>
      <c r="BL182" s="7" t="s">
        <v>104</v>
      </c>
      <c r="BM182" s="7" t="s">
        <v>526</v>
      </c>
    </row>
    <row r="183" spans="2:65" s="16" customFormat="1" ht="20.45" customHeight="1">
      <c r="B183" s="62"/>
      <c r="C183" s="108">
        <v>41</v>
      </c>
      <c r="D183" s="108" t="s">
        <v>105</v>
      </c>
      <c r="E183" s="109" t="s">
        <v>237</v>
      </c>
      <c r="F183" s="618" t="s">
        <v>238</v>
      </c>
      <c r="G183" s="619"/>
      <c r="H183" s="619"/>
      <c r="I183" s="619"/>
      <c r="J183" s="110" t="s">
        <v>131</v>
      </c>
      <c r="K183" s="111">
        <v>4</v>
      </c>
      <c r="L183" s="620">
        <v>0</v>
      </c>
      <c r="M183" s="619"/>
      <c r="N183" s="621">
        <f t="shared" si="35"/>
        <v>0</v>
      </c>
      <c r="O183" s="622"/>
      <c r="P183" s="622"/>
      <c r="Q183" s="622"/>
      <c r="R183" s="64"/>
      <c r="T183" s="103" t="s">
        <v>17</v>
      </c>
      <c r="U183" s="104" t="s">
        <v>33</v>
      </c>
      <c r="V183" s="18"/>
      <c r="W183" s="105">
        <f t="shared" si="36"/>
        <v>0</v>
      </c>
      <c r="X183" s="105">
        <v>0</v>
      </c>
      <c r="Y183" s="105">
        <f t="shared" si="37"/>
        <v>0</v>
      </c>
      <c r="Z183" s="105">
        <v>0</v>
      </c>
      <c r="AA183" s="106">
        <f t="shared" si="38"/>
        <v>0</v>
      </c>
      <c r="AR183" s="7" t="s">
        <v>128</v>
      </c>
      <c r="AT183" s="7" t="s">
        <v>105</v>
      </c>
      <c r="AU183" s="7" t="s">
        <v>9</v>
      </c>
      <c r="AY183" s="7" t="s">
        <v>100</v>
      </c>
      <c r="BE183" s="107">
        <f t="shared" si="39"/>
        <v>0</v>
      </c>
      <c r="BF183" s="107">
        <f t="shared" si="40"/>
        <v>0</v>
      </c>
      <c r="BG183" s="107">
        <f t="shared" si="41"/>
        <v>0</v>
      </c>
      <c r="BH183" s="107">
        <f t="shared" si="42"/>
        <v>0</v>
      </c>
      <c r="BI183" s="107">
        <f t="shared" si="43"/>
        <v>0</v>
      </c>
      <c r="BJ183" s="7" t="s">
        <v>80</v>
      </c>
      <c r="BK183" s="107">
        <f t="shared" si="44"/>
        <v>0</v>
      </c>
      <c r="BL183" s="7" t="s">
        <v>104</v>
      </c>
      <c r="BM183" s="7" t="s">
        <v>527</v>
      </c>
    </row>
    <row r="184" spans="2:65" s="16" customFormat="1" ht="28.9" customHeight="1">
      <c r="B184" s="62"/>
      <c r="C184" s="108">
        <v>42</v>
      </c>
      <c r="D184" s="108" t="s">
        <v>105</v>
      </c>
      <c r="E184" s="109" t="s">
        <v>240</v>
      </c>
      <c r="F184" s="618" t="s">
        <v>241</v>
      </c>
      <c r="G184" s="619"/>
      <c r="H184" s="619"/>
      <c r="I184" s="619"/>
      <c r="J184" s="110" t="s">
        <v>131</v>
      </c>
      <c r="K184" s="111">
        <v>4.5</v>
      </c>
      <c r="L184" s="620">
        <v>0</v>
      </c>
      <c r="M184" s="619"/>
      <c r="N184" s="621">
        <f t="shared" si="35"/>
        <v>0</v>
      </c>
      <c r="O184" s="622"/>
      <c r="P184" s="622"/>
      <c r="Q184" s="622"/>
      <c r="R184" s="64"/>
      <c r="T184" s="103" t="s">
        <v>17</v>
      </c>
      <c r="U184" s="104" t="s">
        <v>33</v>
      </c>
      <c r="V184" s="18"/>
      <c r="W184" s="105">
        <f t="shared" si="36"/>
        <v>0</v>
      </c>
      <c r="X184" s="105">
        <v>0</v>
      </c>
      <c r="Y184" s="105">
        <f t="shared" si="37"/>
        <v>0</v>
      </c>
      <c r="Z184" s="105">
        <v>0</v>
      </c>
      <c r="AA184" s="106">
        <f t="shared" si="38"/>
        <v>0</v>
      </c>
      <c r="AR184" s="7" t="s">
        <v>128</v>
      </c>
      <c r="AT184" s="7" t="s">
        <v>105</v>
      </c>
      <c r="AU184" s="7" t="s">
        <v>9</v>
      </c>
      <c r="AY184" s="7" t="s">
        <v>100</v>
      </c>
      <c r="BE184" s="107">
        <f t="shared" si="39"/>
        <v>0</v>
      </c>
      <c r="BF184" s="107">
        <f t="shared" si="40"/>
        <v>0</v>
      </c>
      <c r="BG184" s="107">
        <f t="shared" si="41"/>
        <v>0</v>
      </c>
      <c r="BH184" s="107">
        <f t="shared" si="42"/>
        <v>0</v>
      </c>
      <c r="BI184" s="107">
        <f t="shared" si="43"/>
        <v>0</v>
      </c>
      <c r="BJ184" s="7" t="s">
        <v>80</v>
      </c>
      <c r="BK184" s="107">
        <f t="shared" si="44"/>
        <v>0</v>
      </c>
      <c r="BL184" s="7" t="s">
        <v>104</v>
      </c>
      <c r="BM184" s="7" t="s">
        <v>528</v>
      </c>
    </row>
    <row r="185" spans="2:65" s="16" customFormat="1" ht="28.9" customHeight="1">
      <c r="B185" s="62"/>
      <c r="C185" s="108">
        <v>43</v>
      </c>
      <c r="D185" s="100" t="s">
        <v>101</v>
      </c>
      <c r="E185" s="101" t="s">
        <v>243</v>
      </c>
      <c r="F185" s="660" t="s">
        <v>244</v>
      </c>
      <c r="G185" s="622"/>
      <c r="H185" s="622"/>
      <c r="I185" s="622"/>
      <c r="J185" s="102" t="s">
        <v>131</v>
      </c>
      <c r="K185" s="112">
        <v>1.5</v>
      </c>
      <c r="L185" s="661">
        <v>0</v>
      </c>
      <c r="M185" s="622"/>
      <c r="N185" s="662">
        <f t="shared" si="35"/>
        <v>0</v>
      </c>
      <c r="O185" s="622"/>
      <c r="P185" s="622"/>
      <c r="Q185" s="622"/>
      <c r="R185" s="64"/>
      <c r="T185" s="103" t="s">
        <v>17</v>
      </c>
      <c r="U185" s="104" t="s">
        <v>33</v>
      </c>
      <c r="V185" s="18"/>
      <c r="W185" s="105">
        <f t="shared" si="36"/>
        <v>0</v>
      </c>
      <c r="X185" s="105">
        <v>0.00074</v>
      </c>
      <c r="Y185" s="105">
        <f t="shared" si="37"/>
        <v>0.0011099999999999999</v>
      </c>
      <c r="Z185" s="105">
        <v>0.008</v>
      </c>
      <c r="AA185" s="106">
        <f t="shared" si="38"/>
        <v>0.012</v>
      </c>
      <c r="AR185" s="7" t="s">
        <v>104</v>
      </c>
      <c r="AT185" s="7" t="s">
        <v>101</v>
      </c>
      <c r="AU185" s="7" t="s">
        <v>9</v>
      </c>
      <c r="AY185" s="7" t="s">
        <v>100</v>
      </c>
      <c r="BE185" s="107">
        <f t="shared" si="39"/>
        <v>0</v>
      </c>
      <c r="BF185" s="107">
        <f t="shared" si="40"/>
        <v>0</v>
      </c>
      <c r="BG185" s="107">
        <f t="shared" si="41"/>
        <v>0</v>
      </c>
      <c r="BH185" s="107">
        <f t="shared" si="42"/>
        <v>0</v>
      </c>
      <c r="BI185" s="107">
        <f t="shared" si="43"/>
        <v>0</v>
      </c>
      <c r="BJ185" s="7" t="s">
        <v>80</v>
      </c>
      <c r="BK185" s="107">
        <f t="shared" si="44"/>
        <v>0</v>
      </c>
      <c r="BL185" s="7" t="s">
        <v>104</v>
      </c>
      <c r="BM185" s="7" t="s">
        <v>529</v>
      </c>
    </row>
    <row r="186" spans="2:65" s="16" customFormat="1" ht="28.9" customHeight="1">
      <c r="B186" s="62"/>
      <c r="C186" s="108">
        <v>44</v>
      </c>
      <c r="D186" s="100" t="s">
        <v>101</v>
      </c>
      <c r="E186" s="101" t="s">
        <v>246</v>
      </c>
      <c r="F186" s="660" t="s">
        <v>247</v>
      </c>
      <c r="G186" s="622"/>
      <c r="H186" s="622"/>
      <c r="I186" s="622"/>
      <c r="J186" s="102" t="s">
        <v>131</v>
      </c>
      <c r="K186" s="112">
        <v>0.75</v>
      </c>
      <c r="L186" s="661">
        <v>0</v>
      </c>
      <c r="M186" s="622"/>
      <c r="N186" s="662">
        <f t="shared" si="35"/>
        <v>0</v>
      </c>
      <c r="O186" s="622"/>
      <c r="P186" s="622"/>
      <c r="Q186" s="622"/>
      <c r="R186" s="64"/>
      <c r="T186" s="103" t="s">
        <v>17</v>
      </c>
      <c r="U186" s="104" t="s">
        <v>33</v>
      </c>
      <c r="V186" s="18"/>
      <c r="W186" s="105">
        <f t="shared" si="36"/>
        <v>0</v>
      </c>
      <c r="X186" s="105">
        <v>0.00107</v>
      </c>
      <c r="Y186" s="105">
        <f t="shared" si="37"/>
        <v>0.0008025</v>
      </c>
      <c r="Z186" s="105">
        <v>0.045</v>
      </c>
      <c r="AA186" s="106">
        <f t="shared" si="38"/>
        <v>0.03375</v>
      </c>
      <c r="AR186" s="7" t="s">
        <v>104</v>
      </c>
      <c r="AT186" s="7" t="s">
        <v>101</v>
      </c>
      <c r="AU186" s="7" t="s">
        <v>9</v>
      </c>
      <c r="AY186" s="7" t="s">
        <v>100</v>
      </c>
      <c r="BE186" s="107">
        <f t="shared" si="39"/>
        <v>0</v>
      </c>
      <c r="BF186" s="107">
        <f t="shared" si="40"/>
        <v>0</v>
      </c>
      <c r="BG186" s="107">
        <f t="shared" si="41"/>
        <v>0</v>
      </c>
      <c r="BH186" s="107">
        <f t="shared" si="42"/>
        <v>0</v>
      </c>
      <c r="BI186" s="107">
        <f t="shared" si="43"/>
        <v>0</v>
      </c>
      <c r="BJ186" s="7" t="s">
        <v>80</v>
      </c>
      <c r="BK186" s="107">
        <f t="shared" si="44"/>
        <v>0</v>
      </c>
      <c r="BL186" s="7" t="s">
        <v>104</v>
      </c>
      <c r="BM186" s="7" t="s">
        <v>530</v>
      </c>
    </row>
    <row r="187" spans="2:65" s="16" customFormat="1" ht="28.9" customHeight="1">
      <c r="B187" s="62"/>
      <c r="C187" s="108">
        <v>45</v>
      </c>
      <c r="D187" s="100" t="s">
        <v>101</v>
      </c>
      <c r="E187" s="101" t="s">
        <v>249</v>
      </c>
      <c r="F187" s="660" t="s">
        <v>250</v>
      </c>
      <c r="G187" s="622"/>
      <c r="H187" s="622"/>
      <c r="I187" s="622"/>
      <c r="J187" s="102" t="s">
        <v>131</v>
      </c>
      <c r="K187" s="112">
        <v>0.252</v>
      </c>
      <c r="L187" s="661">
        <v>0</v>
      </c>
      <c r="M187" s="622"/>
      <c r="N187" s="662">
        <f t="shared" si="35"/>
        <v>0</v>
      </c>
      <c r="O187" s="622"/>
      <c r="P187" s="622"/>
      <c r="Q187" s="622"/>
      <c r="R187" s="64"/>
      <c r="T187" s="103" t="s">
        <v>17</v>
      </c>
      <c r="U187" s="104" t="s">
        <v>33</v>
      </c>
      <c r="V187" s="18"/>
      <c r="W187" s="105">
        <f t="shared" si="36"/>
        <v>0</v>
      </c>
      <c r="X187" s="105">
        <v>0.00477</v>
      </c>
      <c r="Y187" s="105">
        <f t="shared" si="37"/>
        <v>0.00120204</v>
      </c>
      <c r="Z187" s="105">
        <v>0.384</v>
      </c>
      <c r="AA187" s="106">
        <f t="shared" si="38"/>
        <v>0.096768</v>
      </c>
      <c r="AR187" s="7" t="s">
        <v>104</v>
      </c>
      <c r="AT187" s="7" t="s">
        <v>101</v>
      </c>
      <c r="AU187" s="7" t="s">
        <v>9</v>
      </c>
      <c r="AY187" s="7" t="s">
        <v>100</v>
      </c>
      <c r="BE187" s="107">
        <f t="shared" si="39"/>
        <v>0</v>
      </c>
      <c r="BF187" s="107">
        <f t="shared" si="40"/>
        <v>0</v>
      </c>
      <c r="BG187" s="107">
        <f t="shared" si="41"/>
        <v>0</v>
      </c>
      <c r="BH187" s="107">
        <f t="shared" si="42"/>
        <v>0</v>
      </c>
      <c r="BI187" s="107">
        <f t="shared" si="43"/>
        <v>0</v>
      </c>
      <c r="BJ187" s="7" t="s">
        <v>80</v>
      </c>
      <c r="BK187" s="107">
        <f t="shared" si="44"/>
        <v>0</v>
      </c>
      <c r="BL187" s="7" t="s">
        <v>104</v>
      </c>
      <c r="BM187" s="7" t="s">
        <v>531</v>
      </c>
    </row>
    <row r="188" spans="2:65" s="16" customFormat="1" ht="28.9" customHeight="1">
      <c r="B188" s="62"/>
      <c r="C188" s="108">
        <v>46</v>
      </c>
      <c r="D188" s="108" t="s">
        <v>105</v>
      </c>
      <c r="E188" s="109" t="s">
        <v>252</v>
      </c>
      <c r="F188" s="618" t="s">
        <v>253</v>
      </c>
      <c r="G188" s="619"/>
      <c r="H188" s="619"/>
      <c r="I188" s="619"/>
      <c r="J188" s="110" t="s">
        <v>120</v>
      </c>
      <c r="K188" s="111">
        <v>3.52</v>
      </c>
      <c r="L188" s="620">
        <v>0</v>
      </c>
      <c r="M188" s="619"/>
      <c r="N188" s="621">
        <f t="shared" si="35"/>
        <v>0</v>
      </c>
      <c r="O188" s="622"/>
      <c r="P188" s="622"/>
      <c r="Q188" s="622"/>
      <c r="R188" s="64"/>
      <c r="T188" s="103" t="s">
        <v>17</v>
      </c>
      <c r="U188" s="104" t="s">
        <v>33</v>
      </c>
      <c r="V188" s="18"/>
      <c r="W188" s="105">
        <f t="shared" si="36"/>
        <v>0</v>
      </c>
      <c r="X188" s="105">
        <v>0</v>
      </c>
      <c r="Y188" s="105">
        <f t="shared" si="37"/>
        <v>0</v>
      </c>
      <c r="Z188" s="105">
        <v>0</v>
      </c>
      <c r="AA188" s="106">
        <f t="shared" si="38"/>
        <v>0</v>
      </c>
      <c r="AR188" s="7" t="s">
        <v>128</v>
      </c>
      <c r="AT188" s="7" t="s">
        <v>105</v>
      </c>
      <c r="AU188" s="7" t="s">
        <v>9</v>
      </c>
      <c r="AY188" s="7" t="s">
        <v>100</v>
      </c>
      <c r="BE188" s="107">
        <f t="shared" si="39"/>
        <v>0</v>
      </c>
      <c r="BF188" s="107">
        <f t="shared" si="40"/>
        <v>0</v>
      </c>
      <c r="BG188" s="107">
        <f t="shared" si="41"/>
        <v>0</v>
      </c>
      <c r="BH188" s="107">
        <f t="shared" si="42"/>
        <v>0</v>
      </c>
      <c r="BI188" s="107">
        <f t="shared" si="43"/>
        <v>0</v>
      </c>
      <c r="BJ188" s="7" t="s">
        <v>80</v>
      </c>
      <c r="BK188" s="107">
        <f t="shared" si="44"/>
        <v>0</v>
      </c>
      <c r="BL188" s="7" t="s">
        <v>104</v>
      </c>
      <c r="BM188" s="7" t="s">
        <v>532</v>
      </c>
    </row>
    <row r="189" spans="2:65" s="16" customFormat="1" ht="28.9" customHeight="1">
      <c r="B189" s="62"/>
      <c r="C189" s="108">
        <v>47</v>
      </c>
      <c r="D189" s="108" t="s">
        <v>105</v>
      </c>
      <c r="E189" s="109" t="s">
        <v>255</v>
      </c>
      <c r="F189" s="618" t="s">
        <v>256</v>
      </c>
      <c r="G189" s="619"/>
      <c r="H189" s="619"/>
      <c r="I189" s="619"/>
      <c r="J189" s="110" t="s">
        <v>120</v>
      </c>
      <c r="K189" s="111">
        <v>80.298</v>
      </c>
      <c r="L189" s="620">
        <v>0</v>
      </c>
      <c r="M189" s="619"/>
      <c r="N189" s="621">
        <f t="shared" si="35"/>
        <v>0</v>
      </c>
      <c r="O189" s="622"/>
      <c r="P189" s="622"/>
      <c r="Q189" s="622"/>
      <c r="R189" s="64"/>
      <c r="T189" s="103" t="s">
        <v>17</v>
      </c>
      <c r="U189" s="104" t="s">
        <v>33</v>
      </c>
      <c r="V189" s="18"/>
      <c r="W189" s="105">
        <f t="shared" si="36"/>
        <v>0</v>
      </c>
      <c r="X189" s="105">
        <v>0</v>
      </c>
      <c r="Y189" s="105">
        <f t="shared" si="37"/>
        <v>0</v>
      </c>
      <c r="Z189" s="105">
        <v>0</v>
      </c>
      <c r="AA189" s="106">
        <f t="shared" si="38"/>
        <v>0</v>
      </c>
      <c r="AR189" s="7" t="s">
        <v>128</v>
      </c>
      <c r="AT189" s="7" t="s">
        <v>105</v>
      </c>
      <c r="AU189" s="7" t="s">
        <v>9</v>
      </c>
      <c r="AY189" s="7" t="s">
        <v>100</v>
      </c>
      <c r="BE189" s="107">
        <f t="shared" si="39"/>
        <v>0</v>
      </c>
      <c r="BF189" s="107">
        <f t="shared" si="40"/>
        <v>0</v>
      </c>
      <c r="BG189" s="107">
        <f t="shared" si="41"/>
        <v>0</v>
      </c>
      <c r="BH189" s="107">
        <f t="shared" si="42"/>
        <v>0</v>
      </c>
      <c r="BI189" s="107">
        <f t="shared" si="43"/>
        <v>0</v>
      </c>
      <c r="BJ189" s="7" t="s">
        <v>80</v>
      </c>
      <c r="BK189" s="107">
        <f t="shared" si="44"/>
        <v>0</v>
      </c>
      <c r="BL189" s="7" t="s">
        <v>104</v>
      </c>
      <c r="BM189" s="7" t="s">
        <v>533</v>
      </c>
    </row>
    <row r="190" spans="2:65" s="16" customFormat="1" ht="20.45" customHeight="1">
      <c r="B190" s="62"/>
      <c r="C190" s="108">
        <v>48</v>
      </c>
      <c r="D190" s="108" t="s">
        <v>105</v>
      </c>
      <c r="E190" s="109" t="s">
        <v>258</v>
      </c>
      <c r="F190" s="618" t="s">
        <v>259</v>
      </c>
      <c r="G190" s="619"/>
      <c r="H190" s="619"/>
      <c r="I190" s="619"/>
      <c r="J190" s="110" t="s">
        <v>120</v>
      </c>
      <c r="K190" s="111">
        <v>33</v>
      </c>
      <c r="L190" s="620">
        <v>0</v>
      </c>
      <c r="M190" s="619"/>
      <c r="N190" s="621">
        <f t="shared" si="35"/>
        <v>0</v>
      </c>
      <c r="O190" s="622"/>
      <c r="P190" s="622"/>
      <c r="Q190" s="622"/>
      <c r="R190" s="64"/>
      <c r="T190" s="103" t="s">
        <v>17</v>
      </c>
      <c r="U190" s="104" t="s">
        <v>33</v>
      </c>
      <c r="V190" s="18"/>
      <c r="W190" s="105">
        <f t="shared" si="36"/>
        <v>0</v>
      </c>
      <c r="X190" s="105">
        <v>0</v>
      </c>
      <c r="Y190" s="105">
        <f t="shared" si="37"/>
        <v>0</v>
      </c>
      <c r="Z190" s="105">
        <v>0</v>
      </c>
      <c r="AA190" s="106">
        <f t="shared" si="38"/>
        <v>0</v>
      </c>
      <c r="AR190" s="7" t="s">
        <v>128</v>
      </c>
      <c r="AT190" s="7" t="s">
        <v>105</v>
      </c>
      <c r="AU190" s="7" t="s">
        <v>9</v>
      </c>
      <c r="AY190" s="7" t="s">
        <v>100</v>
      </c>
      <c r="BE190" s="107">
        <f t="shared" si="39"/>
        <v>0</v>
      </c>
      <c r="BF190" s="107">
        <f t="shared" si="40"/>
        <v>0</v>
      </c>
      <c r="BG190" s="107">
        <f t="shared" si="41"/>
        <v>0</v>
      </c>
      <c r="BH190" s="107">
        <f t="shared" si="42"/>
        <v>0</v>
      </c>
      <c r="BI190" s="107">
        <f t="shared" si="43"/>
        <v>0</v>
      </c>
      <c r="BJ190" s="7" t="s">
        <v>80</v>
      </c>
      <c r="BK190" s="107">
        <f t="shared" si="44"/>
        <v>0</v>
      </c>
      <c r="BL190" s="7" t="s">
        <v>104</v>
      </c>
      <c r="BM190" s="7" t="s">
        <v>534</v>
      </c>
    </row>
    <row r="191" spans="2:63" s="88" customFormat="1" ht="29.85" customHeight="1">
      <c r="B191" s="89"/>
      <c r="C191" s="90"/>
      <c r="D191" s="99" t="s">
        <v>63</v>
      </c>
      <c r="E191" s="99"/>
      <c r="F191" s="99"/>
      <c r="G191" s="99"/>
      <c r="H191" s="99"/>
      <c r="I191" s="99"/>
      <c r="J191" s="99"/>
      <c r="K191" s="99"/>
      <c r="L191" s="99"/>
      <c r="M191" s="99"/>
      <c r="N191" s="653">
        <f>N192</f>
        <v>0</v>
      </c>
      <c r="O191" s="654"/>
      <c r="P191" s="654"/>
      <c r="Q191" s="654"/>
      <c r="R191" s="92"/>
      <c r="T191" s="93"/>
      <c r="U191" s="90"/>
      <c r="V191" s="90"/>
      <c r="W191" s="94">
        <f>W192</f>
        <v>0</v>
      </c>
      <c r="X191" s="90"/>
      <c r="Y191" s="94">
        <f>Y192</f>
        <v>0</v>
      </c>
      <c r="Z191" s="90"/>
      <c r="AA191" s="95">
        <f>AA192</f>
        <v>0</v>
      </c>
      <c r="AR191" s="96" t="s">
        <v>80</v>
      </c>
      <c r="AT191" s="97" t="s">
        <v>98</v>
      </c>
      <c r="AU191" s="97" t="s">
        <v>80</v>
      </c>
      <c r="AY191" s="96" t="s">
        <v>100</v>
      </c>
      <c r="BK191" s="98">
        <f>BK192</f>
        <v>0</v>
      </c>
    </row>
    <row r="192" spans="2:65" s="16" customFormat="1" ht="28.9" customHeight="1">
      <c r="B192" s="62"/>
      <c r="C192" s="108">
        <v>49</v>
      </c>
      <c r="D192" s="108" t="s">
        <v>105</v>
      </c>
      <c r="E192" s="109" t="s">
        <v>261</v>
      </c>
      <c r="F192" s="618" t="s">
        <v>262</v>
      </c>
      <c r="G192" s="619"/>
      <c r="H192" s="619"/>
      <c r="I192" s="619"/>
      <c r="J192" s="110" t="s">
        <v>113</v>
      </c>
      <c r="K192" s="111">
        <v>10.653</v>
      </c>
      <c r="L192" s="620">
        <v>0</v>
      </c>
      <c r="M192" s="619"/>
      <c r="N192" s="621">
        <f>ROUND(L192*K192,2)</f>
        <v>0</v>
      </c>
      <c r="O192" s="622"/>
      <c r="P192" s="622"/>
      <c r="Q192" s="622"/>
      <c r="R192" s="64"/>
      <c r="T192" s="103" t="s">
        <v>17</v>
      </c>
      <c r="U192" s="104" t="s">
        <v>33</v>
      </c>
      <c r="V192" s="18"/>
      <c r="W192" s="105">
        <f>V192*K192</f>
        <v>0</v>
      </c>
      <c r="X192" s="105">
        <v>0</v>
      </c>
      <c r="Y192" s="105">
        <f>X192*K192</f>
        <v>0</v>
      </c>
      <c r="Z192" s="105">
        <v>0</v>
      </c>
      <c r="AA192" s="106">
        <f>Z192*K192</f>
        <v>0</v>
      </c>
      <c r="AR192" s="7" t="s">
        <v>128</v>
      </c>
      <c r="AT192" s="7" t="s">
        <v>105</v>
      </c>
      <c r="AU192" s="7" t="s">
        <v>9</v>
      </c>
      <c r="AY192" s="7" t="s">
        <v>100</v>
      </c>
      <c r="BE192" s="107">
        <f>IF(U192="základní",N192,0)</f>
        <v>0</v>
      </c>
      <c r="BF192" s="107">
        <f>IF(U192="snížená",N192,0)</f>
        <v>0</v>
      </c>
      <c r="BG192" s="107">
        <f>IF(U192="zákl. přenesená",N192,0)</f>
        <v>0</v>
      </c>
      <c r="BH192" s="107">
        <f>IF(U192="sníž. přenesená",N192,0)</f>
        <v>0</v>
      </c>
      <c r="BI192" s="107">
        <f>IF(U192="nulová",N192,0)</f>
        <v>0</v>
      </c>
      <c r="BJ192" s="7" t="s">
        <v>80</v>
      </c>
      <c r="BK192" s="107">
        <f>ROUND(L192*K192,2)</f>
        <v>0</v>
      </c>
      <c r="BL192" s="7" t="s">
        <v>104</v>
      </c>
      <c r="BM192" s="7" t="s">
        <v>535</v>
      </c>
    </row>
    <row r="193" spans="2:63" s="88" customFormat="1" ht="37.35" customHeight="1">
      <c r="B193" s="89"/>
      <c r="C193" s="90"/>
      <c r="D193" s="91" t="s">
        <v>64</v>
      </c>
      <c r="E193" s="91"/>
      <c r="F193" s="91"/>
      <c r="G193" s="91"/>
      <c r="H193" s="91"/>
      <c r="I193" s="91"/>
      <c r="J193" s="91"/>
      <c r="K193" s="91"/>
      <c r="L193" s="91"/>
      <c r="M193" s="91"/>
      <c r="N193" s="651">
        <f ca="1">N194+N197+N203+N205+N214+N224+N229+N231+N235</f>
        <v>0</v>
      </c>
      <c r="O193" s="652"/>
      <c r="P193" s="652"/>
      <c r="Q193" s="652"/>
      <c r="R193" s="92"/>
      <c r="T193" s="93"/>
      <c r="U193" s="90"/>
      <c r="V193" s="90"/>
      <c r="W193" s="94">
        <f>W194+W197+W205+W214+W224+W229+W231+W235</f>
        <v>0</v>
      </c>
      <c r="X193" s="90"/>
      <c r="Y193" s="94">
        <f>Y194+Y197+Y205+Y214+Y224+Y229+Y231+Y235</f>
        <v>0.03746099</v>
      </c>
      <c r="Z193" s="90"/>
      <c r="AA193" s="95">
        <f>AA194+AA197+AA205+AA214+AA224+AA229+AA231+AA235</f>
        <v>0.01</v>
      </c>
      <c r="AR193" s="96" t="s">
        <v>9</v>
      </c>
      <c r="AT193" s="97" t="s">
        <v>98</v>
      </c>
      <c r="AU193" s="97" t="s">
        <v>99</v>
      </c>
      <c r="AY193" s="96" t="s">
        <v>100</v>
      </c>
      <c r="BK193" s="98">
        <f ca="1">BK194+BK197+BK205+BK214+BK224+BK229+BK231+BK235</f>
        <v>0</v>
      </c>
    </row>
    <row r="194" spans="2:63" s="88" customFormat="1" ht="19.9" customHeight="1">
      <c r="B194" s="89"/>
      <c r="C194" s="90"/>
      <c r="D194" s="99" t="s">
        <v>65</v>
      </c>
      <c r="E194" s="99"/>
      <c r="F194" s="99"/>
      <c r="G194" s="99"/>
      <c r="H194" s="99"/>
      <c r="I194" s="99"/>
      <c r="J194" s="99"/>
      <c r="K194" s="99"/>
      <c r="L194" s="99"/>
      <c r="M194" s="99"/>
      <c r="N194" s="632">
        <f>SUM(N195:Q196)</f>
        <v>0</v>
      </c>
      <c r="O194" s="633"/>
      <c r="P194" s="633"/>
      <c r="Q194" s="633"/>
      <c r="R194" s="92"/>
      <c r="T194" s="93"/>
      <c r="U194" s="90"/>
      <c r="V194" s="90"/>
      <c r="W194" s="94">
        <f>SUM(W195:W196)</f>
        <v>0</v>
      </c>
      <c r="X194" s="90"/>
      <c r="Y194" s="94">
        <f>SUM(Y195:Y196)</f>
        <v>0</v>
      </c>
      <c r="Z194" s="90"/>
      <c r="AA194" s="95">
        <f>SUM(AA195:AA196)</f>
        <v>0</v>
      </c>
      <c r="AR194" s="96" t="s">
        <v>9</v>
      </c>
      <c r="AT194" s="97" t="s">
        <v>98</v>
      </c>
      <c r="AU194" s="97" t="s">
        <v>80</v>
      </c>
      <c r="AY194" s="96" t="s">
        <v>100</v>
      </c>
      <c r="BK194" s="98">
        <f>SUM(BK195:BK196)</f>
        <v>0</v>
      </c>
    </row>
    <row r="195" spans="2:65" s="16" customFormat="1" ht="28.9" customHeight="1">
      <c r="B195" s="62"/>
      <c r="C195" s="108">
        <v>50</v>
      </c>
      <c r="D195" s="108" t="s">
        <v>105</v>
      </c>
      <c r="E195" s="109" t="s">
        <v>264</v>
      </c>
      <c r="F195" s="618" t="s">
        <v>820</v>
      </c>
      <c r="G195" s="619"/>
      <c r="H195" s="619"/>
      <c r="I195" s="619"/>
      <c r="J195" s="110" t="s">
        <v>120</v>
      </c>
      <c r="K195" s="111">
        <v>36.618</v>
      </c>
      <c r="L195" s="620">
        <v>0</v>
      </c>
      <c r="M195" s="619"/>
      <c r="N195" s="621">
        <f>ROUND(L195*K195,2)</f>
        <v>0</v>
      </c>
      <c r="O195" s="622"/>
      <c r="P195" s="622"/>
      <c r="Q195" s="622"/>
      <c r="R195" s="64"/>
      <c r="T195" s="103" t="s">
        <v>17</v>
      </c>
      <c r="U195" s="104" t="s">
        <v>33</v>
      </c>
      <c r="V195" s="18"/>
      <c r="W195" s="105">
        <f>V195*K195</f>
        <v>0</v>
      </c>
      <c r="X195" s="105">
        <v>0</v>
      </c>
      <c r="Y195" s="105">
        <f>X195*K195</f>
        <v>0</v>
      </c>
      <c r="Z195" s="105">
        <v>0</v>
      </c>
      <c r="AA195" s="106">
        <f>Z195*K195</f>
        <v>0</v>
      </c>
      <c r="AR195" s="7" t="s">
        <v>128</v>
      </c>
      <c r="AT195" s="7" t="s">
        <v>105</v>
      </c>
      <c r="AU195" s="7" t="s">
        <v>9</v>
      </c>
      <c r="AY195" s="7" t="s">
        <v>100</v>
      </c>
      <c r="BE195" s="107">
        <f>IF(U195="základní",N195,0)</f>
        <v>0</v>
      </c>
      <c r="BF195" s="107">
        <f>IF(U195="snížená",N195,0)</f>
        <v>0</v>
      </c>
      <c r="BG195" s="107">
        <f>IF(U195="zákl. přenesená",N195,0)</f>
        <v>0</v>
      </c>
      <c r="BH195" s="107">
        <f>IF(U195="sníž. přenesená",N195,0)</f>
        <v>0</v>
      </c>
      <c r="BI195" s="107">
        <f>IF(U195="nulová",N195,0)</f>
        <v>0</v>
      </c>
      <c r="BJ195" s="7" t="s">
        <v>80</v>
      </c>
      <c r="BK195" s="107">
        <f>ROUND(L195*K195,2)</f>
        <v>0</v>
      </c>
      <c r="BL195" s="7" t="s">
        <v>104</v>
      </c>
      <c r="BM195" s="7" t="s">
        <v>536</v>
      </c>
    </row>
    <row r="196" spans="2:65" s="16" customFormat="1" ht="28.9" customHeight="1">
      <c r="B196" s="62"/>
      <c r="C196" s="108">
        <v>51</v>
      </c>
      <c r="D196" s="108" t="s">
        <v>105</v>
      </c>
      <c r="E196" s="109" t="s">
        <v>266</v>
      </c>
      <c r="F196" s="618" t="s">
        <v>267</v>
      </c>
      <c r="G196" s="619"/>
      <c r="H196" s="619"/>
      <c r="I196" s="619"/>
      <c r="J196" s="110" t="s">
        <v>103</v>
      </c>
      <c r="K196" s="113">
        <v>0</v>
      </c>
      <c r="L196" s="620">
        <v>0</v>
      </c>
      <c r="M196" s="619"/>
      <c r="N196" s="621">
        <f>ROUND(L196*K196,2)</f>
        <v>0</v>
      </c>
      <c r="O196" s="622"/>
      <c r="P196" s="622"/>
      <c r="Q196" s="622"/>
      <c r="R196" s="64"/>
      <c r="T196" s="103" t="s">
        <v>17</v>
      </c>
      <c r="U196" s="104" t="s">
        <v>33</v>
      </c>
      <c r="V196" s="18"/>
      <c r="W196" s="105">
        <f>V196*K196</f>
        <v>0</v>
      </c>
      <c r="X196" s="105">
        <v>0</v>
      </c>
      <c r="Y196" s="105">
        <f>X196*K196</f>
        <v>0</v>
      </c>
      <c r="Z196" s="105">
        <v>0</v>
      </c>
      <c r="AA196" s="106">
        <f>Z196*K196</f>
        <v>0</v>
      </c>
      <c r="AR196" s="7" t="s">
        <v>128</v>
      </c>
      <c r="AT196" s="7" t="s">
        <v>105</v>
      </c>
      <c r="AU196" s="7" t="s">
        <v>9</v>
      </c>
      <c r="AY196" s="7" t="s">
        <v>100</v>
      </c>
      <c r="BE196" s="107">
        <f>IF(U196="základní",N196,0)</f>
        <v>0</v>
      </c>
      <c r="BF196" s="107">
        <f>IF(U196="snížená",N196,0)</f>
        <v>0</v>
      </c>
      <c r="BG196" s="107">
        <f>IF(U196="zákl. přenesená",N196,0)</f>
        <v>0</v>
      </c>
      <c r="BH196" s="107">
        <f>IF(U196="sníž. přenesená",N196,0)</f>
        <v>0</v>
      </c>
      <c r="BI196" s="107">
        <f>IF(U196="nulová",N196,0)</f>
        <v>0</v>
      </c>
      <c r="BJ196" s="7" t="s">
        <v>80</v>
      </c>
      <c r="BK196" s="107">
        <f>ROUND(L196*K196,2)</f>
        <v>0</v>
      </c>
      <c r="BL196" s="7" t="s">
        <v>104</v>
      </c>
      <c r="BM196" s="7" t="s">
        <v>537</v>
      </c>
    </row>
    <row r="197" spans="2:63" s="88" customFormat="1" ht="29.85" customHeight="1">
      <c r="B197" s="89"/>
      <c r="C197" s="90"/>
      <c r="D197" s="99" t="s">
        <v>66</v>
      </c>
      <c r="E197" s="99"/>
      <c r="F197" s="99"/>
      <c r="G197" s="99"/>
      <c r="H197" s="99"/>
      <c r="I197" s="99"/>
      <c r="J197" s="99"/>
      <c r="K197" s="99"/>
      <c r="L197" s="99"/>
      <c r="M197" s="99"/>
      <c r="N197" s="653">
        <f>SUM(N198:Q202)</f>
        <v>0</v>
      </c>
      <c r="O197" s="654"/>
      <c r="P197" s="654"/>
      <c r="Q197" s="654"/>
      <c r="R197" s="92"/>
      <c r="T197" s="93"/>
      <c r="U197" s="90"/>
      <c r="V197" s="90"/>
      <c r="W197" s="94">
        <f>W198+SUM(W199:W203)</f>
        <v>0</v>
      </c>
      <c r="X197" s="90"/>
      <c r="Y197" s="94">
        <f>Y198+SUM(Y199:Y203)</f>
        <v>0.03206099</v>
      </c>
      <c r="Z197" s="90"/>
      <c r="AA197" s="95">
        <f>AA198+SUM(AA199:AA203)</f>
        <v>0</v>
      </c>
      <c r="AR197" s="96" t="s">
        <v>9</v>
      </c>
      <c r="AT197" s="97" t="s">
        <v>98</v>
      </c>
      <c r="AU197" s="97" t="s">
        <v>80</v>
      </c>
      <c r="AY197" s="96" t="s">
        <v>100</v>
      </c>
      <c r="BK197" s="98">
        <f ca="1">BK198+SUM(BK199:BK203)</f>
        <v>0</v>
      </c>
    </row>
    <row r="198" spans="2:65" s="16" customFormat="1" ht="28.9" customHeight="1">
      <c r="B198" s="62"/>
      <c r="C198" s="100">
        <v>52</v>
      </c>
      <c r="D198" s="100" t="s">
        <v>101</v>
      </c>
      <c r="E198" s="101" t="s">
        <v>269</v>
      </c>
      <c r="F198" s="660" t="s">
        <v>270</v>
      </c>
      <c r="G198" s="622"/>
      <c r="H198" s="622"/>
      <c r="I198" s="622"/>
      <c r="J198" s="102" t="s">
        <v>120</v>
      </c>
      <c r="K198" s="112">
        <v>20.63</v>
      </c>
      <c r="L198" s="661">
        <v>0</v>
      </c>
      <c r="M198" s="622"/>
      <c r="N198" s="662">
        <f>ROUND(L198*K198,2)</f>
        <v>0</v>
      </c>
      <c r="O198" s="622"/>
      <c r="P198" s="622"/>
      <c r="Q198" s="622"/>
      <c r="R198" s="64"/>
      <c r="T198" s="103" t="s">
        <v>17</v>
      </c>
      <c r="U198" s="104" t="s">
        <v>33</v>
      </c>
      <c r="V198" s="18"/>
      <c r="W198" s="105">
        <f>V198*K198</f>
        <v>0</v>
      </c>
      <c r="X198" s="105">
        <v>0</v>
      </c>
      <c r="Y198" s="105">
        <f>X198*K198</f>
        <v>0</v>
      </c>
      <c r="Z198" s="105">
        <v>0</v>
      </c>
      <c r="AA198" s="106">
        <f>Z198*K198</f>
        <v>0</v>
      </c>
      <c r="AR198" s="7" t="s">
        <v>154</v>
      </c>
      <c r="AT198" s="7" t="s">
        <v>101</v>
      </c>
      <c r="AU198" s="7" t="s">
        <v>9</v>
      </c>
      <c r="AY198" s="7" t="s">
        <v>100</v>
      </c>
      <c r="BE198" s="107">
        <f>IF(U198="základní",N198,0)</f>
        <v>0</v>
      </c>
      <c r="BF198" s="107">
        <f>IF(U198="snížená",N198,0)</f>
        <v>0</v>
      </c>
      <c r="BG198" s="107">
        <f>IF(U198="zákl. přenesená",N198,0)</f>
        <v>0</v>
      </c>
      <c r="BH198" s="107">
        <f>IF(U198="sníž. přenesená",N198,0)</f>
        <v>0</v>
      </c>
      <c r="BI198" s="107">
        <f>IF(U198="nulová",N198,0)</f>
        <v>0</v>
      </c>
      <c r="BJ198" s="7" t="s">
        <v>80</v>
      </c>
      <c r="BK198" s="107">
        <f>ROUND(L198*K198,2)</f>
        <v>0</v>
      </c>
      <c r="BL198" s="7" t="s">
        <v>154</v>
      </c>
      <c r="BM198" s="7" t="s">
        <v>538</v>
      </c>
    </row>
    <row r="199" spans="2:65" s="16" customFormat="1" ht="28.9" customHeight="1">
      <c r="B199" s="62"/>
      <c r="C199" s="108">
        <v>53</v>
      </c>
      <c r="D199" s="108" t="s">
        <v>105</v>
      </c>
      <c r="E199" s="109" t="s">
        <v>272</v>
      </c>
      <c r="F199" s="618" t="s">
        <v>273</v>
      </c>
      <c r="G199" s="619"/>
      <c r="H199" s="619"/>
      <c r="I199" s="619"/>
      <c r="J199" s="110" t="s">
        <v>120</v>
      </c>
      <c r="K199" s="111">
        <v>21.043</v>
      </c>
      <c r="L199" s="620">
        <v>0</v>
      </c>
      <c r="M199" s="619"/>
      <c r="N199" s="621">
        <f>ROUND(L199*K199,2)</f>
        <v>0</v>
      </c>
      <c r="O199" s="622"/>
      <c r="P199" s="622"/>
      <c r="Q199" s="622"/>
      <c r="R199" s="64"/>
      <c r="T199" s="103" t="s">
        <v>17</v>
      </c>
      <c r="U199" s="104" t="s">
        <v>33</v>
      </c>
      <c r="V199" s="18"/>
      <c r="W199" s="105">
        <f>V199*K199</f>
        <v>0</v>
      </c>
      <c r="X199" s="105">
        <v>0.00125</v>
      </c>
      <c r="Y199" s="105">
        <f>X199*K199</f>
        <v>0.02630375</v>
      </c>
      <c r="Z199" s="105">
        <v>0</v>
      </c>
      <c r="AA199" s="106">
        <f>Z199*K199</f>
        <v>0</v>
      </c>
      <c r="AR199" s="7" t="s">
        <v>206</v>
      </c>
      <c r="AT199" s="7" t="s">
        <v>105</v>
      </c>
      <c r="AU199" s="7" t="s">
        <v>9</v>
      </c>
      <c r="AY199" s="7" t="s">
        <v>100</v>
      </c>
      <c r="BE199" s="107">
        <f>IF(U199="základní",N199,0)</f>
        <v>0</v>
      </c>
      <c r="BF199" s="107">
        <f>IF(U199="snížená",N199,0)</f>
        <v>0</v>
      </c>
      <c r="BG199" s="107">
        <f>IF(U199="zákl. přenesená",N199,0)</f>
        <v>0</v>
      </c>
      <c r="BH199" s="107">
        <f>IF(U199="sníž. přenesená",N199,0)</f>
        <v>0</v>
      </c>
      <c r="BI199" s="107">
        <f>IF(U199="nulová",N199,0)</f>
        <v>0</v>
      </c>
      <c r="BJ199" s="7" t="s">
        <v>80</v>
      </c>
      <c r="BK199" s="107">
        <f>ROUND(L199*K199,2)</f>
        <v>0</v>
      </c>
      <c r="BL199" s="7" t="s">
        <v>154</v>
      </c>
      <c r="BM199" s="7" t="s">
        <v>539</v>
      </c>
    </row>
    <row r="200" spans="2:65" s="16" customFormat="1" ht="28.9" customHeight="1">
      <c r="B200" s="62"/>
      <c r="C200" s="100">
        <v>54</v>
      </c>
      <c r="D200" s="100" t="s">
        <v>101</v>
      </c>
      <c r="E200" s="101" t="s">
        <v>275</v>
      </c>
      <c r="F200" s="660" t="s">
        <v>276</v>
      </c>
      <c r="G200" s="622"/>
      <c r="H200" s="622"/>
      <c r="I200" s="622"/>
      <c r="J200" s="102" t="s">
        <v>131</v>
      </c>
      <c r="K200" s="112">
        <v>46.58</v>
      </c>
      <c r="L200" s="661">
        <v>0</v>
      </c>
      <c r="M200" s="622"/>
      <c r="N200" s="662">
        <f>ROUND(L200*K200,2)</f>
        <v>0</v>
      </c>
      <c r="O200" s="622"/>
      <c r="P200" s="622"/>
      <c r="Q200" s="622"/>
      <c r="R200" s="64"/>
      <c r="T200" s="103" t="s">
        <v>17</v>
      </c>
      <c r="U200" s="104" t="s">
        <v>33</v>
      </c>
      <c r="V200" s="18"/>
      <c r="W200" s="105">
        <f>V200*K200</f>
        <v>0</v>
      </c>
      <c r="X200" s="105">
        <v>0</v>
      </c>
      <c r="Y200" s="105">
        <f>X200*K200</f>
        <v>0</v>
      </c>
      <c r="Z200" s="105">
        <v>0</v>
      </c>
      <c r="AA200" s="106">
        <f>Z200*K200</f>
        <v>0</v>
      </c>
      <c r="AR200" s="7" t="s">
        <v>154</v>
      </c>
      <c r="AT200" s="7" t="s">
        <v>101</v>
      </c>
      <c r="AU200" s="7" t="s">
        <v>9</v>
      </c>
      <c r="AY200" s="7" t="s">
        <v>100</v>
      </c>
      <c r="BE200" s="107">
        <f>IF(U200="základní",N200,0)</f>
        <v>0</v>
      </c>
      <c r="BF200" s="107">
        <f>IF(U200="snížená",N200,0)</f>
        <v>0</v>
      </c>
      <c r="BG200" s="107">
        <f>IF(U200="zákl. přenesená",N200,0)</f>
        <v>0</v>
      </c>
      <c r="BH200" s="107">
        <f>IF(U200="sníž. přenesená",N200,0)</f>
        <v>0</v>
      </c>
      <c r="BI200" s="107">
        <f>IF(U200="nulová",N200,0)</f>
        <v>0</v>
      </c>
      <c r="BJ200" s="7" t="s">
        <v>80</v>
      </c>
      <c r="BK200" s="107">
        <f>ROUND(L200*K200,2)</f>
        <v>0</v>
      </c>
      <c r="BL200" s="7" t="s">
        <v>154</v>
      </c>
      <c r="BM200" s="7" t="s">
        <v>540</v>
      </c>
    </row>
    <row r="201" spans="2:65" s="16" customFormat="1" ht="20.45" customHeight="1">
      <c r="B201" s="62"/>
      <c r="C201" s="108">
        <v>55</v>
      </c>
      <c r="D201" s="108" t="s">
        <v>105</v>
      </c>
      <c r="E201" s="109" t="s">
        <v>278</v>
      </c>
      <c r="F201" s="618" t="s">
        <v>279</v>
      </c>
      <c r="G201" s="619"/>
      <c r="H201" s="619"/>
      <c r="I201" s="619"/>
      <c r="J201" s="110" t="s">
        <v>131</v>
      </c>
      <c r="K201" s="111">
        <v>47.977</v>
      </c>
      <c r="L201" s="620">
        <v>0</v>
      </c>
      <c r="M201" s="619"/>
      <c r="N201" s="621">
        <f>ROUND(L201*K201,2)</f>
        <v>0</v>
      </c>
      <c r="O201" s="622"/>
      <c r="P201" s="622"/>
      <c r="Q201" s="622"/>
      <c r="R201" s="64"/>
      <c r="T201" s="103" t="s">
        <v>17</v>
      </c>
      <c r="U201" s="104" t="s">
        <v>33</v>
      </c>
      <c r="V201" s="18"/>
      <c r="W201" s="105">
        <f>V201*K201</f>
        <v>0</v>
      </c>
      <c r="X201" s="105">
        <v>0.00012</v>
      </c>
      <c r="Y201" s="105">
        <f>X201*K201</f>
        <v>0.005757239999999999</v>
      </c>
      <c r="Z201" s="105">
        <v>0</v>
      </c>
      <c r="AA201" s="106">
        <f>Z201*K201</f>
        <v>0</v>
      </c>
      <c r="AR201" s="7" t="s">
        <v>206</v>
      </c>
      <c r="AT201" s="7" t="s">
        <v>105</v>
      </c>
      <c r="AU201" s="7" t="s">
        <v>9</v>
      </c>
      <c r="AY201" s="7" t="s">
        <v>100</v>
      </c>
      <c r="BE201" s="107">
        <f>IF(U201="základní",N201,0)</f>
        <v>0</v>
      </c>
      <c r="BF201" s="107">
        <f>IF(U201="snížená",N201,0)</f>
        <v>0</v>
      </c>
      <c r="BG201" s="107">
        <f>IF(U201="zákl. přenesená",N201,0)</f>
        <v>0</v>
      </c>
      <c r="BH201" s="107">
        <f>IF(U201="sníž. přenesená",N201,0)</f>
        <v>0</v>
      </c>
      <c r="BI201" s="107">
        <f>IF(U201="nulová",N201,0)</f>
        <v>0</v>
      </c>
      <c r="BJ201" s="7" t="s">
        <v>80</v>
      </c>
      <c r="BK201" s="107">
        <f>ROUND(L201*K201,2)</f>
        <v>0</v>
      </c>
      <c r="BL201" s="7" t="s">
        <v>154</v>
      </c>
      <c r="BM201" s="7" t="s">
        <v>541</v>
      </c>
    </row>
    <row r="202" spans="2:65" s="16" customFormat="1" ht="28.9" customHeight="1">
      <c r="B202" s="62"/>
      <c r="C202" s="100">
        <v>56</v>
      </c>
      <c r="D202" s="100" t="s">
        <v>101</v>
      </c>
      <c r="E202" s="101" t="s">
        <v>281</v>
      </c>
      <c r="F202" s="660" t="s">
        <v>282</v>
      </c>
      <c r="G202" s="622"/>
      <c r="H202" s="622"/>
      <c r="I202" s="622"/>
      <c r="J202" s="102" t="s">
        <v>113</v>
      </c>
      <c r="K202" s="112">
        <v>0.032</v>
      </c>
      <c r="L202" s="661">
        <v>0</v>
      </c>
      <c r="M202" s="622"/>
      <c r="N202" s="662">
        <f>ROUND(L202*K202,2)</f>
        <v>0</v>
      </c>
      <c r="O202" s="622"/>
      <c r="P202" s="622"/>
      <c r="Q202" s="622"/>
      <c r="R202" s="64"/>
      <c r="T202" s="103" t="s">
        <v>17</v>
      </c>
      <c r="U202" s="104" t="s">
        <v>33</v>
      </c>
      <c r="V202" s="18"/>
      <c r="W202" s="105">
        <f>V202*K202</f>
        <v>0</v>
      </c>
      <c r="X202" s="105">
        <v>0</v>
      </c>
      <c r="Y202" s="105">
        <f>X202*K202</f>
        <v>0</v>
      </c>
      <c r="Z202" s="105">
        <v>0</v>
      </c>
      <c r="AA202" s="106">
        <f>Z202*K202</f>
        <v>0</v>
      </c>
      <c r="AR202" s="7" t="s">
        <v>154</v>
      </c>
      <c r="AT202" s="7" t="s">
        <v>101</v>
      </c>
      <c r="AU202" s="7" t="s">
        <v>9</v>
      </c>
      <c r="AY202" s="7" t="s">
        <v>100</v>
      </c>
      <c r="BE202" s="107">
        <f>IF(U202="základní",N202,0)</f>
        <v>0</v>
      </c>
      <c r="BF202" s="107">
        <f>IF(U202="snížená",N202,0)</f>
        <v>0</v>
      </c>
      <c r="BG202" s="107">
        <f>IF(U202="zákl. přenesená",N202,0)</f>
        <v>0</v>
      </c>
      <c r="BH202" s="107">
        <f>IF(U202="sníž. přenesená",N202,0)</f>
        <v>0</v>
      </c>
      <c r="BI202" s="107">
        <f>IF(U202="nulová",N202,0)</f>
        <v>0</v>
      </c>
      <c r="BJ202" s="7" t="s">
        <v>80</v>
      </c>
      <c r="BK202" s="107">
        <f>ROUND(L202*K202,2)</f>
        <v>0</v>
      </c>
      <c r="BL202" s="7" t="s">
        <v>154</v>
      </c>
      <c r="BM202" s="7" t="s">
        <v>542</v>
      </c>
    </row>
    <row r="203" spans="2:63" s="88" customFormat="1" ht="22.35" customHeight="1">
      <c r="B203" s="89"/>
      <c r="C203" s="90"/>
      <c r="D203" s="99" t="s">
        <v>484</v>
      </c>
      <c r="E203" s="99"/>
      <c r="F203" s="99"/>
      <c r="G203" s="99"/>
      <c r="H203" s="99"/>
      <c r="I203" s="99"/>
      <c r="J203" s="99"/>
      <c r="K203" s="99"/>
      <c r="L203" s="99"/>
      <c r="M203" s="99"/>
      <c r="N203" s="653">
        <f ca="1">N204</f>
        <v>0</v>
      </c>
      <c r="O203" s="654"/>
      <c r="P203" s="654"/>
      <c r="Q203" s="654"/>
      <c r="R203" s="92"/>
      <c r="T203" s="93"/>
      <c r="U203" s="90"/>
      <c r="V203" s="90"/>
      <c r="W203" s="94">
        <f>SUM(W204:W204)</f>
        <v>0</v>
      </c>
      <c r="X203" s="90"/>
      <c r="Y203" s="94">
        <f>SUM(Y204:Y204)</f>
        <v>0</v>
      </c>
      <c r="Z203" s="90"/>
      <c r="AA203" s="95">
        <f>SUM(AA204:AA204)</f>
        <v>0</v>
      </c>
      <c r="AR203" s="96" t="s">
        <v>80</v>
      </c>
      <c r="AT203" s="97" t="s">
        <v>98</v>
      </c>
      <c r="AU203" s="97" t="s">
        <v>9</v>
      </c>
      <c r="AY203" s="96" t="s">
        <v>100</v>
      </c>
      <c r="BK203" s="98">
        <f ca="1">SUM(BK204:BK204)</f>
        <v>0</v>
      </c>
    </row>
    <row r="204" spans="2:65" s="16" customFormat="1" ht="28.9" customHeight="1">
      <c r="B204" s="62"/>
      <c r="C204" s="108">
        <v>57</v>
      </c>
      <c r="D204" s="108" t="s">
        <v>105</v>
      </c>
      <c r="E204" s="109" t="s">
        <v>284</v>
      </c>
      <c r="F204" s="618" t="s">
        <v>285</v>
      </c>
      <c r="G204" s="619"/>
      <c r="H204" s="619"/>
      <c r="I204" s="619"/>
      <c r="J204" s="110" t="s">
        <v>286</v>
      </c>
      <c r="K204" s="111">
        <v>1</v>
      </c>
      <c r="L204" s="649">
        <f ca="1">' Pol.ZTI 1NP'!G109</f>
        <v>0</v>
      </c>
      <c r="M204" s="650"/>
      <c r="N204" s="621">
        <f ca="1">ROUND(L204*K204,2)</f>
        <v>0</v>
      </c>
      <c r="O204" s="622"/>
      <c r="P204" s="622"/>
      <c r="Q204" s="622"/>
      <c r="R204" s="64"/>
      <c r="T204" s="103" t="s">
        <v>17</v>
      </c>
      <c r="U204" s="104" t="s">
        <v>33</v>
      </c>
      <c r="V204" s="18"/>
      <c r="W204" s="105">
        <f>V204*K204</f>
        <v>0</v>
      </c>
      <c r="X204" s="105">
        <v>0</v>
      </c>
      <c r="Y204" s="105">
        <f>X204*K204</f>
        <v>0</v>
      </c>
      <c r="Z204" s="105">
        <v>0</v>
      </c>
      <c r="AA204" s="106">
        <f>Z204*K204</f>
        <v>0</v>
      </c>
      <c r="AR204" s="7" t="s">
        <v>128</v>
      </c>
      <c r="AT204" s="7" t="s">
        <v>105</v>
      </c>
      <c r="AU204" s="7" t="s">
        <v>110</v>
      </c>
      <c r="AY204" s="7" t="s">
        <v>100</v>
      </c>
      <c r="BE204" s="107">
        <f ca="1">IF(U204="základní",N204,0)</f>
        <v>0</v>
      </c>
      <c r="BF204" s="107">
        <f ca="1">IF(U204="snížená",N204,0)</f>
        <v>0</v>
      </c>
      <c r="BG204" s="107">
        <f ca="1">IF(U204="zákl. přenesená",N204,0)</f>
        <v>0</v>
      </c>
      <c r="BH204" s="107">
        <f ca="1">IF(U204="sníž. přenesená",N204,0)</f>
        <v>0</v>
      </c>
      <c r="BI204" s="107">
        <f ca="1">IF(U204="nulová",N204,0)</f>
        <v>0</v>
      </c>
      <c r="BJ204" s="7" t="s">
        <v>80</v>
      </c>
      <c r="BK204" s="107">
        <f ca="1">ROUND(L204*K204,2)</f>
        <v>0</v>
      </c>
      <c r="BL204" s="7" t="s">
        <v>104</v>
      </c>
      <c r="BM204" s="7" t="s">
        <v>543</v>
      </c>
    </row>
    <row r="205" spans="2:63" s="88" customFormat="1" ht="29.85" customHeight="1">
      <c r="B205" s="89"/>
      <c r="C205" s="90"/>
      <c r="D205" s="99" t="s">
        <v>68</v>
      </c>
      <c r="E205" s="99"/>
      <c r="F205" s="99"/>
      <c r="G205" s="99"/>
      <c r="H205" s="99"/>
      <c r="I205" s="99"/>
      <c r="J205" s="99"/>
      <c r="K205" s="99"/>
      <c r="L205" s="99"/>
      <c r="M205" s="99"/>
      <c r="N205" s="653">
        <f>SUM(N206:Q213)</f>
        <v>0</v>
      </c>
      <c r="O205" s="654"/>
      <c r="P205" s="654"/>
      <c r="Q205" s="654"/>
      <c r="R205" s="92"/>
      <c r="T205" s="93"/>
      <c r="U205" s="90"/>
      <c r="V205" s="90"/>
      <c r="W205" s="94">
        <f>SUM(W206:W213)</f>
        <v>0</v>
      </c>
      <c r="X205" s="90"/>
      <c r="Y205" s="94">
        <f>SUM(Y206:Y213)</f>
        <v>0.0054</v>
      </c>
      <c r="Z205" s="90"/>
      <c r="AA205" s="95">
        <f>SUM(AA206:AA213)</f>
        <v>0.01</v>
      </c>
      <c r="AR205" s="96" t="s">
        <v>9</v>
      </c>
      <c r="AT205" s="97" t="s">
        <v>98</v>
      </c>
      <c r="AU205" s="97" t="s">
        <v>80</v>
      </c>
      <c r="AY205" s="96" t="s">
        <v>100</v>
      </c>
      <c r="BK205" s="98">
        <f>SUM(BK206:BK213)</f>
        <v>0</v>
      </c>
    </row>
    <row r="206" spans="2:65" s="16" customFormat="1" ht="28.9" customHeight="1">
      <c r="B206" s="62"/>
      <c r="C206" s="100">
        <v>58</v>
      </c>
      <c r="D206" s="100" t="s">
        <v>101</v>
      </c>
      <c r="E206" s="101" t="s">
        <v>288</v>
      </c>
      <c r="F206" s="660" t="s">
        <v>289</v>
      </c>
      <c r="G206" s="622"/>
      <c r="H206" s="622"/>
      <c r="I206" s="622"/>
      <c r="J206" s="102" t="s">
        <v>107</v>
      </c>
      <c r="K206" s="112">
        <v>2</v>
      </c>
      <c r="L206" s="661">
        <v>0</v>
      </c>
      <c r="M206" s="622"/>
      <c r="N206" s="662">
        <f aca="true" t="shared" si="45" ref="N206:N213">ROUND(L206*K206,2)</f>
        <v>0</v>
      </c>
      <c r="O206" s="622"/>
      <c r="P206" s="622"/>
      <c r="Q206" s="622"/>
      <c r="R206" s="64"/>
      <c r="T206" s="103" t="s">
        <v>17</v>
      </c>
      <c r="U206" s="104" t="s">
        <v>33</v>
      </c>
      <c r="V206" s="18"/>
      <c r="W206" s="105">
        <f aca="true" t="shared" si="46" ref="W206:W213">V206*K206</f>
        <v>0</v>
      </c>
      <c r="X206" s="105">
        <v>0</v>
      </c>
      <c r="Y206" s="105">
        <f aca="true" t="shared" si="47" ref="Y206:Y213">X206*K206</f>
        <v>0</v>
      </c>
      <c r="Z206" s="105">
        <v>0.005</v>
      </c>
      <c r="AA206" s="106">
        <f aca="true" t="shared" si="48" ref="AA206:AA213">Z206*K206</f>
        <v>0.01</v>
      </c>
      <c r="AR206" s="7" t="s">
        <v>154</v>
      </c>
      <c r="AT206" s="7" t="s">
        <v>101</v>
      </c>
      <c r="AU206" s="7" t="s">
        <v>9</v>
      </c>
      <c r="AY206" s="7" t="s">
        <v>100</v>
      </c>
      <c r="BE206" s="107">
        <f aca="true" t="shared" si="49" ref="BE206:BE213">IF(U206="základní",N206,0)</f>
        <v>0</v>
      </c>
      <c r="BF206" s="107">
        <f aca="true" t="shared" si="50" ref="BF206:BF213">IF(U206="snížená",N206,0)</f>
        <v>0</v>
      </c>
      <c r="BG206" s="107">
        <f aca="true" t="shared" si="51" ref="BG206:BG213">IF(U206="zákl. přenesená",N206,0)</f>
        <v>0</v>
      </c>
      <c r="BH206" s="107">
        <f aca="true" t="shared" si="52" ref="BH206:BH213">IF(U206="sníž. přenesená",N206,0)</f>
        <v>0</v>
      </c>
      <c r="BI206" s="107">
        <f aca="true" t="shared" si="53" ref="BI206:BI213">IF(U206="nulová",N206,0)</f>
        <v>0</v>
      </c>
      <c r="BJ206" s="7" t="s">
        <v>80</v>
      </c>
      <c r="BK206" s="107">
        <f aca="true" t="shared" si="54" ref="BK206:BK213">ROUND(L206*K206,2)</f>
        <v>0</v>
      </c>
      <c r="BL206" s="7" t="s">
        <v>154</v>
      </c>
      <c r="BM206" s="7" t="s">
        <v>544</v>
      </c>
    </row>
    <row r="207" spans="2:65" s="16" customFormat="1" ht="28.9" customHeight="1">
      <c r="B207" s="62"/>
      <c r="C207" s="100">
        <v>59</v>
      </c>
      <c r="D207" s="100" t="s">
        <v>101</v>
      </c>
      <c r="E207" s="101" t="s">
        <v>291</v>
      </c>
      <c r="F207" s="660" t="s">
        <v>292</v>
      </c>
      <c r="G207" s="622"/>
      <c r="H207" s="622"/>
      <c r="I207" s="622"/>
      <c r="J207" s="102" t="s">
        <v>107</v>
      </c>
      <c r="K207" s="112">
        <v>1</v>
      </c>
      <c r="L207" s="661">
        <v>0</v>
      </c>
      <c r="M207" s="622"/>
      <c r="N207" s="662">
        <f t="shared" si="45"/>
        <v>0</v>
      </c>
      <c r="O207" s="622"/>
      <c r="P207" s="622"/>
      <c r="Q207" s="622"/>
      <c r="R207" s="64"/>
      <c r="T207" s="103" t="s">
        <v>17</v>
      </c>
      <c r="U207" s="104" t="s">
        <v>33</v>
      </c>
      <c r="V207" s="18"/>
      <c r="W207" s="105">
        <f t="shared" si="46"/>
        <v>0</v>
      </c>
      <c r="X207" s="105">
        <v>0</v>
      </c>
      <c r="Y207" s="105">
        <f t="shared" si="47"/>
        <v>0</v>
      </c>
      <c r="Z207" s="105">
        <v>0</v>
      </c>
      <c r="AA207" s="106">
        <f t="shared" si="48"/>
        <v>0</v>
      </c>
      <c r="AR207" s="7" t="s">
        <v>154</v>
      </c>
      <c r="AT207" s="7" t="s">
        <v>101</v>
      </c>
      <c r="AU207" s="7" t="s">
        <v>9</v>
      </c>
      <c r="AY207" s="7" t="s">
        <v>100</v>
      </c>
      <c r="BE207" s="107">
        <f t="shared" si="49"/>
        <v>0</v>
      </c>
      <c r="BF207" s="107">
        <f t="shared" si="50"/>
        <v>0</v>
      </c>
      <c r="BG207" s="107">
        <f t="shared" si="51"/>
        <v>0</v>
      </c>
      <c r="BH207" s="107">
        <f t="shared" si="52"/>
        <v>0</v>
      </c>
      <c r="BI207" s="107">
        <f t="shared" si="53"/>
        <v>0</v>
      </c>
      <c r="BJ207" s="7" t="s">
        <v>80</v>
      </c>
      <c r="BK207" s="107">
        <f t="shared" si="54"/>
        <v>0</v>
      </c>
      <c r="BL207" s="7" t="s">
        <v>154</v>
      </c>
      <c r="BM207" s="7" t="s">
        <v>545</v>
      </c>
    </row>
    <row r="208" spans="2:65" s="16" customFormat="1" ht="28.9" customHeight="1">
      <c r="B208" s="62"/>
      <c r="C208" s="100">
        <v>60</v>
      </c>
      <c r="D208" s="108" t="s">
        <v>105</v>
      </c>
      <c r="E208" s="109" t="s">
        <v>294</v>
      </c>
      <c r="F208" s="618" t="s">
        <v>295</v>
      </c>
      <c r="G208" s="619"/>
      <c r="H208" s="619"/>
      <c r="I208" s="619"/>
      <c r="J208" s="110" t="s">
        <v>131</v>
      </c>
      <c r="K208" s="111">
        <v>1.8</v>
      </c>
      <c r="L208" s="620">
        <v>0</v>
      </c>
      <c r="M208" s="619"/>
      <c r="N208" s="621">
        <f t="shared" si="45"/>
        <v>0</v>
      </c>
      <c r="O208" s="622"/>
      <c r="P208" s="622"/>
      <c r="Q208" s="622"/>
      <c r="R208" s="64"/>
      <c r="T208" s="103" t="s">
        <v>17</v>
      </c>
      <c r="U208" s="104" t="s">
        <v>33</v>
      </c>
      <c r="V208" s="18"/>
      <c r="W208" s="105">
        <f t="shared" si="46"/>
        <v>0</v>
      </c>
      <c r="X208" s="105">
        <v>0.003</v>
      </c>
      <c r="Y208" s="105">
        <f t="shared" si="47"/>
        <v>0.0054</v>
      </c>
      <c r="Z208" s="105">
        <v>0</v>
      </c>
      <c r="AA208" s="106">
        <f t="shared" si="48"/>
        <v>0</v>
      </c>
      <c r="AR208" s="7" t="s">
        <v>206</v>
      </c>
      <c r="AT208" s="7" t="s">
        <v>105</v>
      </c>
      <c r="AU208" s="7" t="s">
        <v>9</v>
      </c>
      <c r="AY208" s="7" t="s">
        <v>100</v>
      </c>
      <c r="BE208" s="107">
        <f t="shared" si="49"/>
        <v>0</v>
      </c>
      <c r="BF208" s="107">
        <f t="shared" si="50"/>
        <v>0</v>
      </c>
      <c r="BG208" s="107">
        <f t="shared" si="51"/>
        <v>0</v>
      </c>
      <c r="BH208" s="107">
        <f t="shared" si="52"/>
        <v>0</v>
      </c>
      <c r="BI208" s="107">
        <f t="shared" si="53"/>
        <v>0</v>
      </c>
      <c r="BJ208" s="7" t="s">
        <v>80</v>
      </c>
      <c r="BK208" s="107">
        <f t="shared" si="54"/>
        <v>0</v>
      </c>
      <c r="BL208" s="7" t="s">
        <v>154</v>
      </c>
      <c r="BM208" s="7" t="s">
        <v>546</v>
      </c>
    </row>
    <row r="209" spans="2:65" s="16" customFormat="1" ht="28.9" customHeight="1">
      <c r="B209" s="62"/>
      <c r="C209" s="100">
        <v>61</v>
      </c>
      <c r="D209" s="108" t="s">
        <v>105</v>
      </c>
      <c r="E209" s="109" t="s">
        <v>297</v>
      </c>
      <c r="F209" s="618" t="s">
        <v>298</v>
      </c>
      <c r="G209" s="619"/>
      <c r="H209" s="619"/>
      <c r="I209" s="619"/>
      <c r="J209" s="110" t="s">
        <v>107</v>
      </c>
      <c r="K209" s="111">
        <v>3</v>
      </c>
      <c r="L209" s="620">
        <v>0</v>
      </c>
      <c r="M209" s="619"/>
      <c r="N209" s="621">
        <f t="shared" si="45"/>
        <v>0</v>
      </c>
      <c r="O209" s="622"/>
      <c r="P209" s="622"/>
      <c r="Q209" s="622"/>
      <c r="R209" s="64"/>
      <c r="T209" s="103" t="s">
        <v>17</v>
      </c>
      <c r="U209" s="104" t="s">
        <v>33</v>
      </c>
      <c r="V209" s="18"/>
      <c r="W209" s="105">
        <f t="shared" si="46"/>
        <v>0</v>
      </c>
      <c r="X209" s="105">
        <v>0</v>
      </c>
      <c r="Y209" s="105">
        <f t="shared" si="47"/>
        <v>0</v>
      </c>
      <c r="Z209" s="105">
        <v>0</v>
      </c>
      <c r="AA209" s="106">
        <f t="shared" si="48"/>
        <v>0</v>
      </c>
      <c r="AR209" s="7" t="s">
        <v>128</v>
      </c>
      <c r="AT209" s="7" t="s">
        <v>105</v>
      </c>
      <c r="AU209" s="7" t="s">
        <v>9</v>
      </c>
      <c r="AY209" s="7" t="s">
        <v>100</v>
      </c>
      <c r="BE209" s="107">
        <f t="shared" si="49"/>
        <v>0</v>
      </c>
      <c r="BF209" s="107">
        <f t="shared" si="50"/>
        <v>0</v>
      </c>
      <c r="BG209" s="107">
        <f t="shared" si="51"/>
        <v>0</v>
      </c>
      <c r="BH209" s="107">
        <f t="shared" si="52"/>
        <v>0</v>
      </c>
      <c r="BI209" s="107">
        <f t="shared" si="53"/>
        <v>0</v>
      </c>
      <c r="BJ209" s="7" t="s">
        <v>80</v>
      </c>
      <c r="BK209" s="107">
        <f t="shared" si="54"/>
        <v>0</v>
      </c>
      <c r="BL209" s="7" t="s">
        <v>104</v>
      </c>
      <c r="BM209" s="7" t="s">
        <v>547</v>
      </c>
    </row>
    <row r="210" spans="2:65" s="16" customFormat="1" ht="28.9" customHeight="1">
      <c r="B210" s="62"/>
      <c r="C210" s="100">
        <v>62</v>
      </c>
      <c r="D210" s="108" t="s">
        <v>105</v>
      </c>
      <c r="E210" s="109" t="s">
        <v>548</v>
      </c>
      <c r="F210" s="618" t="s">
        <v>549</v>
      </c>
      <c r="G210" s="619"/>
      <c r="H210" s="619"/>
      <c r="I210" s="619"/>
      <c r="J210" s="110" t="s">
        <v>107</v>
      </c>
      <c r="K210" s="111">
        <v>1</v>
      </c>
      <c r="L210" s="620">
        <v>0</v>
      </c>
      <c r="M210" s="619"/>
      <c r="N210" s="621">
        <f t="shared" si="45"/>
        <v>0</v>
      </c>
      <c r="O210" s="622"/>
      <c r="P210" s="622"/>
      <c r="Q210" s="622"/>
      <c r="R210" s="64"/>
      <c r="T210" s="103" t="s">
        <v>17</v>
      </c>
      <c r="U210" s="104" t="s">
        <v>33</v>
      </c>
      <c r="V210" s="18"/>
      <c r="W210" s="105">
        <f t="shared" si="46"/>
        <v>0</v>
      </c>
      <c r="X210" s="105">
        <v>0</v>
      </c>
      <c r="Y210" s="105">
        <f t="shared" si="47"/>
        <v>0</v>
      </c>
      <c r="Z210" s="105">
        <v>0</v>
      </c>
      <c r="AA210" s="106">
        <f t="shared" si="48"/>
        <v>0</v>
      </c>
      <c r="AR210" s="7" t="s">
        <v>128</v>
      </c>
      <c r="AT210" s="7" t="s">
        <v>105</v>
      </c>
      <c r="AU210" s="7" t="s">
        <v>9</v>
      </c>
      <c r="AY210" s="7" t="s">
        <v>100</v>
      </c>
      <c r="BE210" s="107">
        <f t="shared" si="49"/>
        <v>0</v>
      </c>
      <c r="BF210" s="107">
        <f t="shared" si="50"/>
        <v>0</v>
      </c>
      <c r="BG210" s="107">
        <f t="shared" si="51"/>
        <v>0</v>
      </c>
      <c r="BH210" s="107">
        <f t="shared" si="52"/>
        <v>0</v>
      </c>
      <c r="BI210" s="107">
        <f t="shared" si="53"/>
        <v>0</v>
      </c>
      <c r="BJ210" s="7" t="s">
        <v>80</v>
      </c>
      <c r="BK210" s="107">
        <f t="shared" si="54"/>
        <v>0</v>
      </c>
      <c r="BL210" s="7" t="s">
        <v>104</v>
      </c>
      <c r="BM210" s="7" t="s">
        <v>550</v>
      </c>
    </row>
    <row r="211" spans="2:65" s="16" customFormat="1" ht="28.9" customHeight="1">
      <c r="B211" s="62"/>
      <c r="C211" s="100">
        <v>63</v>
      </c>
      <c r="D211" s="108" t="s">
        <v>105</v>
      </c>
      <c r="E211" s="109" t="s">
        <v>303</v>
      </c>
      <c r="F211" s="618" t="s">
        <v>298</v>
      </c>
      <c r="G211" s="619"/>
      <c r="H211" s="619"/>
      <c r="I211" s="619"/>
      <c r="J211" s="110" t="s">
        <v>107</v>
      </c>
      <c r="K211" s="111">
        <v>4</v>
      </c>
      <c r="L211" s="620">
        <v>0</v>
      </c>
      <c r="M211" s="619"/>
      <c r="N211" s="621">
        <f t="shared" si="45"/>
        <v>0</v>
      </c>
      <c r="O211" s="622"/>
      <c r="P211" s="622"/>
      <c r="Q211" s="622"/>
      <c r="R211" s="64"/>
      <c r="T211" s="103" t="s">
        <v>17</v>
      </c>
      <c r="U211" s="104" t="s">
        <v>33</v>
      </c>
      <c r="V211" s="18"/>
      <c r="W211" s="105">
        <f t="shared" si="46"/>
        <v>0</v>
      </c>
      <c r="X211" s="105">
        <v>0</v>
      </c>
      <c r="Y211" s="105">
        <f t="shared" si="47"/>
        <v>0</v>
      </c>
      <c r="Z211" s="105">
        <v>0</v>
      </c>
      <c r="AA211" s="106">
        <f t="shared" si="48"/>
        <v>0</v>
      </c>
      <c r="AR211" s="7" t="s">
        <v>128</v>
      </c>
      <c r="AT211" s="7" t="s">
        <v>105</v>
      </c>
      <c r="AU211" s="7" t="s">
        <v>9</v>
      </c>
      <c r="AY211" s="7" t="s">
        <v>100</v>
      </c>
      <c r="BE211" s="107">
        <f t="shared" si="49"/>
        <v>0</v>
      </c>
      <c r="BF211" s="107">
        <f t="shared" si="50"/>
        <v>0</v>
      </c>
      <c r="BG211" s="107">
        <f t="shared" si="51"/>
        <v>0</v>
      </c>
      <c r="BH211" s="107">
        <f t="shared" si="52"/>
        <v>0</v>
      </c>
      <c r="BI211" s="107">
        <f t="shared" si="53"/>
        <v>0</v>
      </c>
      <c r="BJ211" s="7" t="s">
        <v>80</v>
      </c>
      <c r="BK211" s="107">
        <f t="shared" si="54"/>
        <v>0</v>
      </c>
      <c r="BL211" s="7" t="s">
        <v>104</v>
      </c>
      <c r="BM211" s="7" t="s">
        <v>551</v>
      </c>
    </row>
    <row r="212" spans="2:65" s="16" customFormat="1" ht="28.9" customHeight="1">
      <c r="B212" s="62"/>
      <c r="C212" s="100">
        <v>64</v>
      </c>
      <c r="D212" s="108" t="s">
        <v>105</v>
      </c>
      <c r="E212" s="109" t="s">
        <v>552</v>
      </c>
      <c r="F212" s="618" t="s">
        <v>549</v>
      </c>
      <c r="G212" s="619"/>
      <c r="H212" s="619"/>
      <c r="I212" s="619"/>
      <c r="J212" s="110" t="s">
        <v>107</v>
      </c>
      <c r="K212" s="111">
        <v>1</v>
      </c>
      <c r="L212" s="620">
        <v>0</v>
      </c>
      <c r="M212" s="619"/>
      <c r="N212" s="621">
        <f t="shared" si="45"/>
        <v>0</v>
      </c>
      <c r="O212" s="622"/>
      <c r="P212" s="622"/>
      <c r="Q212" s="622"/>
      <c r="R212" s="64"/>
      <c r="T212" s="103" t="s">
        <v>17</v>
      </c>
      <c r="U212" s="104" t="s">
        <v>33</v>
      </c>
      <c r="V212" s="18"/>
      <c r="W212" s="105">
        <f t="shared" si="46"/>
        <v>0</v>
      </c>
      <c r="X212" s="105">
        <v>0</v>
      </c>
      <c r="Y212" s="105">
        <f t="shared" si="47"/>
        <v>0</v>
      </c>
      <c r="Z212" s="105">
        <v>0</v>
      </c>
      <c r="AA212" s="106">
        <f t="shared" si="48"/>
        <v>0</v>
      </c>
      <c r="AR212" s="7" t="s">
        <v>128</v>
      </c>
      <c r="AT212" s="7" t="s">
        <v>105</v>
      </c>
      <c r="AU212" s="7" t="s">
        <v>9</v>
      </c>
      <c r="AY212" s="7" t="s">
        <v>100</v>
      </c>
      <c r="BE212" s="107">
        <f t="shared" si="49"/>
        <v>0</v>
      </c>
      <c r="BF212" s="107">
        <f t="shared" si="50"/>
        <v>0</v>
      </c>
      <c r="BG212" s="107">
        <f t="shared" si="51"/>
        <v>0</v>
      </c>
      <c r="BH212" s="107">
        <f t="shared" si="52"/>
        <v>0</v>
      </c>
      <c r="BI212" s="107">
        <f t="shared" si="53"/>
        <v>0</v>
      </c>
      <c r="BJ212" s="7" t="s">
        <v>80</v>
      </c>
      <c r="BK212" s="107">
        <f t="shared" si="54"/>
        <v>0</v>
      </c>
      <c r="BL212" s="7" t="s">
        <v>104</v>
      </c>
      <c r="BM212" s="7" t="s">
        <v>553</v>
      </c>
    </row>
    <row r="213" spans="2:65" s="16" customFormat="1" ht="28.9" customHeight="1">
      <c r="B213" s="62"/>
      <c r="C213" s="100">
        <v>65</v>
      </c>
      <c r="D213" s="108" t="s">
        <v>105</v>
      </c>
      <c r="E213" s="109" t="s">
        <v>305</v>
      </c>
      <c r="F213" s="618" t="s">
        <v>306</v>
      </c>
      <c r="G213" s="619"/>
      <c r="H213" s="619"/>
      <c r="I213" s="619"/>
      <c r="J213" s="110" t="s">
        <v>103</v>
      </c>
      <c r="K213" s="113">
        <v>0</v>
      </c>
      <c r="L213" s="620">
        <v>0</v>
      </c>
      <c r="M213" s="619"/>
      <c r="N213" s="621">
        <f t="shared" si="45"/>
        <v>0</v>
      </c>
      <c r="O213" s="622"/>
      <c r="P213" s="622"/>
      <c r="Q213" s="622"/>
      <c r="R213" s="64"/>
      <c r="T213" s="103" t="s">
        <v>17</v>
      </c>
      <c r="U213" s="104" t="s">
        <v>33</v>
      </c>
      <c r="V213" s="18"/>
      <c r="W213" s="105">
        <f t="shared" si="46"/>
        <v>0</v>
      </c>
      <c r="X213" s="105">
        <v>0</v>
      </c>
      <c r="Y213" s="105">
        <f t="shared" si="47"/>
        <v>0</v>
      </c>
      <c r="Z213" s="105">
        <v>0</v>
      </c>
      <c r="AA213" s="106">
        <f t="shared" si="48"/>
        <v>0</v>
      </c>
      <c r="AR213" s="7" t="s">
        <v>128</v>
      </c>
      <c r="AT213" s="7" t="s">
        <v>105</v>
      </c>
      <c r="AU213" s="7" t="s">
        <v>9</v>
      </c>
      <c r="AY213" s="7" t="s">
        <v>100</v>
      </c>
      <c r="BE213" s="107">
        <f t="shared" si="49"/>
        <v>0</v>
      </c>
      <c r="BF213" s="107">
        <f t="shared" si="50"/>
        <v>0</v>
      </c>
      <c r="BG213" s="107">
        <f t="shared" si="51"/>
        <v>0</v>
      </c>
      <c r="BH213" s="107">
        <f t="shared" si="52"/>
        <v>0</v>
      </c>
      <c r="BI213" s="107">
        <f t="shared" si="53"/>
        <v>0</v>
      </c>
      <c r="BJ213" s="7" t="s">
        <v>80</v>
      </c>
      <c r="BK213" s="107">
        <f t="shared" si="54"/>
        <v>0</v>
      </c>
      <c r="BL213" s="7" t="s">
        <v>104</v>
      </c>
      <c r="BM213" s="7" t="s">
        <v>554</v>
      </c>
    </row>
    <row r="214" spans="2:63" s="88" customFormat="1" ht="29.85" customHeight="1">
      <c r="B214" s="89"/>
      <c r="C214" s="90"/>
      <c r="D214" s="99" t="s">
        <v>69</v>
      </c>
      <c r="E214" s="99"/>
      <c r="F214" s="99"/>
      <c r="G214" s="99"/>
      <c r="H214" s="99"/>
      <c r="I214" s="99"/>
      <c r="J214" s="99"/>
      <c r="K214" s="99"/>
      <c r="L214" s="99"/>
      <c r="M214" s="99"/>
      <c r="N214" s="653">
        <f>SUM(N215:Q223)</f>
        <v>0</v>
      </c>
      <c r="O214" s="654"/>
      <c r="P214" s="654"/>
      <c r="Q214" s="654"/>
      <c r="R214" s="92"/>
      <c r="T214" s="93"/>
      <c r="U214" s="90"/>
      <c r="V214" s="90"/>
      <c r="W214" s="94">
        <f>SUM(W215:W223)</f>
        <v>0</v>
      </c>
      <c r="X214" s="90"/>
      <c r="Y214" s="94">
        <f>SUM(Y215:Y223)</f>
        <v>0</v>
      </c>
      <c r="Z214" s="90"/>
      <c r="AA214" s="95">
        <f>SUM(AA215:AA223)</f>
        <v>0</v>
      </c>
      <c r="AR214" s="96" t="s">
        <v>9</v>
      </c>
      <c r="AT214" s="97" t="s">
        <v>98</v>
      </c>
      <c r="AU214" s="97" t="s">
        <v>80</v>
      </c>
      <c r="AY214" s="96" t="s">
        <v>100</v>
      </c>
      <c r="BK214" s="98">
        <f>SUM(BK215:BK223)</f>
        <v>0</v>
      </c>
    </row>
    <row r="215" spans="2:65" s="16" customFormat="1" ht="20.45" customHeight="1">
      <c r="B215" s="62"/>
      <c r="C215" s="108">
        <v>66</v>
      </c>
      <c r="D215" s="108" t="s">
        <v>105</v>
      </c>
      <c r="E215" s="109" t="s">
        <v>308</v>
      </c>
      <c r="F215" s="618" t="s">
        <v>309</v>
      </c>
      <c r="G215" s="619"/>
      <c r="H215" s="619"/>
      <c r="I215" s="619"/>
      <c r="J215" s="110" t="s">
        <v>120</v>
      </c>
      <c r="K215" s="111">
        <v>21.4</v>
      </c>
      <c r="L215" s="620">
        <v>0</v>
      </c>
      <c r="M215" s="619"/>
      <c r="N215" s="621">
        <f aca="true" t="shared" si="55" ref="N215:N223">ROUND(L215*K215,2)</f>
        <v>0</v>
      </c>
      <c r="O215" s="622"/>
      <c r="P215" s="622"/>
      <c r="Q215" s="622"/>
      <c r="R215" s="64"/>
      <c r="T215" s="103" t="s">
        <v>17</v>
      </c>
      <c r="U215" s="104" t="s">
        <v>33</v>
      </c>
      <c r="V215" s="18"/>
      <c r="W215" s="105">
        <f aca="true" t="shared" si="56" ref="W215:W223">V215*K215</f>
        <v>0</v>
      </c>
      <c r="X215" s="105">
        <v>0</v>
      </c>
      <c r="Y215" s="105">
        <f aca="true" t="shared" si="57" ref="Y215:Y223">X215*K215</f>
        <v>0</v>
      </c>
      <c r="Z215" s="105">
        <v>0</v>
      </c>
      <c r="AA215" s="106">
        <f aca="true" t="shared" si="58" ref="AA215:AA223">Z215*K215</f>
        <v>0</v>
      </c>
      <c r="AR215" s="7" t="s">
        <v>128</v>
      </c>
      <c r="AT215" s="7" t="s">
        <v>105</v>
      </c>
      <c r="AU215" s="7" t="s">
        <v>9</v>
      </c>
      <c r="AY215" s="7" t="s">
        <v>100</v>
      </c>
      <c r="BE215" s="107">
        <f aca="true" t="shared" si="59" ref="BE215:BE223">IF(U215="základní",N215,0)</f>
        <v>0</v>
      </c>
      <c r="BF215" s="107">
        <f aca="true" t="shared" si="60" ref="BF215:BF223">IF(U215="snížená",N215,0)</f>
        <v>0</v>
      </c>
      <c r="BG215" s="107">
        <f aca="true" t="shared" si="61" ref="BG215:BG223">IF(U215="zákl. přenesená",N215,0)</f>
        <v>0</v>
      </c>
      <c r="BH215" s="107">
        <f aca="true" t="shared" si="62" ref="BH215:BH223">IF(U215="sníž. přenesená",N215,0)</f>
        <v>0</v>
      </c>
      <c r="BI215" s="107">
        <f aca="true" t="shared" si="63" ref="BI215:BI223">IF(U215="nulová",N215,0)</f>
        <v>0</v>
      </c>
      <c r="BJ215" s="7" t="s">
        <v>80</v>
      </c>
      <c r="BK215" s="107">
        <f aca="true" t="shared" si="64" ref="BK215:BK223">ROUND(L215*K215,2)</f>
        <v>0</v>
      </c>
      <c r="BL215" s="7" t="s">
        <v>104</v>
      </c>
      <c r="BM215" s="7" t="s">
        <v>555</v>
      </c>
    </row>
    <row r="216" spans="2:65" s="16" customFormat="1" ht="40.15" customHeight="1">
      <c r="B216" s="62"/>
      <c r="C216" s="108">
        <v>67</v>
      </c>
      <c r="D216" s="108" t="s">
        <v>105</v>
      </c>
      <c r="E216" s="109" t="s">
        <v>311</v>
      </c>
      <c r="F216" s="618" t="s">
        <v>812</v>
      </c>
      <c r="G216" s="619"/>
      <c r="H216" s="619"/>
      <c r="I216" s="619"/>
      <c r="J216" s="110" t="s">
        <v>131</v>
      </c>
      <c r="K216" s="111">
        <v>7.7</v>
      </c>
      <c r="L216" s="620">
        <v>0</v>
      </c>
      <c r="M216" s="619"/>
      <c r="N216" s="621">
        <f t="shared" si="55"/>
        <v>0</v>
      </c>
      <c r="O216" s="622"/>
      <c r="P216" s="622"/>
      <c r="Q216" s="622"/>
      <c r="R216" s="64"/>
      <c r="T216" s="103" t="s">
        <v>17</v>
      </c>
      <c r="U216" s="104" t="s">
        <v>33</v>
      </c>
      <c r="V216" s="18"/>
      <c r="W216" s="105">
        <f t="shared" si="56"/>
        <v>0</v>
      </c>
      <c r="X216" s="105">
        <v>0</v>
      </c>
      <c r="Y216" s="105">
        <f t="shared" si="57"/>
        <v>0</v>
      </c>
      <c r="Z216" s="105">
        <v>0</v>
      </c>
      <c r="AA216" s="106">
        <f t="shared" si="58"/>
        <v>0</v>
      </c>
      <c r="AR216" s="7" t="s">
        <v>128</v>
      </c>
      <c r="AT216" s="7" t="s">
        <v>105</v>
      </c>
      <c r="AU216" s="7" t="s">
        <v>9</v>
      </c>
      <c r="AY216" s="7" t="s">
        <v>100</v>
      </c>
      <c r="BE216" s="107">
        <f t="shared" si="59"/>
        <v>0</v>
      </c>
      <c r="BF216" s="107">
        <f t="shared" si="60"/>
        <v>0</v>
      </c>
      <c r="BG216" s="107">
        <f t="shared" si="61"/>
        <v>0</v>
      </c>
      <c r="BH216" s="107">
        <f t="shared" si="62"/>
        <v>0</v>
      </c>
      <c r="BI216" s="107">
        <f t="shared" si="63"/>
        <v>0</v>
      </c>
      <c r="BJ216" s="7" t="s">
        <v>80</v>
      </c>
      <c r="BK216" s="107">
        <f t="shared" si="64"/>
        <v>0</v>
      </c>
      <c r="BL216" s="7" t="s">
        <v>104</v>
      </c>
      <c r="BM216" s="7" t="s">
        <v>556</v>
      </c>
    </row>
    <row r="217" spans="2:65" s="16" customFormat="1" ht="20.45" customHeight="1">
      <c r="B217" s="62"/>
      <c r="C217" s="108">
        <v>68</v>
      </c>
      <c r="D217" s="108" t="s">
        <v>105</v>
      </c>
      <c r="E217" s="109" t="s">
        <v>313</v>
      </c>
      <c r="F217" s="618" t="s">
        <v>314</v>
      </c>
      <c r="G217" s="619"/>
      <c r="H217" s="619"/>
      <c r="I217" s="619"/>
      <c r="J217" s="110" t="s">
        <v>131</v>
      </c>
      <c r="K217" s="111">
        <v>7.7</v>
      </c>
      <c r="L217" s="620">
        <v>0</v>
      </c>
      <c r="M217" s="619"/>
      <c r="N217" s="621">
        <f t="shared" si="55"/>
        <v>0</v>
      </c>
      <c r="O217" s="622"/>
      <c r="P217" s="622"/>
      <c r="Q217" s="622"/>
      <c r="R217" s="64"/>
      <c r="T217" s="103" t="s">
        <v>17</v>
      </c>
      <c r="U217" s="104" t="s">
        <v>33</v>
      </c>
      <c r="V217" s="18"/>
      <c r="W217" s="105">
        <f t="shared" si="56"/>
        <v>0</v>
      </c>
      <c r="X217" s="105">
        <v>0</v>
      </c>
      <c r="Y217" s="105">
        <f t="shared" si="57"/>
        <v>0</v>
      </c>
      <c r="Z217" s="105">
        <v>0</v>
      </c>
      <c r="AA217" s="106">
        <f t="shared" si="58"/>
        <v>0</v>
      </c>
      <c r="AR217" s="7" t="s">
        <v>128</v>
      </c>
      <c r="AT217" s="7" t="s">
        <v>105</v>
      </c>
      <c r="AU217" s="7" t="s">
        <v>9</v>
      </c>
      <c r="AY217" s="7" t="s">
        <v>100</v>
      </c>
      <c r="BE217" s="107">
        <f t="shared" si="59"/>
        <v>0</v>
      </c>
      <c r="BF217" s="107">
        <f t="shared" si="60"/>
        <v>0</v>
      </c>
      <c r="BG217" s="107">
        <f t="shared" si="61"/>
        <v>0</v>
      </c>
      <c r="BH217" s="107">
        <f t="shared" si="62"/>
        <v>0</v>
      </c>
      <c r="BI217" s="107">
        <f t="shared" si="63"/>
        <v>0</v>
      </c>
      <c r="BJ217" s="7" t="s">
        <v>80</v>
      </c>
      <c r="BK217" s="107">
        <f t="shared" si="64"/>
        <v>0</v>
      </c>
      <c r="BL217" s="7" t="s">
        <v>104</v>
      </c>
      <c r="BM217" s="7" t="s">
        <v>557</v>
      </c>
    </row>
    <row r="218" spans="2:65" s="16" customFormat="1" ht="40.15" customHeight="1">
      <c r="B218" s="62"/>
      <c r="C218" s="108">
        <v>69</v>
      </c>
      <c r="D218" s="108" t="s">
        <v>105</v>
      </c>
      <c r="E218" s="109" t="s">
        <v>316</v>
      </c>
      <c r="F218" s="618" t="s">
        <v>813</v>
      </c>
      <c r="G218" s="619"/>
      <c r="H218" s="619"/>
      <c r="I218" s="619"/>
      <c r="J218" s="110" t="s">
        <v>120</v>
      </c>
      <c r="K218" s="111">
        <v>20.63</v>
      </c>
      <c r="L218" s="620">
        <v>0</v>
      </c>
      <c r="M218" s="619"/>
      <c r="N218" s="621">
        <f t="shared" si="55"/>
        <v>0</v>
      </c>
      <c r="O218" s="622"/>
      <c r="P218" s="622"/>
      <c r="Q218" s="622"/>
      <c r="R218" s="64"/>
      <c r="T218" s="103" t="s">
        <v>17</v>
      </c>
      <c r="U218" s="104" t="s">
        <v>33</v>
      </c>
      <c r="V218" s="18"/>
      <c r="W218" s="105">
        <f t="shared" si="56"/>
        <v>0</v>
      </c>
      <c r="X218" s="105">
        <v>0</v>
      </c>
      <c r="Y218" s="105">
        <f t="shared" si="57"/>
        <v>0</v>
      </c>
      <c r="Z218" s="105">
        <v>0</v>
      </c>
      <c r="AA218" s="106">
        <f t="shared" si="58"/>
        <v>0</v>
      </c>
      <c r="AR218" s="7" t="s">
        <v>128</v>
      </c>
      <c r="AT218" s="7" t="s">
        <v>105</v>
      </c>
      <c r="AU218" s="7" t="s">
        <v>9</v>
      </c>
      <c r="AY218" s="7" t="s">
        <v>100</v>
      </c>
      <c r="BE218" s="107">
        <f t="shared" si="59"/>
        <v>0</v>
      </c>
      <c r="BF218" s="107">
        <f t="shared" si="60"/>
        <v>0</v>
      </c>
      <c r="BG218" s="107">
        <f t="shared" si="61"/>
        <v>0</v>
      </c>
      <c r="BH218" s="107">
        <f t="shared" si="62"/>
        <v>0</v>
      </c>
      <c r="BI218" s="107">
        <f t="shared" si="63"/>
        <v>0</v>
      </c>
      <c r="BJ218" s="7" t="s">
        <v>80</v>
      </c>
      <c r="BK218" s="107">
        <f t="shared" si="64"/>
        <v>0</v>
      </c>
      <c r="BL218" s="7" t="s">
        <v>104</v>
      </c>
      <c r="BM218" s="7" t="s">
        <v>558</v>
      </c>
    </row>
    <row r="219" spans="2:65" s="16" customFormat="1" ht="20.45" customHeight="1">
      <c r="B219" s="62"/>
      <c r="C219" s="108">
        <v>70</v>
      </c>
      <c r="D219" s="108" t="s">
        <v>105</v>
      </c>
      <c r="E219" s="109" t="s">
        <v>318</v>
      </c>
      <c r="F219" s="618" t="s">
        <v>319</v>
      </c>
      <c r="G219" s="619"/>
      <c r="H219" s="619"/>
      <c r="I219" s="619"/>
      <c r="J219" s="110" t="s">
        <v>131</v>
      </c>
      <c r="K219" s="111">
        <v>7.7</v>
      </c>
      <c r="L219" s="620">
        <v>0</v>
      </c>
      <c r="M219" s="619"/>
      <c r="N219" s="621">
        <f t="shared" si="55"/>
        <v>0</v>
      </c>
      <c r="O219" s="622"/>
      <c r="P219" s="622"/>
      <c r="Q219" s="622"/>
      <c r="R219" s="64"/>
      <c r="T219" s="103" t="s">
        <v>17</v>
      </c>
      <c r="U219" s="104" t="s">
        <v>33</v>
      </c>
      <c r="V219" s="18"/>
      <c r="W219" s="105">
        <f t="shared" si="56"/>
        <v>0</v>
      </c>
      <c r="X219" s="105">
        <v>0</v>
      </c>
      <c r="Y219" s="105">
        <f t="shared" si="57"/>
        <v>0</v>
      </c>
      <c r="Z219" s="105">
        <v>0</v>
      </c>
      <c r="AA219" s="106">
        <f t="shared" si="58"/>
        <v>0</v>
      </c>
      <c r="AR219" s="7" t="s">
        <v>128</v>
      </c>
      <c r="AT219" s="7" t="s">
        <v>105</v>
      </c>
      <c r="AU219" s="7" t="s">
        <v>9</v>
      </c>
      <c r="AY219" s="7" t="s">
        <v>100</v>
      </c>
      <c r="BE219" s="107">
        <f t="shared" si="59"/>
        <v>0</v>
      </c>
      <c r="BF219" s="107">
        <f t="shared" si="60"/>
        <v>0</v>
      </c>
      <c r="BG219" s="107">
        <f t="shared" si="61"/>
        <v>0</v>
      </c>
      <c r="BH219" s="107">
        <f t="shared" si="62"/>
        <v>0</v>
      </c>
      <c r="BI219" s="107">
        <f t="shared" si="63"/>
        <v>0</v>
      </c>
      <c r="BJ219" s="7" t="s">
        <v>80</v>
      </c>
      <c r="BK219" s="107">
        <f t="shared" si="64"/>
        <v>0</v>
      </c>
      <c r="BL219" s="7" t="s">
        <v>104</v>
      </c>
      <c r="BM219" s="7" t="s">
        <v>559</v>
      </c>
    </row>
    <row r="220" spans="2:65" s="16" customFormat="1" ht="28.9" customHeight="1">
      <c r="B220" s="62"/>
      <c r="C220" s="108">
        <v>71</v>
      </c>
      <c r="D220" s="108" t="s">
        <v>105</v>
      </c>
      <c r="E220" s="109" t="s">
        <v>321</v>
      </c>
      <c r="F220" s="618" t="s">
        <v>322</v>
      </c>
      <c r="G220" s="619"/>
      <c r="H220" s="619"/>
      <c r="I220" s="619"/>
      <c r="J220" s="110" t="s">
        <v>120</v>
      </c>
      <c r="K220" s="111">
        <v>20.63</v>
      </c>
      <c r="L220" s="620">
        <v>0</v>
      </c>
      <c r="M220" s="619"/>
      <c r="N220" s="621">
        <f t="shared" si="55"/>
        <v>0</v>
      </c>
      <c r="O220" s="622"/>
      <c r="P220" s="622"/>
      <c r="Q220" s="622"/>
      <c r="R220" s="64"/>
      <c r="T220" s="103" t="s">
        <v>17</v>
      </c>
      <c r="U220" s="104" t="s">
        <v>33</v>
      </c>
      <c r="V220" s="18"/>
      <c r="W220" s="105">
        <f t="shared" si="56"/>
        <v>0</v>
      </c>
      <c r="X220" s="105">
        <v>0</v>
      </c>
      <c r="Y220" s="105">
        <f t="shared" si="57"/>
        <v>0</v>
      </c>
      <c r="Z220" s="105">
        <v>0</v>
      </c>
      <c r="AA220" s="106">
        <f t="shared" si="58"/>
        <v>0</v>
      </c>
      <c r="AR220" s="7" t="s">
        <v>128</v>
      </c>
      <c r="AT220" s="7" t="s">
        <v>105</v>
      </c>
      <c r="AU220" s="7" t="s">
        <v>9</v>
      </c>
      <c r="AY220" s="7" t="s">
        <v>100</v>
      </c>
      <c r="BE220" s="107">
        <f t="shared" si="59"/>
        <v>0</v>
      </c>
      <c r="BF220" s="107">
        <f t="shared" si="60"/>
        <v>0</v>
      </c>
      <c r="BG220" s="107">
        <f t="shared" si="61"/>
        <v>0</v>
      </c>
      <c r="BH220" s="107">
        <f t="shared" si="62"/>
        <v>0</v>
      </c>
      <c r="BI220" s="107">
        <f t="shared" si="63"/>
        <v>0</v>
      </c>
      <c r="BJ220" s="7" t="s">
        <v>80</v>
      </c>
      <c r="BK220" s="107">
        <f t="shared" si="64"/>
        <v>0</v>
      </c>
      <c r="BL220" s="7" t="s">
        <v>104</v>
      </c>
      <c r="BM220" s="7" t="s">
        <v>560</v>
      </c>
    </row>
    <row r="221" spans="2:65" s="16" customFormat="1" ht="28.9" customHeight="1">
      <c r="B221" s="62"/>
      <c r="C221" s="108">
        <v>72</v>
      </c>
      <c r="D221" s="108" t="s">
        <v>105</v>
      </c>
      <c r="E221" s="109" t="s">
        <v>324</v>
      </c>
      <c r="F221" s="618" t="s">
        <v>1285</v>
      </c>
      <c r="G221" s="619"/>
      <c r="H221" s="619"/>
      <c r="I221" s="619"/>
      <c r="J221" s="110" t="s">
        <v>120</v>
      </c>
      <c r="K221" s="111">
        <v>24.61</v>
      </c>
      <c r="L221" s="620">
        <v>0</v>
      </c>
      <c r="M221" s="619"/>
      <c r="N221" s="621">
        <f t="shared" si="55"/>
        <v>0</v>
      </c>
      <c r="O221" s="622"/>
      <c r="P221" s="622"/>
      <c r="Q221" s="622"/>
      <c r="R221" s="64"/>
      <c r="T221" s="103" t="s">
        <v>17</v>
      </c>
      <c r="U221" s="104" t="s">
        <v>33</v>
      </c>
      <c r="V221" s="18"/>
      <c r="W221" s="105">
        <f t="shared" si="56"/>
        <v>0</v>
      </c>
      <c r="X221" s="105">
        <v>0</v>
      </c>
      <c r="Y221" s="105">
        <f t="shared" si="57"/>
        <v>0</v>
      </c>
      <c r="Z221" s="105">
        <v>0</v>
      </c>
      <c r="AA221" s="106">
        <f t="shared" si="58"/>
        <v>0</v>
      </c>
      <c r="AR221" s="7" t="s">
        <v>128</v>
      </c>
      <c r="AT221" s="7" t="s">
        <v>105</v>
      </c>
      <c r="AU221" s="7" t="s">
        <v>9</v>
      </c>
      <c r="AY221" s="7" t="s">
        <v>100</v>
      </c>
      <c r="BE221" s="107">
        <f t="shared" si="59"/>
        <v>0</v>
      </c>
      <c r="BF221" s="107">
        <f t="shared" si="60"/>
        <v>0</v>
      </c>
      <c r="BG221" s="107">
        <f t="shared" si="61"/>
        <v>0</v>
      </c>
      <c r="BH221" s="107">
        <f t="shared" si="62"/>
        <v>0</v>
      </c>
      <c r="BI221" s="107">
        <f t="shared" si="63"/>
        <v>0</v>
      </c>
      <c r="BJ221" s="7" t="s">
        <v>80</v>
      </c>
      <c r="BK221" s="107">
        <f t="shared" si="64"/>
        <v>0</v>
      </c>
      <c r="BL221" s="7" t="s">
        <v>104</v>
      </c>
      <c r="BM221" s="7" t="s">
        <v>561</v>
      </c>
    </row>
    <row r="222" spans="2:65" s="16" customFormat="1" ht="20.45" customHeight="1">
      <c r="B222" s="62"/>
      <c r="C222" s="108">
        <v>73</v>
      </c>
      <c r="D222" s="108" t="s">
        <v>105</v>
      </c>
      <c r="E222" s="109" t="s">
        <v>326</v>
      </c>
      <c r="F222" s="618" t="s">
        <v>327</v>
      </c>
      <c r="G222" s="619"/>
      <c r="H222" s="619"/>
      <c r="I222" s="619"/>
      <c r="J222" s="110" t="s">
        <v>120</v>
      </c>
      <c r="K222" s="111">
        <v>20.63</v>
      </c>
      <c r="L222" s="620">
        <v>0</v>
      </c>
      <c r="M222" s="619"/>
      <c r="N222" s="621">
        <f t="shared" si="55"/>
        <v>0</v>
      </c>
      <c r="O222" s="622"/>
      <c r="P222" s="622"/>
      <c r="Q222" s="622"/>
      <c r="R222" s="64"/>
      <c r="T222" s="103" t="s">
        <v>17</v>
      </c>
      <c r="U222" s="104" t="s">
        <v>33</v>
      </c>
      <c r="V222" s="18"/>
      <c r="W222" s="105">
        <f t="shared" si="56"/>
        <v>0</v>
      </c>
      <c r="X222" s="105">
        <v>0</v>
      </c>
      <c r="Y222" s="105">
        <f t="shared" si="57"/>
        <v>0</v>
      </c>
      <c r="Z222" s="105">
        <v>0</v>
      </c>
      <c r="AA222" s="106">
        <f t="shared" si="58"/>
        <v>0</v>
      </c>
      <c r="AR222" s="7" t="s">
        <v>128</v>
      </c>
      <c r="AT222" s="7" t="s">
        <v>105</v>
      </c>
      <c r="AU222" s="7" t="s">
        <v>9</v>
      </c>
      <c r="AY222" s="7" t="s">
        <v>100</v>
      </c>
      <c r="BE222" s="107">
        <f t="shared" si="59"/>
        <v>0</v>
      </c>
      <c r="BF222" s="107">
        <f t="shared" si="60"/>
        <v>0</v>
      </c>
      <c r="BG222" s="107">
        <f t="shared" si="61"/>
        <v>0</v>
      </c>
      <c r="BH222" s="107">
        <f t="shared" si="62"/>
        <v>0</v>
      </c>
      <c r="BI222" s="107">
        <f t="shared" si="63"/>
        <v>0</v>
      </c>
      <c r="BJ222" s="7" t="s">
        <v>80</v>
      </c>
      <c r="BK222" s="107">
        <f t="shared" si="64"/>
        <v>0</v>
      </c>
      <c r="BL222" s="7" t="s">
        <v>104</v>
      </c>
      <c r="BM222" s="7" t="s">
        <v>562</v>
      </c>
    </row>
    <row r="223" spans="2:65" s="16" customFormat="1" ht="28.9" customHeight="1">
      <c r="B223" s="62"/>
      <c r="C223" s="108">
        <v>74</v>
      </c>
      <c r="D223" s="108" t="s">
        <v>105</v>
      </c>
      <c r="E223" s="109" t="s">
        <v>329</v>
      </c>
      <c r="F223" s="618" t="s">
        <v>330</v>
      </c>
      <c r="G223" s="619"/>
      <c r="H223" s="619"/>
      <c r="I223" s="619"/>
      <c r="J223" s="110" t="s">
        <v>103</v>
      </c>
      <c r="K223" s="113">
        <v>0</v>
      </c>
      <c r="L223" s="620">
        <v>0</v>
      </c>
      <c r="M223" s="619"/>
      <c r="N223" s="621">
        <f t="shared" si="55"/>
        <v>0</v>
      </c>
      <c r="O223" s="622"/>
      <c r="P223" s="622"/>
      <c r="Q223" s="622"/>
      <c r="R223" s="64"/>
      <c r="T223" s="103" t="s">
        <v>17</v>
      </c>
      <c r="U223" s="104" t="s">
        <v>33</v>
      </c>
      <c r="V223" s="18"/>
      <c r="W223" s="105">
        <f t="shared" si="56"/>
        <v>0</v>
      </c>
      <c r="X223" s="105">
        <v>0</v>
      </c>
      <c r="Y223" s="105">
        <f t="shared" si="57"/>
        <v>0</v>
      </c>
      <c r="Z223" s="105">
        <v>0</v>
      </c>
      <c r="AA223" s="106">
        <f t="shared" si="58"/>
        <v>0</v>
      </c>
      <c r="AR223" s="7" t="s">
        <v>128</v>
      </c>
      <c r="AT223" s="7" t="s">
        <v>105</v>
      </c>
      <c r="AU223" s="7" t="s">
        <v>9</v>
      </c>
      <c r="AY223" s="7" t="s">
        <v>100</v>
      </c>
      <c r="BE223" s="107">
        <f t="shared" si="59"/>
        <v>0</v>
      </c>
      <c r="BF223" s="107">
        <f t="shared" si="60"/>
        <v>0</v>
      </c>
      <c r="BG223" s="107">
        <f t="shared" si="61"/>
        <v>0</v>
      </c>
      <c r="BH223" s="107">
        <f t="shared" si="62"/>
        <v>0</v>
      </c>
      <c r="BI223" s="107">
        <f t="shared" si="63"/>
        <v>0</v>
      </c>
      <c r="BJ223" s="7" t="s">
        <v>80</v>
      </c>
      <c r="BK223" s="107">
        <f t="shared" si="64"/>
        <v>0</v>
      </c>
      <c r="BL223" s="7" t="s">
        <v>104</v>
      </c>
      <c r="BM223" s="7" t="s">
        <v>563</v>
      </c>
    </row>
    <row r="224" spans="2:63" s="88" customFormat="1" ht="29.85" customHeight="1">
      <c r="B224" s="89"/>
      <c r="C224" s="90"/>
      <c r="D224" s="99" t="s">
        <v>70</v>
      </c>
      <c r="E224" s="99"/>
      <c r="F224" s="99"/>
      <c r="G224" s="99"/>
      <c r="H224" s="99"/>
      <c r="I224" s="99"/>
      <c r="J224" s="99"/>
      <c r="K224" s="99"/>
      <c r="L224" s="99"/>
      <c r="M224" s="99"/>
      <c r="N224" s="653">
        <f>SUM(N225:Q228)</f>
        <v>0</v>
      </c>
      <c r="O224" s="654"/>
      <c r="P224" s="654"/>
      <c r="Q224" s="654"/>
      <c r="R224" s="92"/>
      <c r="T224" s="93"/>
      <c r="U224" s="90"/>
      <c r="V224" s="90"/>
      <c r="W224" s="94">
        <f>SUM(W225:W228)</f>
        <v>0</v>
      </c>
      <c r="X224" s="90"/>
      <c r="Y224" s="94">
        <f>SUM(Y225:Y228)</f>
        <v>0</v>
      </c>
      <c r="Z224" s="90"/>
      <c r="AA224" s="95">
        <f>SUM(AA225:AA228)</f>
        <v>0</v>
      </c>
      <c r="AR224" s="96" t="s">
        <v>9</v>
      </c>
      <c r="AT224" s="97" t="s">
        <v>98</v>
      </c>
      <c r="AU224" s="97" t="s">
        <v>80</v>
      </c>
      <c r="AY224" s="96" t="s">
        <v>100</v>
      </c>
      <c r="BK224" s="98">
        <f>SUM(BK225:BK228)</f>
        <v>0</v>
      </c>
    </row>
    <row r="225" spans="2:65" s="16" customFormat="1" ht="40.15" customHeight="1">
      <c r="B225" s="62"/>
      <c r="C225" s="108">
        <v>75</v>
      </c>
      <c r="D225" s="108" t="s">
        <v>105</v>
      </c>
      <c r="E225" s="109" t="s">
        <v>332</v>
      </c>
      <c r="F225" s="618" t="s">
        <v>827</v>
      </c>
      <c r="G225" s="619"/>
      <c r="H225" s="619"/>
      <c r="I225" s="619"/>
      <c r="J225" s="110" t="s">
        <v>120</v>
      </c>
      <c r="K225" s="111">
        <v>54.956</v>
      </c>
      <c r="L225" s="620">
        <v>0</v>
      </c>
      <c r="M225" s="619"/>
      <c r="N225" s="621">
        <f>ROUND(L225*K225,2)</f>
        <v>0</v>
      </c>
      <c r="O225" s="622"/>
      <c r="P225" s="622"/>
      <c r="Q225" s="622"/>
      <c r="R225" s="64"/>
      <c r="T225" s="103" t="s">
        <v>17</v>
      </c>
      <c r="U225" s="104" t="s">
        <v>33</v>
      </c>
      <c r="V225" s="18"/>
      <c r="W225" s="105">
        <f>V225*K225</f>
        <v>0</v>
      </c>
      <c r="X225" s="105">
        <v>0</v>
      </c>
      <c r="Y225" s="105">
        <f>X225*K225</f>
        <v>0</v>
      </c>
      <c r="Z225" s="105">
        <v>0</v>
      </c>
      <c r="AA225" s="106">
        <f>Z225*K225</f>
        <v>0</v>
      </c>
      <c r="AR225" s="7" t="s">
        <v>128</v>
      </c>
      <c r="AT225" s="7" t="s">
        <v>105</v>
      </c>
      <c r="AU225" s="7" t="s">
        <v>9</v>
      </c>
      <c r="AY225" s="7" t="s">
        <v>100</v>
      </c>
      <c r="BE225" s="107">
        <f>IF(U225="základní",N225,0)</f>
        <v>0</v>
      </c>
      <c r="BF225" s="107">
        <f>IF(U225="snížená",N225,0)</f>
        <v>0</v>
      </c>
      <c r="BG225" s="107">
        <f>IF(U225="zákl. přenesená",N225,0)</f>
        <v>0</v>
      </c>
      <c r="BH225" s="107">
        <f>IF(U225="sníž. přenesená",N225,0)</f>
        <v>0</v>
      </c>
      <c r="BI225" s="107">
        <f>IF(U225="nulová",N225,0)</f>
        <v>0</v>
      </c>
      <c r="BJ225" s="7" t="s">
        <v>80</v>
      </c>
      <c r="BK225" s="107">
        <f>ROUND(L225*K225,2)</f>
        <v>0</v>
      </c>
      <c r="BL225" s="7" t="s">
        <v>104</v>
      </c>
      <c r="BM225" s="7" t="s">
        <v>564</v>
      </c>
    </row>
    <row r="226" spans="2:65" s="16" customFormat="1" ht="30.75" customHeight="1">
      <c r="B226" s="62"/>
      <c r="C226" s="108">
        <v>76</v>
      </c>
      <c r="D226" s="108" t="s">
        <v>105</v>
      </c>
      <c r="E226" s="109" t="s">
        <v>334</v>
      </c>
      <c r="F226" s="618" t="s">
        <v>1284</v>
      </c>
      <c r="G226" s="619"/>
      <c r="H226" s="619"/>
      <c r="I226" s="619"/>
      <c r="J226" s="110" t="s">
        <v>120</v>
      </c>
      <c r="K226" s="111">
        <v>63.199</v>
      </c>
      <c r="L226" s="620">
        <v>0</v>
      </c>
      <c r="M226" s="619"/>
      <c r="N226" s="621">
        <f>ROUND(L226*K226,2)</f>
        <v>0</v>
      </c>
      <c r="O226" s="622"/>
      <c r="P226" s="622"/>
      <c r="Q226" s="622"/>
      <c r="R226" s="64"/>
      <c r="T226" s="103" t="s">
        <v>17</v>
      </c>
      <c r="U226" s="104" t="s">
        <v>33</v>
      </c>
      <c r="V226" s="18"/>
      <c r="W226" s="105">
        <f>V226*K226</f>
        <v>0</v>
      </c>
      <c r="X226" s="105">
        <v>0</v>
      </c>
      <c r="Y226" s="105">
        <f>X226*K226</f>
        <v>0</v>
      </c>
      <c r="Z226" s="105">
        <v>0</v>
      </c>
      <c r="AA226" s="106">
        <f>Z226*K226</f>
        <v>0</v>
      </c>
      <c r="AR226" s="7" t="s">
        <v>128</v>
      </c>
      <c r="AT226" s="7" t="s">
        <v>105</v>
      </c>
      <c r="AU226" s="7" t="s">
        <v>9</v>
      </c>
      <c r="AY226" s="7" t="s">
        <v>100</v>
      </c>
      <c r="BE226" s="107">
        <f>IF(U226="základní",N226,0)</f>
        <v>0</v>
      </c>
      <c r="BF226" s="107">
        <f>IF(U226="snížená",N226,0)</f>
        <v>0</v>
      </c>
      <c r="BG226" s="107">
        <f>IF(U226="zákl. přenesená",N226,0)</f>
        <v>0</v>
      </c>
      <c r="BH226" s="107">
        <f>IF(U226="sníž. přenesená",N226,0)</f>
        <v>0</v>
      </c>
      <c r="BI226" s="107">
        <f>IF(U226="nulová",N226,0)</f>
        <v>0</v>
      </c>
      <c r="BJ226" s="7" t="s">
        <v>80</v>
      </c>
      <c r="BK226" s="107">
        <f>ROUND(L226*K226,2)</f>
        <v>0</v>
      </c>
      <c r="BL226" s="7" t="s">
        <v>104</v>
      </c>
      <c r="BM226" s="7" t="s">
        <v>565</v>
      </c>
    </row>
    <row r="227" spans="2:65" s="16" customFormat="1" ht="28.9" customHeight="1">
      <c r="B227" s="62"/>
      <c r="C227" s="108">
        <v>77</v>
      </c>
      <c r="D227" s="108" t="s">
        <v>105</v>
      </c>
      <c r="E227" s="109" t="s">
        <v>336</v>
      </c>
      <c r="F227" s="618" t="s">
        <v>337</v>
      </c>
      <c r="G227" s="619"/>
      <c r="H227" s="619"/>
      <c r="I227" s="619"/>
      <c r="J227" s="110" t="s">
        <v>131</v>
      </c>
      <c r="K227" s="111">
        <v>9</v>
      </c>
      <c r="L227" s="620">
        <v>0</v>
      </c>
      <c r="M227" s="619"/>
      <c r="N227" s="621">
        <f>ROUND(L227*K227,2)</f>
        <v>0</v>
      </c>
      <c r="O227" s="622"/>
      <c r="P227" s="622"/>
      <c r="Q227" s="622"/>
      <c r="R227" s="64"/>
      <c r="T227" s="103" t="s">
        <v>17</v>
      </c>
      <c r="U227" s="104" t="s">
        <v>33</v>
      </c>
      <c r="V227" s="18"/>
      <c r="W227" s="105">
        <f>V227*K227</f>
        <v>0</v>
      </c>
      <c r="X227" s="105">
        <v>0</v>
      </c>
      <c r="Y227" s="105">
        <f>X227*K227</f>
        <v>0</v>
      </c>
      <c r="Z227" s="105">
        <v>0</v>
      </c>
      <c r="AA227" s="106">
        <f>Z227*K227</f>
        <v>0</v>
      </c>
      <c r="AR227" s="7" t="s">
        <v>128</v>
      </c>
      <c r="AT227" s="7" t="s">
        <v>105</v>
      </c>
      <c r="AU227" s="7" t="s">
        <v>9</v>
      </c>
      <c r="AY227" s="7" t="s">
        <v>100</v>
      </c>
      <c r="BE227" s="107">
        <f>IF(U227="základní",N227,0)</f>
        <v>0</v>
      </c>
      <c r="BF227" s="107">
        <f>IF(U227="snížená",N227,0)</f>
        <v>0</v>
      </c>
      <c r="BG227" s="107">
        <f>IF(U227="zákl. přenesená",N227,0)</f>
        <v>0</v>
      </c>
      <c r="BH227" s="107">
        <f>IF(U227="sníž. přenesená",N227,0)</f>
        <v>0</v>
      </c>
      <c r="BI227" s="107">
        <f>IF(U227="nulová",N227,0)</f>
        <v>0</v>
      </c>
      <c r="BJ227" s="7" t="s">
        <v>80</v>
      </c>
      <c r="BK227" s="107">
        <f>ROUND(L227*K227,2)</f>
        <v>0</v>
      </c>
      <c r="BL227" s="7" t="s">
        <v>104</v>
      </c>
      <c r="BM227" s="7" t="s">
        <v>566</v>
      </c>
    </row>
    <row r="228" spans="2:65" s="16" customFormat="1" ht="28.9" customHeight="1">
      <c r="B228" s="62"/>
      <c r="C228" s="108">
        <v>78</v>
      </c>
      <c r="D228" s="108" t="s">
        <v>105</v>
      </c>
      <c r="E228" s="109" t="s">
        <v>339</v>
      </c>
      <c r="F228" s="618" t="s">
        <v>340</v>
      </c>
      <c r="G228" s="619"/>
      <c r="H228" s="619"/>
      <c r="I228" s="619"/>
      <c r="J228" s="110" t="s">
        <v>103</v>
      </c>
      <c r="K228" s="383">
        <v>0</v>
      </c>
      <c r="L228" s="620">
        <v>0</v>
      </c>
      <c r="M228" s="619"/>
      <c r="N228" s="621">
        <f>ROUND(L228*K228,2)</f>
        <v>0</v>
      </c>
      <c r="O228" s="622"/>
      <c r="P228" s="622"/>
      <c r="Q228" s="622"/>
      <c r="R228" s="64"/>
      <c r="T228" s="103" t="s">
        <v>17</v>
      </c>
      <c r="U228" s="104" t="s">
        <v>33</v>
      </c>
      <c r="V228" s="18"/>
      <c r="W228" s="105">
        <f>V228*K228</f>
        <v>0</v>
      </c>
      <c r="X228" s="105">
        <v>0</v>
      </c>
      <c r="Y228" s="105">
        <f>X228*K228</f>
        <v>0</v>
      </c>
      <c r="Z228" s="105">
        <v>0</v>
      </c>
      <c r="AA228" s="106">
        <f>Z228*K228</f>
        <v>0</v>
      </c>
      <c r="AR228" s="7" t="s">
        <v>128</v>
      </c>
      <c r="AT228" s="7" t="s">
        <v>105</v>
      </c>
      <c r="AU228" s="7" t="s">
        <v>9</v>
      </c>
      <c r="AY228" s="7" t="s">
        <v>100</v>
      </c>
      <c r="BE228" s="107">
        <f>IF(U228="základní",N228,0)</f>
        <v>0</v>
      </c>
      <c r="BF228" s="107">
        <f>IF(U228="snížená",N228,0)</f>
        <v>0</v>
      </c>
      <c r="BG228" s="107">
        <f>IF(U228="zákl. přenesená",N228,0)</f>
        <v>0</v>
      </c>
      <c r="BH228" s="107">
        <f>IF(U228="sníž. přenesená",N228,0)</f>
        <v>0</v>
      </c>
      <c r="BI228" s="107">
        <f>IF(U228="nulová",N228,0)</f>
        <v>0</v>
      </c>
      <c r="BJ228" s="7" t="s">
        <v>80</v>
      </c>
      <c r="BK228" s="107">
        <f>ROUND(L228*K228,2)</f>
        <v>0</v>
      </c>
      <c r="BL228" s="7" t="s">
        <v>104</v>
      </c>
      <c r="BM228" s="7" t="s">
        <v>567</v>
      </c>
    </row>
    <row r="229" spans="2:63" s="88" customFormat="1" ht="29.85" customHeight="1">
      <c r="B229" s="89"/>
      <c r="C229" s="90"/>
      <c r="D229" s="99" t="s">
        <v>71</v>
      </c>
      <c r="E229" s="99"/>
      <c r="F229" s="99"/>
      <c r="G229" s="99"/>
      <c r="H229" s="99"/>
      <c r="I229" s="99"/>
      <c r="J229" s="99"/>
      <c r="K229" s="99"/>
      <c r="L229" s="99"/>
      <c r="M229" s="99"/>
      <c r="N229" s="653">
        <f>N230</f>
        <v>0</v>
      </c>
      <c r="O229" s="654"/>
      <c r="P229" s="654"/>
      <c r="Q229" s="654"/>
      <c r="R229" s="92"/>
      <c r="T229" s="93"/>
      <c r="U229" s="90"/>
      <c r="V229" s="90"/>
      <c r="W229" s="94">
        <f>W230</f>
        <v>0</v>
      </c>
      <c r="X229" s="90"/>
      <c r="Y229" s="94">
        <f>Y230</f>
        <v>0</v>
      </c>
      <c r="Z229" s="90"/>
      <c r="AA229" s="95">
        <f>AA230</f>
        <v>0</v>
      </c>
      <c r="AR229" s="96" t="s">
        <v>9</v>
      </c>
      <c r="AT229" s="97" t="s">
        <v>98</v>
      </c>
      <c r="AU229" s="97" t="s">
        <v>80</v>
      </c>
      <c r="AY229" s="96" t="s">
        <v>100</v>
      </c>
      <c r="BK229" s="98">
        <f>BK230</f>
        <v>0</v>
      </c>
    </row>
    <row r="230" spans="2:65" s="16" customFormat="1" ht="20.45" customHeight="1">
      <c r="B230" s="62"/>
      <c r="C230" s="108">
        <v>79</v>
      </c>
      <c r="D230" s="108" t="s">
        <v>105</v>
      </c>
      <c r="E230" s="109" t="s">
        <v>342</v>
      </c>
      <c r="F230" s="618" t="s">
        <v>343</v>
      </c>
      <c r="G230" s="619"/>
      <c r="H230" s="619"/>
      <c r="I230" s="619"/>
      <c r="J230" s="110" t="s">
        <v>107</v>
      </c>
      <c r="K230" s="111">
        <v>9</v>
      </c>
      <c r="L230" s="620">
        <v>0</v>
      </c>
      <c r="M230" s="619"/>
      <c r="N230" s="621">
        <f>ROUND(L230*K230,2)</f>
        <v>0</v>
      </c>
      <c r="O230" s="622"/>
      <c r="P230" s="622"/>
      <c r="Q230" s="622"/>
      <c r="R230" s="64"/>
      <c r="T230" s="103" t="s">
        <v>17</v>
      </c>
      <c r="U230" s="104" t="s">
        <v>33</v>
      </c>
      <c r="V230" s="18"/>
      <c r="W230" s="105">
        <f>V230*K230</f>
        <v>0</v>
      </c>
      <c r="X230" s="105">
        <v>0</v>
      </c>
      <c r="Y230" s="105">
        <f>X230*K230</f>
        <v>0</v>
      </c>
      <c r="Z230" s="105">
        <v>0</v>
      </c>
      <c r="AA230" s="106">
        <f>Z230*K230</f>
        <v>0</v>
      </c>
      <c r="AR230" s="7" t="s">
        <v>128</v>
      </c>
      <c r="AT230" s="7" t="s">
        <v>105</v>
      </c>
      <c r="AU230" s="7" t="s">
        <v>9</v>
      </c>
      <c r="AY230" s="7" t="s">
        <v>100</v>
      </c>
      <c r="BE230" s="107">
        <f>IF(U230="základní",N230,0)</f>
        <v>0</v>
      </c>
      <c r="BF230" s="107">
        <f>IF(U230="snížená",N230,0)</f>
        <v>0</v>
      </c>
      <c r="BG230" s="107">
        <f>IF(U230="zákl. přenesená",N230,0)</f>
        <v>0</v>
      </c>
      <c r="BH230" s="107">
        <f>IF(U230="sníž. přenesená",N230,0)</f>
        <v>0</v>
      </c>
      <c r="BI230" s="107">
        <f>IF(U230="nulová",N230,0)</f>
        <v>0</v>
      </c>
      <c r="BJ230" s="7" t="s">
        <v>80</v>
      </c>
      <c r="BK230" s="107">
        <f>ROUND(L230*K230,2)</f>
        <v>0</v>
      </c>
      <c r="BL230" s="7" t="s">
        <v>104</v>
      </c>
      <c r="BM230" s="7" t="s">
        <v>568</v>
      </c>
    </row>
    <row r="231" spans="2:63" s="88" customFormat="1" ht="29.85" customHeight="1">
      <c r="B231" s="89"/>
      <c r="C231" s="90"/>
      <c r="D231" s="99" t="s">
        <v>72</v>
      </c>
      <c r="E231" s="99"/>
      <c r="F231" s="99"/>
      <c r="G231" s="99"/>
      <c r="H231" s="99"/>
      <c r="I231" s="99"/>
      <c r="J231" s="99"/>
      <c r="K231" s="99"/>
      <c r="L231" s="99"/>
      <c r="M231" s="99"/>
      <c r="N231" s="653">
        <f>SUM(N232:Q234)</f>
        <v>0</v>
      </c>
      <c r="O231" s="654"/>
      <c r="P231" s="654"/>
      <c r="Q231" s="654"/>
      <c r="R231" s="92"/>
      <c r="T231" s="93"/>
      <c r="U231" s="90"/>
      <c r="V231" s="90"/>
      <c r="W231" s="94">
        <f>SUM(W232:W234)</f>
        <v>0</v>
      </c>
      <c r="X231" s="90"/>
      <c r="Y231" s="94">
        <f>SUM(Y232:Y234)</f>
        <v>0</v>
      </c>
      <c r="Z231" s="90"/>
      <c r="AA231" s="95">
        <f>SUM(AA232:AA234)</f>
        <v>0</v>
      </c>
      <c r="AR231" s="96" t="s">
        <v>9</v>
      </c>
      <c r="AT231" s="97" t="s">
        <v>98</v>
      </c>
      <c r="AU231" s="97" t="s">
        <v>80</v>
      </c>
      <c r="AY231" s="96" t="s">
        <v>100</v>
      </c>
      <c r="BK231" s="98">
        <f>SUM(BK232:BK234)</f>
        <v>0</v>
      </c>
    </row>
    <row r="232" spans="2:65" s="16" customFormat="1" ht="20.45" customHeight="1">
      <c r="B232" s="62"/>
      <c r="C232" s="108">
        <v>80</v>
      </c>
      <c r="D232" s="108" t="s">
        <v>105</v>
      </c>
      <c r="E232" s="109" t="s">
        <v>345</v>
      </c>
      <c r="F232" s="618" t="s">
        <v>346</v>
      </c>
      <c r="G232" s="619"/>
      <c r="H232" s="619"/>
      <c r="I232" s="619"/>
      <c r="J232" s="110" t="s">
        <v>120</v>
      </c>
      <c r="K232" s="111">
        <v>78.579</v>
      </c>
      <c r="L232" s="620">
        <v>0</v>
      </c>
      <c r="M232" s="619"/>
      <c r="N232" s="621">
        <f>ROUND(L232*K232,2)</f>
        <v>0</v>
      </c>
      <c r="O232" s="622"/>
      <c r="P232" s="622"/>
      <c r="Q232" s="622"/>
      <c r="R232" s="64"/>
      <c r="T232" s="103" t="s">
        <v>17</v>
      </c>
      <c r="U232" s="104" t="s">
        <v>33</v>
      </c>
      <c r="V232" s="18"/>
      <c r="W232" s="105">
        <f>V232*K232</f>
        <v>0</v>
      </c>
      <c r="X232" s="105">
        <v>0</v>
      </c>
      <c r="Y232" s="105">
        <f>X232*K232</f>
        <v>0</v>
      </c>
      <c r="Z232" s="105">
        <v>0</v>
      </c>
      <c r="AA232" s="106">
        <f>Z232*K232</f>
        <v>0</v>
      </c>
      <c r="AR232" s="7" t="s">
        <v>128</v>
      </c>
      <c r="AT232" s="7" t="s">
        <v>105</v>
      </c>
      <c r="AU232" s="7" t="s">
        <v>9</v>
      </c>
      <c r="AY232" s="7" t="s">
        <v>100</v>
      </c>
      <c r="BE232" s="107">
        <f>IF(U232="základní",N232,0)</f>
        <v>0</v>
      </c>
      <c r="BF232" s="107">
        <f>IF(U232="snížená",N232,0)</f>
        <v>0</v>
      </c>
      <c r="BG232" s="107">
        <f>IF(U232="zákl. přenesená",N232,0)</f>
        <v>0</v>
      </c>
      <c r="BH232" s="107">
        <f>IF(U232="sníž. přenesená",N232,0)</f>
        <v>0</v>
      </c>
      <c r="BI232" s="107">
        <f>IF(U232="nulová",N232,0)</f>
        <v>0</v>
      </c>
      <c r="BJ232" s="7" t="s">
        <v>80</v>
      </c>
      <c r="BK232" s="107">
        <f>ROUND(L232*K232,2)</f>
        <v>0</v>
      </c>
      <c r="BL232" s="7" t="s">
        <v>104</v>
      </c>
      <c r="BM232" s="7" t="s">
        <v>569</v>
      </c>
    </row>
    <row r="233" spans="2:65" s="16" customFormat="1" ht="20.45" customHeight="1">
      <c r="B233" s="62"/>
      <c r="C233" s="108">
        <v>81</v>
      </c>
      <c r="D233" s="108" t="s">
        <v>105</v>
      </c>
      <c r="E233" s="109" t="s">
        <v>348</v>
      </c>
      <c r="F233" s="618" t="s">
        <v>815</v>
      </c>
      <c r="G233" s="619"/>
      <c r="H233" s="619"/>
      <c r="I233" s="619"/>
      <c r="J233" s="110" t="s">
        <v>120</v>
      </c>
      <c r="K233" s="111">
        <v>78.579</v>
      </c>
      <c r="L233" s="620">
        <v>0</v>
      </c>
      <c r="M233" s="619"/>
      <c r="N233" s="621">
        <f>ROUND(L233*K233,2)</f>
        <v>0</v>
      </c>
      <c r="O233" s="622"/>
      <c r="P233" s="622"/>
      <c r="Q233" s="622"/>
      <c r="R233" s="64"/>
      <c r="T233" s="103" t="s">
        <v>17</v>
      </c>
      <c r="U233" s="104" t="s">
        <v>33</v>
      </c>
      <c r="V233" s="18"/>
      <c r="W233" s="105">
        <f>V233*K233</f>
        <v>0</v>
      </c>
      <c r="X233" s="105">
        <v>0</v>
      </c>
      <c r="Y233" s="105">
        <f>X233*K233</f>
        <v>0</v>
      </c>
      <c r="Z233" s="105">
        <v>0</v>
      </c>
      <c r="AA233" s="106">
        <f>Z233*K233</f>
        <v>0</v>
      </c>
      <c r="AR233" s="7" t="s">
        <v>128</v>
      </c>
      <c r="AT233" s="7" t="s">
        <v>105</v>
      </c>
      <c r="AU233" s="7" t="s">
        <v>9</v>
      </c>
      <c r="AY233" s="7" t="s">
        <v>100</v>
      </c>
      <c r="BE233" s="107">
        <f>IF(U233="základní",N233,0)</f>
        <v>0</v>
      </c>
      <c r="BF233" s="107">
        <f>IF(U233="snížená",N233,0)</f>
        <v>0</v>
      </c>
      <c r="BG233" s="107">
        <f>IF(U233="zákl. přenesená",N233,0)</f>
        <v>0</v>
      </c>
      <c r="BH233" s="107">
        <f>IF(U233="sníž. přenesená",N233,0)</f>
        <v>0</v>
      </c>
      <c r="BI233" s="107">
        <f>IF(U233="nulová",N233,0)</f>
        <v>0</v>
      </c>
      <c r="BJ233" s="7" t="s">
        <v>80</v>
      </c>
      <c r="BK233" s="107">
        <f>ROUND(L233*K233,2)</f>
        <v>0</v>
      </c>
      <c r="BL233" s="7" t="s">
        <v>104</v>
      </c>
      <c r="BM233" s="7" t="s">
        <v>570</v>
      </c>
    </row>
    <row r="234" spans="2:65" s="16" customFormat="1" ht="28.9" customHeight="1">
      <c r="B234" s="62"/>
      <c r="C234" s="108">
        <v>82</v>
      </c>
      <c r="D234" s="108" t="s">
        <v>105</v>
      </c>
      <c r="E234" s="109" t="s">
        <v>350</v>
      </c>
      <c r="F234" s="618" t="s">
        <v>817</v>
      </c>
      <c r="G234" s="619"/>
      <c r="H234" s="619"/>
      <c r="I234" s="619"/>
      <c r="J234" s="110" t="s">
        <v>120</v>
      </c>
      <c r="K234" s="111">
        <v>20.734</v>
      </c>
      <c r="L234" s="620">
        <v>0</v>
      </c>
      <c r="M234" s="619"/>
      <c r="N234" s="621">
        <f>ROUND(L234*K234,2)</f>
        <v>0</v>
      </c>
      <c r="O234" s="622"/>
      <c r="P234" s="622"/>
      <c r="Q234" s="622"/>
      <c r="R234" s="64"/>
      <c r="T234" s="103" t="s">
        <v>17</v>
      </c>
      <c r="U234" s="104" t="s">
        <v>33</v>
      </c>
      <c r="V234" s="18"/>
      <c r="W234" s="105">
        <f>V234*K234</f>
        <v>0</v>
      </c>
      <c r="X234" s="105">
        <v>0</v>
      </c>
      <c r="Y234" s="105">
        <f>X234*K234</f>
        <v>0</v>
      </c>
      <c r="Z234" s="105">
        <v>0</v>
      </c>
      <c r="AA234" s="106">
        <f>Z234*K234</f>
        <v>0</v>
      </c>
      <c r="AR234" s="7" t="s">
        <v>128</v>
      </c>
      <c r="AT234" s="7" t="s">
        <v>105</v>
      </c>
      <c r="AU234" s="7" t="s">
        <v>9</v>
      </c>
      <c r="AY234" s="7" t="s">
        <v>100</v>
      </c>
      <c r="BE234" s="107">
        <f>IF(U234="základní",N234,0)</f>
        <v>0</v>
      </c>
      <c r="BF234" s="107">
        <f>IF(U234="snížená",N234,0)</f>
        <v>0</v>
      </c>
      <c r="BG234" s="107">
        <f>IF(U234="zákl. přenesená",N234,0)</f>
        <v>0</v>
      </c>
      <c r="BH234" s="107">
        <f>IF(U234="sníž. přenesená",N234,0)</f>
        <v>0</v>
      </c>
      <c r="BI234" s="107">
        <f>IF(U234="nulová",N234,0)</f>
        <v>0</v>
      </c>
      <c r="BJ234" s="7" t="s">
        <v>80</v>
      </c>
      <c r="BK234" s="107">
        <f>ROUND(L234*K234,2)</f>
        <v>0</v>
      </c>
      <c r="BL234" s="7" t="s">
        <v>104</v>
      </c>
      <c r="BM234" s="7" t="s">
        <v>571</v>
      </c>
    </row>
    <row r="235" spans="2:63" s="88" customFormat="1" ht="29.85" customHeight="1">
      <c r="B235" s="89"/>
      <c r="C235" s="90"/>
      <c r="D235" s="99" t="s">
        <v>73</v>
      </c>
      <c r="E235" s="99"/>
      <c r="F235" s="99"/>
      <c r="G235" s="99"/>
      <c r="H235" s="99"/>
      <c r="I235" s="99"/>
      <c r="J235" s="99"/>
      <c r="K235" s="99"/>
      <c r="L235" s="99"/>
      <c r="M235" s="99"/>
      <c r="N235" s="653">
        <f ca="1">SUM(N240:Q243)</f>
        <v>0</v>
      </c>
      <c r="O235" s="654"/>
      <c r="P235" s="654"/>
      <c r="Q235" s="654"/>
      <c r="R235" s="92"/>
      <c r="T235" s="93"/>
      <c r="U235" s="90"/>
      <c r="V235" s="90"/>
      <c r="W235" s="94">
        <f>SUM(W240:W243)</f>
        <v>0</v>
      </c>
      <c r="X235" s="90"/>
      <c r="Y235" s="94">
        <f>SUM(Y240:Y243)</f>
        <v>0</v>
      </c>
      <c r="Z235" s="90"/>
      <c r="AA235" s="95">
        <f>SUM(AA240:AA243)</f>
        <v>0</v>
      </c>
      <c r="AR235" s="96" t="s">
        <v>104</v>
      </c>
      <c r="AT235" s="97" t="s">
        <v>98</v>
      </c>
      <c r="AU235" s="97" t="s">
        <v>80</v>
      </c>
      <c r="AY235" s="96" t="s">
        <v>100</v>
      </c>
      <c r="BK235" s="98">
        <f>SUM(BK240:BK243)</f>
        <v>0</v>
      </c>
    </row>
    <row r="236" spans="2:63" s="88" customFormat="1" ht="29.85" customHeight="1">
      <c r="B236" s="89"/>
      <c r="C236" s="108">
        <v>83</v>
      </c>
      <c r="D236" s="108" t="s">
        <v>105</v>
      </c>
      <c r="E236" s="109" t="s">
        <v>352</v>
      </c>
      <c r="F236" s="618" t="s">
        <v>353</v>
      </c>
      <c r="G236" s="619"/>
      <c r="H236" s="619"/>
      <c r="I236" s="619"/>
      <c r="J236" s="110" t="s">
        <v>107</v>
      </c>
      <c r="K236" s="111">
        <v>5</v>
      </c>
      <c r="L236" s="620">
        <v>0</v>
      </c>
      <c r="M236" s="619"/>
      <c r="N236" s="621">
        <f>ROUND(L236*K236,2)</f>
        <v>0</v>
      </c>
      <c r="O236" s="622"/>
      <c r="P236" s="622"/>
      <c r="Q236" s="622"/>
      <c r="R236" s="92"/>
      <c r="T236" s="93"/>
      <c r="U236" s="90"/>
      <c r="V236" s="90"/>
      <c r="W236" s="94"/>
      <c r="X236" s="90"/>
      <c r="Y236" s="94"/>
      <c r="Z236" s="90"/>
      <c r="AA236" s="95"/>
      <c r="AR236" s="96"/>
      <c r="AT236" s="97"/>
      <c r="AU236" s="97"/>
      <c r="AY236" s="96"/>
      <c r="BK236" s="98"/>
    </row>
    <row r="237" spans="2:63" s="88" customFormat="1" ht="29.85" customHeight="1">
      <c r="B237" s="89"/>
      <c r="C237" s="108">
        <v>84</v>
      </c>
      <c r="D237" s="108" t="s">
        <v>105</v>
      </c>
      <c r="E237" s="109" t="s">
        <v>1289</v>
      </c>
      <c r="F237" s="618" t="s">
        <v>1286</v>
      </c>
      <c r="G237" s="619"/>
      <c r="H237" s="619"/>
      <c r="I237" s="619"/>
      <c r="J237" s="110" t="s">
        <v>107</v>
      </c>
      <c r="K237" s="111">
        <v>4</v>
      </c>
      <c r="L237" s="620">
        <v>0</v>
      </c>
      <c r="M237" s="619"/>
      <c r="N237" s="621">
        <f aca="true" t="shared" si="65" ref="N237:N242">ROUND(L237*K237,2)</f>
        <v>0</v>
      </c>
      <c r="O237" s="622"/>
      <c r="P237" s="622"/>
      <c r="Q237" s="622"/>
      <c r="R237" s="92"/>
      <c r="T237" s="93"/>
      <c r="U237" s="90"/>
      <c r="V237" s="90"/>
      <c r="W237" s="94"/>
      <c r="X237" s="90"/>
      <c r="Y237" s="94"/>
      <c r="Z237" s="90"/>
      <c r="AA237" s="95"/>
      <c r="AR237" s="96"/>
      <c r="AT237" s="97"/>
      <c r="AU237" s="97"/>
      <c r="AY237" s="96"/>
      <c r="BK237" s="98"/>
    </row>
    <row r="238" spans="2:63" s="88" customFormat="1" ht="29.85" customHeight="1">
      <c r="B238" s="89"/>
      <c r="C238" s="108">
        <v>85</v>
      </c>
      <c r="D238" s="108" t="s">
        <v>105</v>
      </c>
      <c r="E238" s="109" t="s">
        <v>1290</v>
      </c>
      <c r="F238" s="618" t="s">
        <v>1287</v>
      </c>
      <c r="G238" s="619"/>
      <c r="H238" s="619"/>
      <c r="I238" s="619"/>
      <c r="J238" s="110" t="s">
        <v>107</v>
      </c>
      <c r="K238" s="111">
        <v>4</v>
      </c>
      <c r="L238" s="620">
        <v>0</v>
      </c>
      <c r="M238" s="619"/>
      <c r="N238" s="621">
        <f t="shared" si="65"/>
        <v>0</v>
      </c>
      <c r="O238" s="622"/>
      <c r="P238" s="622"/>
      <c r="Q238" s="622"/>
      <c r="R238" s="92"/>
      <c r="T238" s="93"/>
      <c r="U238" s="90"/>
      <c r="V238" s="90"/>
      <c r="W238" s="94"/>
      <c r="X238" s="90"/>
      <c r="Y238" s="94"/>
      <c r="Z238" s="90"/>
      <c r="AA238" s="95"/>
      <c r="AR238" s="96"/>
      <c r="AT238" s="97"/>
      <c r="AU238" s="97"/>
      <c r="AY238" s="96"/>
      <c r="BK238" s="98"/>
    </row>
    <row r="239" spans="2:63" s="88" customFormat="1" ht="29.85" customHeight="1">
      <c r="B239" s="89"/>
      <c r="C239" s="108">
        <v>86</v>
      </c>
      <c r="D239" s="108" t="s">
        <v>105</v>
      </c>
      <c r="E239" s="109" t="s">
        <v>355</v>
      </c>
      <c r="F239" s="618" t="s">
        <v>356</v>
      </c>
      <c r="G239" s="619"/>
      <c r="H239" s="619"/>
      <c r="I239" s="619"/>
      <c r="J239" s="110" t="s">
        <v>107</v>
      </c>
      <c r="K239" s="111">
        <v>4</v>
      </c>
      <c r="L239" s="620">
        <v>0</v>
      </c>
      <c r="M239" s="619"/>
      <c r="N239" s="621">
        <f t="shared" si="65"/>
        <v>0</v>
      </c>
      <c r="O239" s="622"/>
      <c r="P239" s="622"/>
      <c r="Q239" s="622"/>
      <c r="R239" s="92"/>
      <c r="T239" s="93"/>
      <c r="U239" s="90"/>
      <c r="V239" s="90"/>
      <c r="W239" s="94"/>
      <c r="X239" s="90"/>
      <c r="Y239" s="94"/>
      <c r="Z239" s="90"/>
      <c r="AA239" s="95"/>
      <c r="AR239" s="96"/>
      <c r="AT239" s="97"/>
      <c r="AU239" s="97"/>
      <c r="AY239" s="96"/>
      <c r="BK239" s="98"/>
    </row>
    <row r="240" spans="2:65" s="16" customFormat="1" ht="20.45" customHeight="1">
      <c r="B240" s="62"/>
      <c r="C240" s="108">
        <v>87</v>
      </c>
      <c r="D240" s="108" t="s">
        <v>105</v>
      </c>
      <c r="E240" s="109" t="s">
        <v>358</v>
      </c>
      <c r="F240" s="618" t="s">
        <v>1288</v>
      </c>
      <c r="G240" s="619"/>
      <c r="H240" s="619"/>
      <c r="I240" s="619"/>
      <c r="J240" s="110" t="s">
        <v>107</v>
      </c>
      <c r="K240" s="111">
        <v>5</v>
      </c>
      <c r="L240" s="620">
        <v>0</v>
      </c>
      <c r="M240" s="619"/>
      <c r="N240" s="621">
        <f t="shared" si="65"/>
        <v>0</v>
      </c>
      <c r="O240" s="622"/>
      <c r="P240" s="622"/>
      <c r="Q240" s="622"/>
      <c r="R240" s="64"/>
      <c r="T240" s="103" t="s">
        <v>17</v>
      </c>
      <c r="U240" s="104" t="s">
        <v>33</v>
      </c>
      <c r="V240" s="18"/>
      <c r="W240" s="105">
        <f>V240*K240</f>
        <v>0</v>
      </c>
      <c r="X240" s="105">
        <v>0</v>
      </c>
      <c r="Y240" s="105">
        <f>X240*K240</f>
        <v>0</v>
      </c>
      <c r="Z240" s="105">
        <v>0</v>
      </c>
      <c r="AA240" s="106">
        <f>Z240*K240</f>
        <v>0</v>
      </c>
      <c r="AR240" s="7" t="s">
        <v>128</v>
      </c>
      <c r="AT240" s="7" t="s">
        <v>105</v>
      </c>
      <c r="AU240" s="7" t="s">
        <v>9</v>
      </c>
      <c r="AY240" s="7" t="s">
        <v>100</v>
      </c>
      <c r="BE240" s="107">
        <f>IF(U240="základní",N240,0)</f>
        <v>0</v>
      </c>
      <c r="BF240" s="107">
        <f>IF(U240="snížená",N240,0)</f>
        <v>0</v>
      </c>
      <c r="BG240" s="107">
        <f>IF(U240="zákl. přenesená",N240,0)</f>
        <v>0</v>
      </c>
      <c r="BH240" s="107">
        <f>IF(U240="sníž. přenesená",N240,0)</f>
        <v>0</v>
      </c>
      <c r="BI240" s="107">
        <f>IF(U240="nulová",N240,0)</f>
        <v>0</v>
      </c>
      <c r="BJ240" s="7" t="s">
        <v>80</v>
      </c>
      <c r="BK240" s="107">
        <f>ROUND(L240*K240,2)</f>
        <v>0</v>
      </c>
      <c r="BL240" s="7" t="s">
        <v>104</v>
      </c>
      <c r="BM240" s="7" t="s">
        <v>572</v>
      </c>
    </row>
    <row r="241" spans="2:65" s="16" customFormat="1" ht="20.45" customHeight="1">
      <c r="B241" s="62"/>
      <c r="C241" s="108">
        <v>88</v>
      </c>
      <c r="D241" s="108" t="s">
        <v>105</v>
      </c>
      <c r="E241" s="109" t="s">
        <v>574</v>
      </c>
      <c r="F241" s="618" t="s">
        <v>359</v>
      </c>
      <c r="G241" s="619"/>
      <c r="H241" s="619"/>
      <c r="I241" s="619"/>
      <c r="J241" s="110" t="s">
        <v>107</v>
      </c>
      <c r="K241" s="111">
        <v>4</v>
      </c>
      <c r="L241" s="620">
        <v>0</v>
      </c>
      <c r="M241" s="619"/>
      <c r="N241" s="621">
        <f t="shared" si="65"/>
        <v>0</v>
      </c>
      <c r="O241" s="622"/>
      <c r="P241" s="622"/>
      <c r="Q241" s="622"/>
      <c r="R241" s="64"/>
      <c r="T241" s="103" t="s">
        <v>17</v>
      </c>
      <c r="U241" s="104" t="s">
        <v>33</v>
      </c>
      <c r="V241" s="18"/>
      <c r="W241" s="105">
        <f>V241*K241</f>
        <v>0</v>
      </c>
      <c r="X241" s="105">
        <v>0</v>
      </c>
      <c r="Y241" s="105">
        <f>X241*K241</f>
        <v>0</v>
      </c>
      <c r="Z241" s="105">
        <v>0</v>
      </c>
      <c r="AA241" s="106">
        <f>Z241*K241</f>
        <v>0</v>
      </c>
      <c r="AR241" s="7" t="s">
        <v>128</v>
      </c>
      <c r="AT241" s="7" t="s">
        <v>105</v>
      </c>
      <c r="AU241" s="7" t="s">
        <v>9</v>
      </c>
      <c r="AY241" s="7" t="s">
        <v>100</v>
      </c>
      <c r="BE241" s="107">
        <f>IF(U241="základní",N241,0)</f>
        <v>0</v>
      </c>
      <c r="BF241" s="107">
        <f>IF(U241="snížená",N241,0)</f>
        <v>0</v>
      </c>
      <c r="BG241" s="107">
        <f>IF(U241="zákl. přenesená",N241,0)</f>
        <v>0</v>
      </c>
      <c r="BH241" s="107">
        <f>IF(U241="sníž. přenesená",N241,0)</f>
        <v>0</v>
      </c>
      <c r="BI241" s="107">
        <f>IF(U241="nulová",N241,0)</f>
        <v>0</v>
      </c>
      <c r="BJ241" s="7" t="s">
        <v>80</v>
      </c>
      <c r="BK241" s="107">
        <f>ROUND(L241*K241,2)</f>
        <v>0</v>
      </c>
      <c r="BL241" s="7" t="s">
        <v>104</v>
      </c>
      <c r="BM241" s="7" t="s">
        <v>573</v>
      </c>
    </row>
    <row r="242" spans="2:65" s="573" customFormat="1" ht="20.45" customHeight="1">
      <c r="B242" s="62"/>
      <c r="C242" s="108">
        <v>89</v>
      </c>
      <c r="D242" s="108" t="s">
        <v>105</v>
      </c>
      <c r="E242" s="109" t="s">
        <v>1362</v>
      </c>
      <c r="F242" s="655" t="s">
        <v>1364</v>
      </c>
      <c r="G242" s="656"/>
      <c r="H242" s="656"/>
      <c r="I242" s="657"/>
      <c r="J242" s="110" t="s">
        <v>107</v>
      </c>
      <c r="K242" s="111">
        <v>5</v>
      </c>
      <c r="L242" s="658">
        <v>0</v>
      </c>
      <c r="M242" s="659"/>
      <c r="N242" s="621">
        <f ca="1" t="shared" si="65"/>
        <v>0</v>
      </c>
      <c r="O242" s="622"/>
      <c r="P242" s="622"/>
      <c r="Q242" s="622"/>
      <c r="R242" s="64"/>
      <c r="T242" s="103"/>
      <c r="U242" s="104"/>
      <c r="V242" s="572"/>
      <c r="W242" s="105"/>
      <c r="X242" s="105"/>
      <c r="Y242" s="105"/>
      <c r="Z242" s="105"/>
      <c r="AA242" s="106"/>
      <c r="AR242" s="7"/>
      <c r="AT242" s="7"/>
      <c r="AU242" s="7"/>
      <c r="AY242" s="7"/>
      <c r="BE242" s="107"/>
      <c r="BF242" s="107"/>
      <c r="BG242" s="107"/>
      <c r="BH242" s="107"/>
      <c r="BI242" s="107"/>
      <c r="BJ242" s="7"/>
      <c r="BK242" s="107"/>
      <c r="BL242" s="7"/>
      <c r="BM242" s="7"/>
    </row>
    <row r="243" spans="2:65" s="16" customFormat="1" ht="20.45" customHeight="1">
      <c r="B243" s="62"/>
      <c r="C243" s="108">
        <v>90</v>
      </c>
      <c r="D243" s="108" t="s">
        <v>105</v>
      </c>
      <c r="E243" s="109" t="s">
        <v>1363</v>
      </c>
      <c r="F243" s="618" t="s">
        <v>1291</v>
      </c>
      <c r="G243" s="619"/>
      <c r="H243" s="619"/>
      <c r="I243" s="619"/>
      <c r="J243" s="110" t="s">
        <v>286</v>
      </c>
      <c r="K243" s="111">
        <v>1</v>
      </c>
      <c r="L243" s="620">
        <v>0</v>
      </c>
      <c r="M243" s="619"/>
      <c r="N243" s="621">
        <f>ROUND(L243*K243,2)</f>
        <v>0</v>
      </c>
      <c r="O243" s="622"/>
      <c r="P243" s="622"/>
      <c r="Q243" s="622"/>
      <c r="R243" s="64"/>
      <c r="T243" s="103" t="s">
        <v>17</v>
      </c>
      <c r="U243" s="104" t="s">
        <v>33</v>
      </c>
      <c r="V243" s="18"/>
      <c r="W243" s="105">
        <f>V243*K243</f>
        <v>0</v>
      </c>
      <c r="X243" s="105">
        <v>0</v>
      </c>
      <c r="Y243" s="105">
        <f>X243*K243</f>
        <v>0</v>
      </c>
      <c r="Z243" s="105">
        <v>0</v>
      </c>
      <c r="AA243" s="106">
        <f>Z243*K243</f>
        <v>0</v>
      </c>
      <c r="AR243" s="7" t="s">
        <v>128</v>
      </c>
      <c r="AT243" s="7" t="s">
        <v>105</v>
      </c>
      <c r="AU243" s="7" t="s">
        <v>9</v>
      </c>
      <c r="AY243" s="7" t="s">
        <v>100</v>
      </c>
      <c r="BE243" s="107">
        <f>IF(U243="základní",N243,0)</f>
        <v>0</v>
      </c>
      <c r="BF243" s="107">
        <f>IF(U243="snížená",N243,0)</f>
        <v>0</v>
      </c>
      <c r="BG243" s="107">
        <f>IF(U243="zákl. přenesená",N243,0)</f>
        <v>0</v>
      </c>
      <c r="BH243" s="107">
        <f>IF(U243="sníž. přenesená",N243,0)</f>
        <v>0</v>
      </c>
      <c r="BI243" s="107">
        <f>IF(U243="nulová",N243,0)</f>
        <v>0</v>
      </c>
      <c r="BJ243" s="7" t="s">
        <v>80</v>
      </c>
      <c r="BK243" s="107">
        <f>ROUND(L243*K243,2)</f>
        <v>0</v>
      </c>
      <c r="BL243" s="7" t="s">
        <v>104</v>
      </c>
      <c r="BM243" s="7" t="s">
        <v>575</v>
      </c>
    </row>
    <row r="244" spans="2:63" s="88" customFormat="1" ht="37.35" customHeight="1">
      <c r="B244" s="89"/>
      <c r="C244" s="90"/>
      <c r="D244" s="91" t="s">
        <v>74</v>
      </c>
      <c r="E244" s="91"/>
      <c r="F244" s="91"/>
      <c r="G244" s="91"/>
      <c r="H244" s="91"/>
      <c r="I244" s="91"/>
      <c r="J244" s="91"/>
      <c r="K244" s="91"/>
      <c r="L244" s="91"/>
      <c r="M244" s="91"/>
      <c r="N244" s="651">
        <f ca="1">N245+N247</f>
        <v>0</v>
      </c>
      <c r="O244" s="651"/>
      <c r="P244" s="651"/>
      <c r="Q244" s="651"/>
      <c r="R244" s="92"/>
      <c r="T244" s="93"/>
      <c r="U244" s="90"/>
      <c r="V244" s="90"/>
      <c r="W244" s="94">
        <f>W245+W247</f>
        <v>0</v>
      </c>
      <c r="X244" s="90"/>
      <c r="Y244" s="94">
        <f>Y245+Y247</f>
        <v>0</v>
      </c>
      <c r="Z244" s="90"/>
      <c r="AA244" s="95">
        <f>AA245+AA247</f>
        <v>0</v>
      </c>
      <c r="AR244" s="96" t="s">
        <v>110</v>
      </c>
      <c r="AT244" s="97" t="s">
        <v>98</v>
      </c>
      <c r="AU244" s="97" t="s">
        <v>99</v>
      </c>
      <c r="AY244" s="96" t="s">
        <v>100</v>
      </c>
      <c r="BK244" s="98">
        <f ca="1">BK245+BK247</f>
        <v>0</v>
      </c>
    </row>
    <row r="245" spans="2:63" s="88" customFormat="1" ht="19.9" customHeight="1">
      <c r="B245" s="89"/>
      <c r="C245" s="90"/>
      <c r="D245" s="99" t="s">
        <v>75</v>
      </c>
      <c r="E245" s="99"/>
      <c r="F245" s="99"/>
      <c r="G245" s="99"/>
      <c r="H245" s="99"/>
      <c r="I245" s="99"/>
      <c r="J245" s="99"/>
      <c r="K245" s="99"/>
      <c r="L245" s="99"/>
      <c r="M245" s="99"/>
      <c r="N245" s="632">
        <f ca="1">N246</f>
        <v>0</v>
      </c>
      <c r="O245" s="633"/>
      <c r="P245" s="633"/>
      <c r="Q245" s="633"/>
      <c r="R245" s="92"/>
      <c r="T245" s="93"/>
      <c r="U245" s="90"/>
      <c r="V245" s="90"/>
      <c r="W245" s="94">
        <f>W246</f>
        <v>0</v>
      </c>
      <c r="X245" s="90"/>
      <c r="Y245" s="94">
        <f>Y246</f>
        <v>0</v>
      </c>
      <c r="Z245" s="90"/>
      <c r="AA245" s="95">
        <f>AA246</f>
        <v>0</v>
      </c>
      <c r="AR245" s="96" t="s">
        <v>110</v>
      </c>
      <c r="AT245" s="97" t="s">
        <v>98</v>
      </c>
      <c r="AU245" s="97" t="s">
        <v>80</v>
      </c>
      <c r="AY245" s="96" t="s">
        <v>100</v>
      </c>
      <c r="BK245" s="98">
        <f ca="1">BK246</f>
        <v>0</v>
      </c>
    </row>
    <row r="246" spans="2:65" s="16" customFormat="1" ht="20.45" customHeight="1">
      <c r="B246" s="62"/>
      <c r="C246" s="108">
        <v>91</v>
      </c>
      <c r="D246" s="108" t="s">
        <v>105</v>
      </c>
      <c r="E246" s="109" t="s">
        <v>361</v>
      </c>
      <c r="F246" s="618" t="s">
        <v>362</v>
      </c>
      <c r="G246" s="619"/>
      <c r="H246" s="619"/>
      <c r="I246" s="619"/>
      <c r="J246" s="110" t="s">
        <v>286</v>
      </c>
      <c r="K246" s="111">
        <v>1</v>
      </c>
      <c r="L246" s="649">
        <f ca="1">'Pol.El. 1NP'!F70</f>
        <v>0</v>
      </c>
      <c r="M246" s="650"/>
      <c r="N246" s="621">
        <f ca="1">ROUND(L246*K246,2)</f>
        <v>0</v>
      </c>
      <c r="O246" s="622"/>
      <c r="P246" s="622"/>
      <c r="Q246" s="622"/>
      <c r="R246" s="64"/>
      <c r="T246" s="103" t="s">
        <v>17</v>
      </c>
      <c r="U246" s="104" t="s">
        <v>33</v>
      </c>
      <c r="V246" s="18"/>
      <c r="W246" s="105">
        <f>V246*K246</f>
        <v>0</v>
      </c>
      <c r="X246" s="105">
        <v>0</v>
      </c>
      <c r="Y246" s="105">
        <f>X246*K246</f>
        <v>0</v>
      </c>
      <c r="Z246" s="105">
        <v>0</v>
      </c>
      <c r="AA246" s="106">
        <f>Z246*K246</f>
        <v>0</v>
      </c>
      <c r="AR246" s="7" t="s">
        <v>128</v>
      </c>
      <c r="AT246" s="7" t="s">
        <v>105</v>
      </c>
      <c r="AU246" s="7" t="s">
        <v>9</v>
      </c>
      <c r="AY246" s="7" t="s">
        <v>100</v>
      </c>
      <c r="BE246" s="107">
        <f ca="1">IF(U246="základní",N246,0)</f>
        <v>0</v>
      </c>
      <c r="BF246" s="107">
        <f ca="1">IF(U246="snížená",N246,0)</f>
        <v>0</v>
      </c>
      <c r="BG246" s="107">
        <f ca="1">IF(U246="zákl. přenesená",N246,0)</f>
        <v>0</v>
      </c>
      <c r="BH246" s="107">
        <f ca="1">IF(U246="sníž. přenesená",N246,0)</f>
        <v>0</v>
      </c>
      <c r="BI246" s="107">
        <f ca="1">IF(U246="nulová",N246,0)</f>
        <v>0</v>
      </c>
      <c r="BJ246" s="7" t="s">
        <v>80</v>
      </c>
      <c r="BK246" s="107">
        <f ca="1">ROUND(L246*K246,2)</f>
        <v>0</v>
      </c>
      <c r="BL246" s="7" t="s">
        <v>104</v>
      </c>
      <c r="BM246" s="7" t="s">
        <v>576</v>
      </c>
    </row>
    <row r="247" spans="2:63" s="88" customFormat="1" ht="29.85" customHeight="1">
      <c r="B247" s="89"/>
      <c r="C247" s="90"/>
      <c r="D247" s="99" t="s">
        <v>76</v>
      </c>
      <c r="E247" s="99"/>
      <c r="F247" s="99"/>
      <c r="G247" s="99"/>
      <c r="H247" s="99"/>
      <c r="I247" s="99"/>
      <c r="J247" s="99"/>
      <c r="K247" s="99"/>
      <c r="L247" s="99"/>
      <c r="M247" s="99"/>
      <c r="N247" s="653">
        <f ca="1">N248</f>
        <v>0</v>
      </c>
      <c r="O247" s="654"/>
      <c r="P247" s="654"/>
      <c r="Q247" s="654"/>
      <c r="R247" s="92"/>
      <c r="T247" s="93"/>
      <c r="U247" s="90"/>
      <c r="V247" s="90"/>
      <c r="W247" s="94">
        <f>SUM(W248:W248)</f>
        <v>0</v>
      </c>
      <c r="X247" s="90"/>
      <c r="Y247" s="94">
        <f>SUM(Y248:Y248)</f>
        <v>0</v>
      </c>
      <c r="Z247" s="90"/>
      <c r="AA247" s="95">
        <f>SUM(AA248:AA248)</f>
        <v>0</v>
      </c>
      <c r="AR247" s="96" t="s">
        <v>110</v>
      </c>
      <c r="AT247" s="97" t="s">
        <v>98</v>
      </c>
      <c r="AU247" s="97" t="s">
        <v>80</v>
      </c>
      <c r="AY247" s="96" t="s">
        <v>100</v>
      </c>
      <c r="BK247" s="98">
        <f ca="1">SUM(BK248:BK248)</f>
        <v>0</v>
      </c>
    </row>
    <row r="248" spans="2:65" s="16" customFormat="1" ht="28.9" customHeight="1">
      <c r="B248" s="62"/>
      <c r="C248" s="108">
        <v>92</v>
      </c>
      <c r="D248" s="108" t="s">
        <v>105</v>
      </c>
      <c r="E248" s="109" t="s">
        <v>364</v>
      </c>
      <c r="F248" s="618" t="s">
        <v>365</v>
      </c>
      <c r="G248" s="619"/>
      <c r="H248" s="619"/>
      <c r="I248" s="619"/>
      <c r="J248" s="110" t="s">
        <v>286</v>
      </c>
      <c r="K248" s="111">
        <v>1</v>
      </c>
      <c r="L248" s="649">
        <f ca="1">'Pol.VZT 1NP'!G41</f>
        <v>0</v>
      </c>
      <c r="M248" s="650"/>
      <c r="N248" s="621">
        <f ca="1">ROUND(L248*K248,2)</f>
        <v>0</v>
      </c>
      <c r="O248" s="622"/>
      <c r="P248" s="622"/>
      <c r="Q248" s="622"/>
      <c r="R248" s="64"/>
      <c r="T248" s="103" t="s">
        <v>17</v>
      </c>
      <c r="U248" s="104" t="s">
        <v>33</v>
      </c>
      <c r="V248" s="18"/>
      <c r="W248" s="105">
        <f>V248*K248</f>
        <v>0</v>
      </c>
      <c r="X248" s="105">
        <v>0</v>
      </c>
      <c r="Y248" s="105">
        <f>X248*K248</f>
        <v>0</v>
      </c>
      <c r="Z248" s="105">
        <v>0</v>
      </c>
      <c r="AA248" s="106">
        <f>Z248*K248</f>
        <v>0</v>
      </c>
      <c r="AR248" s="7" t="s">
        <v>128</v>
      </c>
      <c r="AT248" s="7" t="s">
        <v>105</v>
      </c>
      <c r="AU248" s="7" t="s">
        <v>9</v>
      </c>
      <c r="AY248" s="7" t="s">
        <v>100</v>
      </c>
      <c r="BE248" s="107">
        <f ca="1">IF(U248="základní",N248,0)</f>
        <v>0</v>
      </c>
      <c r="BF248" s="107">
        <f ca="1">IF(U248="snížená",N248,0)</f>
        <v>0</v>
      </c>
      <c r="BG248" s="107">
        <f ca="1">IF(U248="zákl. přenesená",N248,0)</f>
        <v>0</v>
      </c>
      <c r="BH248" s="107">
        <f ca="1">IF(U248="sníž. přenesená",N248,0)</f>
        <v>0</v>
      </c>
      <c r="BI248" s="107">
        <f ca="1">IF(U248="nulová",N248,0)</f>
        <v>0</v>
      </c>
      <c r="BJ248" s="7" t="s">
        <v>80</v>
      </c>
      <c r="BK248" s="107">
        <f ca="1">ROUND(L248*K248,2)</f>
        <v>0</v>
      </c>
      <c r="BL248" s="7" t="s">
        <v>104</v>
      </c>
      <c r="BM248" s="7" t="s">
        <v>577</v>
      </c>
    </row>
    <row r="249" spans="2:63" s="88" customFormat="1" ht="37.35" customHeight="1">
      <c r="B249" s="89"/>
      <c r="C249" s="90"/>
      <c r="D249" s="91" t="s">
        <v>77</v>
      </c>
      <c r="E249" s="91"/>
      <c r="F249" s="91"/>
      <c r="G249" s="91"/>
      <c r="H249" s="91"/>
      <c r="I249" s="91"/>
      <c r="J249" s="91"/>
      <c r="K249" s="91"/>
      <c r="L249" s="91"/>
      <c r="M249" s="91"/>
      <c r="N249" s="647">
        <f>SUM(N250:Q256)</f>
        <v>0</v>
      </c>
      <c r="O249" s="648"/>
      <c r="P249" s="648"/>
      <c r="Q249" s="648"/>
      <c r="R249" s="92"/>
      <c r="T249" s="93"/>
      <c r="U249" s="90"/>
      <c r="V249" s="90"/>
      <c r="W249" s="94">
        <f>SUM(W250:W256)</f>
        <v>0</v>
      </c>
      <c r="X249" s="90"/>
      <c r="Y249" s="94">
        <f>SUM(Y250:Y256)</f>
        <v>0</v>
      </c>
      <c r="Z249" s="90"/>
      <c r="AA249" s="95">
        <f>SUM(AA250:AA256)</f>
        <v>0</v>
      </c>
      <c r="AR249" s="96" t="s">
        <v>80</v>
      </c>
      <c r="AT249" s="97" t="s">
        <v>98</v>
      </c>
      <c r="AU249" s="97" t="s">
        <v>99</v>
      </c>
      <c r="AY249" s="96" t="s">
        <v>100</v>
      </c>
      <c r="BK249" s="98">
        <f>SUM(BK250:BK256)</f>
        <v>0</v>
      </c>
    </row>
    <row r="250" spans="2:65" s="16" customFormat="1" ht="28.9" customHeight="1">
      <c r="B250" s="62"/>
      <c r="C250" s="108">
        <v>93</v>
      </c>
      <c r="D250" s="108" t="s">
        <v>105</v>
      </c>
      <c r="E250" s="109" t="s">
        <v>367</v>
      </c>
      <c r="F250" s="618" t="s">
        <v>368</v>
      </c>
      <c r="G250" s="619"/>
      <c r="H250" s="619"/>
      <c r="I250" s="619"/>
      <c r="J250" s="110" t="s">
        <v>113</v>
      </c>
      <c r="K250" s="111">
        <v>16.258</v>
      </c>
      <c r="L250" s="620">
        <v>0</v>
      </c>
      <c r="M250" s="619"/>
      <c r="N250" s="621">
        <f aca="true" t="shared" si="66" ref="N250:N256">ROUND(L250*K250,2)</f>
        <v>0</v>
      </c>
      <c r="O250" s="622"/>
      <c r="P250" s="622"/>
      <c r="Q250" s="622"/>
      <c r="R250" s="64"/>
      <c r="T250" s="103" t="s">
        <v>17</v>
      </c>
      <c r="U250" s="104" t="s">
        <v>33</v>
      </c>
      <c r="V250" s="18"/>
      <c r="W250" s="105">
        <f aca="true" t="shared" si="67" ref="W250:W256">V250*K250</f>
        <v>0</v>
      </c>
      <c r="X250" s="105">
        <v>0</v>
      </c>
      <c r="Y250" s="105">
        <f aca="true" t="shared" si="68" ref="Y250:Y256">X250*K250</f>
        <v>0</v>
      </c>
      <c r="Z250" s="105">
        <v>0</v>
      </c>
      <c r="AA250" s="106">
        <f aca="true" t="shared" si="69" ref="AA250:AA256">Z250*K250</f>
        <v>0</v>
      </c>
      <c r="AR250" s="7" t="s">
        <v>128</v>
      </c>
      <c r="AT250" s="7" t="s">
        <v>105</v>
      </c>
      <c r="AU250" s="7" t="s">
        <v>80</v>
      </c>
      <c r="AY250" s="7" t="s">
        <v>100</v>
      </c>
      <c r="BE250" s="107">
        <f aca="true" t="shared" si="70" ref="BE250:BE256">IF(U250="základní",N250,0)</f>
        <v>0</v>
      </c>
      <c r="BF250" s="107">
        <f aca="true" t="shared" si="71" ref="BF250:BF256">IF(U250="snížená",N250,0)</f>
        <v>0</v>
      </c>
      <c r="BG250" s="107">
        <f aca="true" t="shared" si="72" ref="BG250:BG256">IF(U250="zákl. přenesená",N250,0)</f>
        <v>0</v>
      </c>
      <c r="BH250" s="107">
        <f aca="true" t="shared" si="73" ref="BH250:BH256">IF(U250="sníž. přenesená",N250,0)</f>
        <v>0</v>
      </c>
      <c r="BI250" s="107">
        <f aca="true" t="shared" si="74" ref="BI250:BI256">IF(U250="nulová",N250,0)</f>
        <v>0</v>
      </c>
      <c r="BJ250" s="7" t="s">
        <v>80</v>
      </c>
      <c r="BK250" s="107">
        <f aca="true" t="shared" si="75" ref="BK250:BK256">ROUND(L250*K250,2)</f>
        <v>0</v>
      </c>
      <c r="BL250" s="7" t="s">
        <v>104</v>
      </c>
      <c r="BM250" s="7" t="s">
        <v>578</v>
      </c>
    </row>
    <row r="251" spans="2:65" s="16" customFormat="1" ht="20.45" customHeight="1">
      <c r="B251" s="62"/>
      <c r="C251" s="108">
        <v>94</v>
      </c>
      <c r="D251" s="108" t="s">
        <v>105</v>
      </c>
      <c r="E251" s="109" t="s">
        <v>370</v>
      </c>
      <c r="F251" s="618" t="s">
        <v>371</v>
      </c>
      <c r="G251" s="619"/>
      <c r="H251" s="619"/>
      <c r="I251" s="619"/>
      <c r="J251" s="110" t="s">
        <v>113</v>
      </c>
      <c r="K251" s="111">
        <v>48.773</v>
      </c>
      <c r="L251" s="620">
        <v>0</v>
      </c>
      <c r="M251" s="619"/>
      <c r="N251" s="621">
        <f t="shared" si="66"/>
        <v>0</v>
      </c>
      <c r="O251" s="622"/>
      <c r="P251" s="622"/>
      <c r="Q251" s="622"/>
      <c r="R251" s="64"/>
      <c r="T251" s="103" t="s">
        <v>17</v>
      </c>
      <c r="U251" s="104" t="s">
        <v>33</v>
      </c>
      <c r="V251" s="18"/>
      <c r="W251" s="105">
        <f t="shared" si="67"/>
        <v>0</v>
      </c>
      <c r="X251" s="105">
        <v>0</v>
      </c>
      <c r="Y251" s="105">
        <f t="shared" si="68"/>
        <v>0</v>
      </c>
      <c r="Z251" s="105">
        <v>0</v>
      </c>
      <c r="AA251" s="106">
        <f t="shared" si="69"/>
        <v>0</v>
      </c>
      <c r="AR251" s="7" t="s">
        <v>128</v>
      </c>
      <c r="AT251" s="7" t="s">
        <v>105</v>
      </c>
      <c r="AU251" s="7" t="s">
        <v>80</v>
      </c>
      <c r="AY251" s="7" t="s">
        <v>100</v>
      </c>
      <c r="BE251" s="107">
        <f t="shared" si="70"/>
        <v>0</v>
      </c>
      <c r="BF251" s="107">
        <f t="shared" si="71"/>
        <v>0</v>
      </c>
      <c r="BG251" s="107">
        <f t="shared" si="72"/>
        <v>0</v>
      </c>
      <c r="BH251" s="107">
        <f t="shared" si="73"/>
        <v>0</v>
      </c>
      <c r="BI251" s="107">
        <f t="shared" si="74"/>
        <v>0</v>
      </c>
      <c r="BJ251" s="7" t="s">
        <v>80</v>
      </c>
      <c r="BK251" s="107">
        <f t="shared" si="75"/>
        <v>0</v>
      </c>
      <c r="BL251" s="7" t="s">
        <v>104</v>
      </c>
      <c r="BM251" s="7" t="s">
        <v>579</v>
      </c>
    </row>
    <row r="252" spans="2:65" s="16" customFormat="1" ht="20.45" customHeight="1">
      <c r="B252" s="62"/>
      <c r="C252" s="108">
        <v>95</v>
      </c>
      <c r="D252" s="108" t="s">
        <v>105</v>
      </c>
      <c r="E252" s="109" t="s">
        <v>373</v>
      </c>
      <c r="F252" s="618" t="s">
        <v>374</v>
      </c>
      <c r="G252" s="619"/>
      <c r="H252" s="619"/>
      <c r="I252" s="619"/>
      <c r="J252" s="110" t="s">
        <v>113</v>
      </c>
      <c r="K252" s="111">
        <v>16.258</v>
      </c>
      <c r="L252" s="620">
        <v>0</v>
      </c>
      <c r="M252" s="619"/>
      <c r="N252" s="621">
        <f t="shared" si="66"/>
        <v>0</v>
      </c>
      <c r="O252" s="622"/>
      <c r="P252" s="622"/>
      <c r="Q252" s="622"/>
      <c r="R252" s="64"/>
      <c r="T252" s="103" t="s">
        <v>17</v>
      </c>
      <c r="U252" s="104" t="s">
        <v>33</v>
      </c>
      <c r="V252" s="18"/>
      <c r="W252" s="105">
        <f t="shared" si="67"/>
        <v>0</v>
      </c>
      <c r="X252" s="105">
        <v>0</v>
      </c>
      <c r="Y252" s="105">
        <f t="shared" si="68"/>
        <v>0</v>
      </c>
      <c r="Z252" s="105">
        <v>0</v>
      </c>
      <c r="AA252" s="106">
        <f t="shared" si="69"/>
        <v>0</v>
      </c>
      <c r="AR252" s="7" t="s">
        <v>128</v>
      </c>
      <c r="AT252" s="7" t="s">
        <v>105</v>
      </c>
      <c r="AU252" s="7" t="s">
        <v>80</v>
      </c>
      <c r="AY252" s="7" t="s">
        <v>100</v>
      </c>
      <c r="BE252" s="107">
        <f t="shared" si="70"/>
        <v>0</v>
      </c>
      <c r="BF252" s="107">
        <f t="shared" si="71"/>
        <v>0</v>
      </c>
      <c r="BG252" s="107">
        <f t="shared" si="72"/>
        <v>0</v>
      </c>
      <c r="BH252" s="107">
        <f t="shared" si="73"/>
        <v>0</v>
      </c>
      <c r="BI252" s="107">
        <f t="shared" si="74"/>
        <v>0</v>
      </c>
      <c r="BJ252" s="7" t="s">
        <v>80</v>
      </c>
      <c r="BK252" s="107">
        <f t="shared" si="75"/>
        <v>0</v>
      </c>
      <c r="BL252" s="7" t="s">
        <v>104</v>
      </c>
      <c r="BM252" s="7" t="s">
        <v>580</v>
      </c>
    </row>
    <row r="253" spans="2:65" s="16" customFormat="1" ht="20.45" customHeight="1">
      <c r="B253" s="62"/>
      <c r="C253" s="108">
        <v>96</v>
      </c>
      <c r="D253" s="108" t="s">
        <v>105</v>
      </c>
      <c r="E253" s="109" t="s">
        <v>376</v>
      </c>
      <c r="F253" s="618" t="s">
        <v>377</v>
      </c>
      <c r="G253" s="619"/>
      <c r="H253" s="619"/>
      <c r="I253" s="619"/>
      <c r="J253" s="110" t="s">
        <v>113</v>
      </c>
      <c r="K253" s="111">
        <v>243.863</v>
      </c>
      <c r="L253" s="620">
        <v>0</v>
      </c>
      <c r="M253" s="619"/>
      <c r="N253" s="621">
        <f t="shared" si="66"/>
        <v>0</v>
      </c>
      <c r="O253" s="622"/>
      <c r="P253" s="622"/>
      <c r="Q253" s="622"/>
      <c r="R253" s="64"/>
      <c r="T253" s="103" t="s">
        <v>17</v>
      </c>
      <c r="U253" s="104" t="s">
        <v>33</v>
      </c>
      <c r="V253" s="18"/>
      <c r="W253" s="105">
        <f t="shared" si="67"/>
        <v>0</v>
      </c>
      <c r="X253" s="105">
        <v>0</v>
      </c>
      <c r="Y253" s="105">
        <f t="shared" si="68"/>
        <v>0</v>
      </c>
      <c r="Z253" s="105">
        <v>0</v>
      </c>
      <c r="AA253" s="106">
        <f t="shared" si="69"/>
        <v>0</v>
      </c>
      <c r="AR253" s="7" t="s">
        <v>128</v>
      </c>
      <c r="AT253" s="7" t="s">
        <v>105</v>
      </c>
      <c r="AU253" s="7" t="s">
        <v>80</v>
      </c>
      <c r="AY253" s="7" t="s">
        <v>100</v>
      </c>
      <c r="BE253" s="107">
        <f t="shared" si="70"/>
        <v>0</v>
      </c>
      <c r="BF253" s="107">
        <f t="shared" si="71"/>
        <v>0</v>
      </c>
      <c r="BG253" s="107">
        <f t="shared" si="72"/>
        <v>0</v>
      </c>
      <c r="BH253" s="107">
        <f t="shared" si="73"/>
        <v>0</v>
      </c>
      <c r="BI253" s="107">
        <f t="shared" si="74"/>
        <v>0</v>
      </c>
      <c r="BJ253" s="7" t="s">
        <v>80</v>
      </c>
      <c r="BK253" s="107">
        <f t="shared" si="75"/>
        <v>0</v>
      </c>
      <c r="BL253" s="7" t="s">
        <v>104</v>
      </c>
      <c r="BM253" s="7" t="s">
        <v>581</v>
      </c>
    </row>
    <row r="254" spans="2:65" s="16" customFormat="1" ht="20.45" customHeight="1">
      <c r="B254" s="62"/>
      <c r="C254" s="108">
        <v>97</v>
      </c>
      <c r="D254" s="108" t="s">
        <v>105</v>
      </c>
      <c r="E254" s="109" t="s">
        <v>379</v>
      </c>
      <c r="F254" s="618" t="s">
        <v>380</v>
      </c>
      <c r="G254" s="619"/>
      <c r="H254" s="619"/>
      <c r="I254" s="619"/>
      <c r="J254" s="110" t="s">
        <v>113</v>
      </c>
      <c r="K254" s="111">
        <v>16.258</v>
      </c>
      <c r="L254" s="620">
        <v>0</v>
      </c>
      <c r="M254" s="619"/>
      <c r="N254" s="621">
        <f t="shared" si="66"/>
        <v>0</v>
      </c>
      <c r="O254" s="622"/>
      <c r="P254" s="622"/>
      <c r="Q254" s="622"/>
      <c r="R254" s="64"/>
      <c r="T254" s="103" t="s">
        <v>17</v>
      </c>
      <c r="U254" s="104" t="s">
        <v>33</v>
      </c>
      <c r="V254" s="18"/>
      <c r="W254" s="105">
        <f t="shared" si="67"/>
        <v>0</v>
      </c>
      <c r="X254" s="105">
        <v>0</v>
      </c>
      <c r="Y254" s="105">
        <f t="shared" si="68"/>
        <v>0</v>
      </c>
      <c r="Z254" s="105">
        <v>0</v>
      </c>
      <c r="AA254" s="106">
        <f t="shared" si="69"/>
        <v>0</v>
      </c>
      <c r="AR254" s="7" t="s">
        <v>128</v>
      </c>
      <c r="AT254" s="7" t="s">
        <v>105</v>
      </c>
      <c r="AU254" s="7" t="s">
        <v>80</v>
      </c>
      <c r="AY254" s="7" t="s">
        <v>100</v>
      </c>
      <c r="BE254" s="107">
        <f t="shared" si="70"/>
        <v>0</v>
      </c>
      <c r="BF254" s="107">
        <f t="shared" si="71"/>
        <v>0</v>
      </c>
      <c r="BG254" s="107">
        <f t="shared" si="72"/>
        <v>0</v>
      </c>
      <c r="BH254" s="107">
        <f t="shared" si="73"/>
        <v>0</v>
      </c>
      <c r="BI254" s="107">
        <f t="shared" si="74"/>
        <v>0</v>
      </c>
      <c r="BJ254" s="7" t="s">
        <v>80</v>
      </c>
      <c r="BK254" s="107">
        <f t="shared" si="75"/>
        <v>0</v>
      </c>
      <c r="BL254" s="7" t="s">
        <v>104</v>
      </c>
      <c r="BM254" s="7" t="s">
        <v>582</v>
      </c>
    </row>
    <row r="255" spans="2:65" s="16" customFormat="1" ht="28.9" customHeight="1">
      <c r="B255" s="62"/>
      <c r="C255" s="108">
        <v>98</v>
      </c>
      <c r="D255" s="108" t="s">
        <v>105</v>
      </c>
      <c r="E255" s="109" t="s">
        <v>382</v>
      </c>
      <c r="F255" s="618" t="s">
        <v>383</v>
      </c>
      <c r="G255" s="619"/>
      <c r="H255" s="619"/>
      <c r="I255" s="619"/>
      <c r="J255" s="110" t="s">
        <v>113</v>
      </c>
      <c r="K255" s="111">
        <v>162.576</v>
      </c>
      <c r="L255" s="620">
        <v>0</v>
      </c>
      <c r="M255" s="619"/>
      <c r="N255" s="621">
        <f t="shared" si="66"/>
        <v>0</v>
      </c>
      <c r="O255" s="622"/>
      <c r="P255" s="622"/>
      <c r="Q255" s="622"/>
      <c r="R255" s="64"/>
      <c r="T255" s="103" t="s">
        <v>17</v>
      </c>
      <c r="U255" s="104" t="s">
        <v>33</v>
      </c>
      <c r="V255" s="18"/>
      <c r="W255" s="105">
        <f t="shared" si="67"/>
        <v>0</v>
      </c>
      <c r="X255" s="105">
        <v>0</v>
      </c>
      <c r="Y255" s="105">
        <f t="shared" si="68"/>
        <v>0</v>
      </c>
      <c r="Z255" s="105">
        <v>0</v>
      </c>
      <c r="AA255" s="106">
        <f t="shared" si="69"/>
        <v>0</v>
      </c>
      <c r="AR255" s="7" t="s">
        <v>128</v>
      </c>
      <c r="AT255" s="7" t="s">
        <v>105</v>
      </c>
      <c r="AU255" s="7" t="s">
        <v>80</v>
      </c>
      <c r="AY255" s="7" t="s">
        <v>100</v>
      </c>
      <c r="BE255" s="107">
        <f t="shared" si="70"/>
        <v>0</v>
      </c>
      <c r="BF255" s="107">
        <f t="shared" si="71"/>
        <v>0</v>
      </c>
      <c r="BG255" s="107">
        <f t="shared" si="72"/>
        <v>0</v>
      </c>
      <c r="BH255" s="107">
        <f t="shared" si="73"/>
        <v>0</v>
      </c>
      <c r="BI255" s="107">
        <f t="shared" si="74"/>
        <v>0</v>
      </c>
      <c r="BJ255" s="7" t="s">
        <v>80</v>
      </c>
      <c r="BK255" s="107">
        <f t="shared" si="75"/>
        <v>0</v>
      </c>
      <c r="BL255" s="7" t="s">
        <v>104</v>
      </c>
      <c r="BM255" s="7" t="s">
        <v>583</v>
      </c>
    </row>
    <row r="256" spans="2:65" s="16" customFormat="1" ht="20.45" customHeight="1">
      <c r="B256" s="62"/>
      <c r="C256" s="108">
        <v>99</v>
      </c>
      <c r="D256" s="108" t="s">
        <v>105</v>
      </c>
      <c r="E256" s="109" t="s">
        <v>385</v>
      </c>
      <c r="F256" s="618" t="s">
        <v>386</v>
      </c>
      <c r="G256" s="619"/>
      <c r="H256" s="619"/>
      <c r="I256" s="619"/>
      <c r="J256" s="110" t="s">
        <v>113</v>
      </c>
      <c r="K256" s="111">
        <v>16.258</v>
      </c>
      <c r="L256" s="620">
        <v>0</v>
      </c>
      <c r="M256" s="619"/>
      <c r="N256" s="621">
        <f t="shared" si="66"/>
        <v>0</v>
      </c>
      <c r="O256" s="622"/>
      <c r="P256" s="622"/>
      <c r="Q256" s="622"/>
      <c r="R256" s="64"/>
      <c r="T256" s="103" t="s">
        <v>17</v>
      </c>
      <c r="U256" s="104" t="s">
        <v>33</v>
      </c>
      <c r="V256" s="18"/>
      <c r="W256" s="105">
        <f t="shared" si="67"/>
        <v>0</v>
      </c>
      <c r="X256" s="105">
        <v>0</v>
      </c>
      <c r="Y256" s="105">
        <f t="shared" si="68"/>
        <v>0</v>
      </c>
      <c r="Z256" s="105">
        <v>0</v>
      </c>
      <c r="AA256" s="106">
        <f t="shared" si="69"/>
        <v>0</v>
      </c>
      <c r="AR256" s="7" t="s">
        <v>128</v>
      </c>
      <c r="AT256" s="7" t="s">
        <v>105</v>
      </c>
      <c r="AU256" s="7" t="s">
        <v>80</v>
      </c>
      <c r="AY256" s="7" t="s">
        <v>100</v>
      </c>
      <c r="BE256" s="107">
        <f t="shared" si="70"/>
        <v>0</v>
      </c>
      <c r="BF256" s="107">
        <f t="shared" si="71"/>
        <v>0</v>
      </c>
      <c r="BG256" s="107">
        <f t="shared" si="72"/>
        <v>0</v>
      </c>
      <c r="BH256" s="107">
        <f t="shared" si="73"/>
        <v>0</v>
      </c>
      <c r="BI256" s="107">
        <f t="shared" si="74"/>
        <v>0</v>
      </c>
      <c r="BJ256" s="7" t="s">
        <v>80</v>
      </c>
      <c r="BK256" s="107">
        <f t="shared" si="75"/>
        <v>0</v>
      </c>
      <c r="BL256" s="7" t="s">
        <v>104</v>
      </c>
      <c r="BM256" s="7" t="s">
        <v>584</v>
      </c>
    </row>
    <row r="257" spans="2:18" s="16" customFormat="1" ht="6.95" customHeight="1">
      <c r="B257" s="42"/>
      <c r="C257" s="43"/>
      <c r="D257" s="43"/>
      <c r="E257" s="43"/>
      <c r="F257" s="43"/>
      <c r="G257" s="43"/>
      <c r="H257" s="43"/>
      <c r="I257" s="43"/>
      <c r="J257" s="43"/>
      <c r="K257" s="43"/>
      <c r="L257" s="43"/>
      <c r="M257" s="43"/>
      <c r="N257" s="43"/>
      <c r="O257" s="43"/>
      <c r="P257" s="43"/>
      <c r="Q257" s="43"/>
      <c r="R257" s="44"/>
    </row>
  </sheetData>
  <mergeCells count="399">
    <mergeCell ref="O21:P21"/>
    <mergeCell ref="E24:L24"/>
    <mergeCell ref="O9:P9"/>
    <mergeCell ref="O11:P11"/>
    <mergeCell ref="O12:P12"/>
    <mergeCell ref="O14:P14"/>
    <mergeCell ref="E15:L15"/>
    <mergeCell ref="O15:P15"/>
    <mergeCell ref="M28:P28"/>
    <mergeCell ref="H1:K1"/>
    <mergeCell ref="C2:Q2"/>
    <mergeCell ref="S2:AC2"/>
    <mergeCell ref="C4:Q4"/>
    <mergeCell ref="F6:P6"/>
    <mergeCell ref="F7:P7"/>
    <mergeCell ref="O17:P17"/>
    <mergeCell ref="O18:P18"/>
    <mergeCell ref="O20:P20"/>
    <mergeCell ref="C66:Q66"/>
    <mergeCell ref="F68:P68"/>
    <mergeCell ref="F69:P69"/>
    <mergeCell ref="M71:P71"/>
    <mergeCell ref="M73:Q73"/>
    <mergeCell ref="N86:Q86"/>
    <mergeCell ref="N87:Q87"/>
    <mergeCell ref="N88:Q88"/>
    <mergeCell ref="N89:Q89"/>
    <mergeCell ref="M74:Q74"/>
    <mergeCell ref="C76:G76"/>
    <mergeCell ref="N76:Q76"/>
    <mergeCell ref="N78:Q78"/>
    <mergeCell ref="N79:Q79"/>
    <mergeCell ref="N90:Q90"/>
    <mergeCell ref="N91:Q91"/>
    <mergeCell ref="N80:Q80"/>
    <mergeCell ref="N81:Q81"/>
    <mergeCell ref="N82:Q82"/>
    <mergeCell ref="N83:Q83"/>
    <mergeCell ref="N84:Q84"/>
    <mergeCell ref="N85:Q85"/>
    <mergeCell ref="N98:Q98"/>
    <mergeCell ref="N99:Q99"/>
    <mergeCell ref="N100:Q100"/>
    <mergeCell ref="N101:Q101"/>
    <mergeCell ref="N102:Q102"/>
    <mergeCell ref="N103:Q103"/>
    <mergeCell ref="N92:Q92"/>
    <mergeCell ref="N93:Q93"/>
    <mergeCell ref="N94:Q94"/>
    <mergeCell ref="N95:Q95"/>
    <mergeCell ref="N96:Q96"/>
    <mergeCell ref="N97:Q97"/>
    <mergeCell ref="D109:H109"/>
    <mergeCell ref="N109:Q109"/>
    <mergeCell ref="D110:H110"/>
    <mergeCell ref="N110:Q110"/>
    <mergeCell ref="D111:H111"/>
    <mergeCell ref="N111:Q111"/>
    <mergeCell ref="N104:Q104"/>
    <mergeCell ref="N106:Q106"/>
    <mergeCell ref="D107:H107"/>
    <mergeCell ref="N107:Q107"/>
    <mergeCell ref="D108:H108"/>
    <mergeCell ref="N108:Q108"/>
    <mergeCell ref="N132:Q132"/>
    <mergeCell ref="N133:Q133"/>
    <mergeCell ref="M127:Q127"/>
    <mergeCell ref="M128:Q128"/>
    <mergeCell ref="F130:I130"/>
    <mergeCell ref="L130:M130"/>
    <mergeCell ref="N130:Q130"/>
    <mergeCell ref="N131:Q131"/>
    <mergeCell ref="N112:Q112"/>
    <mergeCell ref="L114:Q114"/>
    <mergeCell ref="C120:Q120"/>
    <mergeCell ref="F122:P122"/>
    <mergeCell ref="F123:P123"/>
    <mergeCell ref="M125:P125"/>
    <mergeCell ref="F136:I136"/>
    <mergeCell ref="L136:M136"/>
    <mergeCell ref="N136:Q136"/>
    <mergeCell ref="F137:I137"/>
    <mergeCell ref="L137:M137"/>
    <mergeCell ref="N137:Q137"/>
    <mergeCell ref="F134:I134"/>
    <mergeCell ref="L134:M134"/>
    <mergeCell ref="N134:Q134"/>
    <mergeCell ref="F135:I135"/>
    <mergeCell ref="L135:M135"/>
    <mergeCell ref="N135:Q135"/>
    <mergeCell ref="F140:I140"/>
    <mergeCell ref="L140:M140"/>
    <mergeCell ref="N140:Q140"/>
    <mergeCell ref="F141:I141"/>
    <mergeCell ref="L141:M141"/>
    <mergeCell ref="N141:Q141"/>
    <mergeCell ref="F138:I138"/>
    <mergeCell ref="L138:M138"/>
    <mergeCell ref="N138:Q138"/>
    <mergeCell ref="F139:I139"/>
    <mergeCell ref="L139:M139"/>
    <mergeCell ref="N139:Q139"/>
    <mergeCell ref="N144:Q144"/>
    <mergeCell ref="F145:I145"/>
    <mergeCell ref="L145:M145"/>
    <mergeCell ref="N145:Q145"/>
    <mergeCell ref="F146:I146"/>
    <mergeCell ref="L146:M146"/>
    <mergeCell ref="N146:Q146"/>
    <mergeCell ref="F142:I142"/>
    <mergeCell ref="L142:M142"/>
    <mergeCell ref="N142:Q142"/>
    <mergeCell ref="F143:I143"/>
    <mergeCell ref="L143:M143"/>
    <mergeCell ref="N143:Q143"/>
    <mergeCell ref="F149:I149"/>
    <mergeCell ref="L149:M149"/>
    <mergeCell ref="N149:Q149"/>
    <mergeCell ref="N150:Q150"/>
    <mergeCell ref="F151:I151"/>
    <mergeCell ref="L151:M151"/>
    <mergeCell ref="N151:Q151"/>
    <mergeCell ref="F147:I147"/>
    <mergeCell ref="L147:M147"/>
    <mergeCell ref="N147:Q147"/>
    <mergeCell ref="F148:I148"/>
    <mergeCell ref="L148:M148"/>
    <mergeCell ref="N148:Q148"/>
    <mergeCell ref="F155:I155"/>
    <mergeCell ref="L155:M155"/>
    <mergeCell ref="N155:Q155"/>
    <mergeCell ref="F156:I156"/>
    <mergeCell ref="L156:M156"/>
    <mergeCell ref="N156:Q156"/>
    <mergeCell ref="F152:I152"/>
    <mergeCell ref="L152:M152"/>
    <mergeCell ref="N152:Q152"/>
    <mergeCell ref="N153:Q153"/>
    <mergeCell ref="F154:I154"/>
    <mergeCell ref="L154:M154"/>
    <mergeCell ref="N154:Q154"/>
    <mergeCell ref="F159:I159"/>
    <mergeCell ref="L159:M159"/>
    <mergeCell ref="N159:Q159"/>
    <mergeCell ref="F160:I160"/>
    <mergeCell ref="L160:M160"/>
    <mergeCell ref="N160:Q160"/>
    <mergeCell ref="F157:I157"/>
    <mergeCell ref="L157:M157"/>
    <mergeCell ref="N157:Q157"/>
    <mergeCell ref="F158:I158"/>
    <mergeCell ref="L158:M158"/>
    <mergeCell ref="N158:Q158"/>
    <mergeCell ref="F164:I164"/>
    <mergeCell ref="L164:M164"/>
    <mergeCell ref="N164:Q164"/>
    <mergeCell ref="F165:I165"/>
    <mergeCell ref="L165:M165"/>
    <mergeCell ref="N165:Q165"/>
    <mergeCell ref="N161:Q161"/>
    <mergeCell ref="F162:I162"/>
    <mergeCell ref="L162:M162"/>
    <mergeCell ref="N162:Q162"/>
    <mergeCell ref="F163:I163"/>
    <mergeCell ref="L163:M163"/>
    <mergeCell ref="N163:Q163"/>
    <mergeCell ref="N169:Q169"/>
    <mergeCell ref="F170:I170"/>
    <mergeCell ref="L170:M170"/>
    <mergeCell ref="N170:Q170"/>
    <mergeCell ref="N171:Q171"/>
    <mergeCell ref="F172:I172"/>
    <mergeCell ref="L172:M172"/>
    <mergeCell ref="N172:Q172"/>
    <mergeCell ref="N166:Q166"/>
    <mergeCell ref="F167:I167"/>
    <mergeCell ref="L167:M167"/>
    <mergeCell ref="N167:Q167"/>
    <mergeCell ref="F168:I168"/>
    <mergeCell ref="L168:M168"/>
    <mergeCell ref="N168:Q168"/>
    <mergeCell ref="F176:I176"/>
    <mergeCell ref="L176:M176"/>
    <mergeCell ref="N176:Q176"/>
    <mergeCell ref="F177:I177"/>
    <mergeCell ref="L177:M177"/>
    <mergeCell ref="N177:Q177"/>
    <mergeCell ref="N173:Q173"/>
    <mergeCell ref="F174:I174"/>
    <mergeCell ref="L174:M174"/>
    <mergeCell ref="N174:Q174"/>
    <mergeCell ref="F175:I175"/>
    <mergeCell ref="L175:M175"/>
    <mergeCell ref="N175:Q175"/>
    <mergeCell ref="N180:Q180"/>
    <mergeCell ref="F181:I181"/>
    <mergeCell ref="L181:M181"/>
    <mergeCell ref="N181:Q181"/>
    <mergeCell ref="F182:I182"/>
    <mergeCell ref="L182:M182"/>
    <mergeCell ref="N182:Q182"/>
    <mergeCell ref="F178:I178"/>
    <mergeCell ref="L178:M178"/>
    <mergeCell ref="N178:Q178"/>
    <mergeCell ref="F179:I179"/>
    <mergeCell ref="L179:M179"/>
    <mergeCell ref="N179:Q179"/>
    <mergeCell ref="F185:I185"/>
    <mergeCell ref="L185:M185"/>
    <mergeCell ref="N185:Q185"/>
    <mergeCell ref="F186:I186"/>
    <mergeCell ref="L186:M186"/>
    <mergeCell ref="N186:Q186"/>
    <mergeCell ref="F183:I183"/>
    <mergeCell ref="L183:M183"/>
    <mergeCell ref="N183:Q183"/>
    <mergeCell ref="F184:I184"/>
    <mergeCell ref="L184:M184"/>
    <mergeCell ref="N184:Q184"/>
    <mergeCell ref="F189:I189"/>
    <mergeCell ref="L189:M189"/>
    <mergeCell ref="N189:Q189"/>
    <mergeCell ref="F190:I190"/>
    <mergeCell ref="L190:M190"/>
    <mergeCell ref="N190:Q190"/>
    <mergeCell ref="F187:I187"/>
    <mergeCell ref="L187:M187"/>
    <mergeCell ref="N187:Q187"/>
    <mergeCell ref="F188:I188"/>
    <mergeCell ref="L188:M188"/>
    <mergeCell ref="N188:Q188"/>
    <mergeCell ref="F195:I195"/>
    <mergeCell ref="L195:M195"/>
    <mergeCell ref="N195:Q195"/>
    <mergeCell ref="F196:I196"/>
    <mergeCell ref="L196:M196"/>
    <mergeCell ref="N196:Q196"/>
    <mergeCell ref="N191:Q191"/>
    <mergeCell ref="F192:I192"/>
    <mergeCell ref="L192:M192"/>
    <mergeCell ref="N192:Q192"/>
    <mergeCell ref="N193:Q193"/>
    <mergeCell ref="N194:Q194"/>
    <mergeCell ref="F200:I200"/>
    <mergeCell ref="L200:M200"/>
    <mergeCell ref="N200:Q200"/>
    <mergeCell ref="F201:I201"/>
    <mergeCell ref="L201:M201"/>
    <mergeCell ref="N201:Q201"/>
    <mergeCell ref="N197:Q197"/>
    <mergeCell ref="F198:I198"/>
    <mergeCell ref="L198:M198"/>
    <mergeCell ref="N198:Q198"/>
    <mergeCell ref="F199:I199"/>
    <mergeCell ref="L199:M199"/>
    <mergeCell ref="N199:Q199"/>
    <mergeCell ref="N205:Q205"/>
    <mergeCell ref="F206:I206"/>
    <mergeCell ref="L206:M206"/>
    <mergeCell ref="N206:Q206"/>
    <mergeCell ref="F202:I202"/>
    <mergeCell ref="L202:M202"/>
    <mergeCell ref="N202:Q202"/>
    <mergeCell ref="N203:Q203"/>
    <mergeCell ref="F204:I204"/>
    <mergeCell ref="L204:M204"/>
    <mergeCell ref="N204:Q204"/>
    <mergeCell ref="F209:I209"/>
    <mergeCell ref="L209:M209"/>
    <mergeCell ref="N209:Q209"/>
    <mergeCell ref="F210:I210"/>
    <mergeCell ref="L210:M210"/>
    <mergeCell ref="N210:Q210"/>
    <mergeCell ref="F207:I207"/>
    <mergeCell ref="L207:M207"/>
    <mergeCell ref="N207:Q207"/>
    <mergeCell ref="F208:I208"/>
    <mergeCell ref="L208:M208"/>
    <mergeCell ref="N208:Q208"/>
    <mergeCell ref="F213:I213"/>
    <mergeCell ref="L213:M213"/>
    <mergeCell ref="N213:Q213"/>
    <mergeCell ref="N214:Q214"/>
    <mergeCell ref="F215:I215"/>
    <mergeCell ref="L215:M215"/>
    <mergeCell ref="N215:Q215"/>
    <mergeCell ref="F211:I211"/>
    <mergeCell ref="L211:M211"/>
    <mergeCell ref="N211:Q211"/>
    <mergeCell ref="F212:I212"/>
    <mergeCell ref="L212:M212"/>
    <mergeCell ref="N212:Q212"/>
    <mergeCell ref="F218:I218"/>
    <mergeCell ref="L218:M218"/>
    <mergeCell ref="N218:Q218"/>
    <mergeCell ref="F219:I219"/>
    <mergeCell ref="L219:M219"/>
    <mergeCell ref="N219:Q219"/>
    <mergeCell ref="F216:I216"/>
    <mergeCell ref="L216:M216"/>
    <mergeCell ref="N216:Q216"/>
    <mergeCell ref="F217:I217"/>
    <mergeCell ref="L217:M217"/>
    <mergeCell ref="N217:Q217"/>
    <mergeCell ref="F222:I222"/>
    <mergeCell ref="L222:M222"/>
    <mergeCell ref="N222:Q222"/>
    <mergeCell ref="F223:I223"/>
    <mergeCell ref="L223:M223"/>
    <mergeCell ref="N223:Q223"/>
    <mergeCell ref="F220:I220"/>
    <mergeCell ref="L220:M220"/>
    <mergeCell ref="N220:Q220"/>
    <mergeCell ref="F221:I221"/>
    <mergeCell ref="L221:M221"/>
    <mergeCell ref="N221:Q221"/>
    <mergeCell ref="F227:I227"/>
    <mergeCell ref="L227:M227"/>
    <mergeCell ref="N227:Q227"/>
    <mergeCell ref="F228:I228"/>
    <mergeCell ref="L228:M228"/>
    <mergeCell ref="N228:Q228"/>
    <mergeCell ref="N224:Q224"/>
    <mergeCell ref="F225:I225"/>
    <mergeCell ref="L225:M225"/>
    <mergeCell ref="N225:Q225"/>
    <mergeCell ref="F226:I226"/>
    <mergeCell ref="L226:M226"/>
    <mergeCell ref="N226:Q226"/>
    <mergeCell ref="F242:I242"/>
    <mergeCell ref="L242:M242"/>
    <mergeCell ref="F233:I233"/>
    <mergeCell ref="L233:M233"/>
    <mergeCell ref="N233:Q233"/>
    <mergeCell ref="F234:I234"/>
    <mergeCell ref="L234:M234"/>
    <mergeCell ref="N234:Q234"/>
    <mergeCell ref="N229:Q229"/>
    <mergeCell ref="F230:I230"/>
    <mergeCell ref="L230:M230"/>
    <mergeCell ref="N230:Q230"/>
    <mergeCell ref="N231:Q231"/>
    <mergeCell ref="F232:I232"/>
    <mergeCell ref="L232:M232"/>
    <mergeCell ref="N232:Q232"/>
    <mergeCell ref="N235:Q235"/>
    <mergeCell ref="F240:I240"/>
    <mergeCell ref="L240:M240"/>
    <mergeCell ref="N240:Q240"/>
    <mergeCell ref="F241:I241"/>
    <mergeCell ref="L241:M241"/>
    <mergeCell ref="N241:Q241"/>
    <mergeCell ref="F238:I238"/>
    <mergeCell ref="L238:M238"/>
    <mergeCell ref="N238:Q238"/>
    <mergeCell ref="F236:I236"/>
    <mergeCell ref="L236:M236"/>
    <mergeCell ref="N236:Q236"/>
    <mergeCell ref="F237:I237"/>
    <mergeCell ref="L237:M237"/>
    <mergeCell ref="N237:Q237"/>
    <mergeCell ref="F239:I239"/>
    <mergeCell ref="L239:M239"/>
    <mergeCell ref="N239:Q239"/>
    <mergeCell ref="L248:M248"/>
    <mergeCell ref="N248:Q248"/>
    <mergeCell ref="N244:Q244"/>
    <mergeCell ref="N245:Q245"/>
    <mergeCell ref="F246:I246"/>
    <mergeCell ref="L246:M246"/>
    <mergeCell ref="N246:Q246"/>
    <mergeCell ref="N247:Q247"/>
    <mergeCell ref="F243:I243"/>
    <mergeCell ref="L243:M243"/>
    <mergeCell ref="N243:Q243"/>
    <mergeCell ref="N242:Q242"/>
    <mergeCell ref="F256:I256"/>
    <mergeCell ref="L256:M256"/>
    <mergeCell ref="N256:Q256"/>
    <mergeCell ref="F254:I254"/>
    <mergeCell ref="L254:M254"/>
    <mergeCell ref="N254:Q254"/>
    <mergeCell ref="F255:I255"/>
    <mergeCell ref="L255:M255"/>
    <mergeCell ref="N255:Q255"/>
    <mergeCell ref="F252:I252"/>
    <mergeCell ref="L252:M252"/>
    <mergeCell ref="N252:Q252"/>
    <mergeCell ref="F253:I253"/>
    <mergeCell ref="L253:M253"/>
    <mergeCell ref="N253:Q253"/>
    <mergeCell ref="N249:Q249"/>
    <mergeCell ref="F250:I250"/>
    <mergeCell ref="L250:M250"/>
    <mergeCell ref="N250:Q250"/>
    <mergeCell ref="F251:I251"/>
    <mergeCell ref="L251:M251"/>
    <mergeCell ref="N251:Q251"/>
    <mergeCell ref="F248:I248"/>
  </mergeCells>
  <dataValidations count="22" disablePrompts="1">
    <dataValidation type="list" allowBlank="1" showInputMessage="1" showErrorMessage="1" error="Povoleny jsou hodnoty základní, snížená, zákl. přenesená, sníž. přenesená, nulová." sqref="U65788:U65793 JQ65788:JQ65793 TM65788:TM65793 ADI65788:ADI65793 ANE65788:ANE65793 AXA65788:AXA65793 BGW65788:BGW65793 BQS65788:BQS65793 CAO65788:CAO65793 CKK65788:CKK65793 CUG65788:CUG65793 DEC65788:DEC65793 DNY65788:DNY65793 DXU65788:DXU65793 EHQ65788:EHQ65793 ERM65788:ERM65793 FBI65788:FBI65793 FLE65788:FLE65793 FVA65788:FVA65793 GEW65788:GEW65793 GOS65788:GOS65793 GYO65788:GYO65793 HIK65788:HIK65793 HSG65788:HSG65793 ICC65788:ICC65793 ILY65788:ILY65793 IVU65788:IVU65793 JFQ65788:JFQ65793 JPM65788:JPM65793 JZI65788:JZI65793 KJE65788:KJE65793 KTA65788:KTA65793 LCW65788:LCW65793 LMS65788:LMS65793 LWO65788:LWO65793 MGK65788:MGK65793 MQG65788:MQG65793 NAC65788:NAC65793 NJY65788:NJY65793 NTU65788:NTU65793 ODQ65788:ODQ65793 ONM65788:ONM65793 OXI65788:OXI65793 PHE65788:PHE65793 PRA65788:PRA65793 QAW65788:QAW65793 QKS65788:QKS65793 QUO65788:QUO65793 REK65788:REK65793 ROG65788:ROG65793 RYC65788:RYC65793 SHY65788:SHY65793 SRU65788:SRU65793 TBQ65788:TBQ65793 TLM65788:TLM65793 TVI65788:TVI65793 UFE65788:UFE65793 UPA65788:UPA65793 UYW65788:UYW65793 VIS65788:VIS65793 VSO65788:VSO65793 WCK65788:WCK65793 WMG65788:WMG65793 WWC65788:WWC65793 U131324:U131329 JQ131324:JQ131329 TM131324:TM131329 ADI131324:ADI131329 ANE131324:ANE131329 AXA131324:AXA131329 BGW131324:BGW131329 BQS131324:BQS131329 CAO131324:CAO131329 CKK131324:CKK131329 CUG131324:CUG131329 DEC131324:DEC131329 DNY131324:DNY131329 DXU131324:DXU131329 EHQ131324:EHQ131329 ERM131324:ERM131329 FBI131324:FBI131329 FLE131324:FLE131329 FVA131324:FVA131329 GEW131324:GEW131329 GOS131324:GOS131329 GYO131324:GYO131329 HIK131324:HIK131329 HSG131324:HSG131329 ICC131324:ICC131329 ILY131324:ILY131329 IVU131324:IVU131329 JFQ131324:JFQ131329 JPM131324:JPM131329 JZI131324:JZI131329 KJE131324:KJE131329 KTA131324:KTA131329 LCW131324:LCW131329 LMS131324:LMS131329 LWO131324:LWO131329 MGK131324:MGK131329">
      <formula1>"základní,snížená,zákl. přenesená,sníž. přenesená,nulová"</formula1>
    </dataValidation>
    <dataValidation type="list" allowBlank="1" showInputMessage="1" showErrorMessage="1" error="Povoleny jsou hodnoty základní, snížená, zákl. přenesená, sníž. přenesená, nulová." sqref="MQG131324:MQG131329 NAC131324:NAC131329 NJY131324:NJY131329 NTU131324:NTU131329 ODQ131324:ODQ131329 ONM131324:ONM131329 OXI131324:OXI131329 PHE131324:PHE131329 PRA131324:PRA131329 QAW131324:QAW131329 QKS131324:QKS131329 QUO131324:QUO131329 REK131324:REK131329 ROG131324:ROG131329 RYC131324:RYC131329 SHY131324:SHY131329 SRU131324:SRU131329 TBQ131324:TBQ131329 TLM131324:TLM131329 TVI131324:TVI131329 UFE131324:UFE131329 UPA131324:UPA131329 UYW131324:UYW131329 VIS131324:VIS131329 VSO131324:VSO131329 WCK131324:WCK131329 WMG131324:WMG131329 WWC131324:WWC131329 U196860:U196865 JQ196860:JQ196865 TM196860:TM196865 ADI196860:ADI196865 ANE196860:ANE196865 AXA196860:AXA196865 BGW196860:BGW196865 BQS196860:BQS196865 CAO196860:CAO196865 CKK196860:CKK196865 CUG196860:CUG196865 DEC196860:DEC196865 DNY196860:DNY196865 DXU196860:DXU196865 EHQ196860:EHQ196865 ERM196860:ERM196865 FBI196860:FBI196865 FLE196860:FLE196865 FVA196860:FVA196865 GEW196860:GEW196865 GOS196860:GOS196865 GYO196860:GYO196865 HIK196860:HIK196865 HSG196860:HSG196865 ICC196860:ICC196865 ILY196860:ILY196865 IVU196860:IVU196865 JFQ196860:JFQ196865 JPM196860:JPM196865 JZI196860:JZI196865 KJE196860:KJE196865 KTA196860:KTA196865 LCW196860:LCW196865 LMS196860:LMS196865 LWO196860:LWO196865 MGK196860:MGK196865 MQG196860:MQG196865 NAC196860:NAC196865 NJY196860:NJY196865 NTU196860:NTU196865 ODQ196860:ODQ196865 ONM196860:ONM196865 OXI196860:OXI196865 PHE196860:PHE196865 PRA196860:PRA196865 QAW196860:QAW196865 QKS196860:QKS196865 QUO196860:QUO196865 REK196860:REK196865 ROG196860:ROG196865 RYC196860:RYC196865 SHY196860:SHY196865 SRU196860:SRU196865 TBQ196860:TBQ196865 TLM196860:TLM196865 TVI196860:TVI196865 UFE196860:UFE196865 UPA196860:UPA196865 UYW196860:UYW196865 VIS196860:VIS196865 VSO196860:VSO196865 WCK196860:WCK196865 WMG196860:WMG196865 WWC196860:WWC196865 U262396:U262401 JQ262396:JQ262401 TM262396:TM262401 ADI262396:ADI262401 ANE262396:ANE262401 AXA262396:AXA262401 BGW262396:BGW262401 BQS262396:BQS262401">
      <formula1>"základní,snížená,zákl. přenesená,sníž. přenesená,nulová"</formula1>
    </dataValidation>
    <dataValidation type="list" allowBlank="1" showInputMessage="1" showErrorMessage="1" error="Povoleny jsou hodnoty základní, snížená, zákl. přenesená, sníž. přenesená, nulová." sqref="CAO262396:CAO262401 CKK262396:CKK262401 CUG262396:CUG262401 DEC262396:DEC262401 DNY262396:DNY262401 DXU262396:DXU262401 EHQ262396:EHQ262401 ERM262396:ERM262401 FBI262396:FBI262401 FLE262396:FLE262401 FVA262396:FVA262401 GEW262396:GEW262401 GOS262396:GOS262401 GYO262396:GYO262401 HIK262396:HIK262401 HSG262396:HSG262401 ICC262396:ICC262401 ILY262396:ILY262401 IVU262396:IVU262401 JFQ262396:JFQ262401 JPM262396:JPM262401 JZI262396:JZI262401 KJE262396:KJE262401 KTA262396:KTA262401 LCW262396:LCW262401 LMS262396:LMS262401 LWO262396:LWO262401 MGK262396:MGK262401 MQG262396:MQG262401 NAC262396:NAC262401 NJY262396:NJY262401 NTU262396:NTU262401 ODQ262396:ODQ262401 ONM262396:ONM262401 OXI262396:OXI262401 PHE262396:PHE262401 PRA262396:PRA262401 QAW262396:QAW262401 QKS262396:QKS262401 QUO262396:QUO262401 REK262396:REK262401 ROG262396:ROG262401 RYC262396:RYC262401 SHY262396:SHY262401 SRU262396:SRU262401 TBQ262396:TBQ262401 TLM262396:TLM262401 TVI262396:TVI262401 UFE262396:UFE262401 UPA262396:UPA262401 UYW262396:UYW262401 VIS262396:VIS262401 VSO262396:VSO262401 WCK262396:WCK262401 WMG262396:WMG262401 WWC262396:WWC262401 U327932:U327937 JQ327932:JQ327937 TM327932:TM327937 ADI327932:ADI327937 ANE327932:ANE327937 AXA327932:AXA327937 BGW327932:BGW327937 BQS327932:BQS327937 CAO327932:CAO327937 CKK327932:CKK327937 CUG327932:CUG327937 DEC327932:DEC327937 DNY327932:DNY327937 DXU327932:DXU327937 EHQ327932:EHQ327937 ERM327932:ERM327937 FBI327932:FBI327937 FLE327932:FLE327937 FVA327932:FVA327937 GEW327932:GEW327937 GOS327932:GOS327937 GYO327932:GYO327937 HIK327932:HIK327937 HSG327932:HSG327937 ICC327932:ICC327937 ILY327932:ILY327937 IVU327932:IVU327937 JFQ327932:JFQ327937 JPM327932:JPM327937 JZI327932:JZI327937 KJE327932:KJE327937 KTA327932:KTA327937 LCW327932:LCW327937 LMS327932:LMS327937 LWO327932:LWO327937 MGK327932:MGK327937 MQG327932:MQG327937 NAC327932:NAC327937 NJY327932:NJY327937 NTU327932:NTU327937 ODQ327932:ODQ327937 ONM327932:ONM327937 OXI327932:OXI327937 PHE327932:PHE327937">
      <formula1>"základní,snížená,zákl. přenesená,sníž. přenesená,nulová"</formula1>
    </dataValidation>
    <dataValidation type="list" allowBlank="1" showInputMessage="1" showErrorMessage="1" error="Povoleny jsou hodnoty základní, snížená, zákl. přenesená, sníž. přenesená, nulová." sqref="PRA327932:PRA327937 QAW327932:QAW327937 QKS327932:QKS327937 QUO327932:QUO327937 REK327932:REK327937 ROG327932:ROG327937 RYC327932:RYC327937 SHY327932:SHY327937 SRU327932:SRU327937 TBQ327932:TBQ327937 TLM327932:TLM327937 TVI327932:TVI327937 UFE327932:UFE327937 UPA327932:UPA327937 UYW327932:UYW327937 VIS327932:VIS327937 VSO327932:VSO327937 WCK327932:WCK327937 WMG327932:WMG327937 WWC327932:WWC327937 U393468:U393473 JQ393468:JQ393473 TM393468:TM393473 ADI393468:ADI393473 ANE393468:ANE393473 AXA393468:AXA393473 BGW393468:BGW393473 BQS393468:BQS393473 CAO393468:CAO393473 CKK393468:CKK393473 CUG393468:CUG393473 DEC393468:DEC393473 DNY393468:DNY393473 DXU393468:DXU393473 EHQ393468:EHQ393473 ERM393468:ERM393473 FBI393468:FBI393473 FLE393468:FLE393473 FVA393468:FVA393473 GEW393468:GEW393473 GOS393468:GOS393473 GYO393468:GYO393473 HIK393468:HIK393473 HSG393468:HSG393473 ICC393468:ICC393473 ILY393468:ILY393473 IVU393468:IVU393473 JFQ393468:JFQ393473 JPM393468:JPM393473 JZI393468:JZI393473 KJE393468:KJE393473 KTA393468:KTA393473 LCW393468:LCW393473 LMS393468:LMS393473 LWO393468:LWO393473 MGK393468:MGK393473 MQG393468:MQG393473 NAC393468:NAC393473 NJY393468:NJY393473 NTU393468:NTU393473 ODQ393468:ODQ393473 ONM393468:ONM393473 OXI393468:OXI393473 PHE393468:PHE393473 PRA393468:PRA393473 QAW393468:QAW393473 QKS393468:QKS393473 QUO393468:QUO393473 REK393468:REK393473 ROG393468:ROG393473 RYC393468:RYC393473 SHY393468:SHY393473 SRU393468:SRU393473 TBQ393468:TBQ393473 TLM393468:TLM393473 TVI393468:TVI393473 UFE393468:UFE393473 UPA393468:UPA393473 UYW393468:UYW393473 VIS393468:VIS393473 VSO393468:VSO393473 WCK393468:WCK393473 WMG393468:WMG393473 WWC393468:WWC393473 U459004:U459009 JQ459004:JQ459009 TM459004:TM459009 ADI459004:ADI459009 ANE459004:ANE459009 AXA459004:AXA459009 BGW459004:BGW459009 BQS459004:BQS459009 CAO459004:CAO459009 CKK459004:CKK459009 CUG459004:CUG459009 DEC459004:DEC459009 DNY459004:DNY459009 DXU459004:DXU459009 EHQ459004:EHQ459009 ERM459004:ERM459009">
      <formula1>"základní,snížená,zákl. přenesená,sníž. přenesená,nulová"</formula1>
    </dataValidation>
    <dataValidation type="list" allowBlank="1" showInputMessage="1" showErrorMessage="1" error="Povoleny jsou hodnoty základní, snížená, zákl. přenesená, sníž. přenesená, nulová." sqref="FBI459004:FBI459009 FLE459004:FLE459009 FVA459004:FVA459009 GEW459004:GEW459009 GOS459004:GOS459009 GYO459004:GYO459009 HIK459004:HIK459009 HSG459004:HSG459009 ICC459004:ICC459009 ILY459004:ILY459009 IVU459004:IVU459009 JFQ459004:JFQ459009 JPM459004:JPM459009 JZI459004:JZI459009 KJE459004:KJE459009 KTA459004:KTA459009 LCW459004:LCW459009 LMS459004:LMS459009 LWO459004:LWO459009 MGK459004:MGK459009 MQG459004:MQG459009 NAC459004:NAC459009 NJY459004:NJY459009 NTU459004:NTU459009 ODQ459004:ODQ459009 ONM459004:ONM459009 OXI459004:OXI459009 PHE459004:PHE459009 PRA459004:PRA459009 QAW459004:QAW459009 QKS459004:QKS459009 QUO459004:QUO459009 REK459004:REK459009 ROG459004:ROG459009 RYC459004:RYC459009 SHY459004:SHY459009 SRU459004:SRU459009 TBQ459004:TBQ459009 TLM459004:TLM459009 TVI459004:TVI459009 UFE459004:UFE459009 UPA459004:UPA459009 UYW459004:UYW459009 VIS459004:VIS459009 VSO459004:VSO459009 WCK459004:WCK459009 WMG459004:WMG459009 WWC459004:WWC459009 U524540:U524545 JQ524540:JQ524545 TM524540:TM524545 ADI524540:ADI524545 ANE524540:ANE524545 AXA524540:AXA524545 BGW524540:BGW524545 BQS524540:BQS524545 CAO524540:CAO524545 CKK524540:CKK524545 CUG524540:CUG524545 DEC524540:DEC524545 DNY524540:DNY524545 DXU524540:DXU524545 EHQ524540:EHQ524545 ERM524540:ERM524545 FBI524540:FBI524545 FLE524540:FLE524545 FVA524540:FVA524545 GEW524540:GEW524545 GOS524540:GOS524545 GYO524540:GYO524545 HIK524540:HIK524545 HSG524540:HSG524545 ICC524540:ICC524545 ILY524540:ILY524545 IVU524540:IVU524545 JFQ524540:JFQ524545 JPM524540:JPM524545 JZI524540:JZI524545 KJE524540:KJE524545 KTA524540:KTA524545 LCW524540:LCW524545 LMS524540:LMS524545 LWO524540:LWO524545 MGK524540:MGK524545 MQG524540:MQG524545 NAC524540:NAC524545 NJY524540:NJY524545 NTU524540:NTU524545 ODQ524540:ODQ524545 ONM524540:ONM524545 OXI524540:OXI524545 PHE524540:PHE524545 PRA524540:PRA524545 QAW524540:QAW524545 QKS524540:QKS524545 QUO524540:QUO524545 REK524540:REK524545 ROG524540:ROG524545 RYC524540:RYC524545 SHY524540:SHY524545">
      <formula1>"základní,snížená,zákl. přenesená,sníž. přenesená,nulová"</formula1>
    </dataValidation>
    <dataValidation type="list" allowBlank="1" showInputMessage="1" showErrorMessage="1" error="Povoleny jsou hodnoty základní, snížená, zákl. přenesená, sníž. přenesená, nulová." sqref="SRU524540:SRU524545 TBQ524540:TBQ524545 TLM524540:TLM524545 TVI524540:TVI524545 UFE524540:UFE524545 UPA524540:UPA524545 UYW524540:UYW524545 VIS524540:VIS524545 VSO524540:VSO524545 WCK524540:WCK524545 WMG524540:WMG524545 WWC524540:WWC524545 U590076:U590081 JQ590076:JQ590081 TM590076:TM590081 ADI590076:ADI590081 ANE590076:ANE590081 AXA590076:AXA590081 BGW590076:BGW590081 BQS590076:BQS590081 CAO590076:CAO590081 CKK590076:CKK590081 CUG590076:CUG590081 DEC590076:DEC590081 DNY590076:DNY590081 DXU590076:DXU590081 EHQ590076:EHQ590081 ERM590076:ERM590081 FBI590076:FBI590081 FLE590076:FLE590081 FVA590076:FVA590081 GEW590076:GEW590081 GOS590076:GOS590081 GYO590076:GYO590081 HIK590076:HIK590081 HSG590076:HSG590081 ICC590076:ICC590081 ILY590076:ILY590081 IVU590076:IVU590081 JFQ590076:JFQ590081 JPM590076:JPM590081 JZI590076:JZI590081 KJE590076:KJE590081 KTA590076:KTA590081 LCW590076:LCW590081 LMS590076:LMS590081 LWO590076:LWO590081 MGK590076:MGK590081 MQG590076:MQG590081 NAC590076:NAC590081 NJY590076:NJY590081 NTU590076:NTU590081 ODQ590076:ODQ590081 ONM590076:ONM590081 OXI590076:OXI590081 PHE590076:PHE590081 PRA590076:PRA590081 QAW590076:QAW590081 QKS590076:QKS590081 QUO590076:QUO590081 REK590076:REK590081 ROG590076:ROG590081 RYC590076:RYC590081 SHY590076:SHY590081 SRU590076:SRU590081 TBQ590076:TBQ590081 TLM590076:TLM590081 TVI590076:TVI590081 UFE590076:UFE590081 UPA590076:UPA590081 UYW590076:UYW590081 VIS590076:VIS590081 VSO590076:VSO590081 WCK590076:WCK590081 WMG590076:WMG590081 WWC590076:WWC590081 U655612:U655617 JQ655612:JQ655617 TM655612:TM655617 ADI655612:ADI655617 ANE655612:ANE655617 AXA655612:AXA655617 BGW655612:BGW655617 BQS655612:BQS655617 CAO655612:CAO655617 CKK655612:CKK655617 CUG655612:CUG655617 DEC655612:DEC655617 DNY655612:DNY655617 DXU655612:DXU655617 EHQ655612:EHQ655617 ERM655612:ERM655617 FBI655612:FBI655617 FLE655612:FLE655617 FVA655612:FVA655617 GEW655612:GEW655617 GOS655612:GOS655617 GYO655612:GYO655617 HIK655612:HIK655617 HSG655612:HSG655617">
      <formula1>"základní,snížená,zákl. přenesená,sníž. přenesená,nulová"</formula1>
    </dataValidation>
    <dataValidation type="list" allowBlank="1" showInputMessage="1" showErrorMessage="1" error="Povoleny jsou hodnoty základní, snížená, zákl. přenesená, sníž. přenesená, nulová." sqref="ICC655612:ICC655617 ILY655612:ILY655617 IVU655612:IVU655617 JFQ655612:JFQ655617 JPM655612:JPM655617 JZI655612:JZI655617 KJE655612:KJE655617 KTA655612:KTA655617 LCW655612:LCW655617 LMS655612:LMS655617 LWO655612:LWO655617 MGK655612:MGK655617 MQG655612:MQG655617 NAC655612:NAC655617 NJY655612:NJY655617 NTU655612:NTU655617 ODQ655612:ODQ655617 ONM655612:ONM655617 OXI655612:OXI655617 PHE655612:PHE655617 PRA655612:PRA655617 QAW655612:QAW655617 QKS655612:QKS655617 QUO655612:QUO655617 REK655612:REK655617 ROG655612:ROG655617 RYC655612:RYC655617 SHY655612:SHY655617 SRU655612:SRU655617 TBQ655612:TBQ655617 TLM655612:TLM655617 TVI655612:TVI655617 UFE655612:UFE655617 UPA655612:UPA655617 UYW655612:UYW655617 VIS655612:VIS655617 VSO655612:VSO655617 WCK655612:WCK655617 WMG655612:WMG655617 WWC655612:WWC655617 U721148:U721153 JQ721148:JQ721153 TM721148:TM721153 ADI721148:ADI721153 ANE721148:ANE721153 AXA721148:AXA721153 BGW721148:BGW721153 BQS721148:BQS721153 CAO721148:CAO721153 CKK721148:CKK721153 CUG721148:CUG721153 DEC721148:DEC721153 DNY721148:DNY721153 DXU721148:DXU721153 EHQ721148:EHQ721153 ERM721148:ERM721153 FBI721148:FBI721153 FLE721148:FLE721153 FVA721148:FVA721153 GEW721148:GEW721153 GOS721148:GOS721153 GYO721148:GYO721153 HIK721148:HIK721153 HSG721148:HSG721153 ICC721148:ICC721153 ILY721148:ILY721153 IVU721148:IVU721153 JFQ721148:JFQ721153 JPM721148:JPM721153 JZI721148:JZI721153 KJE721148:KJE721153 KTA721148:KTA721153 LCW721148:LCW721153 LMS721148:LMS721153 LWO721148:LWO721153 MGK721148:MGK721153 MQG721148:MQG721153 NAC721148:NAC721153 NJY721148:NJY721153 NTU721148:NTU721153 ODQ721148:ODQ721153 ONM721148:ONM721153 OXI721148:OXI721153 PHE721148:PHE721153 PRA721148:PRA721153 QAW721148:QAW721153 QKS721148:QKS721153 QUO721148:QUO721153 REK721148:REK721153 ROG721148:ROG721153 RYC721148:RYC721153 SHY721148:SHY721153 SRU721148:SRU721153 TBQ721148:TBQ721153 TLM721148:TLM721153 TVI721148:TVI721153 UFE721148:UFE721153 UPA721148:UPA721153 UYW721148:UYW721153 VIS721148:VIS721153">
      <formula1>"základní,snížená,zákl. přenesená,sníž. přenesená,nulová"</formula1>
    </dataValidation>
    <dataValidation type="list" allowBlank="1" showInputMessage="1" showErrorMessage="1" error="Povoleny jsou hodnoty základní, snížená, zákl. přenesená, sníž. přenesená, nulová." sqref="VSO721148:VSO721153 WCK721148:WCK721153 WMG721148:WMG721153 WWC721148:WWC721153 U786684:U786689 JQ786684:JQ786689 TM786684:TM786689 ADI786684:ADI786689 ANE786684:ANE786689 AXA786684:AXA786689 BGW786684:BGW786689 BQS786684:BQS786689 CAO786684:CAO786689 CKK786684:CKK786689 CUG786684:CUG786689 DEC786684:DEC786689 DNY786684:DNY786689 DXU786684:DXU786689 EHQ786684:EHQ786689 ERM786684:ERM786689 FBI786684:FBI786689 FLE786684:FLE786689 FVA786684:FVA786689 GEW786684:GEW786689 GOS786684:GOS786689 GYO786684:GYO786689 HIK786684:HIK786689 HSG786684:HSG786689 ICC786684:ICC786689 ILY786684:ILY786689 IVU786684:IVU786689 JFQ786684:JFQ786689 JPM786684:JPM786689 JZI786684:JZI786689 KJE786684:KJE786689 KTA786684:KTA786689 LCW786684:LCW786689 LMS786684:LMS786689 LWO786684:LWO786689 MGK786684:MGK786689 MQG786684:MQG786689 NAC786684:NAC786689 NJY786684:NJY786689 NTU786684:NTU786689 ODQ786684:ODQ786689 ONM786684:ONM786689 OXI786684:OXI786689 PHE786684:PHE786689 PRA786684:PRA786689 QAW786684:QAW786689 QKS786684:QKS786689 QUO786684:QUO786689 REK786684:REK786689 ROG786684:ROG786689 RYC786684:RYC786689 SHY786684:SHY786689 SRU786684:SRU786689 TBQ786684:TBQ786689 TLM786684:TLM786689 TVI786684:TVI786689 UFE786684:UFE786689 UPA786684:UPA786689 UYW786684:UYW786689 VIS786684:VIS786689 VSO786684:VSO786689 WCK786684:WCK786689 WMG786684:WMG786689 WWC786684:WWC786689 U852220:U852225 JQ852220:JQ852225 TM852220:TM852225 ADI852220:ADI852225 ANE852220:ANE852225 AXA852220:AXA852225 BGW852220:BGW852225 BQS852220:BQS852225 CAO852220:CAO852225 CKK852220:CKK852225 CUG852220:CUG852225 DEC852220:DEC852225 DNY852220:DNY852225 DXU852220:DXU852225 EHQ852220:EHQ852225 ERM852220:ERM852225 FBI852220:FBI852225 FLE852220:FLE852225 FVA852220:FVA852225 GEW852220:GEW852225 GOS852220:GOS852225 GYO852220:GYO852225 HIK852220:HIK852225 HSG852220:HSG852225 ICC852220:ICC852225 ILY852220:ILY852225 IVU852220:IVU852225 JFQ852220:JFQ852225 JPM852220:JPM852225 JZI852220:JZI852225 KJE852220:KJE852225 KTA852220:KTA852225">
      <formula1>"základní,snížená,zákl. přenesená,sníž. přenesená,nulová"</formula1>
    </dataValidation>
    <dataValidation type="list" allowBlank="1" showInputMessage="1" showErrorMessage="1" error="Povoleny jsou hodnoty základní, snížená, zákl. přenesená, sníž. přenesená, nulová." sqref="LCW852220:LCW852225 LMS852220:LMS852225 LWO852220:LWO852225 MGK852220:MGK852225 MQG852220:MQG852225 NAC852220:NAC852225 NJY852220:NJY852225 NTU852220:NTU852225 ODQ852220:ODQ852225 ONM852220:ONM852225 OXI852220:OXI852225 PHE852220:PHE852225 PRA852220:PRA852225 QAW852220:QAW852225 QKS852220:QKS852225 QUO852220:QUO852225 REK852220:REK852225 ROG852220:ROG852225 RYC852220:RYC852225 SHY852220:SHY852225 SRU852220:SRU852225 TBQ852220:TBQ852225 TLM852220:TLM852225 TVI852220:TVI852225 UFE852220:UFE852225 UPA852220:UPA852225 UYW852220:UYW852225 VIS852220:VIS852225 VSO852220:VSO852225 WCK852220:WCK852225 WMG852220:WMG852225 WWC852220:WWC852225 U917756:U917761 JQ917756:JQ917761 TM917756:TM917761 ADI917756:ADI917761 ANE917756:ANE917761 AXA917756:AXA917761 BGW917756:BGW917761 BQS917756:BQS917761 CAO917756:CAO917761 CKK917756:CKK917761 CUG917756:CUG917761 DEC917756:DEC917761 DNY917756:DNY917761 DXU917756:DXU917761 EHQ917756:EHQ917761 ERM917756:ERM917761 FBI917756:FBI917761 FLE917756:FLE917761 FVA917756:FVA917761 GEW917756:GEW917761 GOS917756:GOS917761 GYO917756:GYO917761 HIK917756:HIK917761 HSG917756:HSG917761 ICC917756:ICC917761 ILY917756:ILY917761 IVU917756:IVU917761 JFQ917756:JFQ917761 JPM917756:JPM917761 JZI917756:JZI917761 KJE917756:KJE917761 KTA917756:KTA917761 LCW917756:LCW917761 LMS917756:LMS917761 LWO917756:LWO917761 MGK917756:MGK917761 MQG917756:MQG917761 NAC917756:NAC917761 NJY917756:NJY917761 NTU917756:NTU917761 ODQ917756:ODQ917761 ONM917756:ONM917761 OXI917756:OXI917761 PHE917756:PHE917761 PRA917756:PRA917761 QAW917756:QAW917761 QKS917756:QKS917761 QUO917756:QUO917761 REK917756:REK917761 ROG917756:ROG917761 RYC917756:RYC917761 SHY917756:SHY917761 SRU917756:SRU917761 TBQ917756:TBQ917761 TLM917756:TLM917761 TVI917756:TVI917761 UFE917756:UFE917761 UPA917756:UPA917761 UYW917756:UYW917761 VIS917756:VIS917761 VSO917756:VSO917761 WCK917756:WCK917761 WMG917756:WMG917761 WWC917756:WWC917761 U983292:U983297 JQ983292:JQ983297 TM983292:TM983297 ADI983292:ADI983297">
      <formula1>"základní,snížená,zákl. přenesená,sníž. přenesená,nulová"</formula1>
    </dataValidation>
    <dataValidation type="list" allowBlank="1" showInputMessage="1" showErrorMessage="1" error="Povoleny jsou hodnoty základní, snížená, zákl. přenesená, sníž. přenesená, nulová." sqref="ANE983292:ANE983297 AXA983292:AXA983297 BGW983292:BGW983297 BQS983292:BQS983297 CAO983292:CAO983297 CKK983292:CKK983297 CUG983292:CUG983297 DEC983292:DEC983297 DNY983292:DNY983297 DXU983292:DXU983297 EHQ983292:EHQ983297 ERM983292:ERM983297 FBI983292:FBI983297 FLE983292:FLE983297 FVA983292:FVA983297 GEW983292:GEW983297 GOS983292:GOS983297 GYO983292:GYO983297 HIK983292:HIK983297 HSG983292:HSG983297 ICC983292:ICC983297 ILY983292:ILY983297 IVU983292:IVU983297 JFQ983292:JFQ983297 JPM983292:JPM983297 JZI983292:JZI983297 KJE983292:KJE983297 KTA983292:KTA983297 LCW983292:LCW983297 LMS983292:LMS983297 LWO983292:LWO983297 MGK983292:MGK983297 MQG983292:MQG983297 NAC983292:NAC983297 NJY983292:NJY983297 NTU983292:NTU983297 ODQ983292:ODQ983297 ONM983292:ONM983297 OXI983292:OXI983297 PHE983292:PHE983297 PRA983292:PRA983297 QAW983292:QAW983297 QKS983292:QKS983297 QUO983292:QUO983297 REK983292:REK983297 ROG983292:ROG983297 RYC983292:RYC983297 SHY983292:SHY983297 SRU983292:SRU983297 TBQ983292:TBQ983297 TLM983292:TLM983297 TVI983292:TVI983297 UFE983292:UFE983297 UPA983292:UPA983297 UYW983292:UYW983297 VIS983292:VIS983297 VSO983292:VSO983297 WCK983292:WCK983297 WMG983292:WMG983297 WWC983292:WWC983297 WWC257 WMG257 WCK257 VSO257 VIS257 UYW257 UPA257 UFE257 TVI257 TLM257 TBQ257 SRU257 SHY257 RYC257 ROG257 REK257 QUO257 QKS257 QAW257 PRA257 PHE257 OXI257 ONM257 ODQ257 NTU257 NJY257 NAC257 MQG257 MGK257 LWO257 LMS257 LCW257 KTA257 KJE257 JZI257 JPM257 JFQ257 IVU257 ILY257 ICC257">
      <formula1>"základní,snížená,zákl. přenesená,sníž. přenesená,nulová"</formula1>
    </dataValidation>
    <dataValidation type="list" allowBlank="1" showInputMessage="1" showErrorMessage="1" error="Povoleny jsou hodnoty základní, snížená, zákl. přenesená, sníž. přenesená, nulová." sqref="HSG257 HIK257 GYO257 GOS257 GEW257 FVA257 FLE257 FBI257 ERM257 EHQ257 DXU257 DNY257 DEC257 CUG257 CKK257 CAO257 BQS257 BGW257 AXA257 ANE257 ADI257 TM257 JQ257 U257">
      <formula1>"základní,snížená,zákl. přenesená,sníž. přenesená,nulová"</formula1>
    </dataValidation>
    <dataValidation type="list" allowBlank="1" showInputMessage="1" showErrorMessage="1" error="Povoleny jsou hodnoty K a M." sqref="D65788:D65793 IZ65788:IZ65793 SV65788:SV65793 ACR65788:ACR65793 AMN65788:AMN65793 AWJ65788:AWJ65793 BGF65788:BGF65793 BQB65788:BQB65793 BZX65788:BZX65793 CJT65788:CJT65793 CTP65788:CTP65793 DDL65788:DDL65793 DNH65788:DNH65793 DXD65788:DXD65793 EGZ65788:EGZ65793 EQV65788:EQV65793 FAR65788:FAR65793 FKN65788:FKN65793 FUJ65788:FUJ65793 GEF65788:GEF65793 GOB65788:GOB65793 GXX65788:GXX65793 HHT65788:HHT65793 HRP65788:HRP65793 IBL65788:IBL65793 ILH65788:ILH65793 IVD65788:IVD65793 JEZ65788:JEZ65793 JOV65788:JOV65793 JYR65788:JYR65793 KIN65788:KIN65793 KSJ65788:KSJ65793 LCF65788:LCF65793 LMB65788:LMB65793 LVX65788:LVX65793 MFT65788:MFT65793 MPP65788:MPP65793 MZL65788:MZL65793 NJH65788:NJH65793 NTD65788:NTD65793 OCZ65788:OCZ65793 OMV65788:OMV65793 OWR65788:OWR65793 PGN65788:PGN65793 PQJ65788:PQJ65793 QAF65788:QAF65793 QKB65788:QKB65793 QTX65788:QTX65793 RDT65788:RDT65793 RNP65788:RNP65793 RXL65788:RXL65793 SHH65788:SHH65793 SRD65788:SRD65793 TAZ65788:TAZ65793 TKV65788:TKV65793 TUR65788:TUR65793 UEN65788:UEN65793 UOJ65788:UOJ65793 UYF65788:UYF65793 VIB65788:VIB65793 VRX65788:VRX65793 WBT65788:WBT65793 WLP65788:WLP65793 WVL65788:WVL65793 D131324:D131329 IZ131324:IZ131329 SV131324:SV131329 ACR131324:ACR131329 AMN131324:AMN131329 AWJ131324:AWJ131329 BGF131324:BGF131329 BQB131324:BQB131329 BZX131324:BZX131329 CJT131324:CJT131329 CTP131324:CTP131329 DDL131324:DDL131329 DNH131324:DNH131329 DXD131324:DXD131329 EGZ131324:EGZ131329 EQV131324:EQV131329 FAR131324:FAR131329 FKN131324:FKN131329 FUJ131324:FUJ131329 GEF131324:GEF131329 GOB131324:GOB131329 GXX131324:GXX131329 HHT131324:HHT131329 HRP131324:HRP131329 IBL131324:IBL131329 ILH131324:ILH131329 IVD131324:IVD131329 JEZ131324:JEZ131329 JOV131324:JOV131329 JYR131324:JYR131329 KIN131324:KIN131329 KSJ131324:KSJ131329 LCF131324:LCF131329 LMB131324:LMB131329 LVX131324:LVX131329 MFT131324:MFT131329">
      <formula1>"K,M"</formula1>
    </dataValidation>
    <dataValidation type="list" allowBlank="1" showInputMessage="1" showErrorMessage="1" error="Povoleny jsou hodnoty K a M." sqref="MPP131324:MPP131329 MZL131324:MZL131329 NJH131324:NJH131329 NTD131324:NTD131329 OCZ131324:OCZ131329 OMV131324:OMV131329 OWR131324:OWR131329 PGN131324:PGN131329 PQJ131324:PQJ131329 QAF131324:QAF131329 QKB131324:QKB131329 QTX131324:QTX131329 RDT131324:RDT131329 RNP131324:RNP131329 RXL131324:RXL131329 SHH131324:SHH131329 SRD131324:SRD131329 TAZ131324:TAZ131329 TKV131324:TKV131329 TUR131324:TUR131329 UEN131324:UEN131329 UOJ131324:UOJ131329 UYF131324:UYF131329 VIB131324:VIB131329 VRX131324:VRX131329 WBT131324:WBT131329 WLP131324:WLP131329 WVL131324:WVL131329 D196860:D196865 IZ196860:IZ196865 SV196860:SV196865 ACR196860:ACR196865 AMN196860:AMN196865 AWJ196860:AWJ196865 BGF196860:BGF196865 BQB196860:BQB196865 BZX196860:BZX196865 CJT196860:CJT196865 CTP196860:CTP196865 DDL196860:DDL196865 DNH196860:DNH196865 DXD196860:DXD196865 EGZ196860:EGZ196865 EQV196860:EQV196865 FAR196860:FAR196865 FKN196860:FKN196865 FUJ196860:FUJ196865 GEF196860:GEF196865 GOB196860:GOB196865 GXX196860:GXX196865 HHT196860:HHT196865 HRP196860:HRP196865 IBL196860:IBL196865 ILH196860:ILH196865 IVD196860:IVD196865 JEZ196860:JEZ196865 JOV196860:JOV196865 JYR196860:JYR196865 KIN196860:KIN196865 KSJ196860:KSJ196865 LCF196860:LCF196865 LMB196860:LMB196865 LVX196860:LVX196865 MFT196860:MFT196865 MPP196860:MPP196865 MZL196860:MZL196865 NJH196860:NJH196865 NTD196860:NTD196865 OCZ196860:OCZ196865 OMV196860:OMV196865 OWR196860:OWR196865 PGN196860:PGN196865 PQJ196860:PQJ196865 QAF196860:QAF196865 QKB196860:QKB196865 QTX196860:QTX196865 RDT196860:RDT196865 RNP196860:RNP196865 RXL196860:RXL196865 SHH196860:SHH196865 SRD196860:SRD196865 TAZ196860:TAZ196865 TKV196860:TKV196865 TUR196860:TUR196865 UEN196860:UEN196865 UOJ196860:UOJ196865 UYF196860:UYF196865 VIB196860:VIB196865 VRX196860:VRX196865 WBT196860:WBT196865 WLP196860:WLP196865 WVL196860:WVL196865 D262396:D262401 IZ262396:IZ262401 SV262396:SV262401 ACR262396:ACR262401 AMN262396:AMN262401 AWJ262396:AWJ262401 BGF262396:BGF262401 BQB262396:BQB262401">
      <formula1>"K,M"</formula1>
    </dataValidation>
    <dataValidation type="list" allowBlank="1" showInputMessage="1" showErrorMessage="1" error="Povoleny jsou hodnoty K a M." sqref="BZX262396:BZX262401 CJT262396:CJT262401 CTP262396:CTP262401 DDL262396:DDL262401 DNH262396:DNH262401 DXD262396:DXD262401 EGZ262396:EGZ262401 EQV262396:EQV262401 FAR262396:FAR262401 FKN262396:FKN262401 FUJ262396:FUJ262401 GEF262396:GEF262401 GOB262396:GOB262401 GXX262396:GXX262401 HHT262396:HHT262401 HRP262396:HRP262401 IBL262396:IBL262401 ILH262396:ILH262401 IVD262396:IVD262401 JEZ262396:JEZ262401 JOV262396:JOV262401 JYR262396:JYR262401 KIN262396:KIN262401 KSJ262396:KSJ262401 LCF262396:LCF262401 LMB262396:LMB262401 LVX262396:LVX262401 MFT262396:MFT262401 MPP262396:MPP262401 MZL262396:MZL262401 NJH262396:NJH262401 NTD262396:NTD262401 OCZ262396:OCZ262401 OMV262396:OMV262401 OWR262396:OWR262401 PGN262396:PGN262401 PQJ262396:PQJ262401 QAF262396:QAF262401 QKB262396:QKB262401 QTX262396:QTX262401 RDT262396:RDT262401 RNP262396:RNP262401 RXL262396:RXL262401 SHH262396:SHH262401 SRD262396:SRD262401 TAZ262396:TAZ262401 TKV262396:TKV262401 TUR262396:TUR262401 UEN262396:UEN262401 UOJ262396:UOJ262401 UYF262396:UYF262401 VIB262396:VIB262401 VRX262396:VRX262401 WBT262396:WBT262401 WLP262396:WLP262401 WVL262396:WVL262401 D327932:D327937 IZ327932:IZ327937 SV327932:SV327937 ACR327932:ACR327937 AMN327932:AMN327937 AWJ327932:AWJ327937 BGF327932:BGF327937 BQB327932:BQB327937 BZX327932:BZX327937 CJT327932:CJT327937 CTP327932:CTP327937 DDL327932:DDL327937 DNH327932:DNH327937 DXD327932:DXD327937 EGZ327932:EGZ327937 EQV327932:EQV327937 FAR327932:FAR327937 FKN327932:FKN327937 FUJ327932:FUJ327937 GEF327932:GEF327937 GOB327932:GOB327937 GXX327932:GXX327937 HHT327932:HHT327937 HRP327932:HRP327937 IBL327932:IBL327937 ILH327932:ILH327937 IVD327932:IVD327937 JEZ327932:JEZ327937 JOV327932:JOV327937 JYR327932:JYR327937 KIN327932:KIN327937 KSJ327932:KSJ327937 LCF327932:LCF327937 LMB327932:LMB327937 LVX327932:LVX327937 MFT327932:MFT327937 MPP327932:MPP327937 MZL327932:MZL327937 NJH327932:NJH327937 NTD327932:NTD327937 OCZ327932:OCZ327937 OMV327932:OMV327937 OWR327932:OWR327937 PGN327932:PGN327937">
      <formula1>"K,M"</formula1>
    </dataValidation>
    <dataValidation type="list" allowBlank="1" showInputMessage="1" showErrorMessage="1" error="Povoleny jsou hodnoty K a M." sqref="PQJ327932:PQJ327937 QAF327932:QAF327937 QKB327932:QKB327937 QTX327932:QTX327937 RDT327932:RDT327937 RNP327932:RNP327937 RXL327932:RXL327937 SHH327932:SHH327937 SRD327932:SRD327937 TAZ327932:TAZ327937 TKV327932:TKV327937 TUR327932:TUR327937 UEN327932:UEN327937 UOJ327932:UOJ327937 UYF327932:UYF327937 VIB327932:VIB327937 VRX327932:VRX327937 WBT327932:WBT327937 WLP327932:WLP327937 WVL327932:WVL327937 D393468:D393473 IZ393468:IZ393473 SV393468:SV393473 ACR393468:ACR393473 AMN393468:AMN393473 AWJ393468:AWJ393473 BGF393468:BGF393473 BQB393468:BQB393473 BZX393468:BZX393473 CJT393468:CJT393473 CTP393468:CTP393473 DDL393468:DDL393473 DNH393468:DNH393473 DXD393468:DXD393473 EGZ393468:EGZ393473 EQV393468:EQV393473 FAR393468:FAR393473 FKN393468:FKN393473 FUJ393468:FUJ393473 GEF393468:GEF393473 GOB393468:GOB393473 GXX393468:GXX393473 HHT393468:HHT393473 HRP393468:HRP393473 IBL393468:IBL393473 ILH393468:ILH393473 IVD393468:IVD393473 JEZ393468:JEZ393473 JOV393468:JOV393473 JYR393468:JYR393473 KIN393468:KIN393473 KSJ393468:KSJ393473 LCF393468:LCF393473 LMB393468:LMB393473 LVX393468:LVX393473 MFT393468:MFT393473 MPP393468:MPP393473 MZL393468:MZL393473 NJH393468:NJH393473 NTD393468:NTD393473 OCZ393468:OCZ393473 OMV393468:OMV393473 OWR393468:OWR393473 PGN393468:PGN393473 PQJ393468:PQJ393473 QAF393468:QAF393473 QKB393468:QKB393473 QTX393468:QTX393473 RDT393468:RDT393473 RNP393468:RNP393473 RXL393468:RXL393473 SHH393468:SHH393473 SRD393468:SRD393473 TAZ393468:TAZ393473 TKV393468:TKV393473 TUR393468:TUR393473 UEN393468:UEN393473 UOJ393468:UOJ393473 UYF393468:UYF393473 VIB393468:VIB393473 VRX393468:VRX393473 WBT393468:WBT393473 WLP393468:WLP393473 WVL393468:WVL393473 D459004:D459009 IZ459004:IZ459009 SV459004:SV459009 ACR459004:ACR459009 AMN459004:AMN459009 AWJ459004:AWJ459009 BGF459004:BGF459009 BQB459004:BQB459009 BZX459004:BZX459009 CJT459004:CJT459009 CTP459004:CTP459009 DDL459004:DDL459009 DNH459004:DNH459009 DXD459004:DXD459009 EGZ459004:EGZ459009 EQV459004:EQV459009">
      <formula1>"K,M"</formula1>
    </dataValidation>
    <dataValidation type="list" allowBlank="1" showInputMessage="1" showErrorMessage="1" error="Povoleny jsou hodnoty K a M." sqref="FAR459004:FAR459009 FKN459004:FKN459009 FUJ459004:FUJ459009 GEF459004:GEF459009 GOB459004:GOB459009 GXX459004:GXX459009 HHT459004:HHT459009 HRP459004:HRP459009 IBL459004:IBL459009 ILH459004:ILH459009 IVD459004:IVD459009 JEZ459004:JEZ459009 JOV459004:JOV459009 JYR459004:JYR459009 KIN459004:KIN459009 KSJ459004:KSJ459009 LCF459004:LCF459009 LMB459004:LMB459009 LVX459004:LVX459009 MFT459004:MFT459009 MPP459004:MPP459009 MZL459004:MZL459009 NJH459004:NJH459009 NTD459004:NTD459009 OCZ459004:OCZ459009 OMV459004:OMV459009 OWR459004:OWR459009 PGN459004:PGN459009 PQJ459004:PQJ459009 QAF459004:QAF459009 QKB459004:QKB459009 QTX459004:QTX459009 RDT459004:RDT459009 RNP459004:RNP459009 RXL459004:RXL459009 SHH459004:SHH459009 SRD459004:SRD459009 TAZ459004:TAZ459009 TKV459004:TKV459009 TUR459004:TUR459009 UEN459004:UEN459009 UOJ459004:UOJ459009 UYF459004:UYF459009 VIB459004:VIB459009 VRX459004:VRX459009 WBT459004:WBT459009 WLP459004:WLP459009 WVL459004:WVL459009 D524540:D524545 IZ524540:IZ524545 SV524540:SV524545 ACR524540:ACR524545 AMN524540:AMN524545 AWJ524540:AWJ524545 BGF524540:BGF524545 BQB524540:BQB524545 BZX524540:BZX524545 CJT524540:CJT524545 CTP524540:CTP524545 DDL524540:DDL524545 DNH524540:DNH524545 DXD524540:DXD524545 EGZ524540:EGZ524545 EQV524540:EQV524545 FAR524540:FAR524545 FKN524540:FKN524545 FUJ524540:FUJ524545 GEF524540:GEF524545 GOB524540:GOB524545 GXX524540:GXX524545 HHT524540:HHT524545 HRP524540:HRP524545 IBL524540:IBL524545 ILH524540:ILH524545 IVD524540:IVD524545 JEZ524540:JEZ524545 JOV524540:JOV524545 JYR524540:JYR524545 KIN524540:KIN524545 KSJ524540:KSJ524545 LCF524540:LCF524545 LMB524540:LMB524545 LVX524540:LVX524545 MFT524540:MFT524545 MPP524540:MPP524545 MZL524540:MZL524545 NJH524540:NJH524545 NTD524540:NTD524545 OCZ524540:OCZ524545 OMV524540:OMV524545 OWR524540:OWR524545 PGN524540:PGN524545 PQJ524540:PQJ524545 QAF524540:QAF524545 QKB524540:QKB524545 QTX524540:QTX524545 RDT524540:RDT524545 RNP524540:RNP524545 RXL524540:RXL524545 SHH524540:SHH524545">
      <formula1>"K,M"</formula1>
    </dataValidation>
    <dataValidation type="list" allowBlank="1" showInputMessage="1" showErrorMessage="1" error="Povoleny jsou hodnoty K a M." sqref="SRD524540:SRD524545 TAZ524540:TAZ524545 TKV524540:TKV524545 TUR524540:TUR524545 UEN524540:UEN524545 UOJ524540:UOJ524545 UYF524540:UYF524545 VIB524540:VIB524545 VRX524540:VRX524545 WBT524540:WBT524545 WLP524540:WLP524545 WVL524540:WVL524545 D590076:D590081 IZ590076:IZ590081 SV590076:SV590081 ACR590076:ACR590081 AMN590076:AMN590081 AWJ590076:AWJ590081 BGF590076:BGF590081 BQB590076:BQB590081 BZX590076:BZX590081 CJT590076:CJT590081 CTP590076:CTP590081 DDL590076:DDL590081 DNH590076:DNH590081 DXD590076:DXD590081 EGZ590076:EGZ590081 EQV590076:EQV590081 FAR590076:FAR590081 FKN590076:FKN590081 FUJ590076:FUJ590081 GEF590076:GEF590081 GOB590076:GOB590081 GXX590076:GXX590081 HHT590076:HHT590081 HRP590076:HRP590081 IBL590076:IBL590081 ILH590076:ILH590081 IVD590076:IVD590081 JEZ590076:JEZ590081 JOV590076:JOV590081 JYR590076:JYR590081 KIN590076:KIN590081 KSJ590076:KSJ590081 LCF590076:LCF590081 LMB590076:LMB590081 LVX590076:LVX590081 MFT590076:MFT590081 MPP590076:MPP590081 MZL590076:MZL590081 NJH590076:NJH590081 NTD590076:NTD590081 OCZ590076:OCZ590081 OMV590076:OMV590081 OWR590076:OWR590081 PGN590076:PGN590081 PQJ590076:PQJ590081 QAF590076:QAF590081 QKB590076:QKB590081 QTX590076:QTX590081 RDT590076:RDT590081 RNP590076:RNP590081 RXL590076:RXL590081 SHH590076:SHH590081 SRD590076:SRD590081 TAZ590076:TAZ590081 TKV590076:TKV590081 TUR590076:TUR590081 UEN590076:UEN590081 UOJ590076:UOJ590081 UYF590076:UYF590081 VIB590076:VIB590081 VRX590076:VRX590081 WBT590076:WBT590081 WLP590076:WLP590081 WVL590076:WVL590081 D655612:D655617 IZ655612:IZ655617 SV655612:SV655617 ACR655612:ACR655617 AMN655612:AMN655617 AWJ655612:AWJ655617 BGF655612:BGF655617 BQB655612:BQB655617 BZX655612:BZX655617 CJT655612:CJT655617 CTP655612:CTP655617 DDL655612:DDL655617 DNH655612:DNH655617 DXD655612:DXD655617 EGZ655612:EGZ655617 EQV655612:EQV655617 FAR655612:FAR655617 FKN655612:FKN655617 FUJ655612:FUJ655617 GEF655612:GEF655617 GOB655612:GOB655617 GXX655612:GXX655617 HHT655612:HHT655617 HRP655612:HRP655617">
      <formula1>"K,M"</formula1>
    </dataValidation>
    <dataValidation type="list" allowBlank="1" showInputMessage="1" showErrorMessage="1" error="Povoleny jsou hodnoty K a M." sqref="IBL655612:IBL655617 ILH655612:ILH655617 IVD655612:IVD655617 JEZ655612:JEZ655617 JOV655612:JOV655617 JYR655612:JYR655617 KIN655612:KIN655617 KSJ655612:KSJ655617 LCF655612:LCF655617 LMB655612:LMB655617 LVX655612:LVX655617 MFT655612:MFT655617 MPP655612:MPP655617 MZL655612:MZL655617 NJH655612:NJH655617 NTD655612:NTD655617 OCZ655612:OCZ655617 OMV655612:OMV655617 OWR655612:OWR655617 PGN655612:PGN655617 PQJ655612:PQJ655617 QAF655612:QAF655617 QKB655612:QKB655617 QTX655612:QTX655617 RDT655612:RDT655617 RNP655612:RNP655617 RXL655612:RXL655617 SHH655612:SHH655617 SRD655612:SRD655617 TAZ655612:TAZ655617 TKV655612:TKV655617 TUR655612:TUR655617 UEN655612:UEN655617 UOJ655612:UOJ655617 UYF655612:UYF655617 VIB655612:VIB655617 VRX655612:VRX655617 WBT655612:WBT655617 WLP655612:WLP655617 WVL655612:WVL655617 D721148:D721153 IZ721148:IZ721153 SV721148:SV721153 ACR721148:ACR721153 AMN721148:AMN721153 AWJ721148:AWJ721153 BGF721148:BGF721153 BQB721148:BQB721153 BZX721148:BZX721153 CJT721148:CJT721153 CTP721148:CTP721153 DDL721148:DDL721153 DNH721148:DNH721153 DXD721148:DXD721153 EGZ721148:EGZ721153 EQV721148:EQV721153 FAR721148:FAR721153 FKN721148:FKN721153 FUJ721148:FUJ721153 GEF721148:GEF721153 GOB721148:GOB721153 GXX721148:GXX721153 HHT721148:HHT721153 HRP721148:HRP721153 IBL721148:IBL721153 ILH721148:ILH721153 IVD721148:IVD721153 JEZ721148:JEZ721153 JOV721148:JOV721153 JYR721148:JYR721153 KIN721148:KIN721153 KSJ721148:KSJ721153 LCF721148:LCF721153 LMB721148:LMB721153 LVX721148:LVX721153 MFT721148:MFT721153 MPP721148:MPP721153 MZL721148:MZL721153 NJH721148:NJH721153 NTD721148:NTD721153 OCZ721148:OCZ721153 OMV721148:OMV721153 OWR721148:OWR721153 PGN721148:PGN721153 PQJ721148:PQJ721153 QAF721148:QAF721153 QKB721148:QKB721153 QTX721148:QTX721153 RDT721148:RDT721153 RNP721148:RNP721153 RXL721148:RXL721153 SHH721148:SHH721153 SRD721148:SRD721153 TAZ721148:TAZ721153 TKV721148:TKV721153 TUR721148:TUR721153 UEN721148:UEN721153 UOJ721148:UOJ721153 UYF721148:UYF721153 VIB721148:VIB721153">
      <formula1>"K,M"</formula1>
    </dataValidation>
    <dataValidation type="list" allowBlank="1" showInputMessage="1" showErrorMessage="1" error="Povoleny jsou hodnoty K a M." sqref="VRX721148:VRX721153 WBT721148:WBT721153 WLP721148:WLP721153 WVL721148:WVL721153 D786684:D786689 IZ786684:IZ786689 SV786684:SV786689 ACR786684:ACR786689 AMN786684:AMN786689 AWJ786684:AWJ786689 BGF786684:BGF786689 BQB786684:BQB786689 BZX786684:BZX786689 CJT786684:CJT786689 CTP786684:CTP786689 DDL786684:DDL786689 DNH786684:DNH786689 DXD786684:DXD786689 EGZ786684:EGZ786689 EQV786684:EQV786689 FAR786684:FAR786689 FKN786684:FKN786689 FUJ786684:FUJ786689 GEF786684:GEF786689 GOB786684:GOB786689 GXX786684:GXX786689 HHT786684:HHT786689 HRP786684:HRP786689 IBL786684:IBL786689 ILH786684:ILH786689 IVD786684:IVD786689 JEZ786684:JEZ786689 JOV786684:JOV786689 JYR786684:JYR786689 KIN786684:KIN786689 KSJ786684:KSJ786689 LCF786684:LCF786689 LMB786684:LMB786689 LVX786684:LVX786689 MFT786684:MFT786689 MPP786684:MPP786689 MZL786684:MZL786689 NJH786684:NJH786689 NTD786684:NTD786689 OCZ786684:OCZ786689 OMV786684:OMV786689 OWR786684:OWR786689 PGN786684:PGN786689 PQJ786684:PQJ786689 QAF786684:QAF786689 QKB786684:QKB786689 QTX786684:QTX786689 RDT786684:RDT786689 RNP786684:RNP786689 RXL786684:RXL786689 SHH786684:SHH786689 SRD786684:SRD786689 TAZ786684:TAZ786689 TKV786684:TKV786689 TUR786684:TUR786689 UEN786684:UEN786689 UOJ786684:UOJ786689 UYF786684:UYF786689 VIB786684:VIB786689 VRX786684:VRX786689 WBT786684:WBT786689 WLP786684:WLP786689 WVL786684:WVL786689 D852220:D852225 IZ852220:IZ852225 SV852220:SV852225 ACR852220:ACR852225 AMN852220:AMN852225 AWJ852220:AWJ852225 BGF852220:BGF852225 BQB852220:BQB852225 BZX852220:BZX852225 CJT852220:CJT852225 CTP852220:CTP852225 DDL852220:DDL852225 DNH852220:DNH852225 DXD852220:DXD852225 EGZ852220:EGZ852225 EQV852220:EQV852225 FAR852220:FAR852225 FKN852220:FKN852225 FUJ852220:FUJ852225 GEF852220:GEF852225 GOB852220:GOB852225 GXX852220:GXX852225 HHT852220:HHT852225 HRP852220:HRP852225 IBL852220:IBL852225 ILH852220:ILH852225 IVD852220:IVD852225 JEZ852220:JEZ852225 JOV852220:JOV852225 JYR852220:JYR852225 KIN852220:KIN852225 KSJ852220:KSJ852225">
      <formula1>"K,M"</formula1>
    </dataValidation>
    <dataValidation type="list" allowBlank="1" showInputMessage="1" showErrorMessage="1" error="Povoleny jsou hodnoty K a M." sqref="LCF852220:LCF852225 LMB852220:LMB852225 LVX852220:LVX852225 MFT852220:MFT852225 MPP852220:MPP852225 MZL852220:MZL852225 NJH852220:NJH852225 NTD852220:NTD852225 OCZ852220:OCZ852225 OMV852220:OMV852225 OWR852220:OWR852225 PGN852220:PGN852225 PQJ852220:PQJ852225 QAF852220:QAF852225 QKB852220:QKB852225 QTX852220:QTX852225 RDT852220:RDT852225 RNP852220:RNP852225 RXL852220:RXL852225 SHH852220:SHH852225 SRD852220:SRD852225 TAZ852220:TAZ852225 TKV852220:TKV852225 TUR852220:TUR852225 UEN852220:UEN852225 UOJ852220:UOJ852225 UYF852220:UYF852225 VIB852220:VIB852225 VRX852220:VRX852225 WBT852220:WBT852225 WLP852220:WLP852225 WVL852220:WVL852225 D917756:D917761 IZ917756:IZ917761 SV917756:SV917761 ACR917756:ACR917761 AMN917756:AMN917761 AWJ917756:AWJ917761 BGF917756:BGF917761 BQB917756:BQB917761 BZX917756:BZX917761 CJT917756:CJT917761 CTP917756:CTP917761 DDL917756:DDL917761 DNH917756:DNH917761 DXD917756:DXD917761 EGZ917756:EGZ917761 EQV917756:EQV917761 FAR917756:FAR917761 FKN917756:FKN917761 FUJ917756:FUJ917761 GEF917756:GEF917761 GOB917756:GOB917761 GXX917756:GXX917761 HHT917756:HHT917761 HRP917756:HRP917761 IBL917756:IBL917761 ILH917756:ILH917761 IVD917756:IVD917761 JEZ917756:JEZ917761 JOV917756:JOV917761 JYR917756:JYR917761 KIN917756:KIN917761 KSJ917756:KSJ917761 LCF917756:LCF917761 LMB917756:LMB917761 LVX917756:LVX917761 MFT917756:MFT917761 MPP917756:MPP917761 MZL917756:MZL917761 NJH917756:NJH917761 NTD917756:NTD917761 OCZ917756:OCZ917761 OMV917756:OMV917761 OWR917756:OWR917761 PGN917756:PGN917761 PQJ917756:PQJ917761 QAF917756:QAF917761 QKB917756:QKB917761 QTX917756:QTX917761 RDT917756:RDT917761 RNP917756:RNP917761 RXL917756:RXL917761 SHH917756:SHH917761 SRD917756:SRD917761 TAZ917756:TAZ917761 TKV917756:TKV917761 TUR917756:TUR917761 UEN917756:UEN917761 UOJ917756:UOJ917761 UYF917756:UYF917761 VIB917756:VIB917761 VRX917756:VRX917761 WBT917756:WBT917761 WLP917756:WLP917761 WVL917756:WVL917761 D983292:D983297 IZ983292:IZ983297 SV983292:SV983297 ACR983292:ACR983297">
      <formula1>"K,M"</formula1>
    </dataValidation>
    <dataValidation type="list" allowBlank="1" showInputMessage="1" showErrorMessage="1" error="Povoleny jsou hodnoty K a M." sqref="AMN983292:AMN983297 AWJ983292:AWJ983297 BGF983292:BGF983297 BQB983292:BQB983297 BZX983292:BZX983297 CJT983292:CJT983297 CTP983292:CTP983297 DDL983292:DDL983297 DNH983292:DNH983297 DXD983292:DXD983297 EGZ983292:EGZ983297 EQV983292:EQV983297 FAR983292:FAR983297 FKN983292:FKN983297 FUJ983292:FUJ983297 GEF983292:GEF983297 GOB983292:GOB983297 GXX983292:GXX983297 HHT983292:HHT983297 HRP983292:HRP983297 IBL983292:IBL983297 ILH983292:ILH983297 IVD983292:IVD983297 JEZ983292:JEZ983297 JOV983292:JOV983297 JYR983292:JYR983297 KIN983292:KIN983297 KSJ983292:KSJ983297 LCF983292:LCF983297 LMB983292:LMB983297 LVX983292:LVX983297 MFT983292:MFT983297 MPP983292:MPP983297 MZL983292:MZL983297 NJH983292:NJH983297 NTD983292:NTD983297 OCZ983292:OCZ983297 OMV983292:OMV983297 OWR983292:OWR983297 PGN983292:PGN983297 PQJ983292:PQJ983297 QAF983292:QAF983297 QKB983292:QKB983297 QTX983292:QTX983297 RDT983292:RDT983297 RNP983292:RNP983297 RXL983292:RXL983297 SHH983292:SHH983297 SRD983292:SRD983297 TAZ983292:TAZ983297 TKV983292:TKV983297 TUR983292:TUR983297 UEN983292:UEN983297 UOJ983292:UOJ983297 UYF983292:UYF983297 VIB983292:VIB983297 VRX983292:VRX983297 WBT983292:WBT983297 WLP983292:WLP983297 WVL983292:WVL983297 WVL257 WLP257 WBT257 VRX257 VIB257 UYF257 UOJ257 UEN257 TUR257 TKV257 TAZ257 SRD257 SHH257 RXL257 RNP257 RDT257 QTX257 QKB257 QAF257 PQJ257 PGN257 OWR257 OMV257 OCZ257 NTD257 NJH257 MZL257 MPP257 MFT257 LVX257 LMB257 LCF257 KSJ257 KIN257 JYR257 JOV257 JEZ257 IVD257 ILH257 IBL257">
      <formula1>"K,M"</formula1>
    </dataValidation>
    <dataValidation type="list" allowBlank="1" showInputMessage="1" showErrorMessage="1" error="Povoleny jsou hodnoty K a M." sqref="HRP257 HHT257 GXX257 GOB257 GEF257 FUJ257 FKN257 FAR257 EQV257 EGZ257 DXD257 DNH257 DDL257 CTP257 CJT257 BZX257 BQB257 BGF257 AWJ257 AMN257 ACR257 SV257 IZ257 D257">
      <formula1>"K,M"</formula1>
    </dataValidation>
  </dataValidations>
  <hyperlinks>
    <hyperlink ref="F1:G1" location="C2" tooltip="Krycí list rozpočtu" display="1) Krycí list rozpočtu"/>
    <hyperlink ref="H1:K1" location="C86" tooltip="Rekapitulace rozpočtu" display="2) Rekapitulace rozpočtu"/>
    <hyperlink ref="L1" location="C142" tooltip="Rozpočet" display="3) Rozpočet"/>
    <hyperlink ref="S1:T1" location="'Rekapitulace stavby'!C2" tooltip="Rekapitulace stavby" display="Rekapitulace stavby"/>
  </hyperlink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3"/>
  <sheetViews>
    <sheetView workbookViewId="0" topLeftCell="A1">
      <selection activeCell="I268" sqref="I268"/>
    </sheetView>
  </sheetViews>
  <sheetFormatPr defaultColWidth="9.140625" defaultRowHeight="15"/>
  <cols>
    <col min="1" max="1" width="7.140625" style="6" customWidth="1"/>
    <col min="2" max="2" width="1.421875" style="6" customWidth="1"/>
    <col min="3" max="3" width="3.57421875" style="6" customWidth="1"/>
    <col min="4" max="4" width="3.7109375" style="6" customWidth="1"/>
    <col min="5" max="5" width="14.7109375" style="6" customWidth="1"/>
    <col min="6" max="7" width="9.57421875" style="6" customWidth="1"/>
    <col min="8" max="8" width="10.7109375" style="6" customWidth="1"/>
    <col min="9" max="9" width="6.00390625" style="6" customWidth="1"/>
    <col min="10" max="10" width="4.421875" style="6" customWidth="1"/>
    <col min="11" max="11" width="9.8515625" style="6" customWidth="1"/>
    <col min="12" max="12" width="10.28125" style="6" customWidth="1"/>
    <col min="13" max="14" width="5.140625" style="6" customWidth="1"/>
    <col min="15" max="15" width="1.7109375" style="6" customWidth="1"/>
    <col min="16" max="16" width="10.7109375" style="6" customWidth="1"/>
    <col min="17" max="17" width="3.57421875" style="6" customWidth="1"/>
    <col min="18" max="18" width="1.421875" style="6" customWidth="1"/>
    <col min="19" max="19" width="7.00390625" style="6" customWidth="1"/>
    <col min="20" max="20" width="25.421875" style="6" hidden="1" customWidth="1"/>
    <col min="21" max="21" width="14.00390625" style="6" hidden="1" customWidth="1"/>
    <col min="22" max="22" width="10.57421875" style="6" hidden="1" customWidth="1"/>
    <col min="23" max="23" width="14.00390625" style="6" hidden="1" customWidth="1"/>
    <col min="24" max="24" width="10.421875" style="6" hidden="1" customWidth="1"/>
    <col min="25" max="25" width="12.8515625" style="6" hidden="1" customWidth="1"/>
    <col min="26" max="26" width="9.421875" style="6" hidden="1" customWidth="1"/>
    <col min="27" max="27" width="12.8515625" style="6" hidden="1" customWidth="1"/>
    <col min="28" max="28" width="14.00390625" style="6" hidden="1" customWidth="1"/>
    <col min="29" max="29" width="9.421875" style="6" customWidth="1"/>
    <col min="30" max="30" width="12.8515625" style="6" customWidth="1"/>
    <col min="31" max="31" width="14.00390625" style="6" customWidth="1"/>
    <col min="32" max="43" width="9.140625" style="6" customWidth="1"/>
    <col min="44" max="64" width="9.140625" style="6" hidden="1" customWidth="1"/>
    <col min="65" max="256" width="9.140625" style="6" customWidth="1"/>
    <col min="257" max="257" width="7.140625" style="6" customWidth="1"/>
    <col min="258" max="258" width="1.421875" style="6" customWidth="1"/>
    <col min="259" max="259" width="3.57421875" style="6" customWidth="1"/>
    <col min="260" max="260" width="3.7109375" style="6" customWidth="1"/>
    <col min="261" max="261" width="14.7109375" style="6" customWidth="1"/>
    <col min="262" max="263" width="9.57421875" style="6" customWidth="1"/>
    <col min="264" max="264" width="10.7109375" style="6" customWidth="1"/>
    <col min="265" max="265" width="6.00390625" style="6" customWidth="1"/>
    <col min="266" max="266" width="4.421875" style="6" customWidth="1"/>
    <col min="267" max="267" width="9.8515625" style="6" customWidth="1"/>
    <col min="268" max="268" width="10.28125" style="6" customWidth="1"/>
    <col min="269" max="270" width="5.140625" style="6" customWidth="1"/>
    <col min="271" max="271" width="1.7109375" style="6" customWidth="1"/>
    <col min="272" max="272" width="10.7109375" style="6" customWidth="1"/>
    <col min="273" max="273" width="3.57421875" style="6" customWidth="1"/>
    <col min="274" max="274" width="1.421875" style="6" customWidth="1"/>
    <col min="275" max="275" width="7.00390625" style="6" customWidth="1"/>
    <col min="276" max="284" width="9.140625" style="6" hidden="1" customWidth="1"/>
    <col min="285" max="285" width="9.421875" style="6" customWidth="1"/>
    <col min="286" max="286" width="12.8515625" style="6" customWidth="1"/>
    <col min="287" max="287" width="14.00390625" style="6" customWidth="1"/>
    <col min="288" max="299" width="9.140625" style="6" customWidth="1"/>
    <col min="300" max="320" width="9.140625" style="6" hidden="1" customWidth="1"/>
    <col min="321" max="512" width="9.140625" style="6" customWidth="1"/>
    <col min="513" max="513" width="7.140625" style="6" customWidth="1"/>
    <col min="514" max="514" width="1.421875" style="6" customWidth="1"/>
    <col min="515" max="515" width="3.57421875" style="6" customWidth="1"/>
    <col min="516" max="516" width="3.7109375" style="6" customWidth="1"/>
    <col min="517" max="517" width="14.7109375" style="6" customWidth="1"/>
    <col min="518" max="519" width="9.57421875" style="6" customWidth="1"/>
    <col min="520" max="520" width="10.7109375" style="6" customWidth="1"/>
    <col min="521" max="521" width="6.00390625" style="6" customWidth="1"/>
    <col min="522" max="522" width="4.421875" style="6" customWidth="1"/>
    <col min="523" max="523" width="9.8515625" style="6" customWidth="1"/>
    <col min="524" max="524" width="10.28125" style="6" customWidth="1"/>
    <col min="525" max="526" width="5.140625" style="6" customWidth="1"/>
    <col min="527" max="527" width="1.7109375" style="6" customWidth="1"/>
    <col min="528" max="528" width="10.7109375" style="6" customWidth="1"/>
    <col min="529" max="529" width="3.57421875" style="6" customWidth="1"/>
    <col min="530" max="530" width="1.421875" style="6" customWidth="1"/>
    <col min="531" max="531" width="7.00390625" style="6" customWidth="1"/>
    <col min="532" max="540" width="9.140625" style="6" hidden="1" customWidth="1"/>
    <col min="541" max="541" width="9.421875" style="6" customWidth="1"/>
    <col min="542" max="542" width="12.8515625" style="6" customWidth="1"/>
    <col min="543" max="543" width="14.00390625" style="6" customWidth="1"/>
    <col min="544" max="555" width="9.140625" style="6" customWidth="1"/>
    <col min="556" max="576" width="9.140625" style="6" hidden="1" customWidth="1"/>
    <col min="577" max="768" width="9.140625" style="6" customWidth="1"/>
    <col min="769" max="769" width="7.140625" style="6" customWidth="1"/>
    <col min="770" max="770" width="1.421875" style="6" customWidth="1"/>
    <col min="771" max="771" width="3.57421875" style="6" customWidth="1"/>
    <col min="772" max="772" width="3.7109375" style="6" customWidth="1"/>
    <col min="773" max="773" width="14.7109375" style="6" customWidth="1"/>
    <col min="774" max="775" width="9.57421875" style="6" customWidth="1"/>
    <col min="776" max="776" width="10.7109375" style="6" customWidth="1"/>
    <col min="777" max="777" width="6.00390625" style="6" customWidth="1"/>
    <col min="778" max="778" width="4.421875" style="6" customWidth="1"/>
    <col min="779" max="779" width="9.8515625" style="6" customWidth="1"/>
    <col min="780" max="780" width="10.28125" style="6" customWidth="1"/>
    <col min="781" max="782" width="5.140625" style="6" customWidth="1"/>
    <col min="783" max="783" width="1.7109375" style="6" customWidth="1"/>
    <col min="784" max="784" width="10.7109375" style="6" customWidth="1"/>
    <col min="785" max="785" width="3.57421875" style="6" customWidth="1"/>
    <col min="786" max="786" width="1.421875" style="6" customWidth="1"/>
    <col min="787" max="787" width="7.00390625" style="6" customWidth="1"/>
    <col min="788" max="796" width="9.140625" style="6" hidden="1" customWidth="1"/>
    <col min="797" max="797" width="9.421875" style="6" customWidth="1"/>
    <col min="798" max="798" width="12.8515625" style="6" customWidth="1"/>
    <col min="799" max="799" width="14.00390625" style="6" customWidth="1"/>
    <col min="800" max="811" width="9.140625" style="6" customWidth="1"/>
    <col min="812" max="832" width="9.140625" style="6" hidden="1" customWidth="1"/>
    <col min="833" max="1024" width="9.140625" style="6" customWidth="1"/>
    <col min="1025" max="1025" width="7.140625" style="6" customWidth="1"/>
    <col min="1026" max="1026" width="1.421875" style="6" customWidth="1"/>
    <col min="1027" max="1027" width="3.57421875" style="6" customWidth="1"/>
    <col min="1028" max="1028" width="3.7109375" style="6" customWidth="1"/>
    <col min="1029" max="1029" width="14.7109375" style="6" customWidth="1"/>
    <col min="1030" max="1031" width="9.57421875" style="6" customWidth="1"/>
    <col min="1032" max="1032" width="10.7109375" style="6" customWidth="1"/>
    <col min="1033" max="1033" width="6.00390625" style="6" customWidth="1"/>
    <col min="1034" max="1034" width="4.421875" style="6" customWidth="1"/>
    <col min="1035" max="1035" width="9.8515625" style="6" customWidth="1"/>
    <col min="1036" max="1036" width="10.28125" style="6" customWidth="1"/>
    <col min="1037" max="1038" width="5.140625" style="6" customWidth="1"/>
    <col min="1039" max="1039" width="1.7109375" style="6" customWidth="1"/>
    <col min="1040" max="1040" width="10.7109375" style="6" customWidth="1"/>
    <col min="1041" max="1041" width="3.57421875" style="6" customWidth="1"/>
    <col min="1042" max="1042" width="1.421875" style="6" customWidth="1"/>
    <col min="1043" max="1043" width="7.00390625" style="6" customWidth="1"/>
    <col min="1044" max="1052" width="9.140625" style="6" hidden="1" customWidth="1"/>
    <col min="1053" max="1053" width="9.421875" style="6" customWidth="1"/>
    <col min="1054" max="1054" width="12.8515625" style="6" customWidth="1"/>
    <col min="1055" max="1055" width="14.00390625" style="6" customWidth="1"/>
    <col min="1056" max="1067" width="9.140625" style="6" customWidth="1"/>
    <col min="1068" max="1088" width="9.140625" style="6" hidden="1" customWidth="1"/>
    <col min="1089" max="1280" width="9.140625" style="6" customWidth="1"/>
    <col min="1281" max="1281" width="7.140625" style="6" customWidth="1"/>
    <col min="1282" max="1282" width="1.421875" style="6" customWidth="1"/>
    <col min="1283" max="1283" width="3.57421875" style="6" customWidth="1"/>
    <col min="1284" max="1284" width="3.7109375" style="6" customWidth="1"/>
    <col min="1285" max="1285" width="14.7109375" style="6" customWidth="1"/>
    <col min="1286" max="1287" width="9.57421875" style="6" customWidth="1"/>
    <col min="1288" max="1288" width="10.7109375" style="6" customWidth="1"/>
    <col min="1289" max="1289" width="6.00390625" style="6" customWidth="1"/>
    <col min="1290" max="1290" width="4.421875" style="6" customWidth="1"/>
    <col min="1291" max="1291" width="9.8515625" style="6" customWidth="1"/>
    <col min="1292" max="1292" width="10.28125" style="6" customWidth="1"/>
    <col min="1293" max="1294" width="5.140625" style="6" customWidth="1"/>
    <col min="1295" max="1295" width="1.7109375" style="6" customWidth="1"/>
    <col min="1296" max="1296" width="10.7109375" style="6" customWidth="1"/>
    <col min="1297" max="1297" width="3.57421875" style="6" customWidth="1"/>
    <col min="1298" max="1298" width="1.421875" style="6" customWidth="1"/>
    <col min="1299" max="1299" width="7.00390625" style="6" customWidth="1"/>
    <col min="1300" max="1308" width="9.140625" style="6" hidden="1" customWidth="1"/>
    <col min="1309" max="1309" width="9.421875" style="6" customWidth="1"/>
    <col min="1310" max="1310" width="12.8515625" style="6" customWidth="1"/>
    <col min="1311" max="1311" width="14.00390625" style="6" customWidth="1"/>
    <col min="1312" max="1323" width="9.140625" style="6" customWidth="1"/>
    <col min="1324" max="1344" width="9.140625" style="6" hidden="1" customWidth="1"/>
    <col min="1345" max="1536" width="9.140625" style="6" customWidth="1"/>
    <col min="1537" max="1537" width="7.140625" style="6" customWidth="1"/>
    <col min="1538" max="1538" width="1.421875" style="6" customWidth="1"/>
    <col min="1539" max="1539" width="3.57421875" style="6" customWidth="1"/>
    <col min="1540" max="1540" width="3.7109375" style="6" customWidth="1"/>
    <col min="1541" max="1541" width="14.7109375" style="6" customWidth="1"/>
    <col min="1542" max="1543" width="9.57421875" style="6" customWidth="1"/>
    <col min="1544" max="1544" width="10.7109375" style="6" customWidth="1"/>
    <col min="1545" max="1545" width="6.00390625" style="6" customWidth="1"/>
    <col min="1546" max="1546" width="4.421875" style="6" customWidth="1"/>
    <col min="1547" max="1547" width="9.8515625" style="6" customWidth="1"/>
    <col min="1548" max="1548" width="10.28125" style="6" customWidth="1"/>
    <col min="1549" max="1550" width="5.140625" style="6" customWidth="1"/>
    <col min="1551" max="1551" width="1.7109375" style="6" customWidth="1"/>
    <col min="1552" max="1552" width="10.7109375" style="6" customWidth="1"/>
    <col min="1553" max="1553" width="3.57421875" style="6" customWidth="1"/>
    <col min="1554" max="1554" width="1.421875" style="6" customWidth="1"/>
    <col min="1555" max="1555" width="7.00390625" style="6" customWidth="1"/>
    <col min="1556" max="1564" width="9.140625" style="6" hidden="1" customWidth="1"/>
    <col min="1565" max="1565" width="9.421875" style="6" customWidth="1"/>
    <col min="1566" max="1566" width="12.8515625" style="6" customWidth="1"/>
    <col min="1567" max="1567" width="14.00390625" style="6" customWidth="1"/>
    <col min="1568" max="1579" width="9.140625" style="6" customWidth="1"/>
    <col min="1580" max="1600" width="9.140625" style="6" hidden="1" customWidth="1"/>
    <col min="1601" max="1792" width="9.140625" style="6" customWidth="1"/>
    <col min="1793" max="1793" width="7.140625" style="6" customWidth="1"/>
    <col min="1794" max="1794" width="1.421875" style="6" customWidth="1"/>
    <col min="1795" max="1795" width="3.57421875" style="6" customWidth="1"/>
    <col min="1796" max="1796" width="3.7109375" style="6" customWidth="1"/>
    <col min="1797" max="1797" width="14.7109375" style="6" customWidth="1"/>
    <col min="1798" max="1799" width="9.57421875" style="6" customWidth="1"/>
    <col min="1800" max="1800" width="10.7109375" style="6" customWidth="1"/>
    <col min="1801" max="1801" width="6.00390625" style="6" customWidth="1"/>
    <col min="1802" max="1802" width="4.421875" style="6" customWidth="1"/>
    <col min="1803" max="1803" width="9.8515625" style="6" customWidth="1"/>
    <col min="1804" max="1804" width="10.28125" style="6" customWidth="1"/>
    <col min="1805" max="1806" width="5.140625" style="6" customWidth="1"/>
    <col min="1807" max="1807" width="1.7109375" style="6" customWidth="1"/>
    <col min="1808" max="1808" width="10.7109375" style="6" customWidth="1"/>
    <col min="1809" max="1809" width="3.57421875" style="6" customWidth="1"/>
    <col min="1810" max="1810" width="1.421875" style="6" customWidth="1"/>
    <col min="1811" max="1811" width="7.00390625" style="6" customWidth="1"/>
    <col min="1812" max="1820" width="9.140625" style="6" hidden="1" customWidth="1"/>
    <col min="1821" max="1821" width="9.421875" style="6" customWidth="1"/>
    <col min="1822" max="1822" width="12.8515625" style="6" customWidth="1"/>
    <col min="1823" max="1823" width="14.00390625" style="6" customWidth="1"/>
    <col min="1824" max="1835" width="9.140625" style="6" customWidth="1"/>
    <col min="1836" max="1856" width="9.140625" style="6" hidden="1" customWidth="1"/>
    <col min="1857" max="2048" width="9.140625" style="6" customWidth="1"/>
    <col min="2049" max="2049" width="7.140625" style="6" customWidth="1"/>
    <col min="2050" max="2050" width="1.421875" style="6" customWidth="1"/>
    <col min="2051" max="2051" width="3.57421875" style="6" customWidth="1"/>
    <col min="2052" max="2052" width="3.7109375" style="6" customWidth="1"/>
    <col min="2053" max="2053" width="14.7109375" style="6" customWidth="1"/>
    <col min="2054" max="2055" width="9.57421875" style="6" customWidth="1"/>
    <col min="2056" max="2056" width="10.7109375" style="6" customWidth="1"/>
    <col min="2057" max="2057" width="6.00390625" style="6" customWidth="1"/>
    <col min="2058" max="2058" width="4.421875" style="6" customWidth="1"/>
    <col min="2059" max="2059" width="9.8515625" style="6" customWidth="1"/>
    <col min="2060" max="2060" width="10.28125" style="6" customWidth="1"/>
    <col min="2061" max="2062" width="5.140625" style="6" customWidth="1"/>
    <col min="2063" max="2063" width="1.7109375" style="6" customWidth="1"/>
    <col min="2064" max="2064" width="10.7109375" style="6" customWidth="1"/>
    <col min="2065" max="2065" width="3.57421875" style="6" customWidth="1"/>
    <col min="2066" max="2066" width="1.421875" style="6" customWidth="1"/>
    <col min="2067" max="2067" width="7.00390625" style="6" customWidth="1"/>
    <col min="2068" max="2076" width="9.140625" style="6" hidden="1" customWidth="1"/>
    <col min="2077" max="2077" width="9.421875" style="6" customWidth="1"/>
    <col min="2078" max="2078" width="12.8515625" style="6" customWidth="1"/>
    <col min="2079" max="2079" width="14.00390625" style="6" customWidth="1"/>
    <col min="2080" max="2091" width="9.140625" style="6" customWidth="1"/>
    <col min="2092" max="2112" width="9.140625" style="6" hidden="1" customWidth="1"/>
    <col min="2113" max="2304" width="9.140625" style="6" customWidth="1"/>
    <col min="2305" max="2305" width="7.140625" style="6" customWidth="1"/>
    <col min="2306" max="2306" width="1.421875" style="6" customWidth="1"/>
    <col min="2307" max="2307" width="3.57421875" style="6" customWidth="1"/>
    <col min="2308" max="2308" width="3.7109375" style="6" customWidth="1"/>
    <col min="2309" max="2309" width="14.7109375" style="6" customWidth="1"/>
    <col min="2310" max="2311" width="9.57421875" style="6" customWidth="1"/>
    <col min="2312" max="2312" width="10.7109375" style="6" customWidth="1"/>
    <col min="2313" max="2313" width="6.00390625" style="6" customWidth="1"/>
    <col min="2314" max="2314" width="4.421875" style="6" customWidth="1"/>
    <col min="2315" max="2315" width="9.8515625" style="6" customWidth="1"/>
    <col min="2316" max="2316" width="10.28125" style="6" customWidth="1"/>
    <col min="2317" max="2318" width="5.140625" style="6" customWidth="1"/>
    <col min="2319" max="2319" width="1.7109375" style="6" customWidth="1"/>
    <col min="2320" max="2320" width="10.7109375" style="6" customWidth="1"/>
    <col min="2321" max="2321" width="3.57421875" style="6" customWidth="1"/>
    <col min="2322" max="2322" width="1.421875" style="6" customWidth="1"/>
    <col min="2323" max="2323" width="7.00390625" style="6" customWidth="1"/>
    <col min="2324" max="2332" width="9.140625" style="6" hidden="1" customWidth="1"/>
    <col min="2333" max="2333" width="9.421875" style="6" customWidth="1"/>
    <col min="2334" max="2334" width="12.8515625" style="6" customWidth="1"/>
    <col min="2335" max="2335" width="14.00390625" style="6" customWidth="1"/>
    <col min="2336" max="2347" width="9.140625" style="6" customWidth="1"/>
    <col min="2348" max="2368" width="9.140625" style="6" hidden="1" customWidth="1"/>
    <col min="2369" max="2560" width="9.140625" style="6" customWidth="1"/>
    <col min="2561" max="2561" width="7.140625" style="6" customWidth="1"/>
    <col min="2562" max="2562" width="1.421875" style="6" customWidth="1"/>
    <col min="2563" max="2563" width="3.57421875" style="6" customWidth="1"/>
    <col min="2564" max="2564" width="3.7109375" style="6" customWidth="1"/>
    <col min="2565" max="2565" width="14.7109375" style="6" customWidth="1"/>
    <col min="2566" max="2567" width="9.57421875" style="6" customWidth="1"/>
    <col min="2568" max="2568" width="10.7109375" style="6" customWidth="1"/>
    <col min="2569" max="2569" width="6.00390625" style="6" customWidth="1"/>
    <col min="2570" max="2570" width="4.421875" style="6" customWidth="1"/>
    <col min="2571" max="2571" width="9.8515625" style="6" customWidth="1"/>
    <col min="2572" max="2572" width="10.28125" style="6" customWidth="1"/>
    <col min="2573" max="2574" width="5.140625" style="6" customWidth="1"/>
    <col min="2575" max="2575" width="1.7109375" style="6" customWidth="1"/>
    <col min="2576" max="2576" width="10.7109375" style="6" customWidth="1"/>
    <col min="2577" max="2577" width="3.57421875" style="6" customWidth="1"/>
    <col min="2578" max="2578" width="1.421875" style="6" customWidth="1"/>
    <col min="2579" max="2579" width="7.00390625" style="6" customWidth="1"/>
    <col min="2580" max="2588" width="9.140625" style="6" hidden="1" customWidth="1"/>
    <col min="2589" max="2589" width="9.421875" style="6" customWidth="1"/>
    <col min="2590" max="2590" width="12.8515625" style="6" customWidth="1"/>
    <col min="2591" max="2591" width="14.00390625" style="6" customWidth="1"/>
    <col min="2592" max="2603" width="9.140625" style="6" customWidth="1"/>
    <col min="2604" max="2624" width="9.140625" style="6" hidden="1" customWidth="1"/>
    <col min="2625" max="2816" width="9.140625" style="6" customWidth="1"/>
    <col min="2817" max="2817" width="7.140625" style="6" customWidth="1"/>
    <col min="2818" max="2818" width="1.421875" style="6" customWidth="1"/>
    <col min="2819" max="2819" width="3.57421875" style="6" customWidth="1"/>
    <col min="2820" max="2820" width="3.7109375" style="6" customWidth="1"/>
    <col min="2821" max="2821" width="14.7109375" style="6" customWidth="1"/>
    <col min="2822" max="2823" width="9.57421875" style="6" customWidth="1"/>
    <col min="2824" max="2824" width="10.7109375" style="6" customWidth="1"/>
    <col min="2825" max="2825" width="6.00390625" style="6" customWidth="1"/>
    <col min="2826" max="2826" width="4.421875" style="6" customWidth="1"/>
    <col min="2827" max="2827" width="9.8515625" style="6" customWidth="1"/>
    <col min="2828" max="2828" width="10.28125" style="6" customWidth="1"/>
    <col min="2829" max="2830" width="5.140625" style="6" customWidth="1"/>
    <col min="2831" max="2831" width="1.7109375" style="6" customWidth="1"/>
    <col min="2832" max="2832" width="10.7109375" style="6" customWidth="1"/>
    <col min="2833" max="2833" width="3.57421875" style="6" customWidth="1"/>
    <col min="2834" max="2834" width="1.421875" style="6" customWidth="1"/>
    <col min="2835" max="2835" width="7.00390625" style="6" customWidth="1"/>
    <col min="2836" max="2844" width="9.140625" style="6" hidden="1" customWidth="1"/>
    <col min="2845" max="2845" width="9.421875" style="6" customWidth="1"/>
    <col min="2846" max="2846" width="12.8515625" style="6" customWidth="1"/>
    <col min="2847" max="2847" width="14.00390625" style="6" customWidth="1"/>
    <col min="2848" max="2859" width="9.140625" style="6" customWidth="1"/>
    <col min="2860" max="2880" width="9.140625" style="6" hidden="1" customWidth="1"/>
    <col min="2881" max="3072" width="9.140625" style="6" customWidth="1"/>
    <col min="3073" max="3073" width="7.140625" style="6" customWidth="1"/>
    <col min="3074" max="3074" width="1.421875" style="6" customWidth="1"/>
    <col min="3075" max="3075" width="3.57421875" style="6" customWidth="1"/>
    <col min="3076" max="3076" width="3.7109375" style="6" customWidth="1"/>
    <col min="3077" max="3077" width="14.7109375" style="6" customWidth="1"/>
    <col min="3078" max="3079" width="9.57421875" style="6" customWidth="1"/>
    <col min="3080" max="3080" width="10.7109375" style="6" customWidth="1"/>
    <col min="3081" max="3081" width="6.00390625" style="6" customWidth="1"/>
    <col min="3082" max="3082" width="4.421875" style="6" customWidth="1"/>
    <col min="3083" max="3083" width="9.8515625" style="6" customWidth="1"/>
    <col min="3084" max="3084" width="10.28125" style="6" customWidth="1"/>
    <col min="3085" max="3086" width="5.140625" style="6" customWidth="1"/>
    <col min="3087" max="3087" width="1.7109375" style="6" customWidth="1"/>
    <col min="3088" max="3088" width="10.7109375" style="6" customWidth="1"/>
    <col min="3089" max="3089" width="3.57421875" style="6" customWidth="1"/>
    <col min="3090" max="3090" width="1.421875" style="6" customWidth="1"/>
    <col min="3091" max="3091" width="7.00390625" style="6" customWidth="1"/>
    <col min="3092" max="3100" width="9.140625" style="6" hidden="1" customWidth="1"/>
    <col min="3101" max="3101" width="9.421875" style="6" customWidth="1"/>
    <col min="3102" max="3102" width="12.8515625" style="6" customWidth="1"/>
    <col min="3103" max="3103" width="14.00390625" style="6" customWidth="1"/>
    <col min="3104" max="3115" width="9.140625" style="6" customWidth="1"/>
    <col min="3116" max="3136" width="9.140625" style="6" hidden="1" customWidth="1"/>
    <col min="3137" max="3328" width="9.140625" style="6" customWidth="1"/>
    <col min="3329" max="3329" width="7.140625" style="6" customWidth="1"/>
    <col min="3330" max="3330" width="1.421875" style="6" customWidth="1"/>
    <col min="3331" max="3331" width="3.57421875" style="6" customWidth="1"/>
    <col min="3332" max="3332" width="3.7109375" style="6" customWidth="1"/>
    <col min="3333" max="3333" width="14.7109375" style="6" customWidth="1"/>
    <col min="3334" max="3335" width="9.57421875" style="6" customWidth="1"/>
    <col min="3336" max="3336" width="10.7109375" style="6" customWidth="1"/>
    <col min="3337" max="3337" width="6.00390625" style="6" customWidth="1"/>
    <col min="3338" max="3338" width="4.421875" style="6" customWidth="1"/>
    <col min="3339" max="3339" width="9.8515625" style="6" customWidth="1"/>
    <col min="3340" max="3340" width="10.28125" style="6" customWidth="1"/>
    <col min="3341" max="3342" width="5.140625" style="6" customWidth="1"/>
    <col min="3343" max="3343" width="1.7109375" style="6" customWidth="1"/>
    <col min="3344" max="3344" width="10.7109375" style="6" customWidth="1"/>
    <col min="3345" max="3345" width="3.57421875" style="6" customWidth="1"/>
    <col min="3346" max="3346" width="1.421875" style="6" customWidth="1"/>
    <col min="3347" max="3347" width="7.00390625" style="6" customWidth="1"/>
    <col min="3348" max="3356" width="9.140625" style="6" hidden="1" customWidth="1"/>
    <col min="3357" max="3357" width="9.421875" style="6" customWidth="1"/>
    <col min="3358" max="3358" width="12.8515625" style="6" customWidth="1"/>
    <col min="3359" max="3359" width="14.00390625" style="6" customWidth="1"/>
    <col min="3360" max="3371" width="9.140625" style="6" customWidth="1"/>
    <col min="3372" max="3392" width="9.140625" style="6" hidden="1" customWidth="1"/>
    <col min="3393" max="3584" width="9.140625" style="6" customWidth="1"/>
    <col min="3585" max="3585" width="7.140625" style="6" customWidth="1"/>
    <col min="3586" max="3586" width="1.421875" style="6" customWidth="1"/>
    <col min="3587" max="3587" width="3.57421875" style="6" customWidth="1"/>
    <col min="3588" max="3588" width="3.7109375" style="6" customWidth="1"/>
    <col min="3589" max="3589" width="14.7109375" style="6" customWidth="1"/>
    <col min="3590" max="3591" width="9.57421875" style="6" customWidth="1"/>
    <col min="3592" max="3592" width="10.7109375" style="6" customWidth="1"/>
    <col min="3593" max="3593" width="6.00390625" style="6" customWidth="1"/>
    <col min="3594" max="3594" width="4.421875" style="6" customWidth="1"/>
    <col min="3595" max="3595" width="9.8515625" style="6" customWidth="1"/>
    <col min="3596" max="3596" width="10.28125" style="6" customWidth="1"/>
    <col min="3597" max="3598" width="5.140625" style="6" customWidth="1"/>
    <col min="3599" max="3599" width="1.7109375" style="6" customWidth="1"/>
    <col min="3600" max="3600" width="10.7109375" style="6" customWidth="1"/>
    <col min="3601" max="3601" width="3.57421875" style="6" customWidth="1"/>
    <col min="3602" max="3602" width="1.421875" style="6" customWidth="1"/>
    <col min="3603" max="3603" width="7.00390625" style="6" customWidth="1"/>
    <col min="3604" max="3612" width="9.140625" style="6" hidden="1" customWidth="1"/>
    <col min="3613" max="3613" width="9.421875" style="6" customWidth="1"/>
    <col min="3614" max="3614" width="12.8515625" style="6" customWidth="1"/>
    <col min="3615" max="3615" width="14.00390625" style="6" customWidth="1"/>
    <col min="3616" max="3627" width="9.140625" style="6" customWidth="1"/>
    <col min="3628" max="3648" width="9.140625" style="6" hidden="1" customWidth="1"/>
    <col min="3649" max="3840" width="9.140625" style="6" customWidth="1"/>
    <col min="3841" max="3841" width="7.140625" style="6" customWidth="1"/>
    <col min="3842" max="3842" width="1.421875" style="6" customWidth="1"/>
    <col min="3843" max="3843" width="3.57421875" style="6" customWidth="1"/>
    <col min="3844" max="3844" width="3.7109375" style="6" customWidth="1"/>
    <col min="3845" max="3845" width="14.7109375" style="6" customWidth="1"/>
    <col min="3846" max="3847" width="9.57421875" style="6" customWidth="1"/>
    <col min="3848" max="3848" width="10.7109375" style="6" customWidth="1"/>
    <col min="3849" max="3849" width="6.00390625" style="6" customWidth="1"/>
    <col min="3850" max="3850" width="4.421875" style="6" customWidth="1"/>
    <col min="3851" max="3851" width="9.8515625" style="6" customWidth="1"/>
    <col min="3852" max="3852" width="10.28125" style="6" customWidth="1"/>
    <col min="3853" max="3854" width="5.140625" style="6" customWidth="1"/>
    <col min="3855" max="3855" width="1.7109375" style="6" customWidth="1"/>
    <col min="3856" max="3856" width="10.7109375" style="6" customWidth="1"/>
    <col min="3857" max="3857" width="3.57421875" style="6" customWidth="1"/>
    <col min="3858" max="3858" width="1.421875" style="6" customWidth="1"/>
    <col min="3859" max="3859" width="7.00390625" style="6" customWidth="1"/>
    <col min="3860" max="3868" width="9.140625" style="6" hidden="1" customWidth="1"/>
    <col min="3869" max="3869" width="9.421875" style="6" customWidth="1"/>
    <col min="3870" max="3870" width="12.8515625" style="6" customWidth="1"/>
    <col min="3871" max="3871" width="14.00390625" style="6" customWidth="1"/>
    <col min="3872" max="3883" width="9.140625" style="6" customWidth="1"/>
    <col min="3884" max="3904" width="9.140625" style="6" hidden="1" customWidth="1"/>
    <col min="3905" max="4096" width="9.140625" style="6" customWidth="1"/>
    <col min="4097" max="4097" width="7.140625" style="6" customWidth="1"/>
    <col min="4098" max="4098" width="1.421875" style="6" customWidth="1"/>
    <col min="4099" max="4099" width="3.57421875" style="6" customWidth="1"/>
    <col min="4100" max="4100" width="3.7109375" style="6" customWidth="1"/>
    <col min="4101" max="4101" width="14.7109375" style="6" customWidth="1"/>
    <col min="4102" max="4103" width="9.57421875" style="6" customWidth="1"/>
    <col min="4104" max="4104" width="10.7109375" style="6" customWidth="1"/>
    <col min="4105" max="4105" width="6.00390625" style="6" customWidth="1"/>
    <col min="4106" max="4106" width="4.421875" style="6" customWidth="1"/>
    <col min="4107" max="4107" width="9.8515625" style="6" customWidth="1"/>
    <col min="4108" max="4108" width="10.28125" style="6" customWidth="1"/>
    <col min="4109" max="4110" width="5.140625" style="6" customWidth="1"/>
    <col min="4111" max="4111" width="1.7109375" style="6" customWidth="1"/>
    <col min="4112" max="4112" width="10.7109375" style="6" customWidth="1"/>
    <col min="4113" max="4113" width="3.57421875" style="6" customWidth="1"/>
    <col min="4114" max="4114" width="1.421875" style="6" customWidth="1"/>
    <col min="4115" max="4115" width="7.00390625" style="6" customWidth="1"/>
    <col min="4116" max="4124" width="9.140625" style="6" hidden="1" customWidth="1"/>
    <col min="4125" max="4125" width="9.421875" style="6" customWidth="1"/>
    <col min="4126" max="4126" width="12.8515625" style="6" customWidth="1"/>
    <col min="4127" max="4127" width="14.00390625" style="6" customWidth="1"/>
    <col min="4128" max="4139" width="9.140625" style="6" customWidth="1"/>
    <col min="4140" max="4160" width="9.140625" style="6" hidden="1" customWidth="1"/>
    <col min="4161" max="4352" width="9.140625" style="6" customWidth="1"/>
    <col min="4353" max="4353" width="7.140625" style="6" customWidth="1"/>
    <col min="4354" max="4354" width="1.421875" style="6" customWidth="1"/>
    <col min="4355" max="4355" width="3.57421875" style="6" customWidth="1"/>
    <col min="4356" max="4356" width="3.7109375" style="6" customWidth="1"/>
    <col min="4357" max="4357" width="14.7109375" style="6" customWidth="1"/>
    <col min="4358" max="4359" width="9.57421875" style="6" customWidth="1"/>
    <col min="4360" max="4360" width="10.7109375" style="6" customWidth="1"/>
    <col min="4361" max="4361" width="6.00390625" style="6" customWidth="1"/>
    <col min="4362" max="4362" width="4.421875" style="6" customWidth="1"/>
    <col min="4363" max="4363" width="9.8515625" style="6" customWidth="1"/>
    <col min="4364" max="4364" width="10.28125" style="6" customWidth="1"/>
    <col min="4365" max="4366" width="5.140625" style="6" customWidth="1"/>
    <col min="4367" max="4367" width="1.7109375" style="6" customWidth="1"/>
    <col min="4368" max="4368" width="10.7109375" style="6" customWidth="1"/>
    <col min="4369" max="4369" width="3.57421875" style="6" customWidth="1"/>
    <col min="4370" max="4370" width="1.421875" style="6" customWidth="1"/>
    <col min="4371" max="4371" width="7.00390625" style="6" customWidth="1"/>
    <col min="4372" max="4380" width="9.140625" style="6" hidden="1" customWidth="1"/>
    <col min="4381" max="4381" width="9.421875" style="6" customWidth="1"/>
    <col min="4382" max="4382" width="12.8515625" style="6" customWidth="1"/>
    <col min="4383" max="4383" width="14.00390625" style="6" customWidth="1"/>
    <col min="4384" max="4395" width="9.140625" style="6" customWidth="1"/>
    <col min="4396" max="4416" width="9.140625" style="6" hidden="1" customWidth="1"/>
    <col min="4417" max="4608" width="9.140625" style="6" customWidth="1"/>
    <col min="4609" max="4609" width="7.140625" style="6" customWidth="1"/>
    <col min="4610" max="4610" width="1.421875" style="6" customWidth="1"/>
    <col min="4611" max="4611" width="3.57421875" style="6" customWidth="1"/>
    <col min="4612" max="4612" width="3.7109375" style="6" customWidth="1"/>
    <col min="4613" max="4613" width="14.7109375" style="6" customWidth="1"/>
    <col min="4614" max="4615" width="9.57421875" style="6" customWidth="1"/>
    <col min="4616" max="4616" width="10.7109375" style="6" customWidth="1"/>
    <col min="4617" max="4617" width="6.00390625" style="6" customWidth="1"/>
    <col min="4618" max="4618" width="4.421875" style="6" customWidth="1"/>
    <col min="4619" max="4619" width="9.8515625" style="6" customWidth="1"/>
    <col min="4620" max="4620" width="10.28125" style="6" customWidth="1"/>
    <col min="4621" max="4622" width="5.140625" style="6" customWidth="1"/>
    <col min="4623" max="4623" width="1.7109375" style="6" customWidth="1"/>
    <col min="4624" max="4624" width="10.7109375" style="6" customWidth="1"/>
    <col min="4625" max="4625" width="3.57421875" style="6" customWidth="1"/>
    <col min="4626" max="4626" width="1.421875" style="6" customWidth="1"/>
    <col min="4627" max="4627" width="7.00390625" style="6" customWidth="1"/>
    <col min="4628" max="4636" width="9.140625" style="6" hidden="1" customWidth="1"/>
    <col min="4637" max="4637" width="9.421875" style="6" customWidth="1"/>
    <col min="4638" max="4638" width="12.8515625" style="6" customWidth="1"/>
    <col min="4639" max="4639" width="14.00390625" style="6" customWidth="1"/>
    <col min="4640" max="4651" width="9.140625" style="6" customWidth="1"/>
    <col min="4652" max="4672" width="9.140625" style="6" hidden="1" customWidth="1"/>
    <col min="4673" max="4864" width="9.140625" style="6" customWidth="1"/>
    <col min="4865" max="4865" width="7.140625" style="6" customWidth="1"/>
    <col min="4866" max="4866" width="1.421875" style="6" customWidth="1"/>
    <col min="4867" max="4867" width="3.57421875" style="6" customWidth="1"/>
    <col min="4868" max="4868" width="3.7109375" style="6" customWidth="1"/>
    <col min="4869" max="4869" width="14.7109375" style="6" customWidth="1"/>
    <col min="4870" max="4871" width="9.57421875" style="6" customWidth="1"/>
    <col min="4872" max="4872" width="10.7109375" style="6" customWidth="1"/>
    <col min="4873" max="4873" width="6.00390625" style="6" customWidth="1"/>
    <col min="4874" max="4874" width="4.421875" style="6" customWidth="1"/>
    <col min="4875" max="4875" width="9.8515625" style="6" customWidth="1"/>
    <col min="4876" max="4876" width="10.28125" style="6" customWidth="1"/>
    <col min="4877" max="4878" width="5.140625" style="6" customWidth="1"/>
    <col min="4879" max="4879" width="1.7109375" style="6" customWidth="1"/>
    <col min="4880" max="4880" width="10.7109375" style="6" customWidth="1"/>
    <col min="4881" max="4881" width="3.57421875" style="6" customWidth="1"/>
    <col min="4882" max="4882" width="1.421875" style="6" customWidth="1"/>
    <col min="4883" max="4883" width="7.00390625" style="6" customWidth="1"/>
    <col min="4884" max="4892" width="9.140625" style="6" hidden="1" customWidth="1"/>
    <col min="4893" max="4893" width="9.421875" style="6" customWidth="1"/>
    <col min="4894" max="4894" width="12.8515625" style="6" customWidth="1"/>
    <col min="4895" max="4895" width="14.00390625" style="6" customWidth="1"/>
    <col min="4896" max="4907" width="9.140625" style="6" customWidth="1"/>
    <col min="4908" max="4928" width="9.140625" style="6" hidden="1" customWidth="1"/>
    <col min="4929" max="5120" width="9.140625" style="6" customWidth="1"/>
    <col min="5121" max="5121" width="7.140625" style="6" customWidth="1"/>
    <col min="5122" max="5122" width="1.421875" style="6" customWidth="1"/>
    <col min="5123" max="5123" width="3.57421875" style="6" customWidth="1"/>
    <col min="5124" max="5124" width="3.7109375" style="6" customWidth="1"/>
    <col min="5125" max="5125" width="14.7109375" style="6" customWidth="1"/>
    <col min="5126" max="5127" width="9.57421875" style="6" customWidth="1"/>
    <col min="5128" max="5128" width="10.7109375" style="6" customWidth="1"/>
    <col min="5129" max="5129" width="6.00390625" style="6" customWidth="1"/>
    <col min="5130" max="5130" width="4.421875" style="6" customWidth="1"/>
    <col min="5131" max="5131" width="9.8515625" style="6" customWidth="1"/>
    <col min="5132" max="5132" width="10.28125" style="6" customWidth="1"/>
    <col min="5133" max="5134" width="5.140625" style="6" customWidth="1"/>
    <col min="5135" max="5135" width="1.7109375" style="6" customWidth="1"/>
    <col min="5136" max="5136" width="10.7109375" style="6" customWidth="1"/>
    <col min="5137" max="5137" width="3.57421875" style="6" customWidth="1"/>
    <col min="5138" max="5138" width="1.421875" style="6" customWidth="1"/>
    <col min="5139" max="5139" width="7.00390625" style="6" customWidth="1"/>
    <col min="5140" max="5148" width="9.140625" style="6" hidden="1" customWidth="1"/>
    <col min="5149" max="5149" width="9.421875" style="6" customWidth="1"/>
    <col min="5150" max="5150" width="12.8515625" style="6" customWidth="1"/>
    <col min="5151" max="5151" width="14.00390625" style="6" customWidth="1"/>
    <col min="5152" max="5163" width="9.140625" style="6" customWidth="1"/>
    <col min="5164" max="5184" width="9.140625" style="6" hidden="1" customWidth="1"/>
    <col min="5185" max="5376" width="9.140625" style="6" customWidth="1"/>
    <col min="5377" max="5377" width="7.140625" style="6" customWidth="1"/>
    <col min="5378" max="5378" width="1.421875" style="6" customWidth="1"/>
    <col min="5379" max="5379" width="3.57421875" style="6" customWidth="1"/>
    <col min="5380" max="5380" width="3.7109375" style="6" customWidth="1"/>
    <col min="5381" max="5381" width="14.7109375" style="6" customWidth="1"/>
    <col min="5382" max="5383" width="9.57421875" style="6" customWidth="1"/>
    <col min="5384" max="5384" width="10.7109375" style="6" customWidth="1"/>
    <col min="5385" max="5385" width="6.00390625" style="6" customWidth="1"/>
    <col min="5386" max="5386" width="4.421875" style="6" customWidth="1"/>
    <col min="5387" max="5387" width="9.8515625" style="6" customWidth="1"/>
    <col min="5388" max="5388" width="10.28125" style="6" customWidth="1"/>
    <col min="5389" max="5390" width="5.140625" style="6" customWidth="1"/>
    <col min="5391" max="5391" width="1.7109375" style="6" customWidth="1"/>
    <col min="5392" max="5392" width="10.7109375" style="6" customWidth="1"/>
    <col min="5393" max="5393" width="3.57421875" style="6" customWidth="1"/>
    <col min="5394" max="5394" width="1.421875" style="6" customWidth="1"/>
    <col min="5395" max="5395" width="7.00390625" style="6" customWidth="1"/>
    <col min="5396" max="5404" width="9.140625" style="6" hidden="1" customWidth="1"/>
    <col min="5405" max="5405" width="9.421875" style="6" customWidth="1"/>
    <col min="5406" max="5406" width="12.8515625" style="6" customWidth="1"/>
    <col min="5407" max="5407" width="14.00390625" style="6" customWidth="1"/>
    <col min="5408" max="5419" width="9.140625" style="6" customWidth="1"/>
    <col min="5420" max="5440" width="9.140625" style="6" hidden="1" customWidth="1"/>
    <col min="5441" max="5632" width="9.140625" style="6" customWidth="1"/>
    <col min="5633" max="5633" width="7.140625" style="6" customWidth="1"/>
    <col min="5634" max="5634" width="1.421875" style="6" customWidth="1"/>
    <col min="5635" max="5635" width="3.57421875" style="6" customWidth="1"/>
    <col min="5636" max="5636" width="3.7109375" style="6" customWidth="1"/>
    <col min="5637" max="5637" width="14.7109375" style="6" customWidth="1"/>
    <col min="5638" max="5639" width="9.57421875" style="6" customWidth="1"/>
    <col min="5640" max="5640" width="10.7109375" style="6" customWidth="1"/>
    <col min="5641" max="5641" width="6.00390625" style="6" customWidth="1"/>
    <col min="5642" max="5642" width="4.421875" style="6" customWidth="1"/>
    <col min="5643" max="5643" width="9.8515625" style="6" customWidth="1"/>
    <col min="5644" max="5644" width="10.28125" style="6" customWidth="1"/>
    <col min="5645" max="5646" width="5.140625" style="6" customWidth="1"/>
    <col min="5647" max="5647" width="1.7109375" style="6" customWidth="1"/>
    <col min="5648" max="5648" width="10.7109375" style="6" customWidth="1"/>
    <col min="5649" max="5649" width="3.57421875" style="6" customWidth="1"/>
    <col min="5650" max="5650" width="1.421875" style="6" customWidth="1"/>
    <col min="5651" max="5651" width="7.00390625" style="6" customWidth="1"/>
    <col min="5652" max="5660" width="9.140625" style="6" hidden="1" customWidth="1"/>
    <col min="5661" max="5661" width="9.421875" style="6" customWidth="1"/>
    <col min="5662" max="5662" width="12.8515625" style="6" customWidth="1"/>
    <col min="5663" max="5663" width="14.00390625" style="6" customWidth="1"/>
    <col min="5664" max="5675" width="9.140625" style="6" customWidth="1"/>
    <col min="5676" max="5696" width="9.140625" style="6" hidden="1" customWidth="1"/>
    <col min="5697" max="5888" width="9.140625" style="6" customWidth="1"/>
    <col min="5889" max="5889" width="7.140625" style="6" customWidth="1"/>
    <col min="5890" max="5890" width="1.421875" style="6" customWidth="1"/>
    <col min="5891" max="5891" width="3.57421875" style="6" customWidth="1"/>
    <col min="5892" max="5892" width="3.7109375" style="6" customWidth="1"/>
    <col min="5893" max="5893" width="14.7109375" style="6" customWidth="1"/>
    <col min="5894" max="5895" width="9.57421875" style="6" customWidth="1"/>
    <col min="5896" max="5896" width="10.7109375" style="6" customWidth="1"/>
    <col min="5897" max="5897" width="6.00390625" style="6" customWidth="1"/>
    <col min="5898" max="5898" width="4.421875" style="6" customWidth="1"/>
    <col min="5899" max="5899" width="9.8515625" style="6" customWidth="1"/>
    <col min="5900" max="5900" width="10.28125" style="6" customWidth="1"/>
    <col min="5901" max="5902" width="5.140625" style="6" customWidth="1"/>
    <col min="5903" max="5903" width="1.7109375" style="6" customWidth="1"/>
    <col min="5904" max="5904" width="10.7109375" style="6" customWidth="1"/>
    <col min="5905" max="5905" width="3.57421875" style="6" customWidth="1"/>
    <col min="5906" max="5906" width="1.421875" style="6" customWidth="1"/>
    <col min="5907" max="5907" width="7.00390625" style="6" customWidth="1"/>
    <col min="5908" max="5916" width="9.140625" style="6" hidden="1" customWidth="1"/>
    <col min="5917" max="5917" width="9.421875" style="6" customWidth="1"/>
    <col min="5918" max="5918" width="12.8515625" style="6" customWidth="1"/>
    <col min="5919" max="5919" width="14.00390625" style="6" customWidth="1"/>
    <col min="5920" max="5931" width="9.140625" style="6" customWidth="1"/>
    <col min="5932" max="5952" width="9.140625" style="6" hidden="1" customWidth="1"/>
    <col min="5953" max="6144" width="9.140625" style="6" customWidth="1"/>
    <col min="6145" max="6145" width="7.140625" style="6" customWidth="1"/>
    <col min="6146" max="6146" width="1.421875" style="6" customWidth="1"/>
    <col min="6147" max="6147" width="3.57421875" style="6" customWidth="1"/>
    <col min="6148" max="6148" width="3.7109375" style="6" customWidth="1"/>
    <col min="6149" max="6149" width="14.7109375" style="6" customWidth="1"/>
    <col min="6150" max="6151" width="9.57421875" style="6" customWidth="1"/>
    <col min="6152" max="6152" width="10.7109375" style="6" customWidth="1"/>
    <col min="6153" max="6153" width="6.00390625" style="6" customWidth="1"/>
    <col min="6154" max="6154" width="4.421875" style="6" customWidth="1"/>
    <col min="6155" max="6155" width="9.8515625" style="6" customWidth="1"/>
    <col min="6156" max="6156" width="10.28125" style="6" customWidth="1"/>
    <col min="6157" max="6158" width="5.140625" style="6" customWidth="1"/>
    <col min="6159" max="6159" width="1.7109375" style="6" customWidth="1"/>
    <col min="6160" max="6160" width="10.7109375" style="6" customWidth="1"/>
    <col min="6161" max="6161" width="3.57421875" style="6" customWidth="1"/>
    <col min="6162" max="6162" width="1.421875" style="6" customWidth="1"/>
    <col min="6163" max="6163" width="7.00390625" style="6" customWidth="1"/>
    <col min="6164" max="6172" width="9.140625" style="6" hidden="1" customWidth="1"/>
    <col min="6173" max="6173" width="9.421875" style="6" customWidth="1"/>
    <col min="6174" max="6174" width="12.8515625" style="6" customWidth="1"/>
    <col min="6175" max="6175" width="14.00390625" style="6" customWidth="1"/>
    <col min="6176" max="6187" width="9.140625" style="6" customWidth="1"/>
    <col min="6188" max="6208" width="9.140625" style="6" hidden="1" customWidth="1"/>
    <col min="6209" max="6400" width="9.140625" style="6" customWidth="1"/>
    <col min="6401" max="6401" width="7.140625" style="6" customWidth="1"/>
    <col min="6402" max="6402" width="1.421875" style="6" customWidth="1"/>
    <col min="6403" max="6403" width="3.57421875" style="6" customWidth="1"/>
    <col min="6404" max="6404" width="3.7109375" style="6" customWidth="1"/>
    <col min="6405" max="6405" width="14.7109375" style="6" customWidth="1"/>
    <col min="6406" max="6407" width="9.57421875" style="6" customWidth="1"/>
    <col min="6408" max="6408" width="10.7109375" style="6" customWidth="1"/>
    <col min="6409" max="6409" width="6.00390625" style="6" customWidth="1"/>
    <col min="6410" max="6410" width="4.421875" style="6" customWidth="1"/>
    <col min="6411" max="6411" width="9.8515625" style="6" customWidth="1"/>
    <col min="6412" max="6412" width="10.28125" style="6" customWidth="1"/>
    <col min="6413" max="6414" width="5.140625" style="6" customWidth="1"/>
    <col min="6415" max="6415" width="1.7109375" style="6" customWidth="1"/>
    <col min="6416" max="6416" width="10.7109375" style="6" customWidth="1"/>
    <col min="6417" max="6417" width="3.57421875" style="6" customWidth="1"/>
    <col min="6418" max="6418" width="1.421875" style="6" customWidth="1"/>
    <col min="6419" max="6419" width="7.00390625" style="6" customWidth="1"/>
    <col min="6420" max="6428" width="9.140625" style="6" hidden="1" customWidth="1"/>
    <col min="6429" max="6429" width="9.421875" style="6" customWidth="1"/>
    <col min="6430" max="6430" width="12.8515625" style="6" customWidth="1"/>
    <col min="6431" max="6431" width="14.00390625" style="6" customWidth="1"/>
    <col min="6432" max="6443" width="9.140625" style="6" customWidth="1"/>
    <col min="6444" max="6464" width="9.140625" style="6" hidden="1" customWidth="1"/>
    <col min="6465" max="6656" width="9.140625" style="6" customWidth="1"/>
    <col min="6657" max="6657" width="7.140625" style="6" customWidth="1"/>
    <col min="6658" max="6658" width="1.421875" style="6" customWidth="1"/>
    <col min="6659" max="6659" width="3.57421875" style="6" customWidth="1"/>
    <col min="6660" max="6660" width="3.7109375" style="6" customWidth="1"/>
    <col min="6661" max="6661" width="14.7109375" style="6" customWidth="1"/>
    <col min="6662" max="6663" width="9.57421875" style="6" customWidth="1"/>
    <col min="6664" max="6664" width="10.7109375" style="6" customWidth="1"/>
    <col min="6665" max="6665" width="6.00390625" style="6" customWidth="1"/>
    <col min="6666" max="6666" width="4.421875" style="6" customWidth="1"/>
    <col min="6667" max="6667" width="9.8515625" style="6" customWidth="1"/>
    <col min="6668" max="6668" width="10.28125" style="6" customWidth="1"/>
    <col min="6669" max="6670" width="5.140625" style="6" customWidth="1"/>
    <col min="6671" max="6671" width="1.7109375" style="6" customWidth="1"/>
    <col min="6672" max="6672" width="10.7109375" style="6" customWidth="1"/>
    <col min="6673" max="6673" width="3.57421875" style="6" customWidth="1"/>
    <col min="6674" max="6674" width="1.421875" style="6" customWidth="1"/>
    <col min="6675" max="6675" width="7.00390625" style="6" customWidth="1"/>
    <col min="6676" max="6684" width="9.140625" style="6" hidden="1" customWidth="1"/>
    <col min="6685" max="6685" width="9.421875" style="6" customWidth="1"/>
    <col min="6686" max="6686" width="12.8515625" style="6" customWidth="1"/>
    <col min="6687" max="6687" width="14.00390625" style="6" customWidth="1"/>
    <col min="6688" max="6699" width="9.140625" style="6" customWidth="1"/>
    <col min="6700" max="6720" width="9.140625" style="6" hidden="1" customWidth="1"/>
    <col min="6721" max="6912" width="9.140625" style="6" customWidth="1"/>
    <col min="6913" max="6913" width="7.140625" style="6" customWidth="1"/>
    <col min="6914" max="6914" width="1.421875" style="6" customWidth="1"/>
    <col min="6915" max="6915" width="3.57421875" style="6" customWidth="1"/>
    <col min="6916" max="6916" width="3.7109375" style="6" customWidth="1"/>
    <col min="6917" max="6917" width="14.7109375" style="6" customWidth="1"/>
    <col min="6918" max="6919" width="9.57421875" style="6" customWidth="1"/>
    <col min="6920" max="6920" width="10.7109375" style="6" customWidth="1"/>
    <col min="6921" max="6921" width="6.00390625" style="6" customWidth="1"/>
    <col min="6922" max="6922" width="4.421875" style="6" customWidth="1"/>
    <col min="6923" max="6923" width="9.8515625" style="6" customWidth="1"/>
    <col min="6924" max="6924" width="10.28125" style="6" customWidth="1"/>
    <col min="6925" max="6926" width="5.140625" style="6" customWidth="1"/>
    <col min="6927" max="6927" width="1.7109375" style="6" customWidth="1"/>
    <col min="6928" max="6928" width="10.7109375" style="6" customWidth="1"/>
    <col min="6929" max="6929" width="3.57421875" style="6" customWidth="1"/>
    <col min="6930" max="6930" width="1.421875" style="6" customWidth="1"/>
    <col min="6931" max="6931" width="7.00390625" style="6" customWidth="1"/>
    <col min="6932" max="6940" width="9.140625" style="6" hidden="1" customWidth="1"/>
    <col min="6941" max="6941" width="9.421875" style="6" customWidth="1"/>
    <col min="6942" max="6942" width="12.8515625" style="6" customWidth="1"/>
    <col min="6943" max="6943" width="14.00390625" style="6" customWidth="1"/>
    <col min="6944" max="6955" width="9.140625" style="6" customWidth="1"/>
    <col min="6956" max="6976" width="9.140625" style="6" hidden="1" customWidth="1"/>
    <col min="6977" max="7168" width="9.140625" style="6" customWidth="1"/>
    <col min="7169" max="7169" width="7.140625" style="6" customWidth="1"/>
    <col min="7170" max="7170" width="1.421875" style="6" customWidth="1"/>
    <col min="7171" max="7171" width="3.57421875" style="6" customWidth="1"/>
    <col min="7172" max="7172" width="3.7109375" style="6" customWidth="1"/>
    <col min="7173" max="7173" width="14.7109375" style="6" customWidth="1"/>
    <col min="7174" max="7175" width="9.57421875" style="6" customWidth="1"/>
    <col min="7176" max="7176" width="10.7109375" style="6" customWidth="1"/>
    <col min="7177" max="7177" width="6.00390625" style="6" customWidth="1"/>
    <col min="7178" max="7178" width="4.421875" style="6" customWidth="1"/>
    <col min="7179" max="7179" width="9.8515625" style="6" customWidth="1"/>
    <col min="7180" max="7180" width="10.28125" style="6" customWidth="1"/>
    <col min="7181" max="7182" width="5.140625" style="6" customWidth="1"/>
    <col min="7183" max="7183" width="1.7109375" style="6" customWidth="1"/>
    <col min="7184" max="7184" width="10.7109375" style="6" customWidth="1"/>
    <col min="7185" max="7185" width="3.57421875" style="6" customWidth="1"/>
    <col min="7186" max="7186" width="1.421875" style="6" customWidth="1"/>
    <col min="7187" max="7187" width="7.00390625" style="6" customWidth="1"/>
    <col min="7188" max="7196" width="9.140625" style="6" hidden="1" customWidth="1"/>
    <col min="7197" max="7197" width="9.421875" style="6" customWidth="1"/>
    <col min="7198" max="7198" width="12.8515625" style="6" customWidth="1"/>
    <col min="7199" max="7199" width="14.00390625" style="6" customWidth="1"/>
    <col min="7200" max="7211" width="9.140625" style="6" customWidth="1"/>
    <col min="7212" max="7232" width="9.140625" style="6" hidden="1" customWidth="1"/>
    <col min="7233" max="7424" width="9.140625" style="6" customWidth="1"/>
    <col min="7425" max="7425" width="7.140625" style="6" customWidth="1"/>
    <col min="7426" max="7426" width="1.421875" style="6" customWidth="1"/>
    <col min="7427" max="7427" width="3.57421875" style="6" customWidth="1"/>
    <col min="7428" max="7428" width="3.7109375" style="6" customWidth="1"/>
    <col min="7429" max="7429" width="14.7109375" style="6" customWidth="1"/>
    <col min="7430" max="7431" width="9.57421875" style="6" customWidth="1"/>
    <col min="7432" max="7432" width="10.7109375" style="6" customWidth="1"/>
    <col min="7433" max="7433" width="6.00390625" style="6" customWidth="1"/>
    <col min="7434" max="7434" width="4.421875" style="6" customWidth="1"/>
    <col min="7435" max="7435" width="9.8515625" style="6" customWidth="1"/>
    <col min="7436" max="7436" width="10.28125" style="6" customWidth="1"/>
    <col min="7437" max="7438" width="5.140625" style="6" customWidth="1"/>
    <col min="7439" max="7439" width="1.7109375" style="6" customWidth="1"/>
    <col min="7440" max="7440" width="10.7109375" style="6" customWidth="1"/>
    <col min="7441" max="7441" width="3.57421875" style="6" customWidth="1"/>
    <col min="7442" max="7442" width="1.421875" style="6" customWidth="1"/>
    <col min="7443" max="7443" width="7.00390625" style="6" customWidth="1"/>
    <col min="7444" max="7452" width="9.140625" style="6" hidden="1" customWidth="1"/>
    <col min="7453" max="7453" width="9.421875" style="6" customWidth="1"/>
    <col min="7454" max="7454" width="12.8515625" style="6" customWidth="1"/>
    <col min="7455" max="7455" width="14.00390625" style="6" customWidth="1"/>
    <col min="7456" max="7467" width="9.140625" style="6" customWidth="1"/>
    <col min="7468" max="7488" width="9.140625" style="6" hidden="1" customWidth="1"/>
    <col min="7489" max="7680" width="9.140625" style="6" customWidth="1"/>
    <col min="7681" max="7681" width="7.140625" style="6" customWidth="1"/>
    <col min="7682" max="7682" width="1.421875" style="6" customWidth="1"/>
    <col min="7683" max="7683" width="3.57421875" style="6" customWidth="1"/>
    <col min="7684" max="7684" width="3.7109375" style="6" customWidth="1"/>
    <col min="7685" max="7685" width="14.7109375" style="6" customWidth="1"/>
    <col min="7686" max="7687" width="9.57421875" style="6" customWidth="1"/>
    <col min="7688" max="7688" width="10.7109375" style="6" customWidth="1"/>
    <col min="7689" max="7689" width="6.00390625" style="6" customWidth="1"/>
    <col min="7690" max="7690" width="4.421875" style="6" customWidth="1"/>
    <col min="7691" max="7691" width="9.8515625" style="6" customWidth="1"/>
    <col min="7692" max="7692" width="10.28125" style="6" customWidth="1"/>
    <col min="7693" max="7694" width="5.140625" style="6" customWidth="1"/>
    <col min="7695" max="7695" width="1.7109375" style="6" customWidth="1"/>
    <col min="7696" max="7696" width="10.7109375" style="6" customWidth="1"/>
    <col min="7697" max="7697" width="3.57421875" style="6" customWidth="1"/>
    <col min="7698" max="7698" width="1.421875" style="6" customWidth="1"/>
    <col min="7699" max="7699" width="7.00390625" style="6" customWidth="1"/>
    <col min="7700" max="7708" width="9.140625" style="6" hidden="1" customWidth="1"/>
    <col min="7709" max="7709" width="9.421875" style="6" customWidth="1"/>
    <col min="7710" max="7710" width="12.8515625" style="6" customWidth="1"/>
    <col min="7711" max="7711" width="14.00390625" style="6" customWidth="1"/>
    <col min="7712" max="7723" width="9.140625" style="6" customWidth="1"/>
    <col min="7724" max="7744" width="9.140625" style="6" hidden="1" customWidth="1"/>
    <col min="7745" max="7936" width="9.140625" style="6" customWidth="1"/>
    <col min="7937" max="7937" width="7.140625" style="6" customWidth="1"/>
    <col min="7938" max="7938" width="1.421875" style="6" customWidth="1"/>
    <col min="7939" max="7939" width="3.57421875" style="6" customWidth="1"/>
    <col min="7940" max="7940" width="3.7109375" style="6" customWidth="1"/>
    <col min="7941" max="7941" width="14.7109375" style="6" customWidth="1"/>
    <col min="7942" max="7943" width="9.57421875" style="6" customWidth="1"/>
    <col min="7944" max="7944" width="10.7109375" style="6" customWidth="1"/>
    <col min="7945" max="7945" width="6.00390625" style="6" customWidth="1"/>
    <col min="7946" max="7946" width="4.421875" style="6" customWidth="1"/>
    <col min="7947" max="7947" width="9.8515625" style="6" customWidth="1"/>
    <col min="7948" max="7948" width="10.28125" style="6" customWidth="1"/>
    <col min="7949" max="7950" width="5.140625" style="6" customWidth="1"/>
    <col min="7951" max="7951" width="1.7109375" style="6" customWidth="1"/>
    <col min="7952" max="7952" width="10.7109375" style="6" customWidth="1"/>
    <col min="7953" max="7953" width="3.57421875" style="6" customWidth="1"/>
    <col min="7954" max="7954" width="1.421875" style="6" customWidth="1"/>
    <col min="7955" max="7955" width="7.00390625" style="6" customWidth="1"/>
    <col min="7956" max="7964" width="9.140625" style="6" hidden="1" customWidth="1"/>
    <col min="7965" max="7965" width="9.421875" style="6" customWidth="1"/>
    <col min="7966" max="7966" width="12.8515625" style="6" customWidth="1"/>
    <col min="7967" max="7967" width="14.00390625" style="6" customWidth="1"/>
    <col min="7968" max="7979" width="9.140625" style="6" customWidth="1"/>
    <col min="7980" max="8000" width="9.140625" style="6" hidden="1" customWidth="1"/>
    <col min="8001" max="8192" width="9.140625" style="6" customWidth="1"/>
    <col min="8193" max="8193" width="7.140625" style="6" customWidth="1"/>
    <col min="8194" max="8194" width="1.421875" style="6" customWidth="1"/>
    <col min="8195" max="8195" width="3.57421875" style="6" customWidth="1"/>
    <col min="8196" max="8196" width="3.7109375" style="6" customWidth="1"/>
    <col min="8197" max="8197" width="14.7109375" style="6" customWidth="1"/>
    <col min="8198" max="8199" width="9.57421875" style="6" customWidth="1"/>
    <col min="8200" max="8200" width="10.7109375" style="6" customWidth="1"/>
    <col min="8201" max="8201" width="6.00390625" style="6" customWidth="1"/>
    <col min="8202" max="8202" width="4.421875" style="6" customWidth="1"/>
    <col min="8203" max="8203" width="9.8515625" style="6" customWidth="1"/>
    <col min="8204" max="8204" width="10.28125" style="6" customWidth="1"/>
    <col min="8205" max="8206" width="5.140625" style="6" customWidth="1"/>
    <col min="8207" max="8207" width="1.7109375" style="6" customWidth="1"/>
    <col min="8208" max="8208" width="10.7109375" style="6" customWidth="1"/>
    <col min="8209" max="8209" width="3.57421875" style="6" customWidth="1"/>
    <col min="8210" max="8210" width="1.421875" style="6" customWidth="1"/>
    <col min="8211" max="8211" width="7.00390625" style="6" customWidth="1"/>
    <col min="8212" max="8220" width="9.140625" style="6" hidden="1" customWidth="1"/>
    <col min="8221" max="8221" width="9.421875" style="6" customWidth="1"/>
    <col min="8222" max="8222" width="12.8515625" style="6" customWidth="1"/>
    <col min="8223" max="8223" width="14.00390625" style="6" customWidth="1"/>
    <col min="8224" max="8235" width="9.140625" style="6" customWidth="1"/>
    <col min="8236" max="8256" width="9.140625" style="6" hidden="1" customWidth="1"/>
    <col min="8257" max="8448" width="9.140625" style="6" customWidth="1"/>
    <col min="8449" max="8449" width="7.140625" style="6" customWidth="1"/>
    <col min="8450" max="8450" width="1.421875" style="6" customWidth="1"/>
    <col min="8451" max="8451" width="3.57421875" style="6" customWidth="1"/>
    <col min="8452" max="8452" width="3.7109375" style="6" customWidth="1"/>
    <col min="8453" max="8453" width="14.7109375" style="6" customWidth="1"/>
    <col min="8454" max="8455" width="9.57421875" style="6" customWidth="1"/>
    <col min="8456" max="8456" width="10.7109375" style="6" customWidth="1"/>
    <col min="8457" max="8457" width="6.00390625" style="6" customWidth="1"/>
    <col min="8458" max="8458" width="4.421875" style="6" customWidth="1"/>
    <col min="8459" max="8459" width="9.8515625" style="6" customWidth="1"/>
    <col min="8460" max="8460" width="10.28125" style="6" customWidth="1"/>
    <col min="8461" max="8462" width="5.140625" style="6" customWidth="1"/>
    <col min="8463" max="8463" width="1.7109375" style="6" customWidth="1"/>
    <col min="8464" max="8464" width="10.7109375" style="6" customWidth="1"/>
    <col min="8465" max="8465" width="3.57421875" style="6" customWidth="1"/>
    <col min="8466" max="8466" width="1.421875" style="6" customWidth="1"/>
    <col min="8467" max="8467" width="7.00390625" style="6" customWidth="1"/>
    <col min="8468" max="8476" width="9.140625" style="6" hidden="1" customWidth="1"/>
    <col min="8477" max="8477" width="9.421875" style="6" customWidth="1"/>
    <col min="8478" max="8478" width="12.8515625" style="6" customWidth="1"/>
    <col min="8479" max="8479" width="14.00390625" style="6" customWidth="1"/>
    <col min="8480" max="8491" width="9.140625" style="6" customWidth="1"/>
    <col min="8492" max="8512" width="9.140625" style="6" hidden="1" customWidth="1"/>
    <col min="8513" max="8704" width="9.140625" style="6" customWidth="1"/>
    <col min="8705" max="8705" width="7.140625" style="6" customWidth="1"/>
    <col min="8706" max="8706" width="1.421875" style="6" customWidth="1"/>
    <col min="8707" max="8707" width="3.57421875" style="6" customWidth="1"/>
    <col min="8708" max="8708" width="3.7109375" style="6" customWidth="1"/>
    <col min="8709" max="8709" width="14.7109375" style="6" customWidth="1"/>
    <col min="8710" max="8711" width="9.57421875" style="6" customWidth="1"/>
    <col min="8712" max="8712" width="10.7109375" style="6" customWidth="1"/>
    <col min="8713" max="8713" width="6.00390625" style="6" customWidth="1"/>
    <col min="8714" max="8714" width="4.421875" style="6" customWidth="1"/>
    <col min="8715" max="8715" width="9.8515625" style="6" customWidth="1"/>
    <col min="8716" max="8716" width="10.28125" style="6" customWidth="1"/>
    <col min="8717" max="8718" width="5.140625" style="6" customWidth="1"/>
    <col min="8719" max="8719" width="1.7109375" style="6" customWidth="1"/>
    <col min="8720" max="8720" width="10.7109375" style="6" customWidth="1"/>
    <col min="8721" max="8721" width="3.57421875" style="6" customWidth="1"/>
    <col min="8722" max="8722" width="1.421875" style="6" customWidth="1"/>
    <col min="8723" max="8723" width="7.00390625" style="6" customWidth="1"/>
    <col min="8724" max="8732" width="9.140625" style="6" hidden="1" customWidth="1"/>
    <col min="8733" max="8733" width="9.421875" style="6" customWidth="1"/>
    <col min="8734" max="8734" width="12.8515625" style="6" customWidth="1"/>
    <col min="8735" max="8735" width="14.00390625" style="6" customWidth="1"/>
    <col min="8736" max="8747" width="9.140625" style="6" customWidth="1"/>
    <col min="8748" max="8768" width="9.140625" style="6" hidden="1" customWidth="1"/>
    <col min="8769" max="8960" width="9.140625" style="6" customWidth="1"/>
    <col min="8961" max="8961" width="7.140625" style="6" customWidth="1"/>
    <col min="8962" max="8962" width="1.421875" style="6" customWidth="1"/>
    <col min="8963" max="8963" width="3.57421875" style="6" customWidth="1"/>
    <col min="8964" max="8964" width="3.7109375" style="6" customWidth="1"/>
    <col min="8965" max="8965" width="14.7109375" style="6" customWidth="1"/>
    <col min="8966" max="8967" width="9.57421875" style="6" customWidth="1"/>
    <col min="8968" max="8968" width="10.7109375" style="6" customWidth="1"/>
    <col min="8969" max="8969" width="6.00390625" style="6" customWidth="1"/>
    <col min="8970" max="8970" width="4.421875" style="6" customWidth="1"/>
    <col min="8971" max="8971" width="9.8515625" style="6" customWidth="1"/>
    <col min="8972" max="8972" width="10.28125" style="6" customWidth="1"/>
    <col min="8973" max="8974" width="5.140625" style="6" customWidth="1"/>
    <col min="8975" max="8975" width="1.7109375" style="6" customWidth="1"/>
    <col min="8976" max="8976" width="10.7109375" style="6" customWidth="1"/>
    <col min="8977" max="8977" width="3.57421875" style="6" customWidth="1"/>
    <col min="8978" max="8978" width="1.421875" style="6" customWidth="1"/>
    <col min="8979" max="8979" width="7.00390625" style="6" customWidth="1"/>
    <col min="8980" max="8988" width="9.140625" style="6" hidden="1" customWidth="1"/>
    <col min="8989" max="8989" width="9.421875" style="6" customWidth="1"/>
    <col min="8990" max="8990" width="12.8515625" style="6" customWidth="1"/>
    <col min="8991" max="8991" width="14.00390625" style="6" customWidth="1"/>
    <col min="8992" max="9003" width="9.140625" style="6" customWidth="1"/>
    <col min="9004" max="9024" width="9.140625" style="6" hidden="1" customWidth="1"/>
    <col min="9025" max="9216" width="9.140625" style="6" customWidth="1"/>
    <col min="9217" max="9217" width="7.140625" style="6" customWidth="1"/>
    <col min="9218" max="9218" width="1.421875" style="6" customWidth="1"/>
    <col min="9219" max="9219" width="3.57421875" style="6" customWidth="1"/>
    <col min="9220" max="9220" width="3.7109375" style="6" customWidth="1"/>
    <col min="9221" max="9221" width="14.7109375" style="6" customWidth="1"/>
    <col min="9222" max="9223" width="9.57421875" style="6" customWidth="1"/>
    <col min="9224" max="9224" width="10.7109375" style="6" customWidth="1"/>
    <col min="9225" max="9225" width="6.00390625" style="6" customWidth="1"/>
    <col min="9226" max="9226" width="4.421875" style="6" customWidth="1"/>
    <col min="9227" max="9227" width="9.8515625" style="6" customWidth="1"/>
    <col min="9228" max="9228" width="10.28125" style="6" customWidth="1"/>
    <col min="9229" max="9230" width="5.140625" style="6" customWidth="1"/>
    <col min="9231" max="9231" width="1.7109375" style="6" customWidth="1"/>
    <col min="9232" max="9232" width="10.7109375" style="6" customWidth="1"/>
    <col min="9233" max="9233" width="3.57421875" style="6" customWidth="1"/>
    <col min="9234" max="9234" width="1.421875" style="6" customWidth="1"/>
    <col min="9235" max="9235" width="7.00390625" style="6" customWidth="1"/>
    <col min="9236" max="9244" width="9.140625" style="6" hidden="1" customWidth="1"/>
    <col min="9245" max="9245" width="9.421875" style="6" customWidth="1"/>
    <col min="9246" max="9246" width="12.8515625" style="6" customWidth="1"/>
    <col min="9247" max="9247" width="14.00390625" style="6" customWidth="1"/>
    <col min="9248" max="9259" width="9.140625" style="6" customWidth="1"/>
    <col min="9260" max="9280" width="9.140625" style="6" hidden="1" customWidth="1"/>
    <col min="9281" max="9472" width="9.140625" style="6" customWidth="1"/>
    <col min="9473" max="9473" width="7.140625" style="6" customWidth="1"/>
    <col min="9474" max="9474" width="1.421875" style="6" customWidth="1"/>
    <col min="9475" max="9475" width="3.57421875" style="6" customWidth="1"/>
    <col min="9476" max="9476" width="3.7109375" style="6" customWidth="1"/>
    <col min="9477" max="9477" width="14.7109375" style="6" customWidth="1"/>
    <col min="9478" max="9479" width="9.57421875" style="6" customWidth="1"/>
    <col min="9480" max="9480" width="10.7109375" style="6" customWidth="1"/>
    <col min="9481" max="9481" width="6.00390625" style="6" customWidth="1"/>
    <col min="9482" max="9482" width="4.421875" style="6" customWidth="1"/>
    <col min="9483" max="9483" width="9.8515625" style="6" customWidth="1"/>
    <col min="9484" max="9484" width="10.28125" style="6" customWidth="1"/>
    <col min="9485" max="9486" width="5.140625" style="6" customWidth="1"/>
    <col min="9487" max="9487" width="1.7109375" style="6" customWidth="1"/>
    <col min="9488" max="9488" width="10.7109375" style="6" customWidth="1"/>
    <col min="9489" max="9489" width="3.57421875" style="6" customWidth="1"/>
    <col min="9490" max="9490" width="1.421875" style="6" customWidth="1"/>
    <col min="9491" max="9491" width="7.00390625" style="6" customWidth="1"/>
    <col min="9492" max="9500" width="9.140625" style="6" hidden="1" customWidth="1"/>
    <col min="9501" max="9501" width="9.421875" style="6" customWidth="1"/>
    <col min="9502" max="9502" width="12.8515625" style="6" customWidth="1"/>
    <col min="9503" max="9503" width="14.00390625" style="6" customWidth="1"/>
    <col min="9504" max="9515" width="9.140625" style="6" customWidth="1"/>
    <col min="9516" max="9536" width="9.140625" style="6" hidden="1" customWidth="1"/>
    <col min="9537" max="9728" width="9.140625" style="6" customWidth="1"/>
    <col min="9729" max="9729" width="7.140625" style="6" customWidth="1"/>
    <col min="9730" max="9730" width="1.421875" style="6" customWidth="1"/>
    <col min="9731" max="9731" width="3.57421875" style="6" customWidth="1"/>
    <col min="9732" max="9732" width="3.7109375" style="6" customWidth="1"/>
    <col min="9733" max="9733" width="14.7109375" style="6" customWidth="1"/>
    <col min="9734" max="9735" width="9.57421875" style="6" customWidth="1"/>
    <col min="9736" max="9736" width="10.7109375" style="6" customWidth="1"/>
    <col min="9737" max="9737" width="6.00390625" style="6" customWidth="1"/>
    <col min="9738" max="9738" width="4.421875" style="6" customWidth="1"/>
    <col min="9739" max="9739" width="9.8515625" style="6" customWidth="1"/>
    <col min="9740" max="9740" width="10.28125" style="6" customWidth="1"/>
    <col min="9741" max="9742" width="5.140625" style="6" customWidth="1"/>
    <col min="9743" max="9743" width="1.7109375" style="6" customWidth="1"/>
    <col min="9744" max="9744" width="10.7109375" style="6" customWidth="1"/>
    <col min="9745" max="9745" width="3.57421875" style="6" customWidth="1"/>
    <col min="9746" max="9746" width="1.421875" style="6" customWidth="1"/>
    <col min="9747" max="9747" width="7.00390625" style="6" customWidth="1"/>
    <col min="9748" max="9756" width="9.140625" style="6" hidden="1" customWidth="1"/>
    <col min="9757" max="9757" width="9.421875" style="6" customWidth="1"/>
    <col min="9758" max="9758" width="12.8515625" style="6" customWidth="1"/>
    <col min="9759" max="9759" width="14.00390625" style="6" customWidth="1"/>
    <col min="9760" max="9771" width="9.140625" style="6" customWidth="1"/>
    <col min="9772" max="9792" width="9.140625" style="6" hidden="1" customWidth="1"/>
    <col min="9793" max="9984" width="9.140625" style="6" customWidth="1"/>
    <col min="9985" max="9985" width="7.140625" style="6" customWidth="1"/>
    <col min="9986" max="9986" width="1.421875" style="6" customWidth="1"/>
    <col min="9987" max="9987" width="3.57421875" style="6" customWidth="1"/>
    <col min="9988" max="9988" width="3.7109375" style="6" customWidth="1"/>
    <col min="9989" max="9989" width="14.7109375" style="6" customWidth="1"/>
    <col min="9990" max="9991" width="9.57421875" style="6" customWidth="1"/>
    <col min="9992" max="9992" width="10.7109375" style="6" customWidth="1"/>
    <col min="9993" max="9993" width="6.00390625" style="6" customWidth="1"/>
    <col min="9994" max="9994" width="4.421875" style="6" customWidth="1"/>
    <col min="9995" max="9995" width="9.8515625" style="6" customWidth="1"/>
    <col min="9996" max="9996" width="10.28125" style="6" customWidth="1"/>
    <col min="9997" max="9998" width="5.140625" style="6" customWidth="1"/>
    <col min="9999" max="9999" width="1.7109375" style="6" customWidth="1"/>
    <col min="10000" max="10000" width="10.7109375" style="6" customWidth="1"/>
    <col min="10001" max="10001" width="3.57421875" style="6" customWidth="1"/>
    <col min="10002" max="10002" width="1.421875" style="6" customWidth="1"/>
    <col min="10003" max="10003" width="7.00390625" style="6" customWidth="1"/>
    <col min="10004" max="10012" width="9.140625" style="6" hidden="1" customWidth="1"/>
    <col min="10013" max="10013" width="9.421875" style="6" customWidth="1"/>
    <col min="10014" max="10014" width="12.8515625" style="6" customWidth="1"/>
    <col min="10015" max="10015" width="14.00390625" style="6" customWidth="1"/>
    <col min="10016" max="10027" width="9.140625" style="6" customWidth="1"/>
    <col min="10028" max="10048" width="9.140625" style="6" hidden="1" customWidth="1"/>
    <col min="10049" max="10240" width="9.140625" style="6" customWidth="1"/>
    <col min="10241" max="10241" width="7.140625" style="6" customWidth="1"/>
    <col min="10242" max="10242" width="1.421875" style="6" customWidth="1"/>
    <col min="10243" max="10243" width="3.57421875" style="6" customWidth="1"/>
    <col min="10244" max="10244" width="3.7109375" style="6" customWidth="1"/>
    <col min="10245" max="10245" width="14.7109375" style="6" customWidth="1"/>
    <col min="10246" max="10247" width="9.57421875" style="6" customWidth="1"/>
    <col min="10248" max="10248" width="10.7109375" style="6" customWidth="1"/>
    <col min="10249" max="10249" width="6.00390625" style="6" customWidth="1"/>
    <col min="10250" max="10250" width="4.421875" style="6" customWidth="1"/>
    <col min="10251" max="10251" width="9.8515625" style="6" customWidth="1"/>
    <col min="10252" max="10252" width="10.28125" style="6" customWidth="1"/>
    <col min="10253" max="10254" width="5.140625" style="6" customWidth="1"/>
    <col min="10255" max="10255" width="1.7109375" style="6" customWidth="1"/>
    <col min="10256" max="10256" width="10.7109375" style="6" customWidth="1"/>
    <col min="10257" max="10257" width="3.57421875" style="6" customWidth="1"/>
    <col min="10258" max="10258" width="1.421875" style="6" customWidth="1"/>
    <col min="10259" max="10259" width="7.00390625" style="6" customWidth="1"/>
    <col min="10260" max="10268" width="9.140625" style="6" hidden="1" customWidth="1"/>
    <col min="10269" max="10269" width="9.421875" style="6" customWidth="1"/>
    <col min="10270" max="10270" width="12.8515625" style="6" customWidth="1"/>
    <col min="10271" max="10271" width="14.00390625" style="6" customWidth="1"/>
    <col min="10272" max="10283" width="9.140625" style="6" customWidth="1"/>
    <col min="10284" max="10304" width="9.140625" style="6" hidden="1" customWidth="1"/>
    <col min="10305" max="10496" width="9.140625" style="6" customWidth="1"/>
    <col min="10497" max="10497" width="7.140625" style="6" customWidth="1"/>
    <col min="10498" max="10498" width="1.421875" style="6" customWidth="1"/>
    <col min="10499" max="10499" width="3.57421875" style="6" customWidth="1"/>
    <col min="10500" max="10500" width="3.7109375" style="6" customWidth="1"/>
    <col min="10501" max="10501" width="14.7109375" style="6" customWidth="1"/>
    <col min="10502" max="10503" width="9.57421875" style="6" customWidth="1"/>
    <col min="10504" max="10504" width="10.7109375" style="6" customWidth="1"/>
    <col min="10505" max="10505" width="6.00390625" style="6" customWidth="1"/>
    <col min="10506" max="10506" width="4.421875" style="6" customWidth="1"/>
    <col min="10507" max="10507" width="9.8515625" style="6" customWidth="1"/>
    <col min="10508" max="10508" width="10.28125" style="6" customWidth="1"/>
    <col min="10509" max="10510" width="5.140625" style="6" customWidth="1"/>
    <col min="10511" max="10511" width="1.7109375" style="6" customWidth="1"/>
    <col min="10512" max="10512" width="10.7109375" style="6" customWidth="1"/>
    <col min="10513" max="10513" width="3.57421875" style="6" customWidth="1"/>
    <col min="10514" max="10514" width="1.421875" style="6" customWidth="1"/>
    <col min="10515" max="10515" width="7.00390625" style="6" customWidth="1"/>
    <col min="10516" max="10524" width="9.140625" style="6" hidden="1" customWidth="1"/>
    <col min="10525" max="10525" width="9.421875" style="6" customWidth="1"/>
    <col min="10526" max="10526" width="12.8515625" style="6" customWidth="1"/>
    <col min="10527" max="10527" width="14.00390625" style="6" customWidth="1"/>
    <col min="10528" max="10539" width="9.140625" style="6" customWidth="1"/>
    <col min="10540" max="10560" width="9.140625" style="6" hidden="1" customWidth="1"/>
    <col min="10561" max="10752" width="9.140625" style="6" customWidth="1"/>
    <col min="10753" max="10753" width="7.140625" style="6" customWidth="1"/>
    <col min="10754" max="10754" width="1.421875" style="6" customWidth="1"/>
    <col min="10755" max="10755" width="3.57421875" style="6" customWidth="1"/>
    <col min="10756" max="10756" width="3.7109375" style="6" customWidth="1"/>
    <col min="10757" max="10757" width="14.7109375" style="6" customWidth="1"/>
    <col min="10758" max="10759" width="9.57421875" style="6" customWidth="1"/>
    <col min="10760" max="10760" width="10.7109375" style="6" customWidth="1"/>
    <col min="10761" max="10761" width="6.00390625" style="6" customWidth="1"/>
    <col min="10762" max="10762" width="4.421875" style="6" customWidth="1"/>
    <col min="10763" max="10763" width="9.8515625" style="6" customWidth="1"/>
    <col min="10764" max="10764" width="10.28125" style="6" customWidth="1"/>
    <col min="10765" max="10766" width="5.140625" style="6" customWidth="1"/>
    <col min="10767" max="10767" width="1.7109375" style="6" customWidth="1"/>
    <col min="10768" max="10768" width="10.7109375" style="6" customWidth="1"/>
    <col min="10769" max="10769" width="3.57421875" style="6" customWidth="1"/>
    <col min="10770" max="10770" width="1.421875" style="6" customWidth="1"/>
    <col min="10771" max="10771" width="7.00390625" style="6" customWidth="1"/>
    <col min="10772" max="10780" width="9.140625" style="6" hidden="1" customWidth="1"/>
    <col min="10781" max="10781" width="9.421875" style="6" customWidth="1"/>
    <col min="10782" max="10782" width="12.8515625" style="6" customWidth="1"/>
    <col min="10783" max="10783" width="14.00390625" style="6" customWidth="1"/>
    <col min="10784" max="10795" width="9.140625" style="6" customWidth="1"/>
    <col min="10796" max="10816" width="9.140625" style="6" hidden="1" customWidth="1"/>
    <col min="10817" max="11008" width="9.140625" style="6" customWidth="1"/>
    <col min="11009" max="11009" width="7.140625" style="6" customWidth="1"/>
    <col min="11010" max="11010" width="1.421875" style="6" customWidth="1"/>
    <col min="11011" max="11011" width="3.57421875" style="6" customWidth="1"/>
    <col min="11012" max="11012" width="3.7109375" style="6" customWidth="1"/>
    <col min="11013" max="11013" width="14.7109375" style="6" customWidth="1"/>
    <col min="11014" max="11015" width="9.57421875" style="6" customWidth="1"/>
    <col min="11016" max="11016" width="10.7109375" style="6" customWidth="1"/>
    <col min="11017" max="11017" width="6.00390625" style="6" customWidth="1"/>
    <col min="11018" max="11018" width="4.421875" style="6" customWidth="1"/>
    <col min="11019" max="11019" width="9.8515625" style="6" customWidth="1"/>
    <col min="11020" max="11020" width="10.28125" style="6" customWidth="1"/>
    <col min="11021" max="11022" width="5.140625" style="6" customWidth="1"/>
    <col min="11023" max="11023" width="1.7109375" style="6" customWidth="1"/>
    <col min="11024" max="11024" width="10.7109375" style="6" customWidth="1"/>
    <col min="11025" max="11025" width="3.57421875" style="6" customWidth="1"/>
    <col min="11026" max="11026" width="1.421875" style="6" customWidth="1"/>
    <col min="11027" max="11027" width="7.00390625" style="6" customWidth="1"/>
    <col min="11028" max="11036" width="9.140625" style="6" hidden="1" customWidth="1"/>
    <col min="11037" max="11037" width="9.421875" style="6" customWidth="1"/>
    <col min="11038" max="11038" width="12.8515625" style="6" customWidth="1"/>
    <col min="11039" max="11039" width="14.00390625" style="6" customWidth="1"/>
    <col min="11040" max="11051" width="9.140625" style="6" customWidth="1"/>
    <col min="11052" max="11072" width="9.140625" style="6" hidden="1" customWidth="1"/>
    <col min="11073" max="11264" width="9.140625" style="6" customWidth="1"/>
    <col min="11265" max="11265" width="7.140625" style="6" customWidth="1"/>
    <col min="11266" max="11266" width="1.421875" style="6" customWidth="1"/>
    <col min="11267" max="11267" width="3.57421875" style="6" customWidth="1"/>
    <col min="11268" max="11268" width="3.7109375" style="6" customWidth="1"/>
    <col min="11269" max="11269" width="14.7109375" style="6" customWidth="1"/>
    <col min="11270" max="11271" width="9.57421875" style="6" customWidth="1"/>
    <col min="11272" max="11272" width="10.7109375" style="6" customWidth="1"/>
    <col min="11273" max="11273" width="6.00390625" style="6" customWidth="1"/>
    <col min="11274" max="11274" width="4.421875" style="6" customWidth="1"/>
    <col min="11275" max="11275" width="9.8515625" style="6" customWidth="1"/>
    <col min="11276" max="11276" width="10.28125" style="6" customWidth="1"/>
    <col min="11277" max="11278" width="5.140625" style="6" customWidth="1"/>
    <col min="11279" max="11279" width="1.7109375" style="6" customWidth="1"/>
    <col min="11280" max="11280" width="10.7109375" style="6" customWidth="1"/>
    <col min="11281" max="11281" width="3.57421875" style="6" customWidth="1"/>
    <col min="11282" max="11282" width="1.421875" style="6" customWidth="1"/>
    <col min="11283" max="11283" width="7.00390625" style="6" customWidth="1"/>
    <col min="11284" max="11292" width="9.140625" style="6" hidden="1" customWidth="1"/>
    <col min="11293" max="11293" width="9.421875" style="6" customWidth="1"/>
    <col min="11294" max="11294" width="12.8515625" style="6" customWidth="1"/>
    <col min="11295" max="11295" width="14.00390625" style="6" customWidth="1"/>
    <col min="11296" max="11307" width="9.140625" style="6" customWidth="1"/>
    <col min="11308" max="11328" width="9.140625" style="6" hidden="1" customWidth="1"/>
    <col min="11329" max="11520" width="9.140625" style="6" customWidth="1"/>
    <col min="11521" max="11521" width="7.140625" style="6" customWidth="1"/>
    <col min="11522" max="11522" width="1.421875" style="6" customWidth="1"/>
    <col min="11523" max="11523" width="3.57421875" style="6" customWidth="1"/>
    <col min="11524" max="11524" width="3.7109375" style="6" customWidth="1"/>
    <col min="11525" max="11525" width="14.7109375" style="6" customWidth="1"/>
    <col min="11526" max="11527" width="9.57421875" style="6" customWidth="1"/>
    <col min="11528" max="11528" width="10.7109375" style="6" customWidth="1"/>
    <col min="11529" max="11529" width="6.00390625" style="6" customWidth="1"/>
    <col min="11530" max="11530" width="4.421875" style="6" customWidth="1"/>
    <col min="11531" max="11531" width="9.8515625" style="6" customWidth="1"/>
    <col min="11532" max="11532" width="10.28125" style="6" customWidth="1"/>
    <col min="11533" max="11534" width="5.140625" style="6" customWidth="1"/>
    <col min="11535" max="11535" width="1.7109375" style="6" customWidth="1"/>
    <col min="11536" max="11536" width="10.7109375" style="6" customWidth="1"/>
    <col min="11537" max="11537" width="3.57421875" style="6" customWidth="1"/>
    <col min="11538" max="11538" width="1.421875" style="6" customWidth="1"/>
    <col min="11539" max="11539" width="7.00390625" style="6" customWidth="1"/>
    <col min="11540" max="11548" width="9.140625" style="6" hidden="1" customWidth="1"/>
    <col min="11549" max="11549" width="9.421875" style="6" customWidth="1"/>
    <col min="11550" max="11550" width="12.8515625" style="6" customWidth="1"/>
    <col min="11551" max="11551" width="14.00390625" style="6" customWidth="1"/>
    <col min="11552" max="11563" width="9.140625" style="6" customWidth="1"/>
    <col min="11564" max="11584" width="9.140625" style="6" hidden="1" customWidth="1"/>
    <col min="11585" max="11776" width="9.140625" style="6" customWidth="1"/>
    <col min="11777" max="11777" width="7.140625" style="6" customWidth="1"/>
    <col min="11778" max="11778" width="1.421875" style="6" customWidth="1"/>
    <col min="11779" max="11779" width="3.57421875" style="6" customWidth="1"/>
    <col min="11780" max="11780" width="3.7109375" style="6" customWidth="1"/>
    <col min="11781" max="11781" width="14.7109375" style="6" customWidth="1"/>
    <col min="11782" max="11783" width="9.57421875" style="6" customWidth="1"/>
    <col min="11784" max="11784" width="10.7109375" style="6" customWidth="1"/>
    <col min="11785" max="11785" width="6.00390625" style="6" customWidth="1"/>
    <col min="11786" max="11786" width="4.421875" style="6" customWidth="1"/>
    <col min="11787" max="11787" width="9.8515625" style="6" customWidth="1"/>
    <col min="11788" max="11788" width="10.28125" style="6" customWidth="1"/>
    <col min="11789" max="11790" width="5.140625" style="6" customWidth="1"/>
    <col min="11791" max="11791" width="1.7109375" style="6" customWidth="1"/>
    <col min="11792" max="11792" width="10.7109375" style="6" customWidth="1"/>
    <col min="11793" max="11793" width="3.57421875" style="6" customWidth="1"/>
    <col min="11794" max="11794" width="1.421875" style="6" customWidth="1"/>
    <col min="11795" max="11795" width="7.00390625" style="6" customWidth="1"/>
    <col min="11796" max="11804" width="9.140625" style="6" hidden="1" customWidth="1"/>
    <col min="11805" max="11805" width="9.421875" style="6" customWidth="1"/>
    <col min="11806" max="11806" width="12.8515625" style="6" customWidth="1"/>
    <col min="11807" max="11807" width="14.00390625" style="6" customWidth="1"/>
    <col min="11808" max="11819" width="9.140625" style="6" customWidth="1"/>
    <col min="11820" max="11840" width="9.140625" style="6" hidden="1" customWidth="1"/>
    <col min="11841" max="12032" width="9.140625" style="6" customWidth="1"/>
    <col min="12033" max="12033" width="7.140625" style="6" customWidth="1"/>
    <col min="12034" max="12034" width="1.421875" style="6" customWidth="1"/>
    <col min="12035" max="12035" width="3.57421875" style="6" customWidth="1"/>
    <col min="12036" max="12036" width="3.7109375" style="6" customWidth="1"/>
    <col min="12037" max="12037" width="14.7109375" style="6" customWidth="1"/>
    <col min="12038" max="12039" width="9.57421875" style="6" customWidth="1"/>
    <col min="12040" max="12040" width="10.7109375" style="6" customWidth="1"/>
    <col min="12041" max="12041" width="6.00390625" style="6" customWidth="1"/>
    <col min="12042" max="12042" width="4.421875" style="6" customWidth="1"/>
    <col min="12043" max="12043" width="9.8515625" style="6" customWidth="1"/>
    <col min="12044" max="12044" width="10.28125" style="6" customWidth="1"/>
    <col min="12045" max="12046" width="5.140625" style="6" customWidth="1"/>
    <col min="12047" max="12047" width="1.7109375" style="6" customWidth="1"/>
    <col min="12048" max="12048" width="10.7109375" style="6" customWidth="1"/>
    <col min="12049" max="12049" width="3.57421875" style="6" customWidth="1"/>
    <col min="12050" max="12050" width="1.421875" style="6" customWidth="1"/>
    <col min="12051" max="12051" width="7.00390625" style="6" customWidth="1"/>
    <col min="12052" max="12060" width="9.140625" style="6" hidden="1" customWidth="1"/>
    <col min="12061" max="12061" width="9.421875" style="6" customWidth="1"/>
    <col min="12062" max="12062" width="12.8515625" style="6" customWidth="1"/>
    <col min="12063" max="12063" width="14.00390625" style="6" customWidth="1"/>
    <col min="12064" max="12075" width="9.140625" style="6" customWidth="1"/>
    <col min="12076" max="12096" width="9.140625" style="6" hidden="1" customWidth="1"/>
    <col min="12097" max="12288" width="9.140625" style="6" customWidth="1"/>
    <col min="12289" max="12289" width="7.140625" style="6" customWidth="1"/>
    <col min="12290" max="12290" width="1.421875" style="6" customWidth="1"/>
    <col min="12291" max="12291" width="3.57421875" style="6" customWidth="1"/>
    <col min="12292" max="12292" width="3.7109375" style="6" customWidth="1"/>
    <col min="12293" max="12293" width="14.7109375" style="6" customWidth="1"/>
    <col min="12294" max="12295" width="9.57421875" style="6" customWidth="1"/>
    <col min="12296" max="12296" width="10.7109375" style="6" customWidth="1"/>
    <col min="12297" max="12297" width="6.00390625" style="6" customWidth="1"/>
    <col min="12298" max="12298" width="4.421875" style="6" customWidth="1"/>
    <col min="12299" max="12299" width="9.8515625" style="6" customWidth="1"/>
    <col min="12300" max="12300" width="10.28125" style="6" customWidth="1"/>
    <col min="12301" max="12302" width="5.140625" style="6" customWidth="1"/>
    <col min="12303" max="12303" width="1.7109375" style="6" customWidth="1"/>
    <col min="12304" max="12304" width="10.7109375" style="6" customWidth="1"/>
    <col min="12305" max="12305" width="3.57421875" style="6" customWidth="1"/>
    <col min="12306" max="12306" width="1.421875" style="6" customWidth="1"/>
    <col min="12307" max="12307" width="7.00390625" style="6" customWidth="1"/>
    <col min="12308" max="12316" width="9.140625" style="6" hidden="1" customWidth="1"/>
    <col min="12317" max="12317" width="9.421875" style="6" customWidth="1"/>
    <col min="12318" max="12318" width="12.8515625" style="6" customWidth="1"/>
    <col min="12319" max="12319" width="14.00390625" style="6" customWidth="1"/>
    <col min="12320" max="12331" width="9.140625" style="6" customWidth="1"/>
    <col min="12332" max="12352" width="9.140625" style="6" hidden="1" customWidth="1"/>
    <col min="12353" max="12544" width="9.140625" style="6" customWidth="1"/>
    <col min="12545" max="12545" width="7.140625" style="6" customWidth="1"/>
    <col min="12546" max="12546" width="1.421875" style="6" customWidth="1"/>
    <col min="12547" max="12547" width="3.57421875" style="6" customWidth="1"/>
    <col min="12548" max="12548" width="3.7109375" style="6" customWidth="1"/>
    <col min="12549" max="12549" width="14.7109375" style="6" customWidth="1"/>
    <col min="12550" max="12551" width="9.57421875" style="6" customWidth="1"/>
    <col min="12552" max="12552" width="10.7109375" style="6" customWidth="1"/>
    <col min="12553" max="12553" width="6.00390625" style="6" customWidth="1"/>
    <col min="12554" max="12554" width="4.421875" style="6" customWidth="1"/>
    <col min="12555" max="12555" width="9.8515625" style="6" customWidth="1"/>
    <col min="12556" max="12556" width="10.28125" style="6" customWidth="1"/>
    <col min="12557" max="12558" width="5.140625" style="6" customWidth="1"/>
    <col min="12559" max="12559" width="1.7109375" style="6" customWidth="1"/>
    <col min="12560" max="12560" width="10.7109375" style="6" customWidth="1"/>
    <col min="12561" max="12561" width="3.57421875" style="6" customWidth="1"/>
    <col min="12562" max="12562" width="1.421875" style="6" customWidth="1"/>
    <col min="12563" max="12563" width="7.00390625" style="6" customWidth="1"/>
    <col min="12564" max="12572" width="9.140625" style="6" hidden="1" customWidth="1"/>
    <col min="12573" max="12573" width="9.421875" style="6" customWidth="1"/>
    <col min="12574" max="12574" width="12.8515625" style="6" customWidth="1"/>
    <col min="12575" max="12575" width="14.00390625" style="6" customWidth="1"/>
    <col min="12576" max="12587" width="9.140625" style="6" customWidth="1"/>
    <col min="12588" max="12608" width="9.140625" style="6" hidden="1" customWidth="1"/>
    <col min="12609" max="12800" width="9.140625" style="6" customWidth="1"/>
    <col min="12801" max="12801" width="7.140625" style="6" customWidth="1"/>
    <col min="12802" max="12802" width="1.421875" style="6" customWidth="1"/>
    <col min="12803" max="12803" width="3.57421875" style="6" customWidth="1"/>
    <col min="12804" max="12804" width="3.7109375" style="6" customWidth="1"/>
    <col min="12805" max="12805" width="14.7109375" style="6" customWidth="1"/>
    <col min="12806" max="12807" width="9.57421875" style="6" customWidth="1"/>
    <col min="12808" max="12808" width="10.7109375" style="6" customWidth="1"/>
    <col min="12809" max="12809" width="6.00390625" style="6" customWidth="1"/>
    <col min="12810" max="12810" width="4.421875" style="6" customWidth="1"/>
    <col min="12811" max="12811" width="9.8515625" style="6" customWidth="1"/>
    <col min="12812" max="12812" width="10.28125" style="6" customWidth="1"/>
    <col min="12813" max="12814" width="5.140625" style="6" customWidth="1"/>
    <col min="12815" max="12815" width="1.7109375" style="6" customWidth="1"/>
    <col min="12816" max="12816" width="10.7109375" style="6" customWidth="1"/>
    <col min="12817" max="12817" width="3.57421875" style="6" customWidth="1"/>
    <col min="12818" max="12818" width="1.421875" style="6" customWidth="1"/>
    <col min="12819" max="12819" width="7.00390625" style="6" customWidth="1"/>
    <col min="12820" max="12828" width="9.140625" style="6" hidden="1" customWidth="1"/>
    <col min="12829" max="12829" width="9.421875" style="6" customWidth="1"/>
    <col min="12830" max="12830" width="12.8515625" style="6" customWidth="1"/>
    <col min="12831" max="12831" width="14.00390625" style="6" customWidth="1"/>
    <col min="12832" max="12843" width="9.140625" style="6" customWidth="1"/>
    <col min="12844" max="12864" width="9.140625" style="6" hidden="1" customWidth="1"/>
    <col min="12865" max="13056" width="9.140625" style="6" customWidth="1"/>
    <col min="13057" max="13057" width="7.140625" style="6" customWidth="1"/>
    <col min="13058" max="13058" width="1.421875" style="6" customWidth="1"/>
    <col min="13059" max="13059" width="3.57421875" style="6" customWidth="1"/>
    <col min="13060" max="13060" width="3.7109375" style="6" customWidth="1"/>
    <col min="13061" max="13061" width="14.7109375" style="6" customWidth="1"/>
    <col min="13062" max="13063" width="9.57421875" style="6" customWidth="1"/>
    <col min="13064" max="13064" width="10.7109375" style="6" customWidth="1"/>
    <col min="13065" max="13065" width="6.00390625" style="6" customWidth="1"/>
    <col min="13066" max="13066" width="4.421875" style="6" customWidth="1"/>
    <col min="13067" max="13067" width="9.8515625" style="6" customWidth="1"/>
    <col min="13068" max="13068" width="10.28125" style="6" customWidth="1"/>
    <col min="13069" max="13070" width="5.140625" style="6" customWidth="1"/>
    <col min="13071" max="13071" width="1.7109375" style="6" customWidth="1"/>
    <col min="13072" max="13072" width="10.7109375" style="6" customWidth="1"/>
    <col min="13073" max="13073" width="3.57421875" style="6" customWidth="1"/>
    <col min="13074" max="13074" width="1.421875" style="6" customWidth="1"/>
    <col min="13075" max="13075" width="7.00390625" style="6" customWidth="1"/>
    <col min="13076" max="13084" width="9.140625" style="6" hidden="1" customWidth="1"/>
    <col min="13085" max="13085" width="9.421875" style="6" customWidth="1"/>
    <col min="13086" max="13086" width="12.8515625" style="6" customWidth="1"/>
    <col min="13087" max="13087" width="14.00390625" style="6" customWidth="1"/>
    <col min="13088" max="13099" width="9.140625" style="6" customWidth="1"/>
    <col min="13100" max="13120" width="9.140625" style="6" hidden="1" customWidth="1"/>
    <col min="13121" max="13312" width="9.140625" style="6" customWidth="1"/>
    <col min="13313" max="13313" width="7.140625" style="6" customWidth="1"/>
    <col min="13314" max="13314" width="1.421875" style="6" customWidth="1"/>
    <col min="13315" max="13315" width="3.57421875" style="6" customWidth="1"/>
    <col min="13316" max="13316" width="3.7109375" style="6" customWidth="1"/>
    <col min="13317" max="13317" width="14.7109375" style="6" customWidth="1"/>
    <col min="13318" max="13319" width="9.57421875" style="6" customWidth="1"/>
    <col min="13320" max="13320" width="10.7109375" style="6" customWidth="1"/>
    <col min="13321" max="13321" width="6.00390625" style="6" customWidth="1"/>
    <col min="13322" max="13322" width="4.421875" style="6" customWidth="1"/>
    <col min="13323" max="13323" width="9.8515625" style="6" customWidth="1"/>
    <col min="13324" max="13324" width="10.28125" style="6" customWidth="1"/>
    <col min="13325" max="13326" width="5.140625" style="6" customWidth="1"/>
    <col min="13327" max="13327" width="1.7109375" style="6" customWidth="1"/>
    <col min="13328" max="13328" width="10.7109375" style="6" customWidth="1"/>
    <col min="13329" max="13329" width="3.57421875" style="6" customWidth="1"/>
    <col min="13330" max="13330" width="1.421875" style="6" customWidth="1"/>
    <col min="13331" max="13331" width="7.00390625" style="6" customWidth="1"/>
    <col min="13332" max="13340" width="9.140625" style="6" hidden="1" customWidth="1"/>
    <col min="13341" max="13341" width="9.421875" style="6" customWidth="1"/>
    <col min="13342" max="13342" width="12.8515625" style="6" customWidth="1"/>
    <col min="13343" max="13343" width="14.00390625" style="6" customWidth="1"/>
    <col min="13344" max="13355" width="9.140625" style="6" customWidth="1"/>
    <col min="13356" max="13376" width="9.140625" style="6" hidden="1" customWidth="1"/>
    <col min="13377" max="13568" width="9.140625" style="6" customWidth="1"/>
    <col min="13569" max="13569" width="7.140625" style="6" customWidth="1"/>
    <col min="13570" max="13570" width="1.421875" style="6" customWidth="1"/>
    <col min="13571" max="13571" width="3.57421875" style="6" customWidth="1"/>
    <col min="13572" max="13572" width="3.7109375" style="6" customWidth="1"/>
    <col min="13573" max="13573" width="14.7109375" style="6" customWidth="1"/>
    <col min="13574" max="13575" width="9.57421875" style="6" customWidth="1"/>
    <col min="13576" max="13576" width="10.7109375" style="6" customWidth="1"/>
    <col min="13577" max="13577" width="6.00390625" style="6" customWidth="1"/>
    <col min="13578" max="13578" width="4.421875" style="6" customWidth="1"/>
    <col min="13579" max="13579" width="9.8515625" style="6" customWidth="1"/>
    <col min="13580" max="13580" width="10.28125" style="6" customWidth="1"/>
    <col min="13581" max="13582" width="5.140625" style="6" customWidth="1"/>
    <col min="13583" max="13583" width="1.7109375" style="6" customWidth="1"/>
    <col min="13584" max="13584" width="10.7109375" style="6" customWidth="1"/>
    <col min="13585" max="13585" width="3.57421875" style="6" customWidth="1"/>
    <col min="13586" max="13586" width="1.421875" style="6" customWidth="1"/>
    <col min="13587" max="13587" width="7.00390625" style="6" customWidth="1"/>
    <col min="13588" max="13596" width="9.140625" style="6" hidden="1" customWidth="1"/>
    <col min="13597" max="13597" width="9.421875" style="6" customWidth="1"/>
    <col min="13598" max="13598" width="12.8515625" style="6" customWidth="1"/>
    <col min="13599" max="13599" width="14.00390625" style="6" customWidth="1"/>
    <col min="13600" max="13611" width="9.140625" style="6" customWidth="1"/>
    <col min="13612" max="13632" width="9.140625" style="6" hidden="1" customWidth="1"/>
    <col min="13633" max="13824" width="9.140625" style="6" customWidth="1"/>
    <col min="13825" max="13825" width="7.140625" style="6" customWidth="1"/>
    <col min="13826" max="13826" width="1.421875" style="6" customWidth="1"/>
    <col min="13827" max="13827" width="3.57421875" style="6" customWidth="1"/>
    <col min="13828" max="13828" width="3.7109375" style="6" customWidth="1"/>
    <col min="13829" max="13829" width="14.7109375" style="6" customWidth="1"/>
    <col min="13830" max="13831" width="9.57421875" style="6" customWidth="1"/>
    <col min="13832" max="13832" width="10.7109375" style="6" customWidth="1"/>
    <col min="13833" max="13833" width="6.00390625" style="6" customWidth="1"/>
    <col min="13834" max="13834" width="4.421875" style="6" customWidth="1"/>
    <col min="13835" max="13835" width="9.8515625" style="6" customWidth="1"/>
    <col min="13836" max="13836" width="10.28125" style="6" customWidth="1"/>
    <col min="13837" max="13838" width="5.140625" style="6" customWidth="1"/>
    <col min="13839" max="13839" width="1.7109375" style="6" customWidth="1"/>
    <col min="13840" max="13840" width="10.7109375" style="6" customWidth="1"/>
    <col min="13841" max="13841" width="3.57421875" style="6" customWidth="1"/>
    <col min="13842" max="13842" width="1.421875" style="6" customWidth="1"/>
    <col min="13843" max="13843" width="7.00390625" style="6" customWidth="1"/>
    <col min="13844" max="13852" width="9.140625" style="6" hidden="1" customWidth="1"/>
    <col min="13853" max="13853" width="9.421875" style="6" customWidth="1"/>
    <col min="13854" max="13854" width="12.8515625" style="6" customWidth="1"/>
    <col min="13855" max="13855" width="14.00390625" style="6" customWidth="1"/>
    <col min="13856" max="13867" width="9.140625" style="6" customWidth="1"/>
    <col min="13868" max="13888" width="9.140625" style="6" hidden="1" customWidth="1"/>
    <col min="13889" max="14080" width="9.140625" style="6" customWidth="1"/>
    <col min="14081" max="14081" width="7.140625" style="6" customWidth="1"/>
    <col min="14082" max="14082" width="1.421875" style="6" customWidth="1"/>
    <col min="14083" max="14083" width="3.57421875" style="6" customWidth="1"/>
    <col min="14084" max="14084" width="3.7109375" style="6" customWidth="1"/>
    <col min="14085" max="14085" width="14.7109375" style="6" customWidth="1"/>
    <col min="14086" max="14087" width="9.57421875" style="6" customWidth="1"/>
    <col min="14088" max="14088" width="10.7109375" style="6" customWidth="1"/>
    <col min="14089" max="14089" width="6.00390625" style="6" customWidth="1"/>
    <col min="14090" max="14090" width="4.421875" style="6" customWidth="1"/>
    <col min="14091" max="14091" width="9.8515625" style="6" customWidth="1"/>
    <col min="14092" max="14092" width="10.28125" style="6" customWidth="1"/>
    <col min="14093" max="14094" width="5.140625" style="6" customWidth="1"/>
    <col min="14095" max="14095" width="1.7109375" style="6" customWidth="1"/>
    <col min="14096" max="14096" width="10.7109375" style="6" customWidth="1"/>
    <col min="14097" max="14097" width="3.57421875" style="6" customWidth="1"/>
    <col min="14098" max="14098" width="1.421875" style="6" customWidth="1"/>
    <col min="14099" max="14099" width="7.00390625" style="6" customWidth="1"/>
    <col min="14100" max="14108" width="9.140625" style="6" hidden="1" customWidth="1"/>
    <col min="14109" max="14109" width="9.421875" style="6" customWidth="1"/>
    <col min="14110" max="14110" width="12.8515625" style="6" customWidth="1"/>
    <col min="14111" max="14111" width="14.00390625" style="6" customWidth="1"/>
    <col min="14112" max="14123" width="9.140625" style="6" customWidth="1"/>
    <col min="14124" max="14144" width="9.140625" style="6" hidden="1" customWidth="1"/>
    <col min="14145" max="14336" width="9.140625" style="6" customWidth="1"/>
    <col min="14337" max="14337" width="7.140625" style="6" customWidth="1"/>
    <col min="14338" max="14338" width="1.421875" style="6" customWidth="1"/>
    <col min="14339" max="14339" width="3.57421875" style="6" customWidth="1"/>
    <col min="14340" max="14340" width="3.7109375" style="6" customWidth="1"/>
    <col min="14341" max="14341" width="14.7109375" style="6" customWidth="1"/>
    <col min="14342" max="14343" width="9.57421875" style="6" customWidth="1"/>
    <col min="14344" max="14344" width="10.7109375" style="6" customWidth="1"/>
    <col min="14345" max="14345" width="6.00390625" style="6" customWidth="1"/>
    <col min="14346" max="14346" width="4.421875" style="6" customWidth="1"/>
    <col min="14347" max="14347" width="9.8515625" style="6" customWidth="1"/>
    <col min="14348" max="14348" width="10.28125" style="6" customWidth="1"/>
    <col min="14349" max="14350" width="5.140625" style="6" customWidth="1"/>
    <col min="14351" max="14351" width="1.7109375" style="6" customWidth="1"/>
    <col min="14352" max="14352" width="10.7109375" style="6" customWidth="1"/>
    <col min="14353" max="14353" width="3.57421875" style="6" customWidth="1"/>
    <col min="14354" max="14354" width="1.421875" style="6" customWidth="1"/>
    <col min="14355" max="14355" width="7.00390625" style="6" customWidth="1"/>
    <col min="14356" max="14364" width="9.140625" style="6" hidden="1" customWidth="1"/>
    <col min="14365" max="14365" width="9.421875" style="6" customWidth="1"/>
    <col min="14366" max="14366" width="12.8515625" style="6" customWidth="1"/>
    <col min="14367" max="14367" width="14.00390625" style="6" customWidth="1"/>
    <col min="14368" max="14379" width="9.140625" style="6" customWidth="1"/>
    <col min="14380" max="14400" width="9.140625" style="6" hidden="1" customWidth="1"/>
    <col min="14401" max="14592" width="9.140625" style="6" customWidth="1"/>
    <col min="14593" max="14593" width="7.140625" style="6" customWidth="1"/>
    <col min="14594" max="14594" width="1.421875" style="6" customWidth="1"/>
    <col min="14595" max="14595" width="3.57421875" style="6" customWidth="1"/>
    <col min="14596" max="14596" width="3.7109375" style="6" customWidth="1"/>
    <col min="14597" max="14597" width="14.7109375" style="6" customWidth="1"/>
    <col min="14598" max="14599" width="9.57421875" style="6" customWidth="1"/>
    <col min="14600" max="14600" width="10.7109375" style="6" customWidth="1"/>
    <col min="14601" max="14601" width="6.00390625" style="6" customWidth="1"/>
    <col min="14602" max="14602" width="4.421875" style="6" customWidth="1"/>
    <col min="14603" max="14603" width="9.8515625" style="6" customWidth="1"/>
    <col min="14604" max="14604" width="10.28125" style="6" customWidth="1"/>
    <col min="14605" max="14606" width="5.140625" style="6" customWidth="1"/>
    <col min="14607" max="14607" width="1.7109375" style="6" customWidth="1"/>
    <col min="14608" max="14608" width="10.7109375" style="6" customWidth="1"/>
    <col min="14609" max="14609" width="3.57421875" style="6" customWidth="1"/>
    <col min="14610" max="14610" width="1.421875" style="6" customWidth="1"/>
    <col min="14611" max="14611" width="7.00390625" style="6" customWidth="1"/>
    <col min="14612" max="14620" width="9.140625" style="6" hidden="1" customWidth="1"/>
    <col min="14621" max="14621" width="9.421875" style="6" customWidth="1"/>
    <col min="14622" max="14622" width="12.8515625" style="6" customWidth="1"/>
    <col min="14623" max="14623" width="14.00390625" style="6" customWidth="1"/>
    <col min="14624" max="14635" width="9.140625" style="6" customWidth="1"/>
    <col min="14636" max="14656" width="9.140625" style="6" hidden="1" customWidth="1"/>
    <col min="14657" max="14848" width="9.140625" style="6" customWidth="1"/>
    <col min="14849" max="14849" width="7.140625" style="6" customWidth="1"/>
    <col min="14850" max="14850" width="1.421875" style="6" customWidth="1"/>
    <col min="14851" max="14851" width="3.57421875" style="6" customWidth="1"/>
    <col min="14852" max="14852" width="3.7109375" style="6" customWidth="1"/>
    <col min="14853" max="14853" width="14.7109375" style="6" customWidth="1"/>
    <col min="14854" max="14855" width="9.57421875" style="6" customWidth="1"/>
    <col min="14856" max="14856" width="10.7109375" style="6" customWidth="1"/>
    <col min="14857" max="14857" width="6.00390625" style="6" customWidth="1"/>
    <col min="14858" max="14858" width="4.421875" style="6" customWidth="1"/>
    <col min="14859" max="14859" width="9.8515625" style="6" customWidth="1"/>
    <col min="14860" max="14860" width="10.28125" style="6" customWidth="1"/>
    <col min="14861" max="14862" width="5.140625" style="6" customWidth="1"/>
    <col min="14863" max="14863" width="1.7109375" style="6" customWidth="1"/>
    <col min="14864" max="14864" width="10.7109375" style="6" customWidth="1"/>
    <col min="14865" max="14865" width="3.57421875" style="6" customWidth="1"/>
    <col min="14866" max="14866" width="1.421875" style="6" customWidth="1"/>
    <col min="14867" max="14867" width="7.00390625" style="6" customWidth="1"/>
    <col min="14868" max="14876" width="9.140625" style="6" hidden="1" customWidth="1"/>
    <col min="14877" max="14877" width="9.421875" style="6" customWidth="1"/>
    <col min="14878" max="14878" width="12.8515625" style="6" customWidth="1"/>
    <col min="14879" max="14879" width="14.00390625" style="6" customWidth="1"/>
    <col min="14880" max="14891" width="9.140625" style="6" customWidth="1"/>
    <col min="14892" max="14912" width="9.140625" style="6" hidden="1" customWidth="1"/>
    <col min="14913" max="15104" width="9.140625" style="6" customWidth="1"/>
    <col min="15105" max="15105" width="7.140625" style="6" customWidth="1"/>
    <col min="15106" max="15106" width="1.421875" style="6" customWidth="1"/>
    <col min="15107" max="15107" width="3.57421875" style="6" customWidth="1"/>
    <col min="15108" max="15108" width="3.7109375" style="6" customWidth="1"/>
    <col min="15109" max="15109" width="14.7109375" style="6" customWidth="1"/>
    <col min="15110" max="15111" width="9.57421875" style="6" customWidth="1"/>
    <col min="15112" max="15112" width="10.7109375" style="6" customWidth="1"/>
    <col min="15113" max="15113" width="6.00390625" style="6" customWidth="1"/>
    <col min="15114" max="15114" width="4.421875" style="6" customWidth="1"/>
    <col min="15115" max="15115" width="9.8515625" style="6" customWidth="1"/>
    <col min="15116" max="15116" width="10.28125" style="6" customWidth="1"/>
    <col min="15117" max="15118" width="5.140625" style="6" customWidth="1"/>
    <col min="15119" max="15119" width="1.7109375" style="6" customWidth="1"/>
    <col min="15120" max="15120" width="10.7109375" style="6" customWidth="1"/>
    <col min="15121" max="15121" width="3.57421875" style="6" customWidth="1"/>
    <col min="15122" max="15122" width="1.421875" style="6" customWidth="1"/>
    <col min="15123" max="15123" width="7.00390625" style="6" customWidth="1"/>
    <col min="15124" max="15132" width="9.140625" style="6" hidden="1" customWidth="1"/>
    <col min="15133" max="15133" width="9.421875" style="6" customWidth="1"/>
    <col min="15134" max="15134" width="12.8515625" style="6" customWidth="1"/>
    <col min="15135" max="15135" width="14.00390625" style="6" customWidth="1"/>
    <col min="15136" max="15147" width="9.140625" style="6" customWidth="1"/>
    <col min="15148" max="15168" width="9.140625" style="6" hidden="1" customWidth="1"/>
    <col min="15169" max="15360" width="9.140625" style="6" customWidth="1"/>
    <col min="15361" max="15361" width="7.140625" style="6" customWidth="1"/>
    <col min="15362" max="15362" width="1.421875" style="6" customWidth="1"/>
    <col min="15363" max="15363" width="3.57421875" style="6" customWidth="1"/>
    <col min="15364" max="15364" width="3.7109375" style="6" customWidth="1"/>
    <col min="15365" max="15365" width="14.7109375" style="6" customWidth="1"/>
    <col min="15366" max="15367" width="9.57421875" style="6" customWidth="1"/>
    <col min="15368" max="15368" width="10.7109375" style="6" customWidth="1"/>
    <col min="15369" max="15369" width="6.00390625" style="6" customWidth="1"/>
    <col min="15370" max="15370" width="4.421875" style="6" customWidth="1"/>
    <col min="15371" max="15371" width="9.8515625" style="6" customWidth="1"/>
    <col min="15372" max="15372" width="10.28125" style="6" customWidth="1"/>
    <col min="15373" max="15374" width="5.140625" style="6" customWidth="1"/>
    <col min="15375" max="15375" width="1.7109375" style="6" customWidth="1"/>
    <col min="15376" max="15376" width="10.7109375" style="6" customWidth="1"/>
    <col min="15377" max="15377" width="3.57421875" style="6" customWidth="1"/>
    <col min="15378" max="15378" width="1.421875" style="6" customWidth="1"/>
    <col min="15379" max="15379" width="7.00390625" style="6" customWidth="1"/>
    <col min="15380" max="15388" width="9.140625" style="6" hidden="1" customWidth="1"/>
    <col min="15389" max="15389" width="9.421875" style="6" customWidth="1"/>
    <col min="15390" max="15390" width="12.8515625" style="6" customWidth="1"/>
    <col min="15391" max="15391" width="14.00390625" style="6" customWidth="1"/>
    <col min="15392" max="15403" width="9.140625" style="6" customWidth="1"/>
    <col min="15404" max="15424" width="9.140625" style="6" hidden="1" customWidth="1"/>
    <col min="15425" max="15616" width="9.140625" style="6" customWidth="1"/>
    <col min="15617" max="15617" width="7.140625" style="6" customWidth="1"/>
    <col min="15618" max="15618" width="1.421875" style="6" customWidth="1"/>
    <col min="15619" max="15619" width="3.57421875" style="6" customWidth="1"/>
    <col min="15620" max="15620" width="3.7109375" style="6" customWidth="1"/>
    <col min="15621" max="15621" width="14.7109375" style="6" customWidth="1"/>
    <col min="15622" max="15623" width="9.57421875" style="6" customWidth="1"/>
    <col min="15624" max="15624" width="10.7109375" style="6" customWidth="1"/>
    <col min="15625" max="15625" width="6.00390625" style="6" customWidth="1"/>
    <col min="15626" max="15626" width="4.421875" style="6" customWidth="1"/>
    <col min="15627" max="15627" width="9.8515625" style="6" customWidth="1"/>
    <col min="15628" max="15628" width="10.28125" style="6" customWidth="1"/>
    <col min="15629" max="15630" width="5.140625" style="6" customWidth="1"/>
    <col min="15631" max="15631" width="1.7109375" style="6" customWidth="1"/>
    <col min="15632" max="15632" width="10.7109375" style="6" customWidth="1"/>
    <col min="15633" max="15633" width="3.57421875" style="6" customWidth="1"/>
    <col min="15634" max="15634" width="1.421875" style="6" customWidth="1"/>
    <col min="15635" max="15635" width="7.00390625" style="6" customWidth="1"/>
    <col min="15636" max="15644" width="9.140625" style="6" hidden="1" customWidth="1"/>
    <col min="15645" max="15645" width="9.421875" style="6" customWidth="1"/>
    <col min="15646" max="15646" width="12.8515625" style="6" customWidth="1"/>
    <col min="15647" max="15647" width="14.00390625" style="6" customWidth="1"/>
    <col min="15648" max="15659" width="9.140625" style="6" customWidth="1"/>
    <col min="15660" max="15680" width="9.140625" style="6" hidden="1" customWidth="1"/>
    <col min="15681" max="15872" width="9.140625" style="6" customWidth="1"/>
    <col min="15873" max="15873" width="7.140625" style="6" customWidth="1"/>
    <col min="15874" max="15874" width="1.421875" style="6" customWidth="1"/>
    <col min="15875" max="15875" width="3.57421875" style="6" customWidth="1"/>
    <col min="15876" max="15876" width="3.7109375" style="6" customWidth="1"/>
    <col min="15877" max="15877" width="14.7109375" style="6" customWidth="1"/>
    <col min="15878" max="15879" width="9.57421875" style="6" customWidth="1"/>
    <col min="15880" max="15880" width="10.7109375" style="6" customWidth="1"/>
    <col min="15881" max="15881" width="6.00390625" style="6" customWidth="1"/>
    <col min="15882" max="15882" width="4.421875" style="6" customWidth="1"/>
    <col min="15883" max="15883" width="9.8515625" style="6" customWidth="1"/>
    <col min="15884" max="15884" width="10.28125" style="6" customWidth="1"/>
    <col min="15885" max="15886" width="5.140625" style="6" customWidth="1"/>
    <col min="15887" max="15887" width="1.7109375" style="6" customWidth="1"/>
    <col min="15888" max="15888" width="10.7109375" style="6" customWidth="1"/>
    <col min="15889" max="15889" width="3.57421875" style="6" customWidth="1"/>
    <col min="15890" max="15890" width="1.421875" style="6" customWidth="1"/>
    <col min="15891" max="15891" width="7.00390625" style="6" customWidth="1"/>
    <col min="15892" max="15900" width="9.140625" style="6" hidden="1" customWidth="1"/>
    <col min="15901" max="15901" width="9.421875" style="6" customWidth="1"/>
    <col min="15902" max="15902" width="12.8515625" style="6" customWidth="1"/>
    <col min="15903" max="15903" width="14.00390625" style="6" customWidth="1"/>
    <col min="15904" max="15915" width="9.140625" style="6" customWidth="1"/>
    <col min="15916" max="15936" width="9.140625" style="6" hidden="1" customWidth="1"/>
    <col min="15937" max="16128" width="9.140625" style="6" customWidth="1"/>
    <col min="16129" max="16129" width="7.140625" style="6" customWidth="1"/>
    <col min="16130" max="16130" width="1.421875" style="6" customWidth="1"/>
    <col min="16131" max="16131" width="3.57421875" style="6" customWidth="1"/>
    <col min="16132" max="16132" width="3.7109375" style="6" customWidth="1"/>
    <col min="16133" max="16133" width="14.7109375" style="6" customWidth="1"/>
    <col min="16134" max="16135" width="9.57421875" style="6" customWidth="1"/>
    <col min="16136" max="16136" width="10.7109375" style="6" customWidth="1"/>
    <col min="16137" max="16137" width="6.00390625" style="6" customWidth="1"/>
    <col min="16138" max="16138" width="4.421875" style="6" customWidth="1"/>
    <col min="16139" max="16139" width="9.8515625" style="6" customWidth="1"/>
    <col min="16140" max="16140" width="10.28125" style="6" customWidth="1"/>
    <col min="16141" max="16142" width="5.140625" style="6" customWidth="1"/>
    <col min="16143" max="16143" width="1.7109375" style="6" customWidth="1"/>
    <col min="16144" max="16144" width="10.7109375" style="6" customWidth="1"/>
    <col min="16145" max="16145" width="3.57421875" style="6" customWidth="1"/>
    <col min="16146" max="16146" width="1.421875" style="6" customWidth="1"/>
    <col min="16147" max="16147" width="7.00390625" style="6" customWidth="1"/>
    <col min="16148" max="16156" width="9.140625" style="6" hidden="1" customWidth="1"/>
    <col min="16157" max="16157" width="9.421875" style="6" customWidth="1"/>
    <col min="16158" max="16158" width="12.8515625" style="6" customWidth="1"/>
    <col min="16159" max="16159" width="14.00390625" style="6" customWidth="1"/>
    <col min="16160" max="16171" width="9.140625" style="6" customWidth="1"/>
    <col min="16172" max="16192" width="9.140625" style="6" hidden="1" customWidth="1"/>
    <col min="16193" max="16384" width="9.140625" style="6" customWidth="1"/>
  </cols>
  <sheetData>
    <row r="1" spans="1:66" ht="21.75" customHeight="1">
      <c r="A1" s="1"/>
      <c r="B1" s="2"/>
      <c r="C1" s="2"/>
      <c r="D1" s="3" t="s">
        <v>0</v>
      </c>
      <c r="E1" s="2"/>
      <c r="F1" s="4" t="s">
        <v>1</v>
      </c>
      <c r="G1" s="4"/>
      <c r="H1" s="646" t="s">
        <v>2</v>
      </c>
      <c r="I1" s="646"/>
      <c r="J1" s="646"/>
      <c r="K1" s="646"/>
      <c r="L1" s="4" t="s">
        <v>3</v>
      </c>
      <c r="M1" s="2"/>
      <c r="N1" s="2"/>
      <c r="O1" s="3" t="s">
        <v>4</v>
      </c>
      <c r="P1" s="2"/>
      <c r="Q1" s="2"/>
      <c r="R1" s="2"/>
      <c r="S1" s="4" t="s">
        <v>5</v>
      </c>
      <c r="T1" s="4"/>
      <c r="U1" s="1"/>
      <c r="V1" s="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3:46" ht="36.95" customHeight="1">
      <c r="C2" s="604" t="s">
        <v>6</v>
      </c>
      <c r="D2" s="605"/>
      <c r="E2" s="605"/>
      <c r="F2" s="605"/>
      <c r="G2" s="605"/>
      <c r="H2" s="605"/>
      <c r="I2" s="605"/>
      <c r="J2" s="605"/>
      <c r="K2" s="605"/>
      <c r="L2" s="605"/>
      <c r="M2" s="605"/>
      <c r="N2" s="605"/>
      <c r="O2" s="605"/>
      <c r="P2" s="605"/>
      <c r="Q2" s="605"/>
      <c r="S2" s="606" t="s">
        <v>7</v>
      </c>
      <c r="T2" s="605"/>
      <c r="U2" s="605"/>
      <c r="V2" s="605"/>
      <c r="W2" s="605"/>
      <c r="X2" s="605"/>
      <c r="Y2" s="605"/>
      <c r="Z2" s="605"/>
      <c r="AA2" s="605"/>
      <c r="AB2" s="605"/>
      <c r="AC2" s="605"/>
      <c r="AT2" s="7" t="s">
        <v>388</v>
      </c>
    </row>
    <row r="3" spans="2:46" ht="6.95" customHeight="1">
      <c r="B3" s="8"/>
      <c r="C3" s="9"/>
      <c r="D3" s="9"/>
      <c r="E3" s="9"/>
      <c r="F3" s="9"/>
      <c r="G3" s="9"/>
      <c r="H3" s="9"/>
      <c r="I3" s="9"/>
      <c r="J3" s="9"/>
      <c r="K3" s="9"/>
      <c r="L3" s="9"/>
      <c r="M3" s="9"/>
      <c r="N3" s="9"/>
      <c r="O3" s="9"/>
      <c r="P3" s="9"/>
      <c r="Q3" s="9"/>
      <c r="R3" s="10"/>
      <c r="AT3" s="7" t="s">
        <v>9</v>
      </c>
    </row>
    <row r="4" spans="2:46" ht="36.95" customHeight="1">
      <c r="B4" s="11"/>
      <c r="C4" s="598" t="s">
        <v>10</v>
      </c>
      <c r="D4" s="607"/>
      <c r="E4" s="607"/>
      <c r="F4" s="607"/>
      <c r="G4" s="607"/>
      <c r="H4" s="607"/>
      <c r="I4" s="607"/>
      <c r="J4" s="607"/>
      <c r="K4" s="607"/>
      <c r="L4" s="607"/>
      <c r="M4" s="607"/>
      <c r="N4" s="607"/>
      <c r="O4" s="607"/>
      <c r="P4" s="607"/>
      <c r="Q4" s="607"/>
      <c r="R4" s="12"/>
      <c r="T4" s="13" t="s">
        <v>11</v>
      </c>
      <c r="AT4" s="7" t="s">
        <v>12</v>
      </c>
    </row>
    <row r="5" spans="2:18" ht="6.95" customHeight="1">
      <c r="B5" s="11"/>
      <c r="C5" s="14"/>
      <c r="D5" s="14"/>
      <c r="E5" s="14"/>
      <c r="F5" s="14"/>
      <c r="G5" s="14"/>
      <c r="H5" s="14"/>
      <c r="I5" s="14"/>
      <c r="J5" s="14"/>
      <c r="K5" s="14"/>
      <c r="L5" s="14"/>
      <c r="M5" s="14"/>
      <c r="N5" s="14"/>
      <c r="O5" s="14"/>
      <c r="P5" s="14"/>
      <c r="Q5" s="14"/>
      <c r="R5" s="12"/>
    </row>
    <row r="6" spans="2:18" ht="25.35" customHeight="1">
      <c r="B6" s="11"/>
      <c r="C6" s="14"/>
      <c r="D6" s="15" t="s">
        <v>13</v>
      </c>
      <c r="E6" s="14"/>
      <c r="F6" s="628" t="str">
        <f ca="1">'KL '!K6</f>
        <v>Nemocnice Vyškov – Rekonstrukce sociálního zařízení  na poliklinice - dokončení</v>
      </c>
      <c r="G6" s="607"/>
      <c r="H6" s="607"/>
      <c r="I6" s="607"/>
      <c r="J6" s="607"/>
      <c r="K6" s="607"/>
      <c r="L6" s="607"/>
      <c r="M6" s="607"/>
      <c r="N6" s="607"/>
      <c r="O6" s="607"/>
      <c r="P6" s="607"/>
      <c r="Q6" s="14"/>
      <c r="R6" s="12"/>
    </row>
    <row r="7" spans="2:18" s="16" customFormat="1" ht="32.85" customHeight="1">
      <c r="B7" s="17"/>
      <c r="C7" s="18"/>
      <c r="D7" s="19" t="s">
        <v>14</v>
      </c>
      <c r="E7" s="18"/>
      <c r="F7" s="612" t="s">
        <v>389</v>
      </c>
      <c r="G7" s="575"/>
      <c r="H7" s="575"/>
      <c r="I7" s="575"/>
      <c r="J7" s="575"/>
      <c r="K7" s="575"/>
      <c r="L7" s="575"/>
      <c r="M7" s="575"/>
      <c r="N7" s="575"/>
      <c r="O7" s="575"/>
      <c r="P7" s="575"/>
      <c r="Q7" s="18"/>
      <c r="R7" s="20"/>
    </row>
    <row r="8" spans="2:18" s="16" customFormat="1" ht="14.45" customHeight="1">
      <c r="B8" s="17"/>
      <c r="C8" s="18"/>
      <c r="D8" s="15" t="s">
        <v>16</v>
      </c>
      <c r="E8" s="18"/>
      <c r="F8" s="21" t="s">
        <v>17</v>
      </c>
      <c r="G8" s="18"/>
      <c r="H8" s="18"/>
      <c r="I8" s="18"/>
      <c r="J8" s="18"/>
      <c r="K8" s="18"/>
      <c r="L8" s="18"/>
      <c r="M8" s="15" t="s">
        <v>18</v>
      </c>
      <c r="N8" s="18"/>
      <c r="O8" s="21" t="s">
        <v>17</v>
      </c>
      <c r="P8" s="18"/>
      <c r="Q8" s="18"/>
      <c r="R8" s="20"/>
    </row>
    <row r="9" spans="2:18" s="16" customFormat="1" ht="14.45" customHeight="1">
      <c r="B9" s="17"/>
      <c r="C9" s="18"/>
      <c r="D9" s="15" t="s">
        <v>19</v>
      </c>
      <c r="E9" s="18"/>
      <c r="F9" s="21" t="s">
        <v>20</v>
      </c>
      <c r="G9" s="18"/>
      <c r="H9" s="18"/>
      <c r="I9" s="18"/>
      <c r="J9" s="18"/>
      <c r="K9" s="18"/>
      <c r="L9" s="18"/>
      <c r="M9" s="15" t="s">
        <v>21</v>
      </c>
      <c r="N9" s="18"/>
      <c r="O9" s="644"/>
      <c r="P9" s="575"/>
      <c r="Q9" s="18"/>
      <c r="R9" s="20"/>
    </row>
    <row r="10" spans="2:18" s="16" customFormat="1" ht="10.9" customHeight="1">
      <c r="B10" s="17"/>
      <c r="C10" s="18"/>
      <c r="D10" s="18"/>
      <c r="E10" s="18"/>
      <c r="F10" s="18"/>
      <c r="G10" s="18"/>
      <c r="H10" s="18"/>
      <c r="I10" s="18"/>
      <c r="J10" s="18"/>
      <c r="K10" s="18"/>
      <c r="L10" s="18"/>
      <c r="M10" s="18"/>
      <c r="N10" s="18"/>
      <c r="O10" s="18"/>
      <c r="P10" s="18"/>
      <c r="Q10" s="18"/>
      <c r="R10" s="20"/>
    </row>
    <row r="11" spans="2:18" s="16" customFormat="1" ht="14.45" customHeight="1">
      <c r="B11" s="17"/>
      <c r="C11" s="18"/>
      <c r="D11" s="15" t="s">
        <v>22</v>
      </c>
      <c r="E11" s="18"/>
      <c r="F11" s="18"/>
      <c r="G11" s="18"/>
      <c r="H11" s="18"/>
      <c r="I11" s="18"/>
      <c r="J11" s="18"/>
      <c r="K11" s="18"/>
      <c r="L11" s="18"/>
      <c r="M11" s="15" t="s">
        <v>23</v>
      </c>
      <c r="N11" s="18"/>
      <c r="O11" s="608" t="s">
        <v>17</v>
      </c>
      <c r="P11" s="575"/>
      <c r="Q11" s="18"/>
      <c r="R11" s="20"/>
    </row>
    <row r="12" spans="2:18" s="16" customFormat="1" ht="18" customHeight="1">
      <c r="B12" s="17"/>
      <c r="C12" s="18"/>
      <c r="D12" s="18"/>
      <c r="E12" s="21" t="s">
        <v>20</v>
      </c>
      <c r="F12" s="18"/>
      <c r="G12" s="18"/>
      <c r="H12" s="18"/>
      <c r="I12" s="18"/>
      <c r="J12" s="18"/>
      <c r="K12" s="18"/>
      <c r="L12" s="18"/>
      <c r="M12" s="15" t="s">
        <v>24</v>
      </c>
      <c r="N12" s="18"/>
      <c r="O12" s="608" t="s">
        <v>17</v>
      </c>
      <c r="P12" s="575"/>
      <c r="Q12" s="18"/>
      <c r="R12" s="20"/>
    </row>
    <row r="13" spans="2:18" s="16" customFormat="1" ht="6.95" customHeight="1">
      <c r="B13" s="17"/>
      <c r="C13" s="18"/>
      <c r="D13" s="18"/>
      <c r="E13" s="18"/>
      <c r="F13" s="18"/>
      <c r="G13" s="18"/>
      <c r="H13" s="18"/>
      <c r="I13" s="18"/>
      <c r="J13" s="18"/>
      <c r="K13" s="18"/>
      <c r="L13" s="18"/>
      <c r="M13" s="18"/>
      <c r="N13" s="18"/>
      <c r="O13" s="18"/>
      <c r="P13" s="18"/>
      <c r="Q13" s="18"/>
      <c r="R13" s="20"/>
    </row>
    <row r="14" spans="2:18" s="16" customFormat="1" ht="14.45" customHeight="1">
      <c r="B14" s="17"/>
      <c r="C14" s="18"/>
      <c r="D14" s="15" t="s">
        <v>25</v>
      </c>
      <c r="E14" s="18"/>
      <c r="F14" s="18"/>
      <c r="G14" s="18"/>
      <c r="H14" s="18"/>
      <c r="I14" s="18"/>
      <c r="J14" s="18"/>
      <c r="K14" s="18"/>
      <c r="L14" s="18"/>
      <c r="M14" s="15" t="s">
        <v>23</v>
      </c>
      <c r="N14" s="18"/>
      <c r="O14" s="645" t="s">
        <v>764</v>
      </c>
      <c r="P14" s="575"/>
      <c r="Q14" s="18"/>
      <c r="R14" s="20"/>
    </row>
    <row r="15" spans="2:18" s="16" customFormat="1" ht="18" customHeight="1">
      <c r="B15" s="17"/>
      <c r="C15" s="18"/>
      <c r="D15" s="18"/>
      <c r="E15" s="645" t="s">
        <v>764</v>
      </c>
      <c r="F15" s="575"/>
      <c r="G15" s="575"/>
      <c r="H15" s="575"/>
      <c r="I15" s="575"/>
      <c r="J15" s="575"/>
      <c r="K15" s="575"/>
      <c r="L15" s="575"/>
      <c r="M15" s="15" t="s">
        <v>24</v>
      </c>
      <c r="N15" s="18"/>
      <c r="O15" s="645" t="s">
        <v>764</v>
      </c>
      <c r="P15" s="575"/>
      <c r="Q15" s="18"/>
      <c r="R15" s="20"/>
    </row>
    <row r="16" spans="2:18" s="16" customFormat="1" ht="6.95" customHeight="1">
      <c r="B16" s="17"/>
      <c r="C16" s="18"/>
      <c r="D16" s="18"/>
      <c r="E16" s="18"/>
      <c r="F16" s="18"/>
      <c r="G16" s="18"/>
      <c r="H16" s="18"/>
      <c r="I16" s="18"/>
      <c r="J16" s="18"/>
      <c r="K16" s="18"/>
      <c r="L16" s="18"/>
      <c r="M16" s="18"/>
      <c r="N16" s="18"/>
      <c r="O16" s="18"/>
      <c r="P16" s="18"/>
      <c r="Q16" s="18"/>
      <c r="R16" s="20"/>
    </row>
    <row r="17" spans="2:18" s="16" customFormat="1" ht="14.45" customHeight="1">
      <c r="B17" s="17"/>
      <c r="C17" s="18"/>
      <c r="D17" s="15" t="s">
        <v>26</v>
      </c>
      <c r="E17" s="18"/>
      <c r="F17" s="18"/>
      <c r="G17" s="18"/>
      <c r="H17" s="18"/>
      <c r="I17" s="18"/>
      <c r="J17" s="18"/>
      <c r="K17" s="18"/>
      <c r="L17" s="18"/>
      <c r="M17" s="15" t="s">
        <v>23</v>
      </c>
      <c r="N17" s="18"/>
      <c r="O17" s="608" t="s">
        <v>17</v>
      </c>
      <c r="P17" s="575"/>
      <c r="Q17" s="18"/>
      <c r="R17" s="20"/>
    </row>
    <row r="18" spans="2:18" s="16" customFormat="1" ht="18" customHeight="1">
      <c r="B18" s="17"/>
      <c r="C18" s="18"/>
      <c r="D18" s="18"/>
      <c r="E18" s="21" t="s">
        <v>20</v>
      </c>
      <c r="F18" s="18"/>
      <c r="G18" s="18"/>
      <c r="H18" s="18"/>
      <c r="I18" s="18"/>
      <c r="J18" s="18"/>
      <c r="K18" s="18"/>
      <c r="L18" s="18"/>
      <c r="M18" s="15" t="s">
        <v>24</v>
      </c>
      <c r="N18" s="18"/>
      <c r="O18" s="608" t="s">
        <v>17</v>
      </c>
      <c r="P18" s="575"/>
      <c r="Q18" s="18"/>
      <c r="R18" s="20"/>
    </row>
    <row r="19" spans="2:18" s="16" customFormat="1" ht="6.95" customHeight="1">
      <c r="B19" s="17"/>
      <c r="C19" s="18"/>
      <c r="D19" s="18"/>
      <c r="E19" s="18"/>
      <c r="F19" s="18"/>
      <c r="G19" s="18"/>
      <c r="H19" s="18"/>
      <c r="I19" s="18"/>
      <c r="J19" s="18"/>
      <c r="K19" s="18"/>
      <c r="L19" s="18"/>
      <c r="M19" s="18"/>
      <c r="N19" s="18"/>
      <c r="O19" s="18"/>
      <c r="P19" s="18"/>
      <c r="Q19" s="18"/>
      <c r="R19" s="20"/>
    </row>
    <row r="20" spans="2:18" s="16" customFormat="1" ht="14.45" customHeight="1">
      <c r="B20" s="17"/>
      <c r="C20" s="18"/>
      <c r="D20" s="15" t="s">
        <v>27</v>
      </c>
      <c r="E20" s="18"/>
      <c r="F20" s="18"/>
      <c r="G20" s="18"/>
      <c r="H20" s="18"/>
      <c r="I20" s="18"/>
      <c r="J20" s="18"/>
      <c r="K20" s="18"/>
      <c r="L20" s="18"/>
      <c r="M20" s="15" t="s">
        <v>23</v>
      </c>
      <c r="N20" s="18"/>
      <c r="O20" s="608" t="s">
        <v>17</v>
      </c>
      <c r="P20" s="575"/>
      <c r="Q20" s="18"/>
      <c r="R20" s="20"/>
    </row>
    <row r="21" spans="2:18" s="16" customFormat="1" ht="18" customHeight="1">
      <c r="B21" s="17"/>
      <c r="C21" s="18"/>
      <c r="D21" s="18"/>
      <c r="E21" s="21" t="s">
        <v>20</v>
      </c>
      <c r="F21" s="18"/>
      <c r="G21" s="18"/>
      <c r="H21" s="18"/>
      <c r="I21" s="18"/>
      <c r="J21" s="18"/>
      <c r="K21" s="18"/>
      <c r="L21" s="18"/>
      <c r="M21" s="15" t="s">
        <v>24</v>
      </c>
      <c r="N21" s="18"/>
      <c r="O21" s="608" t="s">
        <v>17</v>
      </c>
      <c r="P21" s="575"/>
      <c r="Q21" s="18"/>
      <c r="R21" s="20"/>
    </row>
    <row r="22" spans="2:18" s="16" customFormat="1" ht="6.95" customHeight="1">
      <c r="B22" s="17"/>
      <c r="C22" s="18"/>
      <c r="D22" s="18"/>
      <c r="E22" s="18"/>
      <c r="F22" s="18"/>
      <c r="G22" s="18"/>
      <c r="H22" s="18"/>
      <c r="I22" s="18"/>
      <c r="J22" s="18"/>
      <c r="K22" s="18"/>
      <c r="L22" s="18"/>
      <c r="M22" s="18"/>
      <c r="N22" s="18"/>
      <c r="O22" s="18"/>
      <c r="P22" s="18"/>
      <c r="Q22" s="18"/>
      <c r="R22" s="20"/>
    </row>
    <row r="23" spans="2:18" s="16" customFormat="1" ht="14.45" customHeight="1">
      <c r="B23" s="17"/>
      <c r="C23" s="18"/>
      <c r="D23" s="15" t="s">
        <v>28</v>
      </c>
      <c r="E23" s="18"/>
      <c r="F23" s="18"/>
      <c r="G23" s="18"/>
      <c r="H23" s="18"/>
      <c r="I23" s="18"/>
      <c r="J23" s="18"/>
      <c r="K23" s="18"/>
      <c r="L23" s="18"/>
      <c r="M23" s="18"/>
      <c r="N23" s="18"/>
      <c r="O23" s="18"/>
      <c r="P23" s="18"/>
      <c r="Q23" s="18"/>
      <c r="R23" s="20"/>
    </row>
    <row r="24" spans="2:18" s="16" customFormat="1" ht="20.45" customHeight="1">
      <c r="B24" s="17"/>
      <c r="C24" s="18"/>
      <c r="D24" s="18"/>
      <c r="E24" s="614" t="s">
        <v>17</v>
      </c>
      <c r="F24" s="575"/>
      <c r="G24" s="575"/>
      <c r="H24" s="575"/>
      <c r="I24" s="575"/>
      <c r="J24" s="575"/>
      <c r="K24" s="575"/>
      <c r="L24" s="575"/>
      <c r="M24" s="18"/>
      <c r="N24" s="18"/>
      <c r="O24" s="18"/>
      <c r="P24" s="18"/>
      <c r="Q24" s="18"/>
      <c r="R24" s="20"/>
    </row>
    <row r="25" spans="2:18" s="16" customFormat="1" ht="6.95" customHeight="1">
      <c r="B25" s="17"/>
      <c r="C25" s="18"/>
      <c r="D25" s="18"/>
      <c r="E25" s="18"/>
      <c r="F25" s="18"/>
      <c r="G25" s="18"/>
      <c r="H25" s="18"/>
      <c r="I25" s="18"/>
      <c r="J25" s="18"/>
      <c r="K25" s="18"/>
      <c r="L25" s="18"/>
      <c r="M25" s="18"/>
      <c r="N25" s="18"/>
      <c r="O25" s="18"/>
      <c r="P25" s="18"/>
      <c r="Q25" s="18"/>
      <c r="R25" s="20"/>
    </row>
    <row r="26" spans="2:18" s="16" customFormat="1" ht="16.5" customHeight="1">
      <c r="B26" s="17"/>
      <c r="C26" s="18"/>
      <c r="D26" s="22"/>
      <c r="E26" s="22"/>
      <c r="F26" s="22"/>
      <c r="G26" s="22"/>
      <c r="H26" s="22"/>
      <c r="I26" s="22"/>
      <c r="J26" s="22"/>
      <c r="K26" s="22"/>
      <c r="L26" s="22"/>
      <c r="M26" s="22"/>
      <c r="N26" s="22"/>
      <c r="O26" s="22"/>
      <c r="P26" s="22"/>
      <c r="Q26" s="18"/>
      <c r="R26" s="20"/>
    </row>
    <row r="27" spans="2:18" s="16" customFormat="1" ht="14.45" customHeight="1">
      <c r="B27" s="17"/>
      <c r="C27" s="18"/>
      <c r="D27" s="23"/>
      <c r="E27" s="18"/>
      <c r="F27" s="18"/>
      <c r="G27" s="18"/>
      <c r="H27" s="18"/>
      <c r="I27" s="18"/>
      <c r="J27" s="18"/>
      <c r="K27" s="18"/>
      <c r="L27" s="18"/>
      <c r="M27" s="615"/>
      <c r="N27" s="575"/>
      <c r="O27" s="575"/>
      <c r="P27" s="575"/>
      <c r="Q27" s="18"/>
      <c r="R27" s="20"/>
    </row>
    <row r="28" spans="2:18" s="16" customFormat="1" ht="14.45" customHeight="1">
      <c r="B28" s="17"/>
      <c r="C28" s="18"/>
      <c r="D28" s="24"/>
      <c r="E28" s="18"/>
      <c r="F28" s="18"/>
      <c r="G28" s="18"/>
      <c r="H28" s="18"/>
      <c r="I28" s="18"/>
      <c r="J28" s="18"/>
      <c r="K28" s="18"/>
      <c r="L28" s="18"/>
      <c r="M28" s="615"/>
      <c r="N28" s="575"/>
      <c r="O28" s="575"/>
      <c r="P28" s="575"/>
      <c r="Q28" s="18"/>
      <c r="R28" s="20"/>
    </row>
    <row r="29" spans="2:18" s="16" customFormat="1" ht="6.95" customHeight="1">
      <c r="B29" s="17"/>
      <c r="C29" s="18"/>
      <c r="D29" s="18"/>
      <c r="E29" s="18"/>
      <c r="F29" s="18"/>
      <c r="G29" s="18"/>
      <c r="H29" s="18"/>
      <c r="I29" s="18"/>
      <c r="J29" s="18"/>
      <c r="K29" s="18"/>
      <c r="L29" s="18"/>
      <c r="M29" s="18"/>
      <c r="N29" s="18"/>
      <c r="O29" s="18"/>
      <c r="P29" s="18"/>
      <c r="Q29" s="18"/>
      <c r="R29" s="20"/>
    </row>
    <row r="30" spans="2:18" s="16" customFormat="1" ht="25.35" customHeight="1">
      <c r="B30" s="17"/>
      <c r="C30" s="18"/>
      <c r="D30" s="25" t="s">
        <v>31</v>
      </c>
      <c r="E30" s="18"/>
      <c r="F30" s="18"/>
      <c r="G30" s="18"/>
      <c r="H30" s="18"/>
      <c r="I30" s="18"/>
      <c r="J30" s="18"/>
      <c r="K30" s="18"/>
      <c r="L30" s="18"/>
      <c r="M30" s="642">
        <f ca="1">ROUND(N88,)</f>
        <v>0</v>
      </c>
      <c r="N30" s="575"/>
      <c r="O30" s="575"/>
      <c r="P30" s="575"/>
      <c r="Q30" s="18"/>
      <c r="R30" s="20"/>
    </row>
    <row r="31" spans="2:18" s="16" customFormat="1" ht="6.95" customHeight="1">
      <c r="B31" s="17"/>
      <c r="C31" s="18"/>
      <c r="D31" s="22"/>
      <c r="E31" s="22"/>
      <c r="F31" s="22"/>
      <c r="G31" s="22"/>
      <c r="H31" s="22"/>
      <c r="I31" s="22"/>
      <c r="J31" s="22"/>
      <c r="K31" s="22"/>
      <c r="L31" s="22"/>
      <c r="M31" s="22"/>
      <c r="N31" s="22"/>
      <c r="O31" s="22"/>
      <c r="P31" s="22"/>
      <c r="Q31" s="18"/>
      <c r="R31" s="20"/>
    </row>
    <row r="32" spans="2:18" s="16" customFormat="1" ht="14.45" customHeight="1">
      <c r="B32" s="17"/>
      <c r="C32" s="18"/>
      <c r="D32" s="26"/>
      <c r="E32" s="26"/>
      <c r="F32" s="27"/>
      <c r="G32" s="28"/>
      <c r="H32" s="643"/>
      <c r="I32" s="575"/>
      <c r="J32" s="575"/>
      <c r="K32" s="18"/>
      <c r="L32" s="18"/>
      <c r="M32" s="643"/>
      <c r="N32" s="575"/>
      <c r="O32" s="575"/>
      <c r="P32" s="575"/>
      <c r="Q32" s="18"/>
      <c r="R32" s="20"/>
    </row>
    <row r="33" spans="2:18" s="16" customFormat="1" ht="14.45" customHeight="1">
      <c r="B33" s="17"/>
      <c r="C33" s="18"/>
      <c r="D33" s="18"/>
      <c r="E33" s="26"/>
      <c r="F33" s="27"/>
      <c r="G33" s="28"/>
      <c r="H33" s="643"/>
      <c r="I33" s="575"/>
      <c r="J33" s="575"/>
      <c r="K33" s="18"/>
      <c r="L33" s="18"/>
      <c r="M33" s="643"/>
      <c r="N33" s="575"/>
      <c r="O33" s="575"/>
      <c r="P33" s="575"/>
      <c r="Q33" s="18"/>
      <c r="R33" s="20"/>
    </row>
    <row r="34" spans="2:18" s="16" customFormat="1" ht="14.45" customHeight="1" hidden="1">
      <c r="B34" s="17"/>
      <c r="C34" s="18"/>
      <c r="D34" s="18"/>
      <c r="E34" s="26"/>
      <c r="F34" s="27"/>
      <c r="G34" s="28"/>
      <c r="H34" s="643"/>
      <c r="I34" s="575"/>
      <c r="J34" s="575"/>
      <c r="K34" s="18"/>
      <c r="L34" s="18"/>
      <c r="M34" s="643"/>
      <c r="N34" s="575"/>
      <c r="O34" s="575"/>
      <c r="P34" s="575"/>
      <c r="Q34" s="18"/>
      <c r="R34" s="20"/>
    </row>
    <row r="35" spans="2:18" s="16" customFormat="1" ht="14.45" customHeight="1" hidden="1">
      <c r="B35" s="17"/>
      <c r="C35" s="18"/>
      <c r="D35" s="18"/>
      <c r="E35" s="26"/>
      <c r="F35" s="27"/>
      <c r="G35" s="28"/>
      <c r="H35" s="643"/>
      <c r="I35" s="575"/>
      <c r="J35" s="575"/>
      <c r="K35" s="18"/>
      <c r="L35" s="18"/>
      <c r="M35" s="643"/>
      <c r="N35" s="575"/>
      <c r="O35" s="575"/>
      <c r="P35" s="575"/>
      <c r="Q35" s="18"/>
      <c r="R35" s="20"/>
    </row>
    <row r="36" spans="2:18" s="16" customFormat="1" ht="14.45" customHeight="1" hidden="1">
      <c r="B36" s="17"/>
      <c r="C36" s="18"/>
      <c r="D36" s="18"/>
      <c r="E36" s="26"/>
      <c r="F36" s="27"/>
      <c r="G36" s="28"/>
      <c r="H36" s="643"/>
      <c r="I36" s="575"/>
      <c r="J36" s="575"/>
      <c r="K36" s="18"/>
      <c r="L36" s="18"/>
      <c r="M36" s="643"/>
      <c r="N36" s="575"/>
      <c r="O36" s="575"/>
      <c r="P36" s="575"/>
      <c r="Q36" s="18"/>
      <c r="R36" s="20"/>
    </row>
    <row r="37" spans="2:18" s="16" customFormat="1" ht="6.95" customHeight="1">
      <c r="B37" s="17"/>
      <c r="C37" s="18"/>
      <c r="D37" s="18"/>
      <c r="E37" s="18"/>
      <c r="F37" s="18"/>
      <c r="G37" s="18"/>
      <c r="H37" s="18"/>
      <c r="I37" s="18"/>
      <c r="J37" s="18"/>
      <c r="K37" s="18"/>
      <c r="L37" s="18"/>
      <c r="M37" s="18"/>
      <c r="N37" s="18"/>
      <c r="O37" s="18"/>
      <c r="P37" s="18"/>
      <c r="Q37" s="18"/>
      <c r="R37" s="20"/>
    </row>
    <row r="38" spans="2:18" s="16" customFormat="1" ht="25.35" customHeight="1">
      <c r="B38" s="17"/>
      <c r="C38" s="29"/>
      <c r="D38" s="30"/>
      <c r="E38" s="31"/>
      <c r="F38" s="31"/>
      <c r="G38" s="32"/>
      <c r="H38" s="33"/>
      <c r="I38" s="31"/>
      <c r="J38" s="31"/>
      <c r="K38" s="31"/>
      <c r="L38" s="640"/>
      <c r="M38" s="593"/>
      <c r="N38" s="593"/>
      <c r="O38" s="593"/>
      <c r="P38" s="595"/>
      <c r="Q38" s="29"/>
      <c r="R38" s="20"/>
    </row>
    <row r="39" spans="2:18" s="16" customFormat="1" ht="14.45" customHeight="1">
      <c r="B39" s="17"/>
      <c r="C39" s="18"/>
      <c r="D39" s="18"/>
      <c r="E39" s="18"/>
      <c r="F39" s="18"/>
      <c r="G39" s="18"/>
      <c r="H39" s="18"/>
      <c r="I39" s="18"/>
      <c r="J39" s="18"/>
      <c r="K39" s="18"/>
      <c r="L39" s="18"/>
      <c r="M39" s="18"/>
      <c r="N39" s="18"/>
      <c r="O39" s="18"/>
      <c r="P39" s="18"/>
      <c r="Q39" s="18"/>
      <c r="R39" s="20"/>
    </row>
    <row r="40" spans="2:18" s="16" customFormat="1" ht="14.45" customHeight="1">
      <c r="B40" s="17"/>
      <c r="C40" s="18"/>
      <c r="D40" s="18"/>
      <c r="E40" s="18"/>
      <c r="F40" s="18"/>
      <c r="G40" s="18"/>
      <c r="H40" s="18"/>
      <c r="I40" s="18"/>
      <c r="J40" s="18"/>
      <c r="K40" s="18"/>
      <c r="L40" s="18"/>
      <c r="M40" s="18"/>
      <c r="N40" s="18"/>
      <c r="O40" s="18"/>
      <c r="P40" s="18"/>
      <c r="Q40" s="18"/>
      <c r="R40" s="20"/>
    </row>
    <row r="41" spans="2:18" ht="15">
      <c r="B41" s="11"/>
      <c r="C41" s="14"/>
      <c r="D41" s="14"/>
      <c r="E41" s="14"/>
      <c r="F41" s="14"/>
      <c r="G41" s="14"/>
      <c r="H41" s="14"/>
      <c r="I41" s="14"/>
      <c r="J41" s="14"/>
      <c r="K41" s="14"/>
      <c r="L41" s="14"/>
      <c r="M41" s="14"/>
      <c r="N41" s="14"/>
      <c r="O41" s="14"/>
      <c r="P41" s="14"/>
      <c r="Q41" s="14"/>
      <c r="R41" s="12"/>
    </row>
    <row r="42" spans="2:18" ht="15">
      <c r="B42" s="11"/>
      <c r="C42" s="14"/>
      <c r="D42" s="14"/>
      <c r="E42" s="14"/>
      <c r="F42" s="14"/>
      <c r="G42" s="14"/>
      <c r="H42" s="14"/>
      <c r="I42" s="14"/>
      <c r="J42" s="14"/>
      <c r="K42" s="14"/>
      <c r="L42" s="14"/>
      <c r="M42" s="14"/>
      <c r="N42" s="14"/>
      <c r="O42" s="14"/>
      <c r="P42" s="14"/>
      <c r="Q42" s="14"/>
      <c r="R42" s="12"/>
    </row>
    <row r="43" spans="2:18" ht="15">
      <c r="B43" s="11"/>
      <c r="C43" s="14"/>
      <c r="D43" s="14"/>
      <c r="E43" s="14"/>
      <c r="F43" s="14"/>
      <c r="G43" s="14"/>
      <c r="H43" s="14"/>
      <c r="I43" s="14"/>
      <c r="J43" s="14"/>
      <c r="K43" s="14"/>
      <c r="L43" s="14"/>
      <c r="M43" s="14"/>
      <c r="N43" s="14"/>
      <c r="O43" s="14"/>
      <c r="P43" s="14"/>
      <c r="Q43" s="14"/>
      <c r="R43" s="12"/>
    </row>
    <row r="44" spans="2:18" ht="15">
      <c r="B44" s="11"/>
      <c r="C44" s="14"/>
      <c r="D44" s="14"/>
      <c r="E44" s="14"/>
      <c r="F44" s="14"/>
      <c r="G44" s="14"/>
      <c r="H44" s="14"/>
      <c r="I44" s="14"/>
      <c r="J44" s="14"/>
      <c r="K44" s="14"/>
      <c r="L44" s="14"/>
      <c r="M44" s="14"/>
      <c r="N44" s="14"/>
      <c r="O44" s="14"/>
      <c r="P44" s="14"/>
      <c r="Q44" s="14"/>
      <c r="R44" s="12"/>
    </row>
    <row r="45" spans="2:18" ht="15">
      <c r="B45" s="11"/>
      <c r="C45" s="14"/>
      <c r="D45" s="14"/>
      <c r="E45" s="14"/>
      <c r="F45" s="14"/>
      <c r="G45" s="14"/>
      <c r="H45" s="14"/>
      <c r="I45" s="14"/>
      <c r="J45" s="14"/>
      <c r="K45" s="14"/>
      <c r="L45" s="14"/>
      <c r="M45" s="14"/>
      <c r="N45" s="14"/>
      <c r="O45" s="14"/>
      <c r="P45" s="14"/>
      <c r="Q45" s="14"/>
      <c r="R45" s="12"/>
    </row>
    <row r="46" spans="2:18" ht="15">
      <c r="B46" s="11"/>
      <c r="C46" s="14"/>
      <c r="D46" s="14"/>
      <c r="E46" s="14"/>
      <c r="F46" s="14"/>
      <c r="G46" s="14"/>
      <c r="H46" s="14"/>
      <c r="I46" s="14"/>
      <c r="J46" s="14"/>
      <c r="K46" s="14"/>
      <c r="L46" s="14"/>
      <c r="M46" s="14"/>
      <c r="N46" s="14"/>
      <c r="O46" s="14"/>
      <c r="P46" s="14"/>
      <c r="Q46" s="14"/>
      <c r="R46" s="12"/>
    </row>
    <row r="47" spans="2:18" ht="15">
      <c r="B47" s="11"/>
      <c r="C47" s="14"/>
      <c r="D47" s="14"/>
      <c r="E47" s="14"/>
      <c r="F47" s="14"/>
      <c r="G47" s="14"/>
      <c r="H47" s="14"/>
      <c r="I47" s="14"/>
      <c r="J47" s="14"/>
      <c r="K47" s="14"/>
      <c r="L47" s="14"/>
      <c r="M47" s="14"/>
      <c r="N47" s="14"/>
      <c r="O47" s="14"/>
      <c r="P47" s="14"/>
      <c r="Q47" s="14"/>
      <c r="R47" s="12"/>
    </row>
    <row r="48" spans="2:18" ht="15">
      <c r="B48" s="11"/>
      <c r="C48" s="14"/>
      <c r="D48" s="14"/>
      <c r="E48" s="14"/>
      <c r="F48" s="14"/>
      <c r="G48" s="14"/>
      <c r="H48" s="14"/>
      <c r="I48" s="14"/>
      <c r="J48" s="14"/>
      <c r="K48" s="14"/>
      <c r="L48" s="14"/>
      <c r="M48" s="14"/>
      <c r="N48" s="14"/>
      <c r="O48" s="14"/>
      <c r="P48" s="14"/>
      <c r="Q48" s="14"/>
      <c r="R48" s="12"/>
    </row>
    <row r="49" spans="2:18" ht="15">
      <c r="B49" s="11"/>
      <c r="C49" s="14"/>
      <c r="D49" s="14"/>
      <c r="E49" s="14"/>
      <c r="F49" s="14"/>
      <c r="G49" s="14"/>
      <c r="H49" s="14"/>
      <c r="I49" s="14"/>
      <c r="J49" s="14"/>
      <c r="K49" s="14"/>
      <c r="L49" s="14"/>
      <c r="M49" s="14"/>
      <c r="N49" s="14"/>
      <c r="O49" s="14"/>
      <c r="P49" s="14"/>
      <c r="Q49" s="14"/>
      <c r="R49" s="12"/>
    </row>
    <row r="50" spans="2:18" s="16" customFormat="1" ht="15">
      <c r="B50" s="17"/>
      <c r="C50" s="18"/>
      <c r="D50" s="34" t="s">
        <v>41</v>
      </c>
      <c r="E50" s="22"/>
      <c r="F50" s="22"/>
      <c r="G50" s="22"/>
      <c r="H50" s="35"/>
      <c r="I50" s="18"/>
      <c r="J50" s="34" t="s">
        <v>42</v>
      </c>
      <c r="K50" s="22"/>
      <c r="L50" s="22"/>
      <c r="M50" s="22"/>
      <c r="N50" s="22"/>
      <c r="O50" s="22"/>
      <c r="P50" s="35"/>
      <c r="Q50" s="18"/>
      <c r="R50" s="20"/>
    </row>
    <row r="51" spans="2:18" ht="15">
      <c r="B51" s="11"/>
      <c r="C51" s="14"/>
      <c r="D51" s="36"/>
      <c r="E51" s="14"/>
      <c r="F51" s="14"/>
      <c r="G51" s="14"/>
      <c r="H51" s="37"/>
      <c r="I51" s="14"/>
      <c r="J51" s="36"/>
      <c r="K51" s="14"/>
      <c r="L51" s="14"/>
      <c r="M51" s="14"/>
      <c r="N51" s="14"/>
      <c r="O51" s="14"/>
      <c r="P51" s="37"/>
      <c r="Q51" s="14"/>
      <c r="R51" s="12"/>
    </row>
    <row r="52" spans="2:18" ht="15">
      <c r="B52" s="11"/>
      <c r="C52" s="14"/>
      <c r="D52" s="36"/>
      <c r="E52" s="14"/>
      <c r="F52" s="14"/>
      <c r="G52" s="14"/>
      <c r="H52" s="37"/>
      <c r="I52" s="14"/>
      <c r="J52" s="36"/>
      <c r="K52" s="14"/>
      <c r="L52" s="14"/>
      <c r="M52" s="14"/>
      <c r="N52" s="14"/>
      <c r="O52" s="14"/>
      <c r="P52" s="37"/>
      <c r="Q52" s="14"/>
      <c r="R52" s="12"/>
    </row>
    <row r="53" spans="2:18" ht="15">
      <c r="B53" s="11"/>
      <c r="C53" s="14"/>
      <c r="D53" s="36"/>
      <c r="E53" s="14"/>
      <c r="F53" s="14"/>
      <c r="G53" s="14"/>
      <c r="H53" s="37"/>
      <c r="I53" s="14"/>
      <c r="J53" s="36"/>
      <c r="K53" s="14"/>
      <c r="L53" s="14"/>
      <c r="M53" s="14"/>
      <c r="N53" s="14"/>
      <c r="O53" s="14"/>
      <c r="P53" s="37"/>
      <c r="Q53" s="14"/>
      <c r="R53" s="12"/>
    </row>
    <row r="54" spans="2:18" ht="15">
      <c r="B54" s="11"/>
      <c r="C54" s="14"/>
      <c r="D54" s="36"/>
      <c r="E54" s="14"/>
      <c r="F54" s="14"/>
      <c r="G54" s="14"/>
      <c r="H54" s="37"/>
      <c r="I54" s="14"/>
      <c r="J54" s="36"/>
      <c r="K54" s="14"/>
      <c r="L54" s="14"/>
      <c r="M54" s="14"/>
      <c r="N54" s="14"/>
      <c r="O54" s="14"/>
      <c r="P54" s="37"/>
      <c r="Q54" s="14"/>
      <c r="R54" s="12"/>
    </row>
    <row r="55" spans="2:18" ht="15">
      <c r="B55" s="11"/>
      <c r="C55" s="14"/>
      <c r="D55" s="36"/>
      <c r="E55" s="14"/>
      <c r="F55" s="14"/>
      <c r="G55" s="14"/>
      <c r="H55" s="37"/>
      <c r="I55" s="14"/>
      <c r="J55" s="36"/>
      <c r="K55" s="14"/>
      <c r="L55" s="14"/>
      <c r="M55" s="14"/>
      <c r="N55" s="14"/>
      <c r="O55" s="14"/>
      <c r="P55" s="37"/>
      <c r="Q55" s="14"/>
      <c r="R55" s="12"/>
    </row>
    <row r="56" spans="2:18" ht="15">
      <c r="B56" s="11"/>
      <c r="C56" s="14"/>
      <c r="D56" s="36"/>
      <c r="E56" s="14"/>
      <c r="F56" s="14"/>
      <c r="G56" s="14"/>
      <c r="H56" s="37"/>
      <c r="I56" s="14"/>
      <c r="J56" s="36"/>
      <c r="K56" s="14"/>
      <c r="L56" s="14"/>
      <c r="M56" s="14"/>
      <c r="N56" s="14"/>
      <c r="O56" s="14"/>
      <c r="P56" s="37"/>
      <c r="Q56" s="14"/>
      <c r="R56" s="12"/>
    </row>
    <row r="57" spans="2:18" ht="15">
      <c r="B57" s="11"/>
      <c r="C57" s="14"/>
      <c r="D57" s="36"/>
      <c r="E57" s="14"/>
      <c r="F57" s="14"/>
      <c r="G57" s="14"/>
      <c r="H57" s="37"/>
      <c r="I57" s="14"/>
      <c r="J57" s="36"/>
      <c r="K57" s="14"/>
      <c r="L57" s="14"/>
      <c r="M57" s="14"/>
      <c r="N57" s="14"/>
      <c r="O57" s="14"/>
      <c r="P57" s="37"/>
      <c r="Q57" s="14"/>
      <c r="R57" s="12"/>
    </row>
    <row r="58" spans="2:18" ht="15">
      <c r="B58" s="11"/>
      <c r="C58" s="14"/>
      <c r="D58" s="36"/>
      <c r="E58" s="14"/>
      <c r="F58" s="14"/>
      <c r="G58" s="14"/>
      <c r="H58" s="37"/>
      <c r="I58" s="14"/>
      <c r="J58" s="36"/>
      <c r="K58" s="14"/>
      <c r="L58" s="14"/>
      <c r="M58" s="14"/>
      <c r="N58" s="14"/>
      <c r="O58" s="14"/>
      <c r="P58" s="37"/>
      <c r="Q58" s="14"/>
      <c r="R58" s="12"/>
    </row>
    <row r="59" spans="2:18" s="16" customFormat="1" ht="15">
      <c r="B59" s="17"/>
      <c r="C59" s="18"/>
      <c r="D59" s="38" t="s">
        <v>43</v>
      </c>
      <c r="E59" s="39"/>
      <c r="F59" s="39"/>
      <c r="G59" s="40" t="s">
        <v>44</v>
      </c>
      <c r="H59" s="41"/>
      <c r="I59" s="18"/>
      <c r="J59" s="38" t="s">
        <v>43</v>
      </c>
      <c r="K59" s="39"/>
      <c r="L59" s="39"/>
      <c r="M59" s="39"/>
      <c r="N59" s="40" t="s">
        <v>44</v>
      </c>
      <c r="O59" s="39"/>
      <c r="P59" s="41"/>
      <c r="Q59" s="18"/>
      <c r="R59" s="20"/>
    </row>
    <row r="60" spans="2:18" ht="15">
      <c r="B60" s="11"/>
      <c r="C60" s="14"/>
      <c r="D60" s="14"/>
      <c r="E60" s="14"/>
      <c r="F60" s="14"/>
      <c r="G60" s="14"/>
      <c r="H60" s="14"/>
      <c r="I60" s="14"/>
      <c r="J60" s="14"/>
      <c r="K60" s="14"/>
      <c r="L60" s="14"/>
      <c r="M60" s="14"/>
      <c r="N60" s="14"/>
      <c r="O60" s="14"/>
      <c r="P60" s="14"/>
      <c r="Q60" s="14"/>
      <c r="R60" s="12"/>
    </row>
    <row r="61" spans="2:18" s="16" customFormat="1" ht="15">
      <c r="B61" s="17"/>
      <c r="C61" s="18"/>
      <c r="D61" s="34" t="s">
        <v>45</v>
      </c>
      <c r="E61" s="22"/>
      <c r="F61" s="22"/>
      <c r="G61" s="22"/>
      <c r="H61" s="35"/>
      <c r="I61" s="18"/>
      <c r="J61" s="34" t="s">
        <v>46</v>
      </c>
      <c r="K61" s="22"/>
      <c r="L61" s="22"/>
      <c r="M61" s="22"/>
      <c r="N61" s="22"/>
      <c r="O61" s="22"/>
      <c r="P61" s="35"/>
      <c r="Q61" s="18"/>
      <c r="R61" s="20"/>
    </row>
    <row r="62" spans="2:18" ht="15">
      <c r="B62" s="11"/>
      <c r="C62" s="14"/>
      <c r="D62" s="36"/>
      <c r="E62" s="14"/>
      <c r="F62" s="14"/>
      <c r="G62" s="14"/>
      <c r="H62" s="37"/>
      <c r="I62" s="14"/>
      <c r="J62" s="36"/>
      <c r="K62" s="14"/>
      <c r="L62" s="14"/>
      <c r="M62" s="14"/>
      <c r="N62" s="14"/>
      <c r="O62" s="14"/>
      <c r="P62" s="37"/>
      <c r="Q62" s="14"/>
      <c r="R62" s="12"/>
    </row>
    <row r="63" spans="2:18" ht="15">
      <c r="B63" s="11"/>
      <c r="C63" s="14"/>
      <c r="D63" s="36"/>
      <c r="E63" s="14"/>
      <c r="F63" s="14"/>
      <c r="G63" s="14"/>
      <c r="H63" s="37"/>
      <c r="I63" s="14"/>
      <c r="J63" s="36"/>
      <c r="K63" s="14"/>
      <c r="L63" s="14"/>
      <c r="M63" s="14"/>
      <c r="N63" s="14"/>
      <c r="O63" s="14"/>
      <c r="P63" s="37"/>
      <c r="Q63" s="14"/>
      <c r="R63" s="12"/>
    </row>
    <row r="64" spans="2:18" ht="15">
      <c r="B64" s="11"/>
      <c r="C64" s="14"/>
      <c r="D64" s="36"/>
      <c r="E64" s="14"/>
      <c r="F64" s="14"/>
      <c r="G64" s="14"/>
      <c r="H64" s="37"/>
      <c r="I64" s="14"/>
      <c r="J64" s="36"/>
      <c r="K64" s="14"/>
      <c r="L64" s="14"/>
      <c r="M64" s="14"/>
      <c r="N64" s="14"/>
      <c r="O64" s="14"/>
      <c r="P64" s="37"/>
      <c r="Q64" s="14"/>
      <c r="R64" s="12"/>
    </row>
    <row r="65" spans="2:18" ht="15">
      <c r="B65" s="11"/>
      <c r="C65" s="14"/>
      <c r="D65" s="36"/>
      <c r="E65" s="14"/>
      <c r="F65" s="14"/>
      <c r="G65" s="14"/>
      <c r="H65" s="37"/>
      <c r="I65" s="14"/>
      <c r="J65" s="36"/>
      <c r="K65" s="14"/>
      <c r="L65" s="14"/>
      <c r="M65" s="14"/>
      <c r="N65" s="14"/>
      <c r="O65" s="14"/>
      <c r="P65" s="37"/>
      <c r="Q65" s="14"/>
      <c r="R65" s="12"/>
    </row>
    <row r="66" spans="2:18" ht="15">
      <c r="B66" s="11"/>
      <c r="C66" s="14"/>
      <c r="D66" s="36"/>
      <c r="E66" s="14"/>
      <c r="F66" s="14"/>
      <c r="G66" s="14"/>
      <c r="H66" s="37"/>
      <c r="I66" s="14"/>
      <c r="J66" s="36"/>
      <c r="K66" s="14"/>
      <c r="L66" s="14"/>
      <c r="M66" s="14"/>
      <c r="N66" s="14"/>
      <c r="O66" s="14"/>
      <c r="P66" s="37"/>
      <c r="Q66" s="14"/>
      <c r="R66" s="12"/>
    </row>
    <row r="67" spans="2:18" ht="15">
      <c r="B67" s="11"/>
      <c r="C67" s="14"/>
      <c r="D67" s="36"/>
      <c r="E67" s="14"/>
      <c r="F67" s="14"/>
      <c r="G67" s="14"/>
      <c r="H67" s="37"/>
      <c r="I67" s="14"/>
      <c r="J67" s="36"/>
      <c r="K67" s="14"/>
      <c r="L67" s="14"/>
      <c r="M67" s="14"/>
      <c r="N67" s="14"/>
      <c r="O67" s="14"/>
      <c r="P67" s="37"/>
      <c r="Q67" s="14"/>
      <c r="R67" s="12"/>
    </row>
    <row r="68" spans="2:18" ht="15">
      <c r="B68" s="11"/>
      <c r="C68" s="14"/>
      <c r="D68" s="36"/>
      <c r="E68" s="14"/>
      <c r="F68" s="14"/>
      <c r="G68" s="14"/>
      <c r="H68" s="37"/>
      <c r="I68" s="14"/>
      <c r="J68" s="36"/>
      <c r="K68" s="14"/>
      <c r="L68" s="14"/>
      <c r="M68" s="14"/>
      <c r="N68" s="14"/>
      <c r="O68" s="14"/>
      <c r="P68" s="37"/>
      <c r="Q68" s="14"/>
      <c r="R68" s="12"/>
    </row>
    <row r="69" spans="2:18" ht="15">
      <c r="B69" s="11"/>
      <c r="C69" s="14"/>
      <c r="D69" s="36"/>
      <c r="E69" s="14"/>
      <c r="F69" s="14"/>
      <c r="G69" s="14"/>
      <c r="H69" s="37"/>
      <c r="I69" s="14"/>
      <c r="J69" s="36"/>
      <c r="K69" s="14"/>
      <c r="L69" s="14"/>
      <c r="M69" s="14"/>
      <c r="N69" s="14"/>
      <c r="O69" s="14"/>
      <c r="P69" s="37"/>
      <c r="Q69" s="14"/>
      <c r="R69" s="12"/>
    </row>
    <row r="70" spans="2:18" s="16" customFormat="1" ht="15">
      <c r="B70" s="17"/>
      <c r="C70" s="18"/>
      <c r="D70" s="38" t="s">
        <v>43</v>
      </c>
      <c r="E70" s="39"/>
      <c r="F70" s="39"/>
      <c r="G70" s="40" t="s">
        <v>44</v>
      </c>
      <c r="H70" s="41"/>
      <c r="I70" s="18"/>
      <c r="J70" s="38" t="s">
        <v>43</v>
      </c>
      <c r="K70" s="39"/>
      <c r="L70" s="39"/>
      <c r="M70" s="39"/>
      <c r="N70" s="40" t="s">
        <v>44</v>
      </c>
      <c r="O70" s="39"/>
      <c r="P70" s="41"/>
      <c r="Q70" s="18"/>
      <c r="R70" s="20"/>
    </row>
    <row r="71" spans="2:18" s="16" customFormat="1" ht="14.45" customHeight="1">
      <c r="B71" s="42"/>
      <c r="C71" s="43"/>
      <c r="D71" s="43"/>
      <c r="E71" s="43"/>
      <c r="F71" s="43"/>
      <c r="G71" s="43"/>
      <c r="H71" s="43"/>
      <c r="I71" s="43"/>
      <c r="J71" s="43"/>
      <c r="K71" s="43"/>
      <c r="L71" s="43"/>
      <c r="M71" s="43"/>
      <c r="N71" s="43"/>
      <c r="O71" s="43"/>
      <c r="P71" s="43"/>
      <c r="Q71" s="43"/>
      <c r="R71" s="44"/>
    </row>
    <row r="75" spans="2:18" s="16" customFormat="1" ht="6.95" customHeight="1">
      <c r="B75" s="45"/>
      <c r="C75" s="46"/>
      <c r="D75" s="46"/>
      <c r="E75" s="46"/>
      <c r="F75" s="46"/>
      <c r="G75" s="46"/>
      <c r="H75" s="46"/>
      <c r="I75" s="46"/>
      <c r="J75" s="46"/>
      <c r="K75" s="46"/>
      <c r="L75" s="46"/>
      <c r="M75" s="46"/>
      <c r="N75" s="46"/>
      <c r="O75" s="46"/>
      <c r="P75" s="46"/>
      <c r="Q75" s="46"/>
      <c r="R75" s="47"/>
    </row>
    <row r="76" spans="2:18" s="16" customFormat="1" ht="36.95" customHeight="1">
      <c r="B76" s="17"/>
      <c r="C76" s="598" t="s">
        <v>47</v>
      </c>
      <c r="D76" s="575"/>
      <c r="E76" s="575"/>
      <c r="F76" s="575"/>
      <c r="G76" s="575"/>
      <c r="H76" s="575"/>
      <c r="I76" s="575"/>
      <c r="J76" s="575"/>
      <c r="K76" s="575"/>
      <c r="L76" s="575"/>
      <c r="M76" s="575"/>
      <c r="N76" s="575"/>
      <c r="O76" s="575"/>
      <c r="P76" s="575"/>
      <c r="Q76" s="575"/>
      <c r="R76" s="20"/>
    </row>
    <row r="77" spans="2:18" s="16" customFormat="1" ht="6.95" customHeight="1">
      <c r="B77" s="17"/>
      <c r="C77" s="18"/>
      <c r="D77" s="18"/>
      <c r="E77" s="18"/>
      <c r="F77" s="18"/>
      <c r="G77" s="18"/>
      <c r="H77" s="18"/>
      <c r="I77" s="18"/>
      <c r="J77" s="18"/>
      <c r="K77" s="18"/>
      <c r="L77" s="18"/>
      <c r="M77" s="18"/>
      <c r="N77" s="18"/>
      <c r="O77" s="18"/>
      <c r="P77" s="18"/>
      <c r="Q77" s="18"/>
      <c r="R77" s="20"/>
    </row>
    <row r="78" spans="2:18" s="16" customFormat="1" ht="30" customHeight="1">
      <c r="B78" s="17"/>
      <c r="C78" s="15" t="s">
        <v>13</v>
      </c>
      <c r="D78" s="18"/>
      <c r="E78" s="18"/>
      <c r="F78" s="628" t="str">
        <f ca="1">F6</f>
        <v>Nemocnice Vyškov – Rekonstrukce sociálního zařízení  na poliklinice - dokončení</v>
      </c>
      <c r="G78" s="575"/>
      <c r="H78" s="575"/>
      <c r="I78" s="575"/>
      <c r="J78" s="575"/>
      <c r="K78" s="575"/>
      <c r="L78" s="575"/>
      <c r="M78" s="575"/>
      <c r="N78" s="575"/>
      <c r="O78" s="575"/>
      <c r="P78" s="575"/>
      <c r="Q78" s="18"/>
      <c r="R78" s="20"/>
    </row>
    <row r="79" spans="2:18" s="16" customFormat="1" ht="36.95" customHeight="1">
      <c r="B79" s="17"/>
      <c r="C79" s="48" t="s">
        <v>14</v>
      </c>
      <c r="D79" s="18"/>
      <c r="E79" s="18"/>
      <c r="F79" s="586" t="str">
        <f>F7</f>
        <v xml:space="preserve">04 - 2NP - Stavební část 2NP  </v>
      </c>
      <c r="G79" s="575"/>
      <c r="H79" s="575"/>
      <c r="I79" s="575"/>
      <c r="J79" s="575"/>
      <c r="K79" s="575"/>
      <c r="L79" s="575"/>
      <c r="M79" s="575"/>
      <c r="N79" s="575"/>
      <c r="O79" s="575"/>
      <c r="P79" s="575"/>
      <c r="Q79" s="18"/>
      <c r="R79" s="20"/>
    </row>
    <row r="80" spans="2:18" s="16" customFormat="1" ht="6.95" customHeight="1">
      <c r="B80" s="17"/>
      <c r="C80" s="18"/>
      <c r="D80" s="18"/>
      <c r="E80" s="18"/>
      <c r="F80" s="18"/>
      <c r="G80" s="18"/>
      <c r="H80" s="18"/>
      <c r="I80" s="18"/>
      <c r="J80" s="18"/>
      <c r="K80" s="18"/>
      <c r="L80" s="18"/>
      <c r="M80" s="18"/>
      <c r="N80" s="18"/>
      <c r="O80" s="18"/>
      <c r="P80" s="18"/>
      <c r="Q80" s="18"/>
      <c r="R80" s="20"/>
    </row>
    <row r="81" spans="2:18" s="16" customFormat="1" ht="18" customHeight="1">
      <c r="B81" s="17"/>
      <c r="C81" s="15" t="s">
        <v>19</v>
      </c>
      <c r="D81" s="18"/>
      <c r="E81" s="18"/>
      <c r="F81" s="21" t="str">
        <f>F9</f>
        <v xml:space="preserve"> </v>
      </c>
      <c r="G81" s="18"/>
      <c r="H81" s="18"/>
      <c r="I81" s="18"/>
      <c r="J81" s="18"/>
      <c r="K81" s="15" t="s">
        <v>21</v>
      </c>
      <c r="L81" s="18"/>
      <c r="M81" s="629"/>
      <c r="N81" s="575"/>
      <c r="O81" s="575"/>
      <c r="P81" s="575"/>
      <c r="Q81" s="18"/>
      <c r="R81" s="20"/>
    </row>
    <row r="82" spans="2:18" s="16" customFormat="1" ht="6.95" customHeight="1">
      <c r="B82" s="17"/>
      <c r="C82" s="18"/>
      <c r="D82" s="18"/>
      <c r="E82" s="18"/>
      <c r="F82" s="18"/>
      <c r="G82" s="18"/>
      <c r="H82" s="18"/>
      <c r="I82" s="18"/>
      <c r="J82" s="18"/>
      <c r="K82" s="18"/>
      <c r="L82" s="18"/>
      <c r="M82" s="18"/>
      <c r="N82" s="18"/>
      <c r="O82" s="18"/>
      <c r="P82" s="18"/>
      <c r="Q82" s="18"/>
      <c r="R82" s="20"/>
    </row>
    <row r="83" spans="2:18" s="16" customFormat="1" ht="15">
      <c r="B83" s="17"/>
      <c r="C83" s="15" t="s">
        <v>22</v>
      </c>
      <c r="D83" s="18"/>
      <c r="E83" s="18"/>
      <c r="F83" s="21" t="str">
        <f>E12</f>
        <v xml:space="preserve"> </v>
      </c>
      <c r="G83" s="18"/>
      <c r="H83" s="18"/>
      <c r="I83" s="18"/>
      <c r="J83" s="18"/>
      <c r="K83" s="15" t="s">
        <v>26</v>
      </c>
      <c r="L83" s="18"/>
      <c r="M83" s="608" t="str">
        <f>E18</f>
        <v xml:space="preserve"> </v>
      </c>
      <c r="N83" s="575"/>
      <c r="O83" s="575"/>
      <c r="P83" s="575"/>
      <c r="Q83" s="575"/>
      <c r="R83" s="20"/>
    </row>
    <row r="84" spans="2:18" s="16" customFormat="1" ht="14.45" customHeight="1">
      <c r="B84" s="17"/>
      <c r="C84" s="15" t="s">
        <v>25</v>
      </c>
      <c r="D84" s="18"/>
      <c r="E84" s="18"/>
      <c r="F84" s="21" t="str">
        <f>IF(E15="","",E15)</f>
        <v>Vyplň údaj</v>
      </c>
      <c r="G84" s="18"/>
      <c r="H84" s="18"/>
      <c r="I84" s="18"/>
      <c r="J84" s="18"/>
      <c r="K84" s="15" t="s">
        <v>27</v>
      </c>
      <c r="L84" s="18"/>
      <c r="M84" s="608" t="str">
        <f>E21</f>
        <v xml:space="preserve"> </v>
      </c>
      <c r="N84" s="575"/>
      <c r="O84" s="575"/>
      <c r="P84" s="575"/>
      <c r="Q84" s="575"/>
      <c r="R84" s="20"/>
    </row>
    <row r="85" spans="2:18" s="16" customFormat="1" ht="10.35" customHeight="1">
      <c r="B85" s="17"/>
      <c r="C85" s="18"/>
      <c r="D85" s="18"/>
      <c r="E85" s="18"/>
      <c r="F85" s="18"/>
      <c r="G85" s="18"/>
      <c r="H85" s="18"/>
      <c r="I85" s="18"/>
      <c r="J85" s="18"/>
      <c r="K85" s="18"/>
      <c r="L85" s="18"/>
      <c r="M85" s="18"/>
      <c r="N85" s="18"/>
      <c r="O85" s="18"/>
      <c r="P85" s="18"/>
      <c r="Q85" s="18"/>
      <c r="R85" s="20"/>
    </row>
    <row r="86" spans="2:18" s="16" customFormat="1" ht="29.25" customHeight="1">
      <c r="B86" s="17"/>
      <c r="C86" s="641" t="s">
        <v>48</v>
      </c>
      <c r="D86" s="627"/>
      <c r="E86" s="627"/>
      <c r="F86" s="627"/>
      <c r="G86" s="627"/>
      <c r="H86" s="29"/>
      <c r="I86" s="29"/>
      <c r="J86" s="29"/>
      <c r="K86" s="29"/>
      <c r="L86" s="29"/>
      <c r="M86" s="29"/>
      <c r="N86" s="641" t="s">
        <v>49</v>
      </c>
      <c r="O86" s="575"/>
      <c r="P86" s="575"/>
      <c r="Q86" s="575"/>
      <c r="R86" s="20"/>
    </row>
    <row r="87" spans="2:18" s="16" customFormat="1" ht="10.35" customHeight="1">
      <c r="B87" s="17"/>
      <c r="C87" s="18"/>
      <c r="D87" s="18"/>
      <c r="E87" s="18"/>
      <c r="F87" s="18"/>
      <c r="G87" s="18"/>
      <c r="H87" s="18"/>
      <c r="I87" s="18"/>
      <c r="J87" s="18"/>
      <c r="K87" s="18"/>
      <c r="L87" s="18"/>
      <c r="M87" s="18"/>
      <c r="N87" s="18"/>
      <c r="O87" s="18"/>
      <c r="P87" s="18"/>
      <c r="Q87" s="18"/>
      <c r="R87" s="20"/>
    </row>
    <row r="88" spans="2:47" s="16" customFormat="1" ht="29.25" customHeight="1">
      <c r="B88" s="17"/>
      <c r="C88" s="49" t="s">
        <v>50</v>
      </c>
      <c r="D88" s="18"/>
      <c r="E88" s="18"/>
      <c r="F88" s="18"/>
      <c r="G88" s="18"/>
      <c r="H88" s="18"/>
      <c r="I88" s="18"/>
      <c r="J88" s="18"/>
      <c r="K88" s="18"/>
      <c r="L88" s="18"/>
      <c r="M88" s="18"/>
      <c r="N88" s="574">
        <f ca="1">N89+N101+N111+N114</f>
        <v>0</v>
      </c>
      <c r="O88" s="575"/>
      <c r="P88" s="575"/>
      <c r="Q88" s="575"/>
      <c r="R88" s="20"/>
      <c r="AU88" s="7" t="s">
        <v>51</v>
      </c>
    </row>
    <row r="89" spans="2:18" s="50" customFormat="1" ht="24.95" customHeight="1">
      <c r="B89" s="51"/>
      <c r="C89" s="52"/>
      <c r="D89" s="53" t="s">
        <v>390</v>
      </c>
      <c r="E89" s="52"/>
      <c r="F89" s="52"/>
      <c r="G89" s="52"/>
      <c r="H89" s="52"/>
      <c r="I89" s="52"/>
      <c r="J89" s="52"/>
      <c r="K89" s="52"/>
      <c r="L89" s="52"/>
      <c r="M89" s="52"/>
      <c r="N89" s="631">
        <f>N90+N91+N92+N93+N94+N95+N96+N97+N98+N99+N100</f>
        <v>0</v>
      </c>
      <c r="O89" s="634"/>
      <c r="P89" s="634"/>
      <c r="Q89" s="634"/>
      <c r="R89" s="54"/>
    </row>
    <row r="90" spans="2:18" s="55" customFormat="1" ht="19.9" customHeight="1">
      <c r="B90" s="56"/>
      <c r="C90" s="57"/>
      <c r="D90" s="58" t="s">
        <v>53</v>
      </c>
      <c r="E90" s="57"/>
      <c r="F90" s="57"/>
      <c r="G90" s="57"/>
      <c r="H90" s="57"/>
      <c r="I90" s="57"/>
      <c r="J90" s="57"/>
      <c r="K90" s="57"/>
      <c r="L90" s="57"/>
      <c r="M90" s="57"/>
      <c r="N90" s="577">
        <f>N143</f>
        <v>0</v>
      </c>
      <c r="O90" s="639"/>
      <c r="P90" s="639"/>
      <c r="Q90" s="639"/>
      <c r="R90" s="59"/>
    </row>
    <row r="91" spans="2:18" s="55" customFormat="1" ht="19.9" customHeight="1">
      <c r="B91" s="56"/>
      <c r="C91" s="57"/>
      <c r="D91" s="58" t="s">
        <v>54</v>
      </c>
      <c r="E91" s="57"/>
      <c r="F91" s="57"/>
      <c r="G91" s="57"/>
      <c r="H91" s="57"/>
      <c r="I91" s="57"/>
      <c r="J91" s="57"/>
      <c r="K91" s="57"/>
      <c r="L91" s="57"/>
      <c r="M91" s="57"/>
      <c r="N91" s="577">
        <f>N154</f>
        <v>0</v>
      </c>
      <c r="O91" s="639"/>
      <c r="P91" s="639"/>
      <c r="Q91" s="639"/>
      <c r="R91" s="59"/>
    </row>
    <row r="92" spans="2:18" s="55" customFormat="1" ht="19.9" customHeight="1">
      <c r="B92" s="56"/>
      <c r="C92" s="57"/>
      <c r="D92" s="58" t="s">
        <v>55</v>
      </c>
      <c r="E92" s="57"/>
      <c r="F92" s="57"/>
      <c r="G92" s="57"/>
      <c r="H92" s="57"/>
      <c r="I92" s="57"/>
      <c r="J92" s="57"/>
      <c r="K92" s="57"/>
      <c r="L92" s="57"/>
      <c r="M92" s="57"/>
      <c r="N92" s="577">
        <f>N160</f>
        <v>0</v>
      </c>
      <c r="O92" s="639"/>
      <c r="P92" s="639"/>
      <c r="Q92" s="639"/>
      <c r="R92" s="59"/>
    </row>
    <row r="93" spans="2:18" s="55" customFormat="1" ht="19.9" customHeight="1">
      <c r="B93" s="56"/>
      <c r="C93" s="57"/>
      <c r="D93" s="58" t="s">
        <v>56</v>
      </c>
      <c r="E93" s="57"/>
      <c r="F93" s="57"/>
      <c r="G93" s="57"/>
      <c r="H93" s="57"/>
      <c r="I93" s="57"/>
      <c r="J93" s="57"/>
      <c r="K93" s="57"/>
      <c r="L93" s="57"/>
      <c r="M93" s="57"/>
      <c r="N93" s="577">
        <f>N163</f>
        <v>0</v>
      </c>
      <c r="O93" s="639"/>
      <c r="P93" s="639"/>
      <c r="Q93" s="639"/>
      <c r="R93" s="59"/>
    </row>
    <row r="94" spans="2:18" s="55" customFormat="1" ht="19.9" customHeight="1">
      <c r="B94" s="56"/>
      <c r="C94" s="57"/>
      <c r="D94" s="58" t="s">
        <v>57</v>
      </c>
      <c r="E94" s="57"/>
      <c r="F94" s="57"/>
      <c r="G94" s="57"/>
      <c r="H94" s="57"/>
      <c r="I94" s="57"/>
      <c r="J94" s="57"/>
      <c r="K94" s="57"/>
      <c r="L94" s="57"/>
      <c r="M94" s="57"/>
      <c r="N94" s="577">
        <f>N171</f>
        <v>0</v>
      </c>
      <c r="O94" s="639"/>
      <c r="P94" s="639"/>
      <c r="Q94" s="639"/>
      <c r="R94" s="59"/>
    </row>
    <row r="95" spans="2:18" s="55" customFormat="1" ht="19.9" customHeight="1">
      <c r="B95" s="56"/>
      <c r="C95" s="57"/>
      <c r="D95" s="58" t="s">
        <v>58</v>
      </c>
      <c r="E95" s="57"/>
      <c r="F95" s="57"/>
      <c r="G95" s="57"/>
      <c r="H95" s="57"/>
      <c r="I95" s="57"/>
      <c r="J95" s="57"/>
      <c r="K95" s="57"/>
      <c r="L95" s="57"/>
      <c r="M95" s="57"/>
      <c r="N95" s="577">
        <f>N176</f>
        <v>0</v>
      </c>
      <c r="O95" s="639"/>
      <c r="P95" s="639"/>
      <c r="Q95" s="639"/>
      <c r="R95" s="59"/>
    </row>
    <row r="96" spans="2:18" s="55" customFormat="1" ht="19.9" customHeight="1">
      <c r="B96" s="56"/>
      <c r="C96" s="57"/>
      <c r="D96" s="58" t="s">
        <v>59</v>
      </c>
      <c r="E96" s="57"/>
      <c r="F96" s="57"/>
      <c r="G96" s="57"/>
      <c r="H96" s="57"/>
      <c r="I96" s="57"/>
      <c r="J96" s="57"/>
      <c r="K96" s="57"/>
      <c r="L96" s="57"/>
      <c r="M96" s="57"/>
      <c r="N96" s="577">
        <f>N178</f>
        <v>0</v>
      </c>
      <c r="O96" s="639"/>
      <c r="P96" s="639"/>
      <c r="Q96" s="639"/>
      <c r="R96" s="59"/>
    </row>
    <row r="97" spans="2:18" s="55" customFormat="1" ht="19.9" customHeight="1">
      <c r="B97" s="56"/>
      <c r="C97" s="57"/>
      <c r="D97" s="58" t="s">
        <v>60</v>
      </c>
      <c r="E97" s="57"/>
      <c r="F97" s="57"/>
      <c r="G97" s="57"/>
      <c r="H97" s="57"/>
      <c r="I97" s="57"/>
      <c r="J97" s="57"/>
      <c r="K97" s="57"/>
      <c r="L97" s="57"/>
      <c r="M97" s="57"/>
      <c r="N97" s="577">
        <f>N180</f>
        <v>0</v>
      </c>
      <c r="O97" s="639"/>
      <c r="P97" s="639"/>
      <c r="Q97" s="639"/>
      <c r="R97" s="59"/>
    </row>
    <row r="98" spans="2:18" s="55" customFormat="1" ht="19.9" customHeight="1">
      <c r="B98" s="56"/>
      <c r="C98" s="57"/>
      <c r="D98" s="58" t="s">
        <v>61</v>
      </c>
      <c r="E98" s="57"/>
      <c r="F98" s="57"/>
      <c r="G98" s="57"/>
      <c r="H98" s="57"/>
      <c r="I98" s="57"/>
      <c r="J98" s="57"/>
      <c r="K98" s="57"/>
      <c r="L98" s="57"/>
      <c r="M98" s="57"/>
      <c r="N98" s="577">
        <f>N182</f>
        <v>0</v>
      </c>
      <c r="O98" s="639"/>
      <c r="P98" s="639"/>
      <c r="Q98" s="639"/>
      <c r="R98" s="59"/>
    </row>
    <row r="99" spans="2:18" s="55" customFormat="1" ht="19.9" customHeight="1">
      <c r="B99" s="56"/>
      <c r="C99" s="57"/>
      <c r="D99" s="58" t="s">
        <v>62</v>
      </c>
      <c r="E99" s="57"/>
      <c r="F99" s="57"/>
      <c r="G99" s="57"/>
      <c r="H99" s="57"/>
      <c r="I99" s="57"/>
      <c r="J99" s="57"/>
      <c r="K99" s="57"/>
      <c r="L99" s="57"/>
      <c r="M99" s="57"/>
      <c r="N99" s="577">
        <f>N189</f>
        <v>0</v>
      </c>
      <c r="O99" s="639"/>
      <c r="P99" s="639"/>
      <c r="Q99" s="639"/>
      <c r="R99" s="59"/>
    </row>
    <row r="100" spans="2:18" s="55" customFormat="1" ht="19.9" customHeight="1">
      <c r="B100" s="56"/>
      <c r="C100" s="57"/>
      <c r="D100" s="58" t="s">
        <v>63</v>
      </c>
      <c r="E100" s="57"/>
      <c r="F100" s="57"/>
      <c r="G100" s="57"/>
      <c r="H100" s="57"/>
      <c r="I100" s="57"/>
      <c r="J100" s="57"/>
      <c r="K100" s="57"/>
      <c r="L100" s="57"/>
      <c r="M100" s="57"/>
      <c r="N100" s="577">
        <f>N200</f>
        <v>0</v>
      </c>
      <c r="O100" s="639"/>
      <c r="P100" s="639"/>
      <c r="Q100" s="639"/>
      <c r="R100" s="59"/>
    </row>
    <row r="101" spans="2:18" s="50" customFormat="1" ht="24.95" customHeight="1">
      <c r="B101" s="51"/>
      <c r="C101" s="52"/>
      <c r="D101" s="53" t="s">
        <v>64</v>
      </c>
      <c r="E101" s="52"/>
      <c r="F101" s="52"/>
      <c r="G101" s="52"/>
      <c r="H101" s="52"/>
      <c r="I101" s="52"/>
      <c r="J101" s="52"/>
      <c r="K101" s="52"/>
      <c r="L101" s="52"/>
      <c r="M101" s="52"/>
      <c r="N101" s="631">
        <f ca="1">N102+N103+N104+N105+N106+N107+N108+N109+N110</f>
        <v>0</v>
      </c>
      <c r="O101" s="634"/>
      <c r="P101" s="634"/>
      <c r="Q101" s="634"/>
      <c r="R101" s="54"/>
    </row>
    <row r="102" spans="2:18" s="55" customFormat="1" ht="19.9" customHeight="1">
      <c r="B102" s="56"/>
      <c r="C102" s="57"/>
      <c r="D102" s="58" t="s">
        <v>65</v>
      </c>
      <c r="E102" s="57"/>
      <c r="F102" s="57"/>
      <c r="G102" s="57"/>
      <c r="H102" s="57"/>
      <c r="I102" s="57"/>
      <c r="J102" s="57"/>
      <c r="K102" s="57"/>
      <c r="L102" s="57"/>
      <c r="M102" s="57"/>
      <c r="N102" s="577">
        <f>N203</f>
        <v>0</v>
      </c>
      <c r="O102" s="639"/>
      <c r="P102" s="639"/>
      <c r="Q102" s="639"/>
      <c r="R102" s="59"/>
    </row>
    <row r="103" spans="2:18" s="55" customFormat="1" ht="19.9" customHeight="1">
      <c r="B103" s="56"/>
      <c r="C103" s="57"/>
      <c r="D103" s="58" t="s">
        <v>66</v>
      </c>
      <c r="E103" s="57"/>
      <c r="F103" s="57"/>
      <c r="G103" s="57"/>
      <c r="H103" s="57"/>
      <c r="I103" s="57"/>
      <c r="J103" s="57"/>
      <c r="K103" s="57"/>
      <c r="L103" s="57"/>
      <c r="M103" s="57"/>
      <c r="N103" s="577">
        <f>N206</f>
        <v>0</v>
      </c>
      <c r="O103" s="639"/>
      <c r="P103" s="639"/>
      <c r="Q103" s="639"/>
      <c r="R103" s="59"/>
    </row>
    <row r="104" spans="2:18" s="55" customFormat="1" ht="19.9" customHeight="1">
      <c r="B104" s="56"/>
      <c r="C104" s="57"/>
      <c r="D104" s="58" t="s">
        <v>67</v>
      </c>
      <c r="E104" s="57"/>
      <c r="F104" s="57"/>
      <c r="G104" s="57"/>
      <c r="H104" s="57"/>
      <c r="I104" s="57"/>
      <c r="J104" s="57"/>
      <c r="K104" s="57"/>
      <c r="L104" s="57"/>
      <c r="M104" s="57"/>
      <c r="N104" s="577">
        <f ca="1">N212</f>
        <v>0</v>
      </c>
      <c r="O104" s="639"/>
      <c r="P104" s="639"/>
      <c r="Q104" s="639"/>
      <c r="R104" s="59"/>
    </row>
    <row r="105" spans="2:18" s="55" customFormat="1" ht="19.9" customHeight="1">
      <c r="B105" s="56"/>
      <c r="C105" s="57"/>
      <c r="D105" s="58" t="s">
        <v>68</v>
      </c>
      <c r="E105" s="57"/>
      <c r="F105" s="57"/>
      <c r="G105" s="57"/>
      <c r="H105" s="57"/>
      <c r="I105" s="57"/>
      <c r="J105" s="57"/>
      <c r="K105" s="57"/>
      <c r="L105" s="57"/>
      <c r="M105" s="57"/>
      <c r="N105" s="577">
        <f>N214</f>
        <v>0</v>
      </c>
      <c r="O105" s="639"/>
      <c r="P105" s="639"/>
      <c r="Q105" s="639"/>
      <c r="R105" s="59"/>
    </row>
    <row r="106" spans="2:18" s="55" customFormat="1" ht="19.9" customHeight="1">
      <c r="B106" s="56"/>
      <c r="C106" s="57"/>
      <c r="D106" s="58" t="s">
        <v>69</v>
      </c>
      <c r="E106" s="57"/>
      <c r="F106" s="57"/>
      <c r="G106" s="57"/>
      <c r="H106" s="57"/>
      <c r="I106" s="57"/>
      <c r="J106" s="57"/>
      <c r="K106" s="57"/>
      <c r="L106" s="57"/>
      <c r="M106" s="57"/>
      <c r="N106" s="577">
        <f>N221</f>
        <v>0</v>
      </c>
      <c r="O106" s="639"/>
      <c r="P106" s="639"/>
      <c r="Q106" s="639"/>
      <c r="R106" s="59"/>
    </row>
    <row r="107" spans="2:18" s="55" customFormat="1" ht="19.9" customHeight="1">
      <c r="B107" s="56"/>
      <c r="C107" s="57"/>
      <c r="D107" s="58" t="s">
        <v>70</v>
      </c>
      <c r="E107" s="57"/>
      <c r="F107" s="57"/>
      <c r="G107" s="57"/>
      <c r="H107" s="57"/>
      <c r="I107" s="57"/>
      <c r="J107" s="57"/>
      <c r="K107" s="57"/>
      <c r="L107" s="57"/>
      <c r="M107" s="57"/>
      <c r="N107" s="577">
        <f>N231</f>
        <v>0</v>
      </c>
      <c r="O107" s="639"/>
      <c r="P107" s="639"/>
      <c r="Q107" s="639"/>
      <c r="R107" s="59"/>
    </row>
    <row r="108" spans="2:18" s="55" customFormat="1" ht="19.9" customHeight="1">
      <c r="B108" s="56"/>
      <c r="C108" s="57"/>
      <c r="D108" s="58" t="s">
        <v>71</v>
      </c>
      <c r="E108" s="57"/>
      <c r="F108" s="57"/>
      <c r="G108" s="57"/>
      <c r="H108" s="57"/>
      <c r="I108" s="57"/>
      <c r="J108" s="57"/>
      <c r="K108" s="57"/>
      <c r="L108" s="57"/>
      <c r="M108" s="57"/>
      <c r="N108" s="577">
        <f>N236</f>
        <v>0</v>
      </c>
      <c r="O108" s="639"/>
      <c r="P108" s="639"/>
      <c r="Q108" s="639"/>
      <c r="R108" s="59"/>
    </row>
    <row r="109" spans="2:18" s="55" customFormat="1" ht="19.9" customHeight="1">
      <c r="B109" s="56"/>
      <c r="C109" s="57"/>
      <c r="D109" s="58" t="s">
        <v>72</v>
      </c>
      <c r="E109" s="57"/>
      <c r="F109" s="57"/>
      <c r="G109" s="57"/>
      <c r="H109" s="57"/>
      <c r="I109" s="57"/>
      <c r="J109" s="57"/>
      <c r="K109" s="57"/>
      <c r="L109" s="57"/>
      <c r="M109" s="57"/>
      <c r="N109" s="577">
        <f>N238</f>
        <v>0</v>
      </c>
      <c r="O109" s="639"/>
      <c r="P109" s="639"/>
      <c r="Q109" s="639"/>
      <c r="R109" s="59"/>
    </row>
    <row r="110" spans="2:18" s="55" customFormat="1" ht="19.9" customHeight="1">
      <c r="B110" s="56"/>
      <c r="C110" s="57"/>
      <c r="D110" s="58" t="s">
        <v>73</v>
      </c>
      <c r="E110" s="57"/>
      <c r="F110" s="57"/>
      <c r="G110" s="57"/>
      <c r="H110" s="57"/>
      <c r="I110" s="57"/>
      <c r="J110" s="57"/>
      <c r="K110" s="57"/>
      <c r="L110" s="57"/>
      <c r="M110" s="57"/>
      <c r="N110" s="577">
        <f ca="1">N242</f>
        <v>0</v>
      </c>
      <c r="O110" s="639"/>
      <c r="P110" s="639"/>
      <c r="Q110" s="639"/>
      <c r="R110" s="59"/>
    </row>
    <row r="111" spans="2:18" s="50" customFormat="1" ht="24.95" customHeight="1">
      <c r="B111" s="51"/>
      <c r="C111" s="52"/>
      <c r="D111" s="53" t="s">
        <v>74</v>
      </c>
      <c r="E111" s="52"/>
      <c r="F111" s="52"/>
      <c r="G111" s="52"/>
      <c r="H111" s="52"/>
      <c r="I111" s="52"/>
      <c r="J111" s="52"/>
      <c r="K111" s="52"/>
      <c r="L111" s="52"/>
      <c r="M111" s="52"/>
      <c r="N111" s="631">
        <f ca="1">N112+N113</f>
        <v>0</v>
      </c>
      <c r="O111" s="634"/>
      <c r="P111" s="634"/>
      <c r="Q111" s="634"/>
      <c r="R111" s="54"/>
    </row>
    <row r="112" spans="2:18" s="55" customFormat="1" ht="19.9" customHeight="1">
      <c r="B112" s="56"/>
      <c r="C112" s="57"/>
      <c r="D112" s="58" t="s">
        <v>75</v>
      </c>
      <c r="E112" s="57"/>
      <c r="F112" s="57"/>
      <c r="G112" s="57"/>
      <c r="H112" s="57"/>
      <c r="I112" s="57"/>
      <c r="J112" s="57"/>
      <c r="K112" s="57"/>
      <c r="L112" s="57"/>
      <c r="M112" s="57"/>
      <c r="N112" s="577">
        <f ca="1">N251</f>
        <v>0</v>
      </c>
      <c r="O112" s="639"/>
      <c r="P112" s="639"/>
      <c r="Q112" s="639"/>
      <c r="R112" s="59"/>
    </row>
    <row r="113" spans="2:18" s="55" customFormat="1" ht="19.9" customHeight="1">
      <c r="B113" s="56"/>
      <c r="C113" s="57"/>
      <c r="D113" s="58" t="s">
        <v>76</v>
      </c>
      <c r="E113" s="57"/>
      <c r="F113" s="57"/>
      <c r="G113" s="57"/>
      <c r="H113" s="57"/>
      <c r="I113" s="57"/>
      <c r="J113" s="57"/>
      <c r="K113" s="57"/>
      <c r="L113" s="57"/>
      <c r="M113" s="57"/>
      <c r="N113" s="577">
        <f ca="1">N253</f>
        <v>0</v>
      </c>
      <c r="O113" s="639"/>
      <c r="P113" s="639"/>
      <c r="Q113" s="639"/>
      <c r="R113" s="59"/>
    </row>
    <row r="114" spans="2:18" s="50" customFormat="1" ht="24.95" customHeight="1">
      <c r="B114" s="51"/>
      <c r="C114" s="52"/>
      <c r="D114" s="53" t="s">
        <v>77</v>
      </c>
      <c r="E114" s="52"/>
      <c r="F114" s="52"/>
      <c r="G114" s="52"/>
      <c r="H114" s="52"/>
      <c r="I114" s="52"/>
      <c r="J114" s="52"/>
      <c r="K114" s="52"/>
      <c r="L114" s="52"/>
      <c r="M114" s="52"/>
      <c r="N114" s="631">
        <f>N255</f>
        <v>0</v>
      </c>
      <c r="O114" s="634"/>
      <c r="P114" s="634"/>
      <c r="Q114" s="634"/>
      <c r="R114" s="54"/>
    </row>
    <row r="115" spans="2:18" s="16" customFormat="1" ht="21.75" customHeight="1">
      <c r="B115" s="17"/>
      <c r="C115" s="18"/>
      <c r="D115" s="18"/>
      <c r="E115" s="18"/>
      <c r="F115" s="18"/>
      <c r="G115" s="18"/>
      <c r="H115" s="18"/>
      <c r="I115" s="18"/>
      <c r="J115" s="18"/>
      <c r="K115" s="18"/>
      <c r="L115" s="18"/>
      <c r="M115" s="18"/>
      <c r="N115" s="18"/>
      <c r="O115" s="18"/>
      <c r="P115" s="18"/>
      <c r="Q115" s="18"/>
      <c r="R115" s="20"/>
    </row>
    <row r="116" spans="2:21" s="16" customFormat="1" ht="29.25" customHeight="1">
      <c r="B116" s="17"/>
      <c r="C116" s="49"/>
      <c r="D116" s="18"/>
      <c r="E116" s="18"/>
      <c r="F116" s="18"/>
      <c r="G116" s="18"/>
      <c r="H116" s="18"/>
      <c r="I116" s="18"/>
      <c r="J116" s="18"/>
      <c r="K116" s="18"/>
      <c r="L116" s="18"/>
      <c r="M116" s="18"/>
      <c r="N116" s="635"/>
      <c r="O116" s="575"/>
      <c r="P116" s="575"/>
      <c r="Q116" s="575"/>
      <c r="R116" s="20"/>
      <c r="T116" s="60"/>
      <c r="U116" s="61" t="s">
        <v>32</v>
      </c>
    </row>
    <row r="117" spans="2:65" s="16" customFormat="1" ht="18" customHeight="1">
      <c r="B117" s="62"/>
      <c r="C117" s="63"/>
      <c r="D117" s="579"/>
      <c r="E117" s="636"/>
      <c r="F117" s="636"/>
      <c r="G117" s="636"/>
      <c r="H117" s="636"/>
      <c r="I117" s="63"/>
      <c r="J117" s="63"/>
      <c r="K117" s="63"/>
      <c r="L117" s="63"/>
      <c r="M117" s="63"/>
      <c r="N117" s="576"/>
      <c r="O117" s="636"/>
      <c r="P117" s="636"/>
      <c r="Q117" s="636"/>
      <c r="R117" s="64"/>
      <c r="S117" s="65"/>
      <c r="T117" s="66"/>
      <c r="U117" s="67" t="s">
        <v>33</v>
      </c>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9" t="s">
        <v>79</v>
      </c>
      <c r="AZ117" s="68"/>
      <c r="BA117" s="68"/>
      <c r="BB117" s="68"/>
      <c r="BC117" s="68"/>
      <c r="BD117" s="68"/>
      <c r="BE117" s="70">
        <f aca="true" t="shared" si="0" ref="BE117:BE122">IF(U117="základní",N117,0)</f>
        <v>0</v>
      </c>
      <c r="BF117" s="70">
        <f aca="true" t="shared" si="1" ref="BF117:BF122">IF(U117="snížená",N117,0)</f>
        <v>0</v>
      </c>
      <c r="BG117" s="70">
        <f aca="true" t="shared" si="2" ref="BG117:BG122">IF(U117="zákl. přenesená",N117,0)</f>
        <v>0</v>
      </c>
      <c r="BH117" s="70">
        <f aca="true" t="shared" si="3" ref="BH117:BH122">IF(U117="sníž. přenesená",N117,0)</f>
        <v>0</v>
      </c>
      <c r="BI117" s="70">
        <f aca="true" t="shared" si="4" ref="BI117:BI122">IF(U117="nulová",N117,0)</f>
        <v>0</v>
      </c>
      <c r="BJ117" s="69" t="s">
        <v>80</v>
      </c>
      <c r="BK117" s="68"/>
      <c r="BL117" s="68"/>
      <c r="BM117" s="68"/>
    </row>
    <row r="118" spans="2:65" s="16" customFormat="1" ht="18" customHeight="1">
      <c r="B118" s="62"/>
      <c r="C118" s="63"/>
      <c r="D118" s="579"/>
      <c r="E118" s="636"/>
      <c r="F118" s="636"/>
      <c r="G118" s="636"/>
      <c r="H118" s="636"/>
      <c r="I118" s="63"/>
      <c r="J118" s="63"/>
      <c r="K118" s="63"/>
      <c r="L118" s="63"/>
      <c r="M118" s="63"/>
      <c r="N118" s="576"/>
      <c r="O118" s="636"/>
      <c r="P118" s="636"/>
      <c r="Q118" s="636"/>
      <c r="R118" s="64"/>
      <c r="S118" s="65"/>
      <c r="T118" s="66"/>
      <c r="U118" s="67" t="s">
        <v>33</v>
      </c>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9" t="s">
        <v>79</v>
      </c>
      <c r="AZ118" s="68"/>
      <c r="BA118" s="68"/>
      <c r="BB118" s="68"/>
      <c r="BC118" s="68"/>
      <c r="BD118" s="68"/>
      <c r="BE118" s="70">
        <f t="shared" si="0"/>
        <v>0</v>
      </c>
      <c r="BF118" s="70">
        <f t="shared" si="1"/>
        <v>0</v>
      </c>
      <c r="BG118" s="70">
        <f t="shared" si="2"/>
        <v>0</v>
      </c>
      <c r="BH118" s="70">
        <f t="shared" si="3"/>
        <v>0</v>
      </c>
      <c r="BI118" s="70">
        <f t="shared" si="4"/>
        <v>0</v>
      </c>
      <c r="BJ118" s="69" t="s">
        <v>80</v>
      </c>
      <c r="BK118" s="68"/>
      <c r="BL118" s="68"/>
      <c r="BM118" s="68"/>
    </row>
    <row r="119" spans="2:65" s="16" customFormat="1" ht="18" customHeight="1">
      <c r="B119" s="62"/>
      <c r="C119" s="63"/>
      <c r="D119" s="579"/>
      <c r="E119" s="636"/>
      <c r="F119" s="636"/>
      <c r="G119" s="636"/>
      <c r="H119" s="636"/>
      <c r="I119" s="63"/>
      <c r="J119" s="63"/>
      <c r="K119" s="63"/>
      <c r="L119" s="63"/>
      <c r="M119" s="63"/>
      <c r="N119" s="576"/>
      <c r="O119" s="636"/>
      <c r="P119" s="636"/>
      <c r="Q119" s="636"/>
      <c r="R119" s="64"/>
      <c r="S119" s="65"/>
      <c r="T119" s="66"/>
      <c r="U119" s="67" t="s">
        <v>33</v>
      </c>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9" t="s">
        <v>79</v>
      </c>
      <c r="AZ119" s="68"/>
      <c r="BA119" s="68"/>
      <c r="BB119" s="68"/>
      <c r="BC119" s="68"/>
      <c r="BD119" s="68"/>
      <c r="BE119" s="70">
        <f t="shared" si="0"/>
        <v>0</v>
      </c>
      <c r="BF119" s="70">
        <f t="shared" si="1"/>
        <v>0</v>
      </c>
      <c r="BG119" s="70">
        <f t="shared" si="2"/>
        <v>0</v>
      </c>
      <c r="BH119" s="70">
        <f t="shared" si="3"/>
        <v>0</v>
      </c>
      <c r="BI119" s="70">
        <f t="shared" si="4"/>
        <v>0</v>
      </c>
      <c r="BJ119" s="69" t="s">
        <v>80</v>
      </c>
      <c r="BK119" s="68"/>
      <c r="BL119" s="68"/>
      <c r="BM119" s="68"/>
    </row>
    <row r="120" spans="2:65" s="16" customFormat="1" ht="18" customHeight="1">
      <c r="B120" s="62"/>
      <c r="C120" s="63"/>
      <c r="D120" s="579"/>
      <c r="E120" s="636"/>
      <c r="F120" s="636"/>
      <c r="G120" s="636"/>
      <c r="H120" s="636"/>
      <c r="I120" s="63"/>
      <c r="J120" s="63"/>
      <c r="K120" s="63"/>
      <c r="L120" s="63"/>
      <c r="M120" s="63"/>
      <c r="N120" s="576"/>
      <c r="O120" s="636"/>
      <c r="P120" s="636"/>
      <c r="Q120" s="636"/>
      <c r="R120" s="64"/>
      <c r="S120" s="65"/>
      <c r="T120" s="66"/>
      <c r="U120" s="67" t="s">
        <v>33</v>
      </c>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9" t="s">
        <v>79</v>
      </c>
      <c r="AZ120" s="68"/>
      <c r="BA120" s="68"/>
      <c r="BB120" s="68"/>
      <c r="BC120" s="68"/>
      <c r="BD120" s="68"/>
      <c r="BE120" s="70">
        <f t="shared" si="0"/>
        <v>0</v>
      </c>
      <c r="BF120" s="70">
        <f t="shared" si="1"/>
        <v>0</v>
      </c>
      <c r="BG120" s="70">
        <f t="shared" si="2"/>
        <v>0</v>
      </c>
      <c r="BH120" s="70">
        <f t="shared" si="3"/>
        <v>0</v>
      </c>
      <c r="BI120" s="70">
        <f t="shared" si="4"/>
        <v>0</v>
      </c>
      <c r="BJ120" s="69" t="s">
        <v>80</v>
      </c>
      <c r="BK120" s="68"/>
      <c r="BL120" s="68"/>
      <c r="BM120" s="68"/>
    </row>
    <row r="121" spans="2:65" s="16" customFormat="1" ht="18" customHeight="1">
      <c r="B121" s="62"/>
      <c r="C121" s="63"/>
      <c r="D121" s="579"/>
      <c r="E121" s="636"/>
      <c r="F121" s="636"/>
      <c r="G121" s="636"/>
      <c r="H121" s="636"/>
      <c r="I121" s="63"/>
      <c r="J121" s="63"/>
      <c r="K121" s="63"/>
      <c r="L121" s="63"/>
      <c r="M121" s="63"/>
      <c r="N121" s="576"/>
      <c r="O121" s="636"/>
      <c r="P121" s="636"/>
      <c r="Q121" s="636"/>
      <c r="R121" s="64"/>
      <c r="S121" s="65"/>
      <c r="T121" s="66"/>
      <c r="U121" s="67" t="s">
        <v>33</v>
      </c>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9" t="s">
        <v>79</v>
      </c>
      <c r="AZ121" s="68"/>
      <c r="BA121" s="68"/>
      <c r="BB121" s="68"/>
      <c r="BC121" s="68"/>
      <c r="BD121" s="68"/>
      <c r="BE121" s="70">
        <f t="shared" si="0"/>
        <v>0</v>
      </c>
      <c r="BF121" s="70">
        <f t="shared" si="1"/>
        <v>0</v>
      </c>
      <c r="BG121" s="70">
        <f t="shared" si="2"/>
        <v>0</v>
      </c>
      <c r="BH121" s="70">
        <f t="shared" si="3"/>
        <v>0</v>
      </c>
      <c r="BI121" s="70">
        <f t="shared" si="4"/>
        <v>0</v>
      </c>
      <c r="BJ121" s="69" t="s">
        <v>80</v>
      </c>
      <c r="BK121" s="68"/>
      <c r="BL121" s="68"/>
      <c r="BM121" s="68"/>
    </row>
    <row r="122" spans="2:65" s="16" customFormat="1" ht="18" customHeight="1">
      <c r="B122" s="62"/>
      <c r="C122" s="63"/>
      <c r="D122" s="71"/>
      <c r="E122" s="63"/>
      <c r="F122" s="63"/>
      <c r="G122" s="63"/>
      <c r="H122" s="63"/>
      <c r="I122" s="63"/>
      <c r="J122" s="63"/>
      <c r="K122" s="63"/>
      <c r="L122" s="63"/>
      <c r="M122" s="63"/>
      <c r="N122" s="576"/>
      <c r="O122" s="636"/>
      <c r="P122" s="636"/>
      <c r="Q122" s="636"/>
      <c r="R122" s="64"/>
      <c r="S122" s="65"/>
      <c r="T122" s="72"/>
      <c r="U122" s="73" t="s">
        <v>33</v>
      </c>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9" t="s">
        <v>82</v>
      </c>
      <c r="AZ122" s="68"/>
      <c r="BA122" s="68"/>
      <c r="BB122" s="68"/>
      <c r="BC122" s="68"/>
      <c r="BD122" s="68"/>
      <c r="BE122" s="70">
        <f t="shared" si="0"/>
        <v>0</v>
      </c>
      <c r="BF122" s="70">
        <f t="shared" si="1"/>
        <v>0</v>
      </c>
      <c r="BG122" s="70">
        <f t="shared" si="2"/>
        <v>0</v>
      </c>
      <c r="BH122" s="70">
        <f t="shared" si="3"/>
        <v>0</v>
      </c>
      <c r="BI122" s="70">
        <f t="shared" si="4"/>
        <v>0</v>
      </c>
      <c r="BJ122" s="69" t="s">
        <v>80</v>
      </c>
      <c r="BK122" s="68"/>
      <c r="BL122" s="68"/>
      <c r="BM122" s="68"/>
    </row>
    <row r="123" spans="2:18" s="16" customFormat="1" ht="15">
      <c r="B123" s="17"/>
      <c r="C123" s="18"/>
      <c r="D123" s="18"/>
      <c r="E123" s="18"/>
      <c r="F123" s="18"/>
      <c r="G123" s="18"/>
      <c r="H123" s="18"/>
      <c r="I123" s="18"/>
      <c r="J123" s="18"/>
      <c r="K123" s="18"/>
      <c r="L123" s="18"/>
      <c r="M123" s="18"/>
      <c r="N123" s="18"/>
      <c r="O123" s="18"/>
      <c r="P123" s="18"/>
      <c r="Q123" s="18"/>
      <c r="R123" s="20"/>
    </row>
    <row r="124" spans="2:18" s="16" customFormat="1" ht="29.25" customHeight="1">
      <c r="B124" s="17"/>
      <c r="C124" s="74" t="s">
        <v>1280</v>
      </c>
      <c r="D124" s="29"/>
      <c r="E124" s="29"/>
      <c r="F124" s="29"/>
      <c r="G124" s="29"/>
      <c r="H124" s="29"/>
      <c r="I124" s="29"/>
      <c r="J124" s="29"/>
      <c r="K124" s="29"/>
      <c r="L124" s="578">
        <f ca="1">ROUND(SUM(N88+N116),2)</f>
        <v>0</v>
      </c>
      <c r="M124" s="627"/>
      <c r="N124" s="627"/>
      <c r="O124" s="627"/>
      <c r="P124" s="627"/>
      <c r="Q124" s="627"/>
      <c r="R124" s="20"/>
    </row>
    <row r="125" spans="2:18" s="16" customFormat="1" ht="6.95" customHeight="1">
      <c r="B125" s="42"/>
      <c r="C125" s="43"/>
      <c r="D125" s="43"/>
      <c r="E125" s="43"/>
      <c r="F125" s="43"/>
      <c r="G125" s="43"/>
      <c r="H125" s="43"/>
      <c r="I125" s="43"/>
      <c r="J125" s="43"/>
      <c r="K125" s="43"/>
      <c r="L125" s="43"/>
      <c r="M125" s="43"/>
      <c r="N125" s="43"/>
      <c r="O125" s="43"/>
      <c r="P125" s="43"/>
      <c r="Q125" s="43"/>
      <c r="R125" s="44"/>
    </row>
    <row r="129" spans="2:18" s="16" customFormat="1" ht="6.95" customHeight="1">
      <c r="B129" s="45"/>
      <c r="C129" s="46"/>
      <c r="D129" s="46"/>
      <c r="E129" s="46"/>
      <c r="F129" s="46"/>
      <c r="G129" s="46"/>
      <c r="H129" s="46"/>
      <c r="I129" s="46"/>
      <c r="J129" s="46"/>
      <c r="K129" s="46"/>
      <c r="L129" s="46"/>
      <c r="M129" s="46"/>
      <c r="N129" s="46"/>
      <c r="O129" s="46"/>
      <c r="P129" s="46"/>
      <c r="Q129" s="46"/>
      <c r="R129" s="47"/>
    </row>
    <row r="130" spans="2:18" s="16" customFormat="1" ht="36.95" customHeight="1">
      <c r="B130" s="17"/>
      <c r="C130" s="598" t="s">
        <v>83</v>
      </c>
      <c r="D130" s="575"/>
      <c r="E130" s="575"/>
      <c r="F130" s="575"/>
      <c r="G130" s="575"/>
      <c r="H130" s="575"/>
      <c r="I130" s="575"/>
      <c r="J130" s="575"/>
      <c r="K130" s="575"/>
      <c r="L130" s="575"/>
      <c r="M130" s="575"/>
      <c r="N130" s="575"/>
      <c r="O130" s="575"/>
      <c r="P130" s="575"/>
      <c r="Q130" s="575"/>
      <c r="R130" s="20"/>
    </row>
    <row r="131" spans="2:18" s="16" customFormat="1" ht="6.95" customHeight="1">
      <c r="B131" s="17"/>
      <c r="C131" s="18"/>
      <c r="D131" s="18"/>
      <c r="E131" s="18"/>
      <c r="F131" s="18"/>
      <c r="G131" s="18"/>
      <c r="H131" s="18"/>
      <c r="I131" s="18"/>
      <c r="J131" s="18"/>
      <c r="K131" s="18"/>
      <c r="L131" s="18"/>
      <c r="M131" s="18"/>
      <c r="N131" s="18"/>
      <c r="O131" s="18"/>
      <c r="P131" s="18"/>
      <c r="Q131" s="18"/>
      <c r="R131" s="20"/>
    </row>
    <row r="132" spans="2:18" s="16" customFormat="1" ht="30" customHeight="1">
      <c r="B132" s="17"/>
      <c r="C132" s="15" t="s">
        <v>13</v>
      </c>
      <c r="D132" s="18"/>
      <c r="E132" s="18"/>
      <c r="F132" s="628" t="str">
        <f ca="1">F6</f>
        <v>Nemocnice Vyškov – Rekonstrukce sociálního zařízení  na poliklinice - dokončení</v>
      </c>
      <c r="G132" s="575"/>
      <c r="H132" s="575"/>
      <c r="I132" s="575"/>
      <c r="J132" s="575"/>
      <c r="K132" s="575"/>
      <c r="L132" s="575"/>
      <c r="M132" s="575"/>
      <c r="N132" s="575"/>
      <c r="O132" s="575"/>
      <c r="P132" s="575"/>
      <c r="Q132" s="18"/>
      <c r="R132" s="20"/>
    </row>
    <row r="133" spans="2:18" s="16" customFormat="1" ht="36.95" customHeight="1">
      <c r="B133" s="17"/>
      <c r="C133" s="48" t="s">
        <v>14</v>
      </c>
      <c r="D133" s="18"/>
      <c r="E133" s="18"/>
      <c r="F133" s="586" t="str">
        <f>F7</f>
        <v xml:space="preserve">04 - 2NP - Stavební část 2NP  </v>
      </c>
      <c r="G133" s="575"/>
      <c r="H133" s="575"/>
      <c r="I133" s="575"/>
      <c r="J133" s="575"/>
      <c r="K133" s="575"/>
      <c r="L133" s="575"/>
      <c r="M133" s="575"/>
      <c r="N133" s="575"/>
      <c r="O133" s="575"/>
      <c r="P133" s="575"/>
      <c r="Q133" s="18"/>
      <c r="R133" s="20"/>
    </row>
    <row r="134" spans="2:18" s="16" customFormat="1" ht="6.95" customHeight="1">
      <c r="B134" s="17"/>
      <c r="C134" s="18"/>
      <c r="D134" s="18"/>
      <c r="E134" s="18"/>
      <c r="F134" s="18"/>
      <c r="G134" s="18"/>
      <c r="H134" s="18"/>
      <c r="I134" s="18"/>
      <c r="J134" s="18"/>
      <c r="K134" s="18"/>
      <c r="L134" s="18"/>
      <c r="M134" s="18"/>
      <c r="N134" s="18"/>
      <c r="O134" s="18"/>
      <c r="P134" s="18"/>
      <c r="Q134" s="18"/>
      <c r="R134" s="20"/>
    </row>
    <row r="135" spans="2:18" s="16" customFormat="1" ht="18" customHeight="1">
      <c r="B135" s="17"/>
      <c r="C135" s="15" t="s">
        <v>19</v>
      </c>
      <c r="D135" s="18"/>
      <c r="E135" s="18"/>
      <c r="F135" s="21" t="str">
        <f>F9</f>
        <v xml:space="preserve"> </v>
      </c>
      <c r="G135" s="18"/>
      <c r="H135" s="18"/>
      <c r="I135" s="18"/>
      <c r="J135" s="18"/>
      <c r="K135" s="15" t="s">
        <v>21</v>
      </c>
      <c r="L135" s="18"/>
      <c r="M135" s="629"/>
      <c r="N135" s="575"/>
      <c r="O135" s="575"/>
      <c r="P135" s="575"/>
      <c r="Q135" s="18"/>
      <c r="R135" s="20"/>
    </row>
    <row r="136" spans="2:18" s="16" customFormat="1" ht="6.95" customHeight="1">
      <c r="B136" s="17"/>
      <c r="C136" s="18"/>
      <c r="D136" s="18"/>
      <c r="E136" s="18"/>
      <c r="F136" s="18"/>
      <c r="G136" s="18"/>
      <c r="H136" s="18"/>
      <c r="I136" s="18"/>
      <c r="J136" s="18"/>
      <c r="K136" s="18"/>
      <c r="L136" s="18"/>
      <c r="M136" s="18"/>
      <c r="N136" s="18"/>
      <c r="O136" s="18"/>
      <c r="P136" s="18"/>
      <c r="Q136" s="18"/>
      <c r="R136" s="20"/>
    </row>
    <row r="137" spans="2:18" s="16" customFormat="1" ht="15">
      <c r="B137" s="17"/>
      <c r="C137" s="15" t="s">
        <v>22</v>
      </c>
      <c r="D137" s="18"/>
      <c r="E137" s="18"/>
      <c r="F137" s="21" t="str">
        <f>E12</f>
        <v xml:space="preserve"> </v>
      </c>
      <c r="G137" s="18"/>
      <c r="H137" s="18"/>
      <c r="I137" s="18"/>
      <c r="J137" s="18"/>
      <c r="K137" s="15" t="s">
        <v>26</v>
      </c>
      <c r="L137" s="18"/>
      <c r="M137" s="608" t="str">
        <f>E18</f>
        <v xml:space="preserve"> </v>
      </c>
      <c r="N137" s="575"/>
      <c r="O137" s="575"/>
      <c r="P137" s="575"/>
      <c r="Q137" s="575"/>
      <c r="R137" s="20"/>
    </row>
    <row r="138" spans="2:18" s="16" customFormat="1" ht="14.45" customHeight="1">
      <c r="B138" s="17"/>
      <c r="C138" s="15" t="s">
        <v>25</v>
      </c>
      <c r="D138" s="18"/>
      <c r="E138" s="18"/>
      <c r="F138" s="21" t="str">
        <f>IF(E15="","",E15)</f>
        <v>Vyplň údaj</v>
      </c>
      <c r="G138" s="18"/>
      <c r="H138" s="18"/>
      <c r="I138" s="18"/>
      <c r="J138" s="18"/>
      <c r="K138" s="15" t="s">
        <v>27</v>
      </c>
      <c r="L138" s="18"/>
      <c r="M138" s="608" t="str">
        <f>E21</f>
        <v xml:space="preserve"> </v>
      </c>
      <c r="N138" s="575"/>
      <c r="O138" s="575"/>
      <c r="P138" s="575"/>
      <c r="Q138" s="575"/>
      <c r="R138" s="20"/>
    </row>
    <row r="139" spans="2:18" s="16" customFormat="1" ht="10.35" customHeight="1">
      <c r="B139" s="17"/>
      <c r="C139" s="18"/>
      <c r="D139" s="18"/>
      <c r="E139" s="18"/>
      <c r="F139" s="18"/>
      <c r="G139" s="18"/>
      <c r="H139" s="18"/>
      <c r="I139" s="18"/>
      <c r="J139" s="18"/>
      <c r="K139" s="18"/>
      <c r="L139" s="18"/>
      <c r="M139" s="18"/>
      <c r="N139" s="18"/>
      <c r="O139" s="18"/>
      <c r="P139" s="18"/>
      <c r="Q139" s="18"/>
      <c r="R139" s="20"/>
    </row>
    <row r="140" spans="2:27" s="75" customFormat="1" ht="29.25" customHeight="1">
      <c r="B140" s="76"/>
      <c r="C140" s="77" t="s">
        <v>84</v>
      </c>
      <c r="D140" s="78" t="s">
        <v>85</v>
      </c>
      <c r="E140" s="78" t="s">
        <v>86</v>
      </c>
      <c r="F140" s="623" t="s">
        <v>87</v>
      </c>
      <c r="G140" s="624"/>
      <c r="H140" s="624"/>
      <c r="I140" s="624"/>
      <c r="J140" s="78" t="s">
        <v>88</v>
      </c>
      <c r="K140" s="78" t="s">
        <v>89</v>
      </c>
      <c r="L140" s="625" t="s">
        <v>90</v>
      </c>
      <c r="M140" s="624"/>
      <c r="N140" s="623" t="s">
        <v>49</v>
      </c>
      <c r="O140" s="624"/>
      <c r="P140" s="624"/>
      <c r="Q140" s="626"/>
      <c r="R140" s="79"/>
      <c r="T140" s="80" t="s">
        <v>91</v>
      </c>
      <c r="U140" s="81" t="s">
        <v>32</v>
      </c>
      <c r="V140" s="81" t="s">
        <v>92</v>
      </c>
      <c r="W140" s="81" t="s">
        <v>93</v>
      </c>
      <c r="X140" s="81" t="s">
        <v>94</v>
      </c>
      <c r="Y140" s="81" t="s">
        <v>95</v>
      </c>
      <c r="Z140" s="81" t="s">
        <v>96</v>
      </c>
      <c r="AA140" s="82" t="s">
        <v>97</v>
      </c>
    </row>
    <row r="141" spans="2:63" s="16" customFormat="1" ht="29.25" customHeight="1">
      <c r="B141" s="17"/>
      <c r="C141" s="83"/>
      <c r="D141" s="18"/>
      <c r="E141" s="18"/>
      <c r="F141" s="18"/>
      <c r="G141" s="18"/>
      <c r="H141" s="18"/>
      <c r="I141" s="18"/>
      <c r="J141" s="18"/>
      <c r="K141" s="18"/>
      <c r="L141" s="18"/>
      <c r="M141" s="18"/>
      <c r="N141" s="637"/>
      <c r="O141" s="638"/>
      <c r="P141" s="638"/>
      <c r="Q141" s="638"/>
      <c r="R141" s="20"/>
      <c r="T141" s="84"/>
      <c r="U141" s="22"/>
      <c r="V141" s="22"/>
      <c r="W141" s="85"/>
      <c r="X141" s="22"/>
      <c r="Y141" s="85"/>
      <c r="Z141" s="22"/>
      <c r="AA141" s="86"/>
      <c r="AT141" s="7"/>
      <c r="AU141" s="7"/>
      <c r="BK141" s="87"/>
    </row>
    <row r="142" spans="2:63" s="88" customFormat="1" ht="37.35" customHeight="1">
      <c r="B142" s="89"/>
      <c r="C142" s="90"/>
      <c r="D142" s="91"/>
      <c r="E142" s="91"/>
      <c r="F142" s="91"/>
      <c r="G142" s="91"/>
      <c r="H142" s="91"/>
      <c r="I142" s="91"/>
      <c r="J142" s="91"/>
      <c r="K142" s="91"/>
      <c r="L142" s="91"/>
      <c r="M142" s="91"/>
      <c r="N142" s="630"/>
      <c r="O142" s="631"/>
      <c r="P142" s="631"/>
      <c r="Q142" s="631"/>
      <c r="R142" s="92"/>
      <c r="T142" s="93"/>
      <c r="U142" s="90"/>
      <c r="V142" s="90"/>
      <c r="W142" s="94"/>
      <c r="X142" s="90"/>
      <c r="Y142" s="94"/>
      <c r="Z142" s="90"/>
      <c r="AA142" s="95"/>
      <c r="AR142" s="96"/>
      <c r="AT142" s="97"/>
      <c r="AU142" s="97"/>
      <c r="AY142" s="96"/>
      <c r="BK142" s="98"/>
    </row>
    <row r="143" spans="2:63" s="88" customFormat="1" ht="29.85" customHeight="1">
      <c r="B143" s="89"/>
      <c r="C143" s="90"/>
      <c r="D143" s="99" t="s">
        <v>53</v>
      </c>
      <c r="E143" s="99"/>
      <c r="F143" s="99"/>
      <c r="G143" s="99"/>
      <c r="H143" s="99"/>
      <c r="I143" s="99"/>
      <c r="J143" s="99"/>
      <c r="K143" s="99"/>
      <c r="L143" s="99"/>
      <c r="M143" s="99"/>
      <c r="N143" s="653">
        <f>SUM(N144:Q153)</f>
        <v>0</v>
      </c>
      <c r="O143" s="654"/>
      <c r="P143" s="654"/>
      <c r="Q143" s="654"/>
      <c r="R143" s="92"/>
      <c r="T143" s="93"/>
      <c r="U143" s="90"/>
      <c r="V143" s="90"/>
      <c r="W143" s="94">
        <f>SUM(W144:W153)</f>
        <v>0</v>
      </c>
      <c r="X143" s="90"/>
      <c r="Y143" s="94">
        <f>SUM(Y144:Y153)</f>
        <v>0</v>
      </c>
      <c r="Z143" s="90"/>
      <c r="AA143" s="95">
        <f>SUM(AA144:AA153)</f>
        <v>0</v>
      </c>
      <c r="AR143" s="96" t="s">
        <v>80</v>
      </c>
      <c r="AT143" s="97" t="s">
        <v>98</v>
      </c>
      <c r="AU143" s="97" t="s">
        <v>80</v>
      </c>
      <c r="AY143" s="96" t="s">
        <v>100</v>
      </c>
      <c r="BK143" s="98">
        <f>SUM(BK144:BK153)</f>
        <v>0</v>
      </c>
    </row>
    <row r="144" spans="2:65" s="16" customFormat="1" ht="20.45" customHeight="1">
      <c r="B144" s="62"/>
      <c r="C144" s="108">
        <v>1</v>
      </c>
      <c r="D144" s="108" t="s">
        <v>105</v>
      </c>
      <c r="E144" s="109" t="s">
        <v>106</v>
      </c>
      <c r="F144" s="618" t="s">
        <v>825</v>
      </c>
      <c r="G144" s="619"/>
      <c r="H144" s="619"/>
      <c r="I144" s="619"/>
      <c r="J144" s="110" t="s">
        <v>107</v>
      </c>
      <c r="K144" s="111">
        <v>2</v>
      </c>
      <c r="L144" s="620">
        <v>0</v>
      </c>
      <c r="M144" s="619"/>
      <c r="N144" s="621">
        <f aca="true" t="shared" si="5" ref="N144:N153">ROUND(L144*K144,2)</f>
        <v>0</v>
      </c>
      <c r="O144" s="622"/>
      <c r="P144" s="622"/>
      <c r="Q144" s="622"/>
      <c r="R144" s="64"/>
      <c r="T144" s="103" t="s">
        <v>17</v>
      </c>
      <c r="U144" s="104" t="s">
        <v>33</v>
      </c>
      <c r="V144" s="18"/>
      <c r="W144" s="105">
        <f aca="true" t="shared" si="6" ref="W144:W153">V144*K144</f>
        <v>0</v>
      </c>
      <c r="X144" s="105">
        <v>0</v>
      </c>
      <c r="Y144" s="105">
        <f aca="true" t="shared" si="7" ref="Y144:Y153">X144*K144</f>
        <v>0</v>
      </c>
      <c r="Z144" s="105">
        <v>0</v>
      </c>
      <c r="AA144" s="106">
        <f aca="true" t="shared" si="8" ref="AA144:AA153">Z144*K144</f>
        <v>0</v>
      </c>
      <c r="AR144" s="7" t="s">
        <v>108</v>
      </c>
      <c r="AT144" s="7" t="s">
        <v>105</v>
      </c>
      <c r="AU144" s="7" t="s">
        <v>9</v>
      </c>
      <c r="AY144" s="7" t="s">
        <v>100</v>
      </c>
      <c r="BE144" s="107">
        <f aca="true" t="shared" si="9" ref="BE144:BE153">IF(U144="základní",N144,0)</f>
        <v>0</v>
      </c>
      <c r="BF144" s="107">
        <f aca="true" t="shared" si="10" ref="BF144:BF153">IF(U144="snížená",N144,0)</f>
        <v>0</v>
      </c>
      <c r="BG144" s="107">
        <f aca="true" t="shared" si="11" ref="BG144:BG153">IF(U144="zákl. přenesená",N144,0)</f>
        <v>0</v>
      </c>
      <c r="BH144" s="107">
        <f aca="true" t="shared" si="12" ref="BH144:BH153">IF(U144="sníž. přenesená",N144,0)</f>
        <v>0</v>
      </c>
      <c r="BI144" s="107">
        <f aca="true" t="shared" si="13" ref="BI144:BI153">IF(U144="nulová",N144,0)</f>
        <v>0</v>
      </c>
      <c r="BJ144" s="7" t="s">
        <v>80</v>
      </c>
      <c r="BK144" s="107">
        <f aca="true" t="shared" si="14" ref="BK144:BK153">ROUND(L144*K144,2)</f>
        <v>0</v>
      </c>
      <c r="BL144" s="7" t="s">
        <v>108</v>
      </c>
      <c r="BM144" s="7" t="s">
        <v>391</v>
      </c>
    </row>
    <row r="145" spans="2:65" s="16" customFormat="1" ht="28.9" customHeight="1">
      <c r="B145" s="62"/>
      <c r="C145" s="108">
        <v>2</v>
      </c>
      <c r="D145" s="108" t="s">
        <v>105</v>
      </c>
      <c r="E145" s="109" t="s">
        <v>111</v>
      </c>
      <c r="F145" s="618" t="s">
        <v>112</v>
      </c>
      <c r="G145" s="619"/>
      <c r="H145" s="619"/>
      <c r="I145" s="619"/>
      <c r="J145" s="110" t="s">
        <v>113</v>
      </c>
      <c r="K145" s="111">
        <v>0.023</v>
      </c>
      <c r="L145" s="620">
        <v>0</v>
      </c>
      <c r="M145" s="619"/>
      <c r="N145" s="621">
        <f t="shared" si="5"/>
        <v>0</v>
      </c>
      <c r="O145" s="622"/>
      <c r="P145" s="622"/>
      <c r="Q145" s="622"/>
      <c r="R145" s="64"/>
      <c r="T145" s="103" t="s">
        <v>17</v>
      </c>
      <c r="U145" s="104" t="s">
        <v>33</v>
      </c>
      <c r="V145" s="18"/>
      <c r="W145" s="105">
        <f t="shared" si="6"/>
        <v>0</v>
      </c>
      <c r="X145" s="105">
        <v>0</v>
      </c>
      <c r="Y145" s="105">
        <f t="shared" si="7"/>
        <v>0</v>
      </c>
      <c r="Z145" s="105">
        <v>0</v>
      </c>
      <c r="AA145" s="106">
        <f t="shared" si="8"/>
        <v>0</v>
      </c>
      <c r="AR145" s="7" t="s">
        <v>108</v>
      </c>
      <c r="AT145" s="7" t="s">
        <v>105</v>
      </c>
      <c r="AU145" s="7" t="s">
        <v>9</v>
      </c>
      <c r="AY145" s="7" t="s">
        <v>100</v>
      </c>
      <c r="BE145" s="107">
        <f t="shared" si="9"/>
        <v>0</v>
      </c>
      <c r="BF145" s="107">
        <f t="shared" si="10"/>
        <v>0</v>
      </c>
      <c r="BG145" s="107">
        <f t="shared" si="11"/>
        <v>0</v>
      </c>
      <c r="BH145" s="107">
        <f t="shared" si="12"/>
        <v>0</v>
      </c>
      <c r="BI145" s="107">
        <f t="shared" si="13"/>
        <v>0</v>
      </c>
      <c r="BJ145" s="7" t="s">
        <v>80</v>
      </c>
      <c r="BK145" s="107">
        <f t="shared" si="14"/>
        <v>0</v>
      </c>
      <c r="BL145" s="7" t="s">
        <v>108</v>
      </c>
      <c r="BM145" s="7" t="s">
        <v>392</v>
      </c>
    </row>
    <row r="146" spans="2:65" s="16" customFormat="1" ht="28.9" customHeight="1">
      <c r="B146" s="62"/>
      <c r="C146" s="108">
        <v>3</v>
      </c>
      <c r="D146" s="108" t="s">
        <v>105</v>
      </c>
      <c r="E146" s="109" t="s">
        <v>115</v>
      </c>
      <c r="F146" s="618" t="s">
        <v>116</v>
      </c>
      <c r="G146" s="619"/>
      <c r="H146" s="619"/>
      <c r="I146" s="619"/>
      <c r="J146" s="110" t="s">
        <v>113</v>
      </c>
      <c r="K146" s="111">
        <v>0.055</v>
      </c>
      <c r="L146" s="620">
        <v>0</v>
      </c>
      <c r="M146" s="619"/>
      <c r="N146" s="621">
        <f t="shared" si="5"/>
        <v>0</v>
      </c>
      <c r="O146" s="622"/>
      <c r="P146" s="622"/>
      <c r="Q146" s="622"/>
      <c r="R146" s="64"/>
      <c r="T146" s="103" t="s">
        <v>17</v>
      </c>
      <c r="U146" s="104" t="s">
        <v>33</v>
      </c>
      <c r="V146" s="18"/>
      <c r="W146" s="105">
        <f t="shared" si="6"/>
        <v>0</v>
      </c>
      <c r="X146" s="105">
        <v>0</v>
      </c>
      <c r="Y146" s="105">
        <f t="shared" si="7"/>
        <v>0</v>
      </c>
      <c r="Z146" s="105">
        <v>0</v>
      </c>
      <c r="AA146" s="106">
        <f t="shared" si="8"/>
        <v>0</v>
      </c>
      <c r="AR146" s="7" t="s">
        <v>108</v>
      </c>
      <c r="AT146" s="7" t="s">
        <v>105</v>
      </c>
      <c r="AU146" s="7" t="s">
        <v>9</v>
      </c>
      <c r="AY146" s="7" t="s">
        <v>100</v>
      </c>
      <c r="BE146" s="107">
        <f t="shared" si="9"/>
        <v>0</v>
      </c>
      <c r="BF146" s="107">
        <f t="shared" si="10"/>
        <v>0</v>
      </c>
      <c r="BG146" s="107">
        <f t="shared" si="11"/>
        <v>0</v>
      </c>
      <c r="BH146" s="107">
        <f t="shared" si="12"/>
        <v>0</v>
      </c>
      <c r="BI146" s="107">
        <f t="shared" si="13"/>
        <v>0</v>
      </c>
      <c r="BJ146" s="7" t="s">
        <v>80</v>
      </c>
      <c r="BK146" s="107">
        <f t="shared" si="14"/>
        <v>0</v>
      </c>
      <c r="BL146" s="7" t="s">
        <v>108</v>
      </c>
      <c r="BM146" s="7" t="s">
        <v>393</v>
      </c>
    </row>
    <row r="147" spans="2:65" s="16" customFormat="1" ht="20.45" customHeight="1">
      <c r="B147" s="62"/>
      <c r="C147" s="108">
        <v>4</v>
      </c>
      <c r="D147" s="108" t="s">
        <v>105</v>
      </c>
      <c r="E147" s="109" t="s">
        <v>119</v>
      </c>
      <c r="F147" s="618" t="s">
        <v>824</v>
      </c>
      <c r="G147" s="619"/>
      <c r="H147" s="619"/>
      <c r="I147" s="619"/>
      <c r="J147" s="110" t="s">
        <v>120</v>
      </c>
      <c r="K147" s="111">
        <v>7.602</v>
      </c>
      <c r="L147" s="620">
        <v>0</v>
      </c>
      <c r="M147" s="619"/>
      <c r="N147" s="621">
        <f t="shared" si="5"/>
        <v>0</v>
      </c>
      <c r="O147" s="622"/>
      <c r="P147" s="622"/>
      <c r="Q147" s="622"/>
      <c r="R147" s="64"/>
      <c r="T147" s="103" t="s">
        <v>17</v>
      </c>
      <c r="U147" s="104" t="s">
        <v>33</v>
      </c>
      <c r="V147" s="18"/>
      <c r="W147" s="105">
        <f t="shared" si="6"/>
        <v>0</v>
      </c>
      <c r="X147" s="105">
        <v>0</v>
      </c>
      <c r="Y147" s="105">
        <f t="shared" si="7"/>
        <v>0</v>
      </c>
      <c r="Z147" s="105">
        <v>0</v>
      </c>
      <c r="AA147" s="106">
        <f t="shared" si="8"/>
        <v>0</v>
      </c>
      <c r="AR147" s="7" t="s">
        <v>108</v>
      </c>
      <c r="AT147" s="7" t="s">
        <v>105</v>
      </c>
      <c r="AU147" s="7" t="s">
        <v>9</v>
      </c>
      <c r="AY147" s="7" t="s">
        <v>100</v>
      </c>
      <c r="BE147" s="107">
        <f t="shared" si="9"/>
        <v>0</v>
      </c>
      <c r="BF147" s="107">
        <f t="shared" si="10"/>
        <v>0</v>
      </c>
      <c r="BG147" s="107">
        <f t="shared" si="11"/>
        <v>0</v>
      </c>
      <c r="BH147" s="107">
        <f t="shared" si="12"/>
        <v>0</v>
      </c>
      <c r="BI147" s="107">
        <f t="shared" si="13"/>
        <v>0</v>
      </c>
      <c r="BJ147" s="7" t="s">
        <v>80</v>
      </c>
      <c r="BK147" s="107">
        <f t="shared" si="14"/>
        <v>0</v>
      </c>
      <c r="BL147" s="7" t="s">
        <v>108</v>
      </c>
      <c r="BM147" s="7" t="s">
        <v>394</v>
      </c>
    </row>
    <row r="148" spans="2:65" s="16" customFormat="1" ht="28.9" customHeight="1">
      <c r="B148" s="62"/>
      <c r="C148" s="108">
        <v>5</v>
      </c>
      <c r="D148" s="108" t="s">
        <v>105</v>
      </c>
      <c r="E148" s="109" t="s">
        <v>123</v>
      </c>
      <c r="F148" s="618" t="s">
        <v>823</v>
      </c>
      <c r="G148" s="619"/>
      <c r="H148" s="619"/>
      <c r="I148" s="619"/>
      <c r="J148" s="110" t="s">
        <v>120</v>
      </c>
      <c r="K148" s="111">
        <v>44.828</v>
      </c>
      <c r="L148" s="620">
        <v>0</v>
      </c>
      <c r="M148" s="619"/>
      <c r="N148" s="621">
        <f t="shared" si="5"/>
        <v>0</v>
      </c>
      <c r="O148" s="622"/>
      <c r="P148" s="622"/>
      <c r="Q148" s="622"/>
      <c r="R148" s="64"/>
      <c r="T148" s="103" t="s">
        <v>17</v>
      </c>
      <c r="U148" s="104" t="s">
        <v>33</v>
      </c>
      <c r="V148" s="18"/>
      <c r="W148" s="105">
        <f t="shared" si="6"/>
        <v>0</v>
      </c>
      <c r="X148" s="105">
        <v>0</v>
      </c>
      <c r="Y148" s="105">
        <f t="shared" si="7"/>
        <v>0</v>
      </c>
      <c r="Z148" s="105">
        <v>0</v>
      </c>
      <c r="AA148" s="106">
        <f t="shared" si="8"/>
        <v>0</v>
      </c>
      <c r="AR148" s="7" t="s">
        <v>108</v>
      </c>
      <c r="AT148" s="7" t="s">
        <v>105</v>
      </c>
      <c r="AU148" s="7" t="s">
        <v>9</v>
      </c>
      <c r="AY148" s="7" t="s">
        <v>100</v>
      </c>
      <c r="BE148" s="107">
        <f t="shared" si="9"/>
        <v>0</v>
      </c>
      <c r="BF148" s="107">
        <f t="shared" si="10"/>
        <v>0</v>
      </c>
      <c r="BG148" s="107">
        <f t="shared" si="11"/>
        <v>0</v>
      </c>
      <c r="BH148" s="107">
        <f t="shared" si="12"/>
        <v>0</v>
      </c>
      <c r="BI148" s="107">
        <f t="shared" si="13"/>
        <v>0</v>
      </c>
      <c r="BJ148" s="7" t="s">
        <v>80</v>
      </c>
      <c r="BK148" s="107">
        <f t="shared" si="14"/>
        <v>0</v>
      </c>
      <c r="BL148" s="7" t="s">
        <v>108</v>
      </c>
      <c r="BM148" s="7" t="s">
        <v>395</v>
      </c>
    </row>
    <row r="149" spans="2:65" s="16" customFormat="1" ht="28.9" customHeight="1">
      <c r="B149" s="62"/>
      <c r="C149" s="108">
        <v>6</v>
      </c>
      <c r="D149" s="108" t="s">
        <v>105</v>
      </c>
      <c r="E149" s="109" t="s">
        <v>126</v>
      </c>
      <c r="F149" s="618" t="s">
        <v>822</v>
      </c>
      <c r="G149" s="619"/>
      <c r="H149" s="619"/>
      <c r="I149" s="619"/>
      <c r="J149" s="110" t="s">
        <v>120</v>
      </c>
      <c r="K149" s="111">
        <v>1.47</v>
      </c>
      <c r="L149" s="620">
        <v>0</v>
      </c>
      <c r="M149" s="619"/>
      <c r="N149" s="621">
        <f t="shared" si="5"/>
        <v>0</v>
      </c>
      <c r="O149" s="622"/>
      <c r="P149" s="622"/>
      <c r="Q149" s="622"/>
      <c r="R149" s="64"/>
      <c r="T149" s="103" t="s">
        <v>17</v>
      </c>
      <c r="U149" s="104" t="s">
        <v>33</v>
      </c>
      <c r="V149" s="18"/>
      <c r="W149" s="105">
        <f t="shared" si="6"/>
        <v>0</v>
      </c>
      <c r="X149" s="105">
        <v>0</v>
      </c>
      <c r="Y149" s="105">
        <f t="shared" si="7"/>
        <v>0</v>
      </c>
      <c r="Z149" s="105">
        <v>0</v>
      </c>
      <c r="AA149" s="106">
        <f t="shared" si="8"/>
        <v>0</v>
      </c>
      <c r="AR149" s="7" t="s">
        <v>108</v>
      </c>
      <c r="AT149" s="7" t="s">
        <v>105</v>
      </c>
      <c r="AU149" s="7" t="s">
        <v>9</v>
      </c>
      <c r="AY149" s="7" t="s">
        <v>100</v>
      </c>
      <c r="BE149" s="107">
        <f t="shared" si="9"/>
        <v>0</v>
      </c>
      <c r="BF149" s="107">
        <f t="shared" si="10"/>
        <v>0</v>
      </c>
      <c r="BG149" s="107">
        <f t="shared" si="11"/>
        <v>0</v>
      </c>
      <c r="BH149" s="107">
        <f t="shared" si="12"/>
        <v>0</v>
      </c>
      <c r="BI149" s="107">
        <f t="shared" si="13"/>
        <v>0</v>
      </c>
      <c r="BJ149" s="7" t="s">
        <v>80</v>
      </c>
      <c r="BK149" s="107">
        <f t="shared" si="14"/>
        <v>0</v>
      </c>
      <c r="BL149" s="7" t="s">
        <v>108</v>
      </c>
      <c r="BM149" s="7" t="s">
        <v>396</v>
      </c>
    </row>
    <row r="150" spans="2:65" s="16" customFormat="1" ht="28.9" customHeight="1">
      <c r="B150" s="62"/>
      <c r="C150" s="108">
        <v>7</v>
      </c>
      <c r="D150" s="108" t="s">
        <v>105</v>
      </c>
      <c r="E150" s="109" t="s">
        <v>129</v>
      </c>
      <c r="F150" s="618" t="s">
        <v>130</v>
      </c>
      <c r="G150" s="619"/>
      <c r="H150" s="619"/>
      <c r="I150" s="619"/>
      <c r="J150" s="110" t="s">
        <v>131</v>
      </c>
      <c r="K150" s="111">
        <v>39</v>
      </c>
      <c r="L150" s="620">
        <v>0</v>
      </c>
      <c r="M150" s="619"/>
      <c r="N150" s="621">
        <f t="shared" si="5"/>
        <v>0</v>
      </c>
      <c r="O150" s="622"/>
      <c r="P150" s="622"/>
      <c r="Q150" s="622"/>
      <c r="R150" s="64"/>
      <c r="T150" s="103" t="s">
        <v>17</v>
      </c>
      <c r="U150" s="104" t="s">
        <v>33</v>
      </c>
      <c r="V150" s="18"/>
      <c r="W150" s="105">
        <f t="shared" si="6"/>
        <v>0</v>
      </c>
      <c r="X150" s="105">
        <v>0</v>
      </c>
      <c r="Y150" s="105">
        <f t="shared" si="7"/>
        <v>0</v>
      </c>
      <c r="Z150" s="105">
        <v>0</v>
      </c>
      <c r="AA150" s="106">
        <f t="shared" si="8"/>
        <v>0</v>
      </c>
      <c r="AR150" s="7" t="s">
        <v>108</v>
      </c>
      <c r="AT150" s="7" t="s">
        <v>105</v>
      </c>
      <c r="AU150" s="7" t="s">
        <v>9</v>
      </c>
      <c r="AY150" s="7" t="s">
        <v>100</v>
      </c>
      <c r="BE150" s="107">
        <f t="shared" si="9"/>
        <v>0</v>
      </c>
      <c r="BF150" s="107">
        <f t="shared" si="10"/>
        <v>0</v>
      </c>
      <c r="BG150" s="107">
        <f t="shared" si="11"/>
        <v>0</v>
      </c>
      <c r="BH150" s="107">
        <f t="shared" si="12"/>
        <v>0</v>
      </c>
      <c r="BI150" s="107">
        <f t="shared" si="13"/>
        <v>0</v>
      </c>
      <c r="BJ150" s="7" t="s">
        <v>80</v>
      </c>
      <c r="BK150" s="107">
        <f t="shared" si="14"/>
        <v>0</v>
      </c>
      <c r="BL150" s="7" t="s">
        <v>108</v>
      </c>
      <c r="BM150" s="7" t="s">
        <v>397</v>
      </c>
    </row>
    <row r="151" spans="2:65" s="16" customFormat="1" ht="28.9" customHeight="1">
      <c r="B151" s="62"/>
      <c r="C151" s="108">
        <v>8</v>
      </c>
      <c r="D151" s="108" t="s">
        <v>105</v>
      </c>
      <c r="E151" s="109" t="s">
        <v>133</v>
      </c>
      <c r="F151" s="618" t="s">
        <v>134</v>
      </c>
      <c r="G151" s="619"/>
      <c r="H151" s="619"/>
      <c r="I151" s="619"/>
      <c r="J151" s="110" t="s">
        <v>120</v>
      </c>
      <c r="K151" s="111">
        <v>0.99</v>
      </c>
      <c r="L151" s="620">
        <v>0</v>
      </c>
      <c r="M151" s="619"/>
      <c r="N151" s="621">
        <f t="shared" si="5"/>
        <v>0</v>
      </c>
      <c r="O151" s="622"/>
      <c r="P151" s="622"/>
      <c r="Q151" s="622"/>
      <c r="R151" s="64"/>
      <c r="T151" s="103" t="s">
        <v>17</v>
      </c>
      <c r="U151" s="104" t="s">
        <v>33</v>
      </c>
      <c r="V151" s="18"/>
      <c r="W151" s="105">
        <f t="shared" si="6"/>
        <v>0</v>
      </c>
      <c r="X151" s="105">
        <v>0</v>
      </c>
      <c r="Y151" s="105">
        <f t="shared" si="7"/>
        <v>0</v>
      </c>
      <c r="Z151" s="105">
        <v>0</v>
      </c>
      <c r="AA151" s="106">
        <f t="shared" si="8"/>
        <v>0</v>
      </c>
      <c r="AR151" s="7" t="s">
        <v>108</v>
      </c>
      <c r="AT151" s="7" t="s">
        <v>105</v>
      </c>
      <c r="AU151" s="7" t="s">
        <v>9</v>
      </c>
      <c r="AY151" s="7" t="s">
        <v>100</v>
      </c>
      <c r="BE151" s="107">
        <f t="shared" si="9"/>
        <v>0</v>
      </c>
      <c r="BF151" s="107">
        <f t="shared" si="10"/>
        <v>0</v>
      </c>
      <c r="BG151" s="107">
        <f t="shared" si="11"/>
        <v>0</v>
      </c>
      <c r="BH151" s="107">
        <f t="shared" si="12"/>
        <v>0</v>
      </c>
      <c r="BI151" s="107">
        <f t="shared" si="13"/>
        <v>0</v>
      </c>
      <c r="BJ151" s="7" t="s">
        <v>80</v>
      </c>
      <c r="BK151" s="107">
        <f t="shared" si="14"/>
        <v>0</v>
      </c>
      <c r="BL151" s="7" t="s">
        <v>108</v>
      </c>
      <c r="BM151" s="7" t="s">
        <v>398</v>
      </c>
    </row>
    <row r="152" spans="2:65" s="16" customFormat="1" ht="28.9" customHeight="1">
      <c r="B152" s="62"/>
      <c r="C152" s="108">
        <v>9</v>
      </c>
      <c r="D152" s="108" t="s">
        <v>105</v>
      </c>
      <c r="E152" s="109" t="s">
        <v>137</v>
      </c>
      <c r="F152" s="618" t="s">
        <v>821</v>
      </c>
      <c r="G152" s="619"/>
      <c r="H152" s="619"/>
      <c r="I152" s="619"/>
      <c r="J152" s="110" t="s">
        <v>120</v>
      </c>
      <c r="K152" s="111">
        <v>7.202</v>
      </c>
      <c r="L152" s="620">
        <v>0</v>
      </c>
      <c r="M152" s="619"/>
      <c r="N152" s="621">
        <f t="shared" si="5"/>
        <v>0</v>
      </c>
      <c r="O152" s="622"/>
      <c r="P152" s="622"/>
      <c r="Q152" s="622"/>
      <c r="R152" s="64"/>
      <c r="T152" s="103" t="s">
        <v>17</v>
      </c>
      <c r="U152" s="104" t="s">
        <v>33</v>
      </c>
      <c r="V152" s="18"/>
      <c r="W152" s="105">
        <f t="shared" si="6"/>
        <v>0</v>
      </c>
      <c r="X152" s="105">
        <v>0</v>
      </c>
      <c r="Y152" s="105">
        <f t="shared" si="7"/>
        <v>0</v>
      </c>
      <c r="Z152" s="105">
        <v>0</v>
      </c>
      <c r="AA152" s="106">
        <f t="shared" si="8"/>
        <v>0</v>
      </c>
      <c r="AR152" s="7" t="s">
        <v>108</v>
      </c>
      <c r="AT152" s="7" t="s">
        <v>105</v>
      </c>
      <c r="AU152" s="7" t="s">
        <v>9</v>
      </c>
      <c r="AY152" s="7" t="s">
        <v>100</v>
      </c>
      <c r="BE152" s="107">
        <f t="shared" si="9"/>
        <v>0</v>
      </c>
      <c r="BF152" s="107">
        <f t="shared" si="10"/>
        <v>0</v>
      </c>
      <c r="BG152" s="107">
        <f t="shared" si="11"/>
        <v>0</v>
      </c>
      <c r="BH152" s="107">
        <f t="shared" si="12"/>
        <v>0</v>
      </c>
      <c r="BI152" s="107">
        <f t="shared" si="13"/>
        <v>0</v>
      </c>
      <c r="BJ152" s="7" t="s">
        <v>80</v>
      </c>
      <c r="BK152" s="107">
        <f t="shared" si="14"/>
        <v>0</v>
      </c>
      <c r="BL152" s="7" t="s">
        <v>108</v>
      </c>
      <c r="BM152" s="7" t="s">
        <v>399</v>
      </c>
    </row>
    <row r="153" spans="2:65" s="16" customFormat="1" ht="28.9" customHeight="1">
      <c r="B153" s="62"/>
      <c r="C153" s="108">
        <v>10</v>
      </c>
      <c r="D153" s="108" t="s">
        <v>105</v>
      </c>
      <c r="E153" s="109" t="s">
        <v>139</v>
      </c>
      <c r="F153" s="618" t="s">
        <v>810</v>
      </c>
      <c r="G153" s="619"/>
      <c r="H153" s="619"/>
      <c r="I153" s="619"/>
      <c r="J153" s="110" t="s">
        <v>120</v>
      </c>
      <c r="K153" s="111">
        <v>0.78</v>
      </c>
      <c r="L153" s="620">
        <v>0</v>
      </c>
      <c r="M153" s="619"/>
      <c r="N153" s="621">
        <f t="shared" si="5"/>
        <v>0</v>
      </c>
      <c r="O153" s="622"/>
      <c r="P153" s="622"/>
      <c r="Q153" s="622"/>
      <c r="R153" s="64"/>
      <c r="T153" s="103" t="s">
        <v>17</v>
      </c>
      <c r="U153" s="104" t="s">
        <v>33</v>
      </c>
      <c r="V153" s="18"/>
      <c r="W153" s="105">
        <f t="shared" si="6"/>
        <v>0</v>
      </c>
      <c r="X153" s="105">
        <v>0</v>
      </c>
      <c r="Y153" s="105">
        <f t="shared" si="7"/>
        <v>0</v>
      </c>
      <c r="Z153" s="105">
        <v>0</v>
      </c>
      <c r="AA153" s="106">
        <f t="shared" si="8"/>
        <v>0</v>
      </c>
      <c r="AR153" s="7" t="s">
        <v>108</v>
      </c>
      <c r="AT153" s="7" t="s">
        <v>105</v>
      </c>
      <c r="AU153" s="7" t="s">
        <v>9</v>
      </c>
      <c r="AY153" s="7" t="s">
        <v>100</v>
      </c>
      <c r="BE153" s="107">
        <f t="shared" si="9"/>
        <v>0</v>
      </c>
      <c r="BF153" s="107">
        <f t="shared" si="10"/>
        <v>0</v>
      </c>
      <c r="BG153" s="107">
        <f t="shared" si="11"/>
        <v>0</v>
      </c>
      <c r="BH153" s="107">
        <f t="shared" si="12"/>
        <v>0</v>
      </c>
      <c r="BI153" s="107">
        <f t="shared" si="13"/>
        <v>0</v>
      </c>
      <c r="BJ153" s="7" t="s">
        <v>80</v>
      </c>
      <c r="BK153" s="107">
        <f t="shared" si="14"/>
        <v>0</v>
      </c>
      <c r="BL153" s="7" t="s">
        <v>108</v>
      </c>
      <c r="BM153" s="7" t="s">
        <v>400</v>
      </c>
    </row>
    <row r="154" spans="2:63" s="88" customFormat="1" ht="29.85" customHeight="1">
      <c r="B154" s="89"/>
      <c r="C154" s="90"/>
      <c r="D154" s="99" t="s">
        <v>54</v>
      </c>
      <c r="E154" s="99"/>
      <c r="F154" s="99"/>
      <c r="G154" s="99"/>
      <c r="H154" s="99"/>
      <c r="I154" s="99"/>
      <c r="J154" s="99"/>
      <c r="K154" s="99"/>
      <c r="L154" s="99"/>
      <c r="M154" s="99"/>
      <c r="N154" s="653">
        <f>SUM(N155:Q159)</f>
        <v>0</v>
      </c>
      <c r="O154" s="654"/>
      <c r="P154" s="654"/>
      <c r="Q154" s="654"/>
      <c r="R154" s="92"/>
      <c r="T154" s="93"/>
      <c r="U154" s="90"/>
      <c r="V154" s="90"/>
      <c r="W154" s="94">
        <f>SUM(W155:W159)</f>
        <v>0</v>
      </c>
      <c r="X154" s="90"/>
      <c r="Y154" s="94">
        <f>SUM(Y155:Y159)</f>
        <v>0</v>
      </c>
      <c r="Z154" s="90"/>
      <c r="AA154" s="95">
        <f>SUM(AA155:AA159)</f>
        <v>0</v>
      </c>
      <c r="AR154" s="96" t="s">
        <v>80</v>
      </c>
      <c r="AT154" s="97" t="s">
        <v>98</v>
      </c>
      <c r="AU154" s="97" t="s">
        <v>80</v>
      </c>
      <c r="AY154" s="96" t="s">
        <v>100</v>
      </c>
      <c r="BK154" s="98">
        <f>SUM(BK155:BK159)</f>
        <v>0</v>
      </c>
    </row>
    <row r="155" spans="2:65" s="16" customFormat="1" ht="40.15" customHeight="1">
      <c r="B155" s="62"/>
      <c r="C155" s="108">
        <v>11</v>
      </c>
      <c r="D155" s="108" t="s">
        <v>105</v>
      </c>
      <c r="E155" s="109" t="s">
        <v>141</v>
      </c>
      <c r="F155" s="618" t="s">
        <v>142</v>
      </c>
      <c r="G155" s="619"/>
      <c r="H155" s="619"/>
      <c r="I155" s="619"/>
      <c r="J155" s="110" t="s">
        <v>120</v>
      </c>
      <c r="K155" s="111">
        <v>18.205</v>
      </c>
      <c r="L155" s="620">
        <v>0</v>
      </c>
      <c r="M155" s="619"/>
      <c r="N155" s="621">
        <f>ROUND(L155*K155,2)</f>
        <v>0</v>
      </c>
      <c r="O155" s="622"/>
      <c r="P155" s="622"/>
      <c r="Q155" s="622"/>
      <c r="R155" s="64"/>
      <c r="T155" s="103" t="s">
        <v>17</v>
      </c>
      <c r="U155" s="104" t="s">
        <v>33</v>
      </c>
      <c r="V155" s="18"/>
      <c r="W155" s="105">
        <f>V155*K155</f>
        <v>0</v>
      </c>
      <c r="X155" s="105">
        <v>0</v>
      </c>
      <c r="Y155" s="105">
        <f>X155*K155</f>
        <v>0</v>
      </c>
      <c r="Z155" s="105">
        <v>0</v>
      </c>
      <c r="AA155" s="106">
        <f>Z155*K155</f>
        <v>0</v>
      </c>
      <c r="AR155" s="7" t="s">
        <v>128</v>
      </c>
      <c r="AT155" s="7" t="s">
        <v>105</v>
      </c>
      <c r="AU155" s="7" t="s">
        <v>9</v>
      </c>
      <c r="AY155" s="7" t="s">
        <v>100</v>
      </c>
      <c r="BE155" s="107">
        <f>IF(U155="základní",N155,0)</f>
        <v>0</v>
      </c>
      <c r="BF155" s="107">
        <f>IF(U155="snížená",N155,0)</f>
        <v>0</v>
      </c>
      <c r="BG155" s="107">
        <f>IF(U155="zákl. přenesená",N155,0)</f>
        <v>0</v>
      </c>
      <c r="BH155" s="107">
        <f>IF(U155="sníž. přenesená",N155,0)</f>
        <v>0</v>
      </c>
      <c r="BI155" s="107">
        <f>IF(U155="nulová",N155,0)</f>
        <v>0</v>
      </c>
      <c r="BJ155" s="7" t="s">
        <v>80</v>
      </c>
      <c r="BK155" s="107">
        <f>ROUND(L155*K155,2)</f>
        <v>0</v>
      </c>
      <c r="BL155" s="7" t="s">
        <v>104</v>
      </c>
      <c r="BM155" s="7" t="s">
        <v>401</v>
      </c>
    </row>
    <row r="156" spans="2:65" s="16" customFormat="1" ht="28.9" customHeight="1">
      <c r="B156" s="62"/>
      <c r="C156" s="108">
        <v>12</v>
      </c>
      <c r="D156" s="108" t="s">
        <v>105</v>
      </c>
      <c r="E156" s="109" t="s">
        <v>144</v>
      </c>
      <c r="F156" s="618" t="s">
        <v>145</v>
      </c>
      <c r="G156" s="619"/>
      <c r="H156" s="619"/>
      <c r="I156" s="619"/>
      <c r="J156" s="110" t="s">
        <v>120</v>
      </c>
      <c r="K156" s="111">
        <v>7.425</v>
      </c>
      <c r="L156" s="620">
        <v>0</v>
      </c>
      <c r="M156" s="619"/>
      <c r="N156" s="621">
        <f>ROUND(L156*K156,2)</f>
        <v>0</v>
      </c>
      <c r="O156" s="622"/>
      <c r="P156" s="622"/>
      <c r="Q156" s="622"/>
      <c r="R156" s="64"/>
      <c r="T156" s="103" t="s">
        <v>17</v>
      </c>
      <c r="U156" s="104" t="s">
        <v>33</v>
      </c>
      <c r="V156" s="18"/>
      <c r="W156" s="105">
        <f>V156*K156</f>
        <v>0</v>
      </c>
      <c r="X156" s="105">
        <v>0</v>
      </c>
      <c r="Y156" s="105">
        <f>X156*K156</f>
        <v>0</v>
      </c>
      <c r="Z156" s="105">
        <v>0</v>
      </c>
      <c r="AA156" s="106">
        <f>Z156*K156</f>
        <v>0</v>
      </c>
      <c r="AR156" s="7" t="s">
        <v>128</v>
      </c>
      <c r="AT156" s="7" t="s">
        <v>105</v>
      </c>
      <c r="AU156" s="7" t="s">
        <v>9</v>
      </c>
      <c r="AY156" s="7" t="s">
        <v>100</v>
      </c>
      <c r="BE156" s="107">
        <f>IF(U156="základní",N156,0)</f>
        <v>0</v>
      </c>
      <c r="BF156" s="107">
        <f>IF(U156="snížená",N156,0)</f>
        <v>0</v>
      </c>
      <c r="BG156" s="107">
        <f>IF(U156="zákl. přenesená",N156,0)</f>
        <v>0</v>
      </c>
      <c r="BH156" s="107">
        <f>IF(U156="sníž. přenesená",N156,0)</f>
        <v>0</v>
      </c>
      <c r="BI156" s="107">
        <f>IF(U156="nulová",N156,0)</f>
        <v>0</v>
      </c>
      <c r="BJ156" s="7" t="s">
        <v>80</v>
      </c>
      <c r="BK156" s="107">
        <f>ROUND(L156*K156,2)</f>
        <v>0</v>
      </c>
      <c r="BL156" s="7" t="s">
        <v>104</v>
      </c>
      <c r="BM156" s="7" t="s">
        <v>402</v>
      </c>
    </row>
    <row r="157" spans="2:65" s="16" customFormat="1" ht="28.9" customHeight="1">
      <c r="B157" s="62"/>
      <c r="C157" s="108">
        <v>13</v>
      </c>
      <c r="D157" s="108" t="s">
        <v>105</v>
      </c>
      <c r="E157" s="109" t="s">
        <v>147</v>
      </c>
      <c r="F157" s="618" t="s">
        <v>148</v>
      </c>
      <c r="G157" s="619"/>
      <c r="H157" s="619"/>
      <c r="I157" s="619"/>
      <c r="J157" s="110" t="s">
        <v>120</v>
      </c>
      <c r="K157" s="111">
        <v>10.78</v>
      </c>
      <c r="L157" s="620">
        <v>0</v>
      </c>
      <c r="M157" s="619"/>
      <c r="N157" s="621">
        <f>ROUND(L157*K157,2)</f>
        <v>0</v>
      </c>
      <c r="O157" s="622"/>
      <c r="P157" s="622"/>
      <c r="Q157" s="622"/>
      <c r="R157" s="64"/>
      <c r="T157" s="103" t="s">
        <v>17</v>
      </c>
      <c r="U157" s="104" t="s">
        <v>33</v>
      </c>
      <c r="V157" s="18"/>
      <c r="W157" s="105">
        <f>V157*K157</f>
        <v>0</v>
      </c>
      <c r="X157" s="105">
        <v>0</v>
      </c>
      <c r="Y157" s="105">
        <f>X157*K157</f>
        <v>0</v>
      </c>
      <c r="Z157" s="105">
        <v>0</v>
      </c>
      <c r="AA157" s="106">
        <f>Z157*K157</f>
        <v>0</v>
      </c>
      <c r="AR157" s="7" t="s">
        <v>128</v>
      </c>
      <c r="AT157" s="7" t="s">
        <v>105</v>
      </c>
      <c r="AU157" s="7" t="s">
        <v>9</v>
      </c>
      <c r="AY157" s="7" t="s">
        <v>100</v>
      </c>
      <c r="BE157" s="107">
        <f>IF(U157="základní",N157,0)</f>
        <v>0</v>
      </c>
      <c r="BF157" s="107">
        <f>IF(U157="snížená",N157,0)</f>
        <v>0</v>
      </c>
      <c r="BG157" s="107">
        <f>IF(U157="zákl. přenesená",N157,0)</f>
        <v>0</v>
      </c>
      <c r="BH157" s="107">
        <f>IF(U157="sníž. přenesená",N157,0)</f>
        <v>0</v>
      </c>
      <c r="BI157" s="107">
        <f>IF(U157="nulová",N157,0)</f>
        <v>0</v>
      </c>
      <c r="BJ157" s="7" t="s">
        <v>80</v>
      </c>
      <c r="BK157" s="107">
        <f>ROUND(L157*K157,2)</f>
        <v>0</v>
      </c>
      <c r="BL157" s="7" t="s">
        <v>104</v>
      </c>
      <c r="BM157" s="7" t="s">
        <v>403</v>
      </c>
    </row>
    <row r="158" spans="2:65" s="16" customFormat="1" ht="28.9" customHeight="1">
      <c r="B158" s="62"/>
      <c r="C158" s="108">
        <v>14</v>
      </c>
      <c r="D158" s="108" t="s">
        <v>105</v>
      </c>
      <c r="E158" s="109" t="s">
        <v>151</v>
      </c>
      <c r="F158" s="618" t="s">
        <v>152</v>
      </c>
      <c r="G158" s="619"/>
      <c r="H158" s="619"/>
      <c r="I158" s="619"/>
      <c r="J158" s="110" t="s">
        <v>107</v>
      </c>
      <c r="K158" s="111">
        <v>1</v>
      </c>
      <c r="L158" s="620">
        <v>0</v>
      </c>
      <c r="M158" s="619"/>
      <c r="N158" s="621">
        <f>ROUND(L158*K158,2)</f>
        <v>0</v>
      </c>
      <c r="O158" s="622"/>
      <c r="P158" s="622"/>
      <c r="Q158" s="622"/>
      <c r="R158" s="64"/>
      <c r="T158" s="103" t="s">
        <v>17</v>
      </c>
      <c r="U158" s="104" t="s">
        <v>33</v>
      </c>
      <c r="V158" s="18"/>
      <c r="W158" s="105">
        <f>V158*K158</f>
        <v>0</v>
      </c>
      <c r="X158" s="105">
        <v>0</v>
      </c>
      <c r="Y158" s="105">
        <f>X158*K158</f>
        <v>0</v>
      </c>
      <c r="Z158" s="105">
        <v>0</v>
      </c>
      <c r="AA158" s="106">
        <f>Z158*K158</f>
        <v>0</v>
      </c>
      <c r="AR158" s="7" t="s">
        <v>128</v>
      </c>
      <c r="AT158" s="7" t="s">
        <v>105</v>
      </c>
      <c r="AU158" s="7" t="s">
        <v>9</v>
      </c>
      <c r="AY158" s="7" t="s">
        <v>100</v>
      </c>
      <c r="BE158" s="107">
        <f>IF(U158="základní",N158,0)</f>
        <v>0</v>
      </c>
      <c r="BF158" s="107">
        <f>IF(U158="snížená",N158,0)</f>
        <v>0</v>
      </c>
      <c r="BG158" s="107">
        <f>IF(U158="zákl. přenesená",N158,0)</f>
        <v>0</v>
      </c>
      <c r="BH158" s="107">
        <f>IF(U158="sníž. přenesená",N158,0)</f>
        <v>0</v>
      </c>
      <c r="BI158" s="107">
        <f>IF(U158="nulová",N158,0)</f>
        <v>0</v>
      </c>
      <c r="BJ158" s="7" t="s">
        <v>80</v>
      </c>
      <c r="BK158" s="107">
        <f>ROUND(L158*K158,2)</f>
        <v>0</v>
      </c>
      <c r="BL158" s="7" t="s">
        <v>104</v>
      </c>
      <c r="BM158" s="7" t="s">
        <v>404</v>
      </c>
    </row>
    <row r="159" spans="2:65" s="16" customFormat="1" ht="28.9" customHeight="1">
      <c r="B159" s="62"/>
      <c r="C159" s="108">
        <v>15</v>
      </c>
      <c r="D159" s="108" t="s">
        <v>105</v>
      </c>
      <c r="E159" s="109" t="s">
        <v>155</v>
      </c>
      <c r="F159" s="618" t="s">
        <v>156</v>
      </c>
      <c r="G159" s="619"/>
      <c r="H159" s="619"/>
      <c r="I159" s="619"/>
      <c r="J159" s="110" t="s">
        <v>120</v>
      </c>
      <c r="K159" s="111">
        <v>2.624</v>
      </c>
      <c r="L159" s="620">
        <v>0</v>
      </c>
      <c r="M159" s="619"/>
      <c r="N159" s="621">
        <f>ROUND(L159*K159,2)</f>
        <v>0</v>
      </c>
      <c r="O159" s="622"/>
      <c r="P159" s="622"/>
      <c r="Q159" s="622"/>
      <c r="R159" s="64"/>
      <c r="T159" s="103" t="s">
        <v>17</v>
      </c>
      <c r="U159" s="104" t="s">
        <v>33</v>
      </c>
      <c r="V159" s="18"/>
      <c r="W159" s="105">
        <f>V159*K159</f>
        <v>0</v>
      </c>
      <c r="X159" s="105">
        <v>0</v>
      </c>
      <c r="Y159" s="105">
        <f>X159*K159</f>
        <v>0</v>
      </c>
      <c r="Z159" s="105">
        <v>0</v>
      </c>
      <c r="AA159" s="106">
        <f>Z159*K159</f>
        <v>0</v>
      </c>
      <c r="AR159" s="7" t="s">
        <v>128</v>
      </c>
      <c r="AT159" s="7" t="s">
        <v>105</v>
      </c>
      <c r="AU159" s="7" t="s">
        <v>9</v>
      </c>
      <c r="AY159" s="7" t="s">
        <v>100</v>
      </c>
      <c r="BE159" s="107">
        <f>IF(U159="základní",N159,0)</f>
        <v>0</v>
      </c>
      <c r="BF159" s="107">
        <f>IF(U159="snížená",N159,0)</f>
        <v>0</v>
      </c>
      <c r="BG159" s="107">
        <f>IF(U159="zákl. přenesená",N159,0)</f>
        <v>0</v>
      </c>
      <c r="BH159" s="107">
        <f>IF(U159="sníž. přenesená",N159,0)</f>
        <v>0</v>
      </c>
      <c r="BI159" s="107">
        <f>IF(U159="nulová",N159,0)</f>
        <v>0</v>
      </c>
      <c r="BJ159" s="7" t="s">
        <v>80</v>
      </c>
      <c r="BK159" s="107">
        <f>ROUND(L159*K159,2)</f>
        <v>0</v>
      </c>
      <c r="BL159" s="7" t="s">
        <v>104</v>
      </c>
      <c r="BM159" s="7" t="s">
        <v>405</v>
      </c>
    </row>
    <row r="160" spans="2:63" s="88" customFormat="1" ht="29.85" customHeight="1">
      <c r="B160" s="89"/>
      <c r="C160" s="90"/>
      <c r="D160" s="99" t="s">
        <v>55</v>
      </c>
      <c r="E160" s="99"/>
      <c r="F160" s="99"/>
      <c r="G160" s="99"/>
      <c r="H160" s="99"/>
      <c r="I160" s="99"/>
      <c r="J160" s="99"/>
      <c r="K160" s="99"/>
      <c r="L160" s="99"/>
      <c r="M160" s="99"/>
      <c r="N160" s="653">
        <f>SUM(N161:Q162)</f>
        <v>0</v>
      </c>
      <c r="O160" s="654"/>
      <c r="P160" s="654"/>
      <c r="Q160" s="654"/>
      <c r="R160" s="92"/>
      <c r="T160" s="93"/>
      <c r="U160" s="90"/>
      <c r="V160" s="90"/>
      <c r="W160" s="94">
        <f>SUM(W161:W162)</f>
        <v>0</v>
      </c>
      <c r="X160" s="90"/>
      <c r="Y160" s="94">
        <f>SUM(Y161:Y162)</f>
        <v>0</v>
      </c>
      <c r="Z160" s="90"/>
      <c r="AA160" s="95">
        <f>SUM(AA161:AA162)</f>
        <v>0</v>
      </c>
      <c r="AR160" s="96" t="s">
        <v>80</v>
      </c>
      <c r="AT160" s="97" t="s">
        <v>98</v>
      </c>
      <c r="AU160" s="97" t="s">
        <v>80</v>
      </c>
      <c r="AY160" s="96" t="s">
        <v>100</v>
      </c>
      <c r="BK160" s="98">
        <f>SUM(BK161:BK162)</f>
        <v>0</v>
      </c>
    </row>
    <row r="161" spans="2:65" s="16" customFormat="1" ht="28.9" customHeight="1">
      <c r="B161" s="62"/>
      <c r="C161" s="108">
        <v>16</v>
      </c>
      <c r="D161" s="108" t="s">
        <v>105</v>
      </c>
      <c r="E161" s="109" t="s">
        <v>158</v>
      </c>
      <c r="F161" s="618" t="s">
        <v>159</v>
      </c>
      <c r="G161" s="619"/>
      <c r="H161" s="619"/>
      <c r="I161" s="619"/>
      <c r="J161" s="110" t="s">
        <v>160</v>
      </c>
      <c r="K161" s="111">
        <v>0.07</v>
      </c>
      <c r="L161" s="620">
        <v>0</v>
      </c>
      <c r="M161" s="619"/>
      <c r="N161" s="621">
        <f>ROUND(L161*K161,2)</f>
        <v>0</v>
      </c>
      <c r="O161" s="622"/>
      <c r="P161" s="622"/>
      <c r="Q161" s="622"/>
      <c r="R161" s="64"/>
      <c r="T161" s="103" t="s">
        <v>17</v>
      </c>
      <c r="U161" s="104" t="s">
        <v>33</v>
      </c>
      <c r="V161" s="18"/>
      <c r="W161" s="105">
        <f>V161*K161</f>
        <v>0</v>
      </c>
      <c r="X161" s="105">
        <v>0</v>
      </c>
      <c r="Y161" s="105">
        <f>X161*K161</f>
        <v>0</v>
      </c>
      <c r="Z161" s="105">
        <v>0</v>
      </c>
      <c r="AA161" s="106">
        <f>Z161*K161</f>
        <v>0</v>
      </c>
      <c r="AR161" s="7" t="s">
        <v>128</v>
      </c>
      <c r="AT161" s="7" t="s">
        <v>105</v>
      </c>
      <c r="AU161" s="7" t="s">
        <v>9</v>
      </c>
      <c r="AY161" s="7" t="s">
        <v>100</v>
      </c>
      <c r="BE161" s="107">
        <f>IF(U161="základní",N161,0)</f>
        <v>0</v>
      </c>
      <c r="BF161" s="107">
        <f>IF(U161="snížená",N161,0)</f>
        <v>0</v>
      </c>
      <c r="BG161" s="107">
        <f>IF(U161="zákl. přenesená",N161,0)</f>
        <v>0</v>
      </c>
      <c r="BH161" s="107">
        <f>IF(U161="sníž. přenesená",N161,0)</f>
        <v>0</v>
      </c>
      <c r="BI161" s="107">
        <f>IF(U161="nulová",N161,0)</f>
        <v>0</v>
      </c>
      <c r="BJ161" s="7" t="s">
        <v>80</v>
      </c>
      <c r="BK161" s="107">
        <f>ROUND(L161*K161,2)</f>
        <v>0</v>
      </c>
      <c r="BL161" s="7" t="s">
        <v>104</v>
      </c>
      <c r="BM161" s="7" t="s">
        <v>406</v>
      </c>
    </row>
    <row r="162" spans="2:65" s="16" customFormat="1" ht="40.15" customHeight="1">
      <c r="B162" s="62"/>
      <c r="C162" s="100">
        <v>17</v>
      </c>
      <c r="D162" s="100" t="s">
        <v>101</v>
      </c>
      <c r="E162" s="101" t="s">
        <v>162</v>
      </c>
      <c r="F162" s="660" t="s">
        <v>163</v>
      </c>
      <c r="G162" s="622"/>
      <c r="H162" s="622"/>
      <c r="I162" s="622"/>
      <c r="J162" s="102" t="s">
        <v>164</v>
      </c>
      <c r="K162" s="112">
        <v>56.4</v>
      </c>
      <c r="L162" s="661">
        <v>0</v>
      </c>
      <c r="M162" s="622"/>
      <c r="N162" s="662">
        <f>ROUND(L162*K162,2)</f>
        <v>0</v>
      </c>
      <c r="O162" s="622"/>
      <c r="P162" s="622"/>
      <c r="Q162" s="622"/>
      <c r="R162" s="64"/>
      <c r="T162" s="103" t="s">
        <v>17</v>
      </c>
      <c r="U162" s="104" t="s">
        <v>33</v>
      </c>
      <c r="V162" s="18"/>
      <c r="W162" s="105">
        <f>V162*K162</f>
        <v>0</v>
      </c>
      <c r="X162" s="105">
        <v>0</v>
      </c>
      <c r="Y162" s="105">
        <f>X162*K162</f>
        <v>0</v>
      </c>
      <c r="Z162" s="105">
        <v>0</v>
      </c>
      <c r="AA162" s="106">
        <f>Z162*K162</f>
        <v>0</v>
      </c>
      <c r="AR162" s="7" t="s">
        <v>104</v>
      </c>
      <c r="AT162" s="7" t="s">
        <v>101</v>
      </c>
      <c r="AU162" s="7" t="s">
        <v>9</v>
      </c>
      <c r="AY162" s="7" t="s">
        <v>100</v>
      </c>
      <c r="BE162" s="107">
        <f>IF(U162="základní",N162,0)</f>
        <v>0</v>
      </c>
      <c r="BF162" s="107">
        <f>IF(U162="snížená",N162,0)</f>
        <v>0</v>
      </c>
      <c r="BG162" s="107">
        <f>IF(U162="zákl. přenesená",N162,0)</f>
        <v>0</v>
      </c>
      <c r="BH162" s="107">
        <f>IF(U162="sníž. přenesená",N162,0)</f>
        <v>0</v>
      </c>
      <c r="BI162" s="107">
        <f>IF(U162="nulová",N162,0)</f>
        <v>0</v>
      </c>
      <c r="BJ162" s="7" t="s">
        <v>80</v>
      </c>
      <c r="BK162" s="107">
        <f>ROUND(L162*K162,2)</f>
        <v>0</v>
      </c>
      <c r="BL162" s="7" t="s">
        <v>104</v>
      </c>
      <c r="BM162" s="7" t="s">
        <v>407</v>
      </c>
    </row>
    <row r="163" spans="2:63" s="88" customFormat="1" ht="29.85" customHeight="1">
      <c r="B163" s="89"/>
      <c r="C163" s="90"/>
      <c r="D163" s="99" t="s">
        <v>56</v>
      </c>
      <c r="E163" s="99"/>
      <c r="F163" s="99"/>
      <c r="G163" s="99"/>
      <c r="H163" s="99"/>
      <c r="I163" s="99"/>
      <c r="J163" s="99"/>
      <c r="K163" s="99"/>
      <c r="L163" s="99"/>
      <c r="M163" s="99"/>
      <c r="N163" s="653">
        <f>SUM(N164:Q170)</f>
        <v>0</v>
      </c>
      <c r="O163" s="654"/>
      <c r="P163" s="654"/>
      <c r="Q163" s="654"/>
      <c r="R163" s="92"/>
      <c r="T163" s="93"/>
      <c r="U163" s="90"/>
      <c r="V163" s="90"/>
      <c r="W163" s="94">
        <f>SUM(W164:W170)</f>
        <v>0</v>
      </c>
      <c r="X163" s="90"/>
      <c r="Y163" s="94">
        <f>SUM(Y164:Y170)</f>
        <v>0</v>
      </c>
      <c r="Z163" s="90"/>
      <c r="AA163" s="95">
        <f>SUM(AA164:AA170)</f>
        <v>0</v>
      </c>
      <c r="AR163" s="96" t="s">
        <v>80</v>
      </c>
      <c r="AT163" s="97" t="s">
        <v>98</v>
      </c>
      <c r="AU163" s="97" t="s">
        <v>80</v>
      </c>
      <c r="AY163" s="96" t="s">
        <v>100</v>
      </c>
      <c r="BK163" s="98">
        <f>SUM(BK164:BK170)</f>
        <v>0</v>
      </c>
    </row>
    <row r="164" spans="2:65" s="16" customFormat="1" ht="20.45" customHeight="1">
      <c r="B164" s="62"/>
      <c r="C164" s="108">
        <v>18</v>
      </c>
      <c r="D164" s="108" t="s">
        <v>105</v>
      </c>
      <c r="E164" s="109" t="s">
        <v>166</v>
      </c>
      <c r="F164" s="618" t="s">
        <v>167</v>
      </c>
      <c r="G164" s="619"/>
      <c r="H164" s="619"/>
      <c r="I164" s="619"/>
      <c r="J164" s="110" t="s">
        <v>120</v>
      </c>
      <c r="K164" s="111">
        <v>24.822</v>
      </c>
      <c r="L164" s="620">
        <v>0</v>
      </c>
      <c r="M164" s="619"/>
      <c r="N164" s="621">
        <f aca="true" t="shared" si="15" ref="N164:N170">ROUND(L164*K164,2)</f>
        <v>0</v>
      </c>
      <c r="O164" s="622"/>
      <c r="P164" s="622"/>
      <c r="Q164" s="622"/>
      <c r="R164" s="64"/>
      <c r="T164" s="103" t="s">
        <v>17</v>
      </c>
      <c r="U164" s="104" t="s">
        <v>33</v>
      </c>
      <c r="V164" s="18"/>
      <c r="W164" s="105">
        <f aca="true" t="shared" si="16" ref="W164:W170">V164*K164</f>
        <v>0</v>
      </c>
      <c r="X164" s="105">
        <v>0</v>
      </c>
      <c r="Y164" s="105">
        <f aca="true" t="shared" si="17" ref="Y164:Y170">X164*K164</f>
        <v>0</v>
      </c>
      <c r="Z164" s="105">
        <v>0</v>
      </c>
      <c r="AA164" s="106">
        <f aca="true" t="shared" si="18" ref="AA164:AA170">Z164*K164</f>
        <v>0</v>
      </c>
      <c r="AR164" s="7" t="s">
        <v>128</v>
      </c>
      <c r="AT164" s="7" t="s">
        <v>105</v>
      </c>
      <c r="AU164" s="7" t="s">
        <v>9</v>
      </c>
      <c r="AY164" s="7" t="s">
        <v>100</v>
      </c>
      <c r="BE164" s="107">
        <f aca="true" t="shared" si="19" ref="BE164:BE170">IF(U164="základní",N164,0)</f>
        <v>0</v>
      </c>
      <c r="BF164" s="107">
        <f aca="true" t="shared" si="20" ref="BF164:BF170">IF(U164="snížená",N164,0)</f>
        <v>0</v>
      </c>
      <c r="BG164" s="107">
        <f aca="true" t="shared" si="21" ref="BG164:BG170">IF(U164="zákl. přenesená",N164,0)</f>
        <v>0</v>
      </c>
      <c r="BH164" s="107">
        <f aca="true" t="shared" si="22" ref="BH164:BH170">IF(U164="sníž. přenesená",N164,0)</f>
        <v>0</v>
      </c>
      <c r="BI164" s="107">
        <f aca="true" t="shared" si="23" ref="BI164:BI170">IF(U164="nulová",N164,0)</f>
        <v>0</v>
      </c>
      <c r="BJ164" s="7" t="s">
        <v>80</v>
      </c>
      <c r="BK164" s="107">
        <f aca="true" t="shared" si="24" ref="BK164:BK170">ROUND(L164*K164,2)</f>
        <v>0</v>
      </c>
      <c r="BL164" s="7" t="s">
        <v>104</v>
      </c>
      <c r="BM164" s="7" t="s">
        <v>408</v>
      </c>
    </row>
    <row r="165" spans="2:65" s="16" customFormat="1" ht="28.9" customHeight="1">
      <c r="B165" s="62"/>
      <c r="C165" s="108">
        <v>19</v>
      </c>
      <c r="D165" s="108" t="s">
        <v>105</v>
      </c>
      <c r="E165" s="109" t="s">
        <v>169</v>
      </c>
      <c r="F165" s="618" t="s">
        <v>170</v>
      </c>
      <c r="G165" s="619"/>
      <c r="H165" s="619"/>
      <c r="I165" s="619"/>
      <c r="J165" s="110" t="s">
        <v>120</v>
      </c>
      <c r="K165" s="111">
        <v>8.28</v>
      </c>
      <c r="L165" s="620">
        <v>0</v>
      </c>
      <c r="M165" s="619"/>
      <c r="N165" s="621">
        <f t="shared" si="15"/>
        <v>0</v>
      </c>
      <c r="O165" s="622"/>
      <c r="P165" s="622"/>
      <c r="Q165" s="622"/>
      <c r="R165" s="64"/>
      <c r="T165" s="103" t="s">
        <v>17</v>
      </c>
      <c r="U165" s="104" t="s">
        <v>33</v>
      </c>
      <c r="V165" s="18"/>
      <c r="W165" s="105">
        <f t="shared" si="16"/>
        <v>0</v>
      </c>
      <c r="X165" s="105">
        <v>0</v>
      </c>
      <c r="Y165" s="105">
        <f t="shared" si="17"/>
        <v>0</v>
      </c>
      <c r="Z165" s="105">
        <v>0</v>
      </c>
      <c r="AA165" s="106">
        <f t="shared" si="18"/>
        <v>0</v>
      </c>
      <c r="AR165" s="7" t="s">
        <v>128</v>
      </c>
      <c r="AT165" s="7" t="s">
        <v>105</v>
      </c>
      <c r="AU165" s="7" t="s">
        <v>9</v>
      </c>
      <c r="AY165" s="7" t="s">
        <v>100</v>
      </c>
      <c r="BE165" s="107">
        <f t="shared" si="19"/>
        <v>0</v>
      </c>
      <c r="BF165" s="107">
        <f t="shared" si="20"/>
        <v>0</v>
      </c>
      <c r="BG165" s="107">
        <f t="shared" si="21"/>
        <v>0</v>
      </c>
      <c r="BH165" s="107">
        <f t="shared" si="22"/>
        <v>0</v>
      </c>
      <c r="BI165" s="107">
        <f t="shared" si="23"/>
        <v>0</v>
      </c>
      <c r="BJ165" s="7" t="s">
        <v>80</v>
      </c>
      <c r="BK165" s="107">
        <f t="shared" si="24"/>
        <v>0</v>
      </c>
      <c r="BL165" s="7" t="s">
        <v>104</v>
      </c>
      <c r="BM165" s="7" t="s">
        <v>409</v>
      </c>
    </row>
    <row r="166" spans="2:65" s="16" customFormat="1" ht="28.9" customHeight="1">
      <c r="B166" s="62"/>
      <c r="C166" s="108">
        <v>20</v>
      </c>
      <c r="D166" s="108" t="s">
        <v>105</v>
      </c>
      <c r="E166" s="109" t="s">
        <v>173</v>
      </c>
      <c r="F166" s="618" t="s">
        <v>174</v>
      </c>
      <c r="G166" s="619"/>
      <c r="H166" s="619"/>
      <c r="I166" s="619"/>
      <c r="J166" s="110" t="s">
        <v>120</v>
      </c>
      <c r="K166" s="111">
        <v>8.28</v>
      </c>
      <c r="L166" s="620">
        <v>0</v>
      </c>
      <c r="M166" s="619"/>
      <c r="N166" s="621">
        <f t="shared" si="15"/>
        <v>0</v>
      </c>
      <c r="O166" s="622"/>
      <c r="P166" s="622"/>
      <c r="Q166" s="622"/>
      <c r="R166" s="64"/>
      <c r="T166" s="103" t="s">
        <v>17</v>
      </c>
      <c r="U166" s="104" t="s">
        <v>33</v>
      </c>
      <c r="V166" s="18"/>
      <c r="W166" s="105">
        <f t="shared" si="16"/>
        <v>0</v>
      </c>
      <c r="X166" s="105">
        <v>0</v>
      </c>
      <c r="Y166" s="105">
        <f t="shared" si="17"/>
        <v>0</v>
      </c>
      <c r="Z166" s="105">
        <v>0</v>
      </c>
      <c r="AA166" s="106">
        <f t="shared" si="18"/>
        <v>0</v>
      </c>
      <c r="AR166" s="7" t="s">
        <v>128</v>
      </c>
      <c r="AT166" s="7" t="s">
        <v>105</v>
      </c>
      <c r="AU166" s="7" t="s">
        <v>9</v>
      </c>
      <c r="AY166" s="7" t="s">
        <v>100</v>
      </c>
      <c r="BE166" s="107">
        <f t="shared" si="19"/>
        <v>0</v>
      </c>
      <c r="BF166" s="107">
        <f t="shared" si="20"/>
        <v>0</v>
      </c>
      <c r="BG166" s="107">
        <f t="shared" si="21"/>
        <v>0</v>
      </c>
      <c r="BH166" s="107">
        <f t="shared" si="22"/>
        <v>0</v>
      </c>
      <c r="BI166" s="107">
        <f t="shared" si="23"/>
        <v>0</v>
      </c>
      <c r="BJ166" s="7" t="s">
        <v>80</v>
      </c>
      <c r="BK166" s="107">
        <f t="shared" si="24"/>
        <v>0</v>
      </c>
      <c r="BL166" s="7" t="s">
        <v>104</v>
      </c>
      <c r="BM166" s="7" t="s">
        <v>410</v>
      </c>
    </row>
    <row r="167" spans="2:65" s="16" customFormat="1" ht="28.9" customHeight="1">
      <c r="B167" s="62"/>
      <c r="C167" s="108">
        <v>21</v>
      </c>
      <c r="D167" s="108" t="s">
        <v>105</v>
      </c>
      <c r="E167" s="109" t="s">
        <v>176</v>
      </c>
      <c r="F167" s="618" t="s">
        <v>177</v>
      </c>
      <c r="G167" s="619"/>
      <c r="H167" s="619"/>
      <c r="I167" s="619"/>
      <c r="J167" s="110" t="s">
        <v>131</v>
      </c>
      <c r="K167" s="111">
        <v>27.84</v>
      </c>
      <c r="L167" s="620">
        <v>0</v>
      </c>
      <c r="M167" s="619"/>
      <c r="N167" s="621">
        <f t="shared" si="15"/>
        <v>0</v>
      </c>
      <c r="O167" s="622"/>
      <c r="P167" s="622"/>
      <c r="Q167" s="622"/>
      <c r="R167" s="64"/>
      <c r="T167" s="103" t="s">
        <v>17</v>
      </c>
      <c r="U167" s="104" t="s">
        <v>33</v>
      </c>
      <c r="V167" s="18"/>
      <c r="W167" s="105">
        <f t="shared" si="16"/>
        <v>0</v>
      </c>
      <c r="X167" s="105">
        <v>0</v>
      </c>
      <c r="Y167" s="105">
        <f t="shared" si="17"/>
        <v>0</v>
      </c>
      <c r="Z167" s="105">
        <v>0</v>
      </c>
      <c r="AA167" s="106">
        <f t="shared" si="18"/>
        <v>0</v>
      </c>
      <c r="AR167" s="7" t="s">
        <v>128</v>
      </c>
      <c r="AT167" s="7" t="s">
        <v>105</v>
      </c>
      <c r="AU167" s="7" t="s">
        <v>9</v>
      </c>
      <c r="AY167" s="7" t="s">
        <v>100</v>
      </c>
      <c r="BE167" s="107">
        <f t="shared" si="19"/>
        <v>0</v>
      </c>
      <c r="BF167" s="107">
        <f t="shared" si="20"/>
        <v>0</v>
      </c>
      <c r="BG167" s="107">
        <f t="shared" si="21"/>
        <v>0</v>
      </c>
      <c r="BH167" s="107">
        <f t="shared" si="22"/>
        <v>0</v>
      </c>
      <c r="BI167" s="107">
        <f t="shared" si="23"/>
        <v>0</v>
      </c>
      <c r="BJ167" s="7" t="s">
        <v>80</v>
      </c>
      <c r="BK167" s="107">
        <f t="shared" si="24"/>
        <v>0</v>
      </c>
      <c r="BL167" s="7" t="s">
        <v>104</v>
      </c>
      <c r="BM167" s="7" t="s">
        <v>411</v>
      </c>
    </row>
    <row r="168" spans="2:65" s="16" customFormat="1" ht="20.45" customHeight="1">
      <c r="B168" s="62"/>
      <c r="C168" s="108">
        <v>22</v>
      </c>
      <c r="D168" s="108" t="s">
        <v>105</v>
      </c>
      <c r="E168" s="109" t="s">
        <v>179</v>
      </c>
      <c r="F168" s="618" t="s">
        <v>180</v>
      </c>
      <c r="G168" s="619"/>
      <c r="H168" s="619"/>
      <c r="I168" s="619"/>
      <c r="J168" s="110" t="s">
        <v>120</v>
      </c>
      <c r="K168" s="111">
        <v>55.136</v>
      </c>
      <c r="L168" s="620">
        <v>0</v>
      </c>
      <c r="M168" s="619"/>
      <c r="N168" s="621">
        <f t="shared" si="15"/>
        <v>0</v>
      </c>
      <c r="O168" s="622"/>
      <c r="P168" s="622"/>
      <c r="Q168" s="622"/>
      <c r="R168" s="64"/>
      <c r="T168" s="103" t="s">
        <v>17</v>
      </c>
      <c r="U168" s="104" t="s">
        <v>33</v>
      </c>
      <c r="V168" s="18"/>
      <c r="W168" s="105">
        <f t="shared" si="16"/>
        <v>0</v>
      </c>
      <c r="X168" s="105">
        <v>0</v>
      </c>
      <c r="Y168" s="105">
        <f t="shared" si="17"/>
        <v>0</v>
      </c>
      <c r="Z168" s="105">
        <v>0</v>
      </c>
      <c r="AA168" s="106">
        <f t="shared" si="18"/>
        <v>0</v>
      </c>
      <c r="AR168" s="7" t="s">
        <v>128</v>
      </c>
      <c r="AT168" s="7" t="s">
        <v>105</v>
      </c>
      <c r="AU168" s="7" t="s">
        <v>9</v>
      </c>
      <c r="AY168" s="7" t="s">
        <v>100</v>
      </c>
      <c r="BE168" s="107">
        <f t="shared" si="19"/>
        <v>0</v>
      </c>
      <c r="BF168" s="107">
        <f t="shared" si="20"/>
        <v>0</v>
      </c>
      <c r="BG168" s="107">
        <f t="shared" si="21"/>
        <v>0</v>
      </c>
      <c r="BH168" s="107">
        <f t="shared" si="22"/>
        <v>0</v>
      </c>
      <c r="BI168" s="107">
        <f t="shared" si="23"/>
        <v>0</v>
      </c>
      <c r="BJ168" s="7" t="s">
        <v>80</v>
      </c>
      <c r="BK168" s="107">
        <f t="shared" si="24"/>
        <v>0</v>
      </c>
      <c r="BL168" s="7" t="s">
        <v>104</v>
      </c>
      <c r="BM168" s="7" t="s">
        <v>412</v>
      </c>
    </row>
    <row r="169" spans="2:65" s="16" customFormat="1" ht="28.9" customHeight="1">
      <c r="B169" s="62"/>
      <c r="C169" s="108">
        <v>23</v>
      </c>
      <c r="D169" s="108" t="s">
        <v>105</v>
      </c>
      <c r="E169" s="109" t="s">
        <v>182</v>
      </c>
      <c r="F169" s="618" t="s">
        <v>183</v>
      </c>
      <c r="G169" s="619"/>
      <c r="H169" s="619"/>
      <c r="I169" s="619"/>
      <c r="J169" s="110" t="s">
        <v>120</v>
      </c>
      <c r="K169" s="111">
        <v>79.202</v>
      </c>
      <c r="L169" s="620">
        <v>0</v>
      </c>
      <c r="M169" s="619"/>
      <c r="N169" s="621">
        <f t="shared" si="15"/>
        <v>0</v>
      </c>
      <c r="O169" s="622"/>
      <c r="P169" s="622"/>
      <c r="Q169" s="622"/>
      <c r="R169" s="64"/>
      <c r="T169" s="103" t="s">
        <v>17</v>
      </c>
      <c r="U169" s="104" t="s">
        <v>33</v>
      </c>
      <c r="V169" s="18"/>
      <c r="W169" s="105">
        <f t="shared" si="16"/>
        <v>0</v>
      </c>
      <c r="X169" s="105">
        <v>0</v>
      </c>
      <c r="Y169" s="105">
        <f t="shared" si="17"/>
        <v>0</v>
      </c>
      <c r="Z169" s="105">
        <v>0</v>
      </c>
      <c r="AA169" s="106">
        <f t="shared" si="18"/>
        <v>0</v>
      </c>
      <c r="AR169" s="7" t="s">
        <v>128</v>
      </c>
      <c r="AT169" s="7" t="s">
        <v>105</v>
      </c>
      <c r="AU169" s="7" t="s">
        <v>9</v>
      </c>
      <c r="AY169" s="7" t="s">
        <v>100</v>
      </c>
      <c r="BE169" s="107">
        <f t="shared" si="19"/>
        <v>0</v>
      </c>
      <c r="BF169" s="107">
        <f t="shared" si="20"/>
        <v>0</v>
      </c>
      <c r="BG169" s="107">
        <f t="shared" si="21"/>
        <v>0</v>
      </c>
      <c r="BH169" s="107">
        <f t="shared" si="22"/>
        <v>0</v>
      </c>
      <c r="BI169" s="107">
        <f t="shared" si="23"/>
        <v>0</v>
      </c>
      <c r="BJ169" s="7" t="s">
        <v>80</v>
      </c>
      <c r="BK169" s="107">
        <f t="shared" si="24"/>
        <v>0</v>
      </c>
      <c r="BL169" s="7" t="s">
        <v>104</v>
      </c>
      <c r="BM169" s="7" t="s">
        <v>413</v>
      </c>
    </row>
    <row r="170" spans="2:65" s="16" customFormat="1" ht="20.45" customHeight="1">
      <c r="B170" s="62"/>
      <c r="C170" s="108">
        <v>24</v>
      </c>
      <c r="D170" s="108" t="s">
        <v>105</v>
      </c>
      <c r="E170" s="109" t="s">
        <v>185</v>
      </c>
      <c r="F170" s="618" t="s">
        <v>186</v>
      </c>
      <c r="G170" s="619"/>
      <c r="H170" s="619"/>
      <c r="I170" s="619"/>
      <c r="J170" s="110" t="s">
        <v>120</v>
      </c>
      <c r="K170" s="111">
        <v>134.34</v>
      </c>
      <c r="L170" s="620">
        <v>0</v>
      </c>
      <c r="M170" s="619"/>
      <c r="N170" s="621">
        <f t="shared" si="15"/>
        <v>0</v>
      </c>
      <c r="O170" s="622"/>
      <c r="P170" s="622"/>
      <c r="Q170" s="622"/>
      <c r="R170" s="64"/>
      <c r="T170" s="103" t="s">
        <v>17</v>
      </c>
      <c r="U170" s="104" t="s">
        <v>33</v>
      </c>
      <c r="V170" s="18"/>
      <c r="W170" s="105">
        <f t="shared" si="16"/>
        <v>0</v>
      </c>
      <c r="X170" s="105">
        <v>0</v>
      </c>
      <c r="Y170" s="105">
        <f t="shared" si="17"/>
        <v>0</v>
      </c>
      <c r="Z170" s="105">
        <v>0</v>
      </c>
      <c r="AA170" s="106">
        <f t="shared" si="18"/>
        <v>0</v>
      </c>
      <c r="AR170" s="7" t="s">
        <v>128</v>
      </c>
      <c r="AT170" s="7" t="s">
        <v>105</v>
      </c>
      <c r="AU170" s="7" t="s">
        <v>9</v>
      </c>
      <c r="AY170" s="7" t="s">
        <v>100</v>
      </c>
      <c r="BE170" s="107">
        <f t="shared" si="19"/>
        <v>0</v>
      </c>
      <c r="BF170" s="107">
        <f t="shared" si="20"/>
        <v>0</v>
      </c>
      <c r="BG170" s="107">
        <f t="shared" si="21"/>
        <v>0</v>
      </c>
      <c r="BH170" s="107">
        <f t="shared" si="22"/>
        <v>0</v>
      </c>
      <c r="BI170" s="107">
        <f t="shared" si="23"/>
        <v>0</v>
      </c>
      <c r="BJ170" s="7" t="s">
        <v>80</v>
      </c>
      <c r="BK170" s="107">
        <f t="shared" si="24"/>
        <v>0</v>
      </c>
      <c r="BL170" s="7" t="s">
        <v>104</v>
      </c>
      <c r="BM170" s="7" t="s">
        <v>414</v>
      </c>
    </row>
    <row r="171" spans="2:63" s="88" customFormat="1" ht="29.85" customHeight="1">
      <c r="B171" s="89"/>
      <c r="C171" s="90"/>
      <c r="D171" s="99" t="s">
        <v>57</v>
      </c>
      <c r="E171" s="99"/>
      <c r="F171" s="99"/>
      <c r="G171" s="99"/>
      <c r="H171" s="99"/>
      <c r="I171" s="99"/>
      <c r="J171" s="99"/>
      <c r="K171" s="99"/>
      <c r="L171" s="99"/>
      <c r="M171" s="99"/>
      <c r="N171" s="653">
        <f>SUM(N172:Q175)</f>
        <v>0</v>
      </c>
      <c r="O171" s="654"/>
      <c r="P171" s="654"/>
      <c r="Q171" s="654"/>
      <c r="R171" s="92"/>
      <c r="T171" s="93"/>
      <c r="U171" s="90"/>
      <c r="V171" s="90"/>
      <c r="W171" s="94">
        <f>SUM(W172:W175)</f>
        <v>0</v>
      </c>
      <c r="X171" s="90"/>
      <c r="Y171" s="94">
        <f>SUM(Y172:Y175)</f>
        <v>2.265336</v>
      </c>
      <c r="Z171" s="90"/>
      <c r="AA171" s="95">
        <f>SUM(AA172:AA175)</f>
        <v>0</v>
      </c>
      <c r="AR171" s="96" t="s">
        <v>80</v>
      </c>
      <c r="AT171" s="97" t="s">
        <v>98</v>
      </c>
      <c r="AU171" s="97" t="s">
        <v>80</v>
      </c>
      <c r="AY171" s="96" t="s">
        <v>100</v>
      </c>
      <c r="BK171" s="98">
        <f>SUM(BK172:BK175)</f>
        <v>0</v>
      </c>
    </row>
    <row r="172" spans="2:65" s="16" customFormat="1" ht="28.9" customHeight="1">
      <c r="B172" s="62"/>
      <c r="C172" s="100">
        <v>25</v>
      </c>
      <c r="D172" s="100" t="s">
        <v>101</v>
      </c>
      <c r="E172" s="101" t="s">
        <v>188</v>
      </c>
      <c r="F172" s="660" t="s">
        <v>189</v>
      </c>
      <c r="G172" s="622"/>
      <c r="H172" s="622"/>
      <c r="I172" s="622"/>
      <c r="J172" s="102" t="s">
        <v>120</v>
      </c>
      <c r="K172" s="112">
        <v>21.55</v>
      </c>
      <c r="L172" s="661">
        <v>0</v>
      </c>
      <c r="M172" s="622"/>
      <c r="N172" s="662">
        <f>ROUND(L172*K172,2)</f>
        <v>0</v>
      </c>
      <c r="O172" s="622"/>
      <c r="P172" s="622"/>
      <c r="Q172" s="622"/>
      <c r="R172" s="64"/>
      <c r="T172" s="103" t="s">
        <v>17</v>
      </c>
      <c r="U172" s="104" t="s">
        <v>33</v>
      </c>
      <c r="V172" s="18"/>
      <c r="W172" s="105">
        <f>V172*K172</f>
        <v>0</v>
      </c>
      <c r="X172" s="105">
        <v>0.105</v>
      </c>
      <c r="Y172" s="105">
        <f>X172*K172</f>
        <v>2.26275</v>
      </c>
      <c r="Z172" s="105">
        <v>0</v>
      </c>
      <c r="AA172" s="106">
        <f>Z172*K172</f>
        <v>0</v>
      </c>
      <c r="AR172" s="7" t="s">
        <v>104</v>
      </c>
      <c r="AT172" s="7" t="s">
        <v>101</v>
      </c>
      <c r="AU172" s="7" t="s">
        <v>9</v>
      </c>
      <c r="AY172" s="7" t="s">
        <v>100</v>
      </c>
      <c r="BE172" s="107">
        <f>IF(U172="základní",N172,0)</f>
        <v>0</v>
      </c>
      <c r="BF172" s="107">
        <f>IF(U172="snížená",N172,0)</f>
        <v>0</v>
      </c>
      <c r="BG172" s="107">
        <f>IF(U172="zákl. přenesená",N172,0)</f>
        <v>0</v>
      </c>
      <c r="BH172" s="107">
        <f>IF(U172="sníž. přenesená",N172,0)</f>
        <v>0</v>
      </c>
      <c r="BI172" s="107">
        <f>IF(U172="nulová",N172,0)</f>
        <v>0</v>
      </c>
      <c r="BJ172" s="7" t="s">
        <v>80</v>
      </c>
      <c r="BK172" s="107">
        <f>ROUND(L172*K172,2)</f>
        <v>0</v>
      </c>
      <c r="BL172" s="7" t="s">
        <v>104</v>
      </c>
      <c r="BM172" s="7" t="s">
        <v>415</v>
      </c>
    </row>
    <row r="173" spans="2:65" s="16" customFormat="1" ht="20.45" customHeight="1">
      <c r="B173" s="62"/>
      <c r="C173" s="100">
        <v>26</v>
      </c>
      <c r="D173" s="100" t="s">
        <v>101</v>
      </c>
      <c r="E173" s="101" t="s">
        <v>191</v>
      </c>
      <c r="F173" s="660" t="s">
        <v>192</v>
      </c>
      <c r="G173" s="622"/>
      <c r="H173" s="622"/>
      <c r="I173" s="622"/>
      <c r="J173" s="102" t="s">
        <v>120</v>
      </c>
      <c r="K173" s="112">
        <v>21.55</v>
      </c>
      <c r="L173" s="661">
        <v>0</v>
      </c>
      <c r="M173" s="622"/>
      <c r="N173" s="662">
        <f>ROUND(L173*K173,2)</f>
        <v>0</v>
      </c>
      <c r="O173" s="622"/>
      <c r="P173" s="622"/>
      <c r="Q173" s="622"/>
      <c r="R173" s="64"/>
      <c r="T173" s="103" t="s">
        <v>17</v>
      </c>
      <c r="U173" s="104" t="s">
        <v>33</v>
      </c>
      <c r="V173" s="18"/>
      <c r="W173" s="105">
        <f>V173*K173</f>
        <v>0</v>
      </c>
      <c r="X173" s="105">
        <v>0</v>
      </c>
      <c r="Y173" s="105">
        <f>X173*K173</f>
        <v>0</v>
      </c>
      <c r="Z173" s="105">
        <v>0</v>
      </c>
      <c r="AA173" s="106">
        <f>Z173*K173</f>
        <v>0</v>
      </c>
      <c r="AR173" s="7" t="s">
        <v>104</v>
      </c>
      <c r="AT173" s="7" t="s">
        <v>101</v>
      </c>
      <c r="AU173" s="7" t="s">
        <v>9</v>
      </c>
      <c r="AY173" s="7" t="s">
        <v>100</v>
      </c>
      <c r="BE173" s="107">
        <f>IF(U173="základní",N173,0)</f>
        <v>0</v>
      </c>
      <c r="BF173" s="107">
        <f>IF(U173="snížená",N173,0)</f>
        <v>0</v>
      </c>
      <c r="BG173" s="107">
        <f>IF(U173="zákl. přenesená",N173,0)</f>
        <v>0</v>
      </c>
      <c r="BH173" s="107">
        <f>IF(U173="sníž. přenesená",N173,0)</f>
        <v>0</v>
      </c>
      <c r="BI173" s="107">
        <f>IF(U173="nulová",N173,0)</f>
        <v>0</v>
      </c>
      <c r="BJ173" s="7" t="s">
        <v>80</v>
      </c>
      <c r="BK173" s="107">
        <f>ROUND(L173*K173,2)</f>
        <v>0</v>
      </c>
      <c r="BL173" s="7" t="s">
        <v>104</v>
      </c>
      <c r="BM173" s="7" t="s">
        <v>416</v>
      </c>
    </row>
    <row r="174" spans="2:65" s="16" customFormat="1" ht="28.9" customHeight="1">
      <c r="B174" s="62"/>
      <c r="C174" s="100">
        <v>27</v>
      </c>
      <c r="D174" s="108" t="s">
        <v>105</v>
      </c>
      <c r="E174" s="109" t="s">
        <v>194</v>
      </c>
      <c r="F174" s="618" t="s">
        <v>195</v>
      </c>
      <c r="G174" s="619"/>
      <c r="H174" s="619"/>
      <c r="I174" s="619"/>
      <c r="J174" s="110" t="s">
        <v>120</v>
      </c>
      <c r="K174" s="111">
        <v>21.55</v>
      </c>
      <c r="L174" s="620">
        <v>0</v>
      </c>
      <c r="M174" s="619"/>
      <c r="N174" s="621">
        <f>ROUND(L174*K174,2)</f>
        <v>0</v>
      </c>
      <c r="O174" s="622"/>
      <c r="P174" s="622"/>
      <c r="Q174" s="622"/>
      <c r="R174" s="64"/>
      <c r="T174" s="103" t="s">
        <v>17</v>
      </c>
      <c r="U174" s="104" t="s">
        <v>33</v>
      </c>
      <c r="V174" s="18"/>
      <c r="W174" s="105">
        <f>V174*K174</f>
        <v>0</v>
      </c>
      <c r="X174" s="105">
        <v>0</v>
      </c>
      <c r="Y174" s="105">
        <f>X174*K174</f>
        <v>0</v>
      </c>
      <c r="Z174" s="105">
        <v>0</v>
      </c>
      <c r="AA174" s="106">
        <f>Z174*K174</f>
        <v>0</v>
      </c>
      <c r="AR174" s="7" t="s">
        <v>128</v>
      </c>
      <c r="AT174" s="7" t="s">
        <v>105</v>
      </c>
      <c r="AU174" s="7" t="s">
        <v>9</v>
      </c>
      <c r="AY174" s="7" t="s">
        <v>100</v>
      </c>
      <c r="BE174" s="107">
        <f>IF(U174="základní",N174,0)</f>
        <v>0</v>
      </c>
      <c r="BF174" s="107">
        <f>IF(U174="snížená",N174,0)</f>
        <v>0</v>
      </c>
      <c r="BG174" s="107">
        <f>IF(U174="zákl. přenesená",N174,0)</f>
        <v>0</v>
      </c>
      <c r="BH174" s="107">
        <f>IF(U174="sníž. přenesená",N174,0)</f>
        <v>0</v>
      </c>
      <c r="BI174" s="107">
        <f>IF(U174="nulová",N174,0)</f>
        <v>0</v>
      </c>
      <c r="BJ174" s="7" t="s">
        <v>80</v>
      </c>
      <c r="BK174" s="107">
        <f>ROUND(L174*K174,2)</f>
        <v>0</v>
      </c>
      <c r="BL174" s="7" t="s">
        <v>104</v>
      </c>
      <c r="BM174" s="7" t="s">
        <v>417</v>
      </c>
    </row>
    <row r="175" spans="2:65" s="16" customFormat="1" ht="20.45" customHeight="1">
      <c r="B175" s="62"/>
      <c r="C175" s="100">
        <v>28</v>
      </c>
      <c r="D175" s="100" t="s">
        <v>101</v>
      </c>
      <c r="E175" s="101" t="s">
        <v>197</v>
      </c>
      <c r="F175" s="660" t="s">
        <v>198</v>
      </c>
      <c r="G175" s="622"/>
      <c r="H175" s="622"/>
      <c r="I175" s="622"/>
      <c r="J175" s="102" t="s">
        <v>120</v>
      </c>
      <c r="K175" s="112">
        <v>21.55</v>
      </c>
      <c r="L175" s="661">
        <v>0</v>
      </c>
      <c r="M175" s="622"/>
      <c r="N175" s="662">
        <f>ROUND(L175*K175,2)</f>
        <v>0</v>
      </c>
      <c r="O175" s="622"/>
      <c r="P175" s="622"/>
      <c r="Q175" s="622"/>
      <c r="R175" s="64"/>
      <c r="T175" s="103" t="s">
        <v>17</v>
      </c>
      <c r="U175" s="104" t="s">
        <v>33</v>
      </c>
      <c r="V175" s="18"/>
      <c r="W175" s="105">
        <f>V175*K175</f>
        <v>0</v>
      </c>
      <c r="X175" s="105">
        <v>0.00012</v>
      </c>
      <c r="Y175" s="105">
        <f>X175*K175</f>
        <v>0.002586</v>
      </c>
      <c r="Z175" s="105">
        <v>0</v>
      </c>
      <c r="AA175" s="106">
        <f>Z175*K175</f>
        <v>0</v>
      </c>
      <c r="AR175" s="7" t="s">
        <v>104</v>
      </c>
      <c r="AT175" s="7" t="s">
        <v>101</v>
      </c>
      <c r="AU175" s="7" t="s">
        <v>9</v>
      </c>
      <c r="AY175" s="7" t="s">
        <v>100</v>
      </c>
      <c r="BE175" s="107">
        <f>IF(U175="základní",N175,0)</f>
        <v>0</v>
      </c>
      <c r="BF175" s="107">
        <f>IF(U175="snížená",N175,0)</f>
        <v>0</v>
      </c>
      <c r="BG175" s="107">
        <f>IF(U175="zákl. přenesená",N175,0)</f>
        <v>0</v>
      </c>
      <c r="BH175" s="107">
        <f>IF(U175="sníž. přenesená",N175,0)</f>
        <v>0</v>
      </c>
      <c r="BI175" s="107">
        <f>IF(U175="nulová",N175,0)</f>
        <v>0</v>
      </c>
      <c r="BJ175" s="7" t="s">
        <v>80</v>
      </c>
      <c r="BK175" s="107">
        <f>ROUND(L175*K175,2)</f>
        <v>0</v>
      </c>
      <c r="BL175" s="7" t="s">
        <v>104</v>
      </c>
      <c r="BM175" s="7" t="s">
        <v>418</v>
      </c>
    </row>
    <row r="176" spans="2:63" s="88" customFormat="1" ht="29.85" customHeight="1">
      <c r="B176" s="89"/>
      <c r="C176" s="90"/>
      <c r="D176" s="99" t="s">
        <v>58</v>
      </c>
      <c r="E176" s="99"/>
      <c r="F176" s="99"/>
      <c r="G176" s="99"/>
      <c r="H176" s="99"/>
      <c r="I176" s="99"/>
      <c r="J176" s="99"/>
      <c r="K176" s="99"/>
      <c r="L176" s="99"/>
      <c r="M176" s="99"/>
      <c r="N176" s="653">
        <f>N177</f>
        <v>0</v>
      </c>
      <c r="O176" s="654"/>
      <c r="P176" s="654"/>
      <c r="Q176" s="654"/>
      <c r="R176" s="92"/>
      <c r="T176" s="93"/>
      <c r="U176" s="90"/>
      <c r="V176" s="90"/>
      <c r="W176" s="94">
        <f>W177</f>
        <v>0</v>
      </c>
      <c r="X176" s="90"/>
      <c r="Y176" s="94">
        <f>Y177</f>
        <v>0</v>
      </c>
      <c r="Z176" s="90"/>
      <c r="AA176" s="95">
        <f>AA177</f>
        <v>0</v>
      </c>
      <c r="AR176" s="96" t="s">
        <v>80</v>
      </c>
      <c r="AT176" s="97" t="s">
        <v>98</v>
      </c>
      <c r="AU176" s="97" t="s">
        <v>80</v>
      </c>
      <c r="AY176" s="96" t="s">
        <v>100</v>
      </c>
      <c r="BK176" s="98">
        <f>BK177</f>
        <v>0</v>
      </c>
    </row>
    <row r="177" spans="2:65" s="16" customFormat="1" ht="28.9" customHeight="1">
      <c r="B177" s="62"/>
      <c r="C177" s="108">
        <v>29</v>
      </c>
      <c r="D177" s="108" t="s">
        <v>105</v>
      </c>
      <c r="E177" s="109" t="s">
        <v>203</v>
      </c>
      <c r="F177" s="618" t="s">
        <v>204</v>
      </c>
      <c r="G177" s="619"/>
      <c r="H177" s="619"/>
      <c r="I177" s="619"/>
      <c r="J177" s="110" t="s">
        <v>107</v>
      </c>
      <c r="K177" s="111">
        <v>9</v>
      </c>
      <c r="L177" s="620">
        <v>0</v>
      </c>
      <c r="M177" s="619"/>
      <c r="N177" s="621">
        <f>ROUND(L177*K177,2)</f>
        <v>0</v>
      </c>
      <c r="O177" s="622"/>
      <c r="P177" s="622"/>
      <c r="Q177" s="622"/>
      <c r="R177" s="64"/>
      <c r="T177" s="103" t="s">
        <v>17</v>
      </c>
      <c r="U177" s="104" t="s">
        <v>33</v>
      </c>
      <c r="V177" s="18"/>
      <c r="W177" s="105">
        <f>V177*K177</f>
        <v>0</v>
      </c>
      <c r="X177" s="105">
        <v>0</v>
      </c>
      <c r="Y177" s="105">
        <f>X177*K177</f>
        <v>0</v>
      </c>
      <c r="Z177" s="105">
        <v>0</v>
      </c>
      <c r="AA177" s="106">
        <f>Z177*K177</f>
        <v>0</v>
      </c>
      <c r="AR177" s="7" t="s">
        <v>128</v>
      </c>
      <c r="AT177" s="7" t="s">
        <v>105</v>
      </c>
      <c r="AU177" s="7" t="s">
        <v>9</v>
      </c>
      <c r="AY177" s="7" t="s">
        <v>100</v>
      </c>
      <c r="BE177" s="107">
        <f>IF(U177="základní",N177,0)</f>
        <v>0</v>
      </c>
      <c r="BF177" s="107">
        <f>IF(U177="snížená",N177,0)</f>
        <v>0</v>
      </c>
      <c r="BG177" s="107">
        <f>IF(U177="zákl. přenesená",N177,0)</f>
        <v>0</v>
      </c>
      <c r="BH177" s="107">
        <f>IF(U177="sníž. přenesená",N177,0)</f>
        <v>0</v>
      </c>
      <c r="BI177" s="107">
        <f>IF(U177="nulová",N177,0)</f>
        <v>0</v>
      </c>
      <c r="BJ177" s="7" t="s">
        <v>80</v>
      </c>
      <c r="BK177" s="107">
        <f>ROUND(L177*K177,2)</f>
        <v>0</v>
      </c>
      <c r="BL177" s="7" t="s">
        <v>104</v>
      </c>
      <c r="BM177" s="7" t="s">
        <v>419</v>
      </c>
    </row>
    <row r="178" spans="2:63" s="88" customFormat="1" ht="29.85" customHeight="1">
      <c r="B178" s="89"/>
      <c r="C178" s="90"/>
      <c r="D178" s="99" t="s">
        <v>59</v>
      </c>
      <c r="E178" s="99"/>
      <c r="F178" s="99"/>
      <c r="G178" s="99"/>
      <c r="H178" s="99"/>
      <c r="I178" s="99"/>
      <c r="J178" s="99"/>
      <c r="K178" s="99"/>
      <c r="L178" s="99"/>
      <c r="M178" s="99"/>
      <c r="N178" s="653">
        <f>N179</f>
        <v>0</v>
      </c>
      <c r="O178" s="654"/>
      <c r="P178" s="654"/>
      <c r="Q178" s="654"/>
      <c r="R178" s="92"/>
      <c r="T178" s="93"/>
      <c r="U178" s="90"/>
      <c r="V178" s="90"/>
      <c r="W178" s="94">
        <f>W179</f>
        <v>0</v>
      </c>
      <c r="X178" s="90"/>
      <c r="Y178" s="94">
        <f>Y179</f>
        <v>0</v>
      </c>
      <c r="Z178" s="90"/>
      <c r="AA178" s="95">
        <f>AA179</f>
        <v>0</v>
      </c>
      <c r="AR178" s="96" t="s">
        <v>80</v>
      </c>
      <c r="AT178" s="97" t="s">
        <v>98</v>
      </c>
      <c r="AU178" s="97" t="s">
        <v>80</v>
      </c>
      <c r="AY178" s="96" t="s">
        <v>100</v>
      </c>
      <c r="BK178" s="98">
        <f>BK179</f>
        <v>0</v>
      </c>
    </row>
    <row r="179" spans="2:65" s="16" customFormat="1" ht="20.45" customHeight="1">
      <c r="B179" s="62"/>
      <c r="C179" s="108">
        <v>30</v>
      </c>
      <c r="D179" s="108" t="s">
        <v>105</v>
      </c>
      <c r="E179" s="109" t="s">
        <v>207</v>
      </c>
      <c r="F179" s="618" t="s">
        <v>208</v>
      </c>
      <c r="G179" s="619"/>
      <c r="H179" s="619"/>
      <c r="I179" s="619"/>
      <c r="J179" s="110" t="s">
        <v>120</v>
      </c>
      <c r="K179" s="111">
        <v>18.205</v>
      </c>
      <c r="L179" s="620">
        <v>0</v>
      </c>
      <c r="M179" s="619"/>
      <c r="N179" s="621">
        <f>ROUND(L179*K179,2)</f>
        <v>0</v>
      </c>
      <c r="O179" s="622"/>
      <c r="P179" s="622"/>
      <c r="Q179" s="622"/>
      <c r="R179" s="64"/>
      <c r="T179" s="103" t="s">
        <v>17</v>
      </c>
      <c r="U179" s="104" t="s">
        <v>33</v>
      </c>
      <c r="V179" s="18"/>
      <c r="W179" s="105">
        <f>V179*K179</f>
        <v>0</v>
      </c>
      <c r="X179" s="105">
        <v>0</v>
      </c>
      <c r="Y179" s="105">
        <f>X179*K179</f>
        <v>0</v>
      </c>
      <c r="Z179" s="105">
        <v>0</v>
      </c>
      <c r="AA179" s="106">
        <f>Z179*K179</f>
        <v>0</v>
      </c>
      <c r="AR179" s="7" t="s">
        <v>128</v>
      </c>
      <c r="AT179" s="7" t="s">
        <v>105</v>
      </c>
      <c r="AU179" s="7" t="s">
        <v>9</v>
      </c>
      <c r="AY179" s="7" t="s">
        <v>100</v>
      </c>
      <c r="BE179" s="107">
        <f>IF(U179="základní",N179,0)</f>
        <v>0</v>
      </c>
      <c r="BF179" s="107">
        <f>IF(U179="snížená",N179,0)</f>
        <v>0</v>
      </c>
      <c r="BG179" s="107">
        <f>IF(U179="zákl. přenesená",N179,0)</f>
        <v>0</v>
      </c>
      <c r="BH179" s="107">
        <f>IF(U179="sníž. přenesená",N179,0)</f>
        <v>0</v>
      </c>
      <c r="BI179" s="107">
        <f>IF(U179="nulová",N179,0)</f>
        <v>0</v>
      </c>
      <c r="BJ179" s="7" t="s">
        <v>80</v>
      </c>
      <c r="BK179" s="107">
        <f>ROUND(L179*K179,2)</f>
        <v>0</v>
      </c>
      <c r="BL179" s="7" t="s">
        <v>104</v>
      </c>
      <c r="BM179" s="7" t="s">
        <v>420</v>
      </c>
    </row>
    <row r="180" spans="2:63" s="88" customFormat="1" ht="29.85" customHeight="1">
      <c r="B180" s="89"/>
      <c r="C180" s="90"/>
      <c r="D180" s="99" t="s">
        <v>60</v>
      </c>
      <c r="E180" s="99"/>
      <c r="F180" s="99"/>
      <c r="G180" s="99"/>
      <c r="H180" s="99"/>
      <c r="I180" s="99"/>
      <c r="J180" s="99"/>
      <c r="K180" s="99"/>
      <c r="L180" s="99"/>
      <c r="M180" s="99"/>
      <c r="N180" s="653">
        <f>N181</f>
        <v>0</v>
      </c>
      <c r="O180" s="654"/>
      <c r="P180" s="654"/>
      <c r="Q180" s="654"/>
      <c r="R180" s="92"/>
      <c r="T180" s="93"/>
      <c r="U180" s="90"/>
      <c r="V180" s="90"/>
      <c r="W180" s="94">
        <f>W181</f>
        <v>0</v>
      </c>
      <c r="X180" s="90"/>
      <c r="Y180" s="94">
        <f>Y181</f>
        <v>0</v>
      </c>
      <c r="Z180" s="90"/>
      <c r="AA180" s="95">
        <f>AA181</f>
        <v>0</v>
      </c>
      <c r="AR180" s="96" t="s">
        <v>80</v>
      </c>
      <c r="AT180" s="97" t="s">
        <v>98</v>
      </c>
      <c r="AU180" s="97" t="s">
        <v>80</v>
      </c>
      <c r="AY180" s="96" t="s">
        <v>100</v>
      </c>
      <c r="BK180" s="98">
        <f>BK181</f>
        <v>0</v>
      </c>
    </row>
    <row r="181" spans="2:65" s="16" customFormat="1" ht="20.45" customHeight="1">
      <c r="B181" s="62"/>
      <c r="C181" s="108">
        <v>31</v>
      </c>
      <c r="D181" s="108" t="s">
        <v>105</v>
      </c>
      <c r="E181" s="109" t="s">
        <v>210</v>
      </c>
      <c r="F181" s="618" t="s">
        <v>211</v>
      </c>
      <c r="G181" s="619"/>
      <c r="H181" s="619"/>
      <c r="I181" s="619"/>
      <c r="J181" s="110" t="s">
        <v>120</v>
      </c>
      <c r="K181" s="111">
        <v>33.66</v>
      </c>
      <c r="L181" s="620">
        <v>0</v>
      </c>
      <c r="M181" s="619"/>
      <c r="N181" s="621">
        <f>ROUND(L181*K181,2)</f>
        <v>0</v>
      </c>
      <c r="O181" s="622"/>
      <c r="P181" s="622"/>
      <c r="Q181" s="622"/>
      <c r="R181" s="64"/>
      <c r="T181" s="103" t="s">
        <v>17</v>
      </c>
      <c r="U181" s="104" t="s">
        <v>33</v>
      </c>
      <c r="V181" s="18"/>
      <c r="W181" s="105">
        <f>V181*K181</f>
        <v>0</v>
      </c>
      <c r="X181" s="105">
        <v>0</v>
      </c>
      <c r="Y181" s="105">
        <f>X181*K181</f>
        <v>0</v>
      </c>
      <c r="Z181" s="105">
        <v>0</v>
      </c>
      <c r="AA181" s="106">
        <f>Z181*K181</f>
        <v>0</v>
      </c>
      <c r="AR181" s="7" t="s">
        <v>128</v>
      </c>
      <c r="AT181" s="7" t="s">
        <v>105</v>
      </c>
      <c r="AU181" s="7" t="s">
        <v>9</v>
      </c>
      <c r="AY181" s="7" t="s">
        <v>100</v>
      </c>
      <c r="BE181" s="107">
        <f>IF(U181="základní",N181,0)</f>
        <v>0</v>
      </c>
      <c r="BF181" s="107">
        <f>IF(U181="snížená",N181,0)</f>
        <v>0</v>
      </c>
      <c r="BG181" s="107">
        <f>IF(U181="zákl. přenesená",N181,0)</f>
        <v>0</v>
      </c>
      <c r="BH181" s="107">
        <f>IF(U181="sníž. přenesená",N181,0)</f>
        <v>0</v>
      </c>
      <c r="BI181" s="107">
        <f>IF(U181="nulová",N181,0)</f>
        <v>0</v>
      </c>
      <c r="BJ181" s="7" t="s">
        <v>80</v>
      </c>
      <c r="BK181" s="107">
        <f>ROUND(L181*K181,2)</f>
        <v>0</v>
      </c>
      <c r="BL181" s="7" t="s">
        <v>104</v>
      </c>
      <c r="BM181" s="7" t="s">
        <v>421</v>
      </c>
    </row>
    <row r="182" spans="2:63" s="88" customFormat="1" ht="29.85" customHeight="1">
      <c r="B182" s="89"/>
      <c r="C182" s="90"/>
      <c r="D182" s="99" t="s">
        <v>61</v>
      </c>
      <c r="E182" s="99"/>
      <c r="F182" s="99"/>
      <c r="G182" s="99"/>
      <c r="H182" s="99"/>
      <c r="I182" s="99"/>
      <c r="J182" s="99"/>
      <c r="K182" s="99"/>
      <c r="L182" s="99"/>
      <c r="M182" s="99"/>
      <c r="N182" s="653">
        <f>SUM(N183:Q188)</f>
        <v>0</v>
      </c>
      <c r="O182" s="654"/>
      <c r="P182" s="654"/>
      <c r="Q182" s="654"/>
      <c r="R182" s="92"/>
      <c r="T182" s="93"/>
      <c r="U182" s="90"/>
      <c r="V182" s="90"/>
      <c r="W182" s="94">
        <f>SUM(W183:W188)</f>
        <v>0</v>
      </c>
      <c r="X182" s="90"/>
      <c r="Y182" s="94">
        <f>SUM(Y183:Y188)</f>
        <v>0</v>
      </c>
      <c r="Z182" s="90"/>
      <c r="AA182" s="95">
        <f>SUM(AA183:AA188)</f>
        <v>5.6892000000000005</v>
      </c>
      <c r="AR182" s="96" t="s">
        <v>80</v>
      </c>
      <c r="AT182" s="97" t="s">
        <v>98</v>
      </c>
      <c r="AU182" s="97" t="s">
        <v>80</v>
      </c>
      <c r="AY182" s="96" t="s">
        <v>100</v>
      </c>
      <c r="BK182" s="98">
        <f>SUM(BK183:BK188)</f>
        <v>0</v>
      </c>
    </row>
    <row r="183" spans="2:65" s="16" customFormat="1" ht="40.15" customHeight="1">
      <c r="B183" s="62"/>
      <c r="C183" s="100">
        <v>32</v>
      </c>
      <c r="D183" s="100" t="s">
        <v>101</v>
      </c>
      <c r="E183" s="101" t="s">
        <v>213</v>
      </c>
      <c r="F183" s="660" t="s">
        <v>214</v>
      </c>
      <c r="G183" s="622"/>
      <c r="H183" s="622"/>
      <c r="I183" s="622"/>
      <c r="J183" s="102" t="s">
        <v>160</v>
      </c>
      <c r="K183" s="112">
        <v>2.586</v>
      </c>
      <c r="L183" s="661">
        <v>0</v>
      </c>
      <c r="M183" s="622"/>
      <c r="N183" s="662">
        <f aca="true" t="shared" si="25" ref="N183:N188">ROUND(L183*K183,2)</f>
        <v>0</v>
      </c>
      <c r="O183" s="622"/>
      <c r="P183" s="622"/>
      <c r="Q183" s="622"/>
      <c r="R183" s="64"/>
      <c r="T183" s="103" t="s">
        <v>17</v>
      </c>
      <c r="U183" s="104" t="s">
        <v>33</v>
      </c>
      <c r="V183" s="18"/>
      <c r="W183" s="105">
        <f aca="true" t="shared" si="26" ref="W183:W188">V183*K183</f>
        <v>0</v>
      </c>
      <c r="X183" s="105">
        <v>0</v>
      </c>
      <c r="Y183" s="105">
        <f aca="true" t="shared" si="27" ref="Y183:Y188">X183*K183</f>
        <v>0</v>
      </c>
      <c r="Z183" s="105">
        <v>2.2</v>
      </c>
      <c r="AA183" s="106">
        <f aca="true" t="shared" si="28" ref="AA183:AA188">Z183*K183</f>
        <v>5.6892000000000005</v>
      </c>
      <c r="AR183" s="7" t="s">
        <v>104</v>
      </c>
      <c r="AT183" s="7" t="s">
        <v>101</v>
      </c>
      <c r="AU183" s="7" t="s">
        <v>9</v>
      </c>
      <c r="AY183" s="7" t="s">
        <v>100</v>
      </c>
      <c r="BE183" s="107">
        <f aca="true" t="shared" si="29" ref="BE183:BE188">IF(U183="základní",N183,0)</f>
        <v>0</v>
      </c>
      <c r="BF183" s="107">
        <f aca="true" t="shared" si="30" ref="BF183:BF188">IF(U183="snížená",N183,0)</f>
        <v>0</v>
      </c>
      <c r="BG183" s="107">
        <f aca="true" t="shared" si="31" ref="BG183:BG188">IF(U183="zákl. přenesená",N183,0)</f>
        <v>0</v>
      </c>
      <c r="BH183" s="107">
        <f aca="true" t="shared" si="32" ref="BH183:BH188">IF(U183="sníž. přenesená",N183,0)</f>
        <v>0</v>
      </c>
      <c r="BI183" s="107">
        <f aca="true" t="shared" si="33" ref="BI183:BI188">IF(U183="nulová",N183,0)</f>
        <v>0</v>
      </c>
      <c r="BJ183" s="7" t="s">
        <v>80</v>
      </c>
      <c r="BK183" s="107">
        <f aca="true" t="shared" si="34" ref="BK183:BK188">ROUND(L183*K183,2)</f>
        <v>0</v>
      </c>
      <c r="BL183" s="7" t="s">
        <v>104</v>
      </c>
      <c r="BM183" s="7" t="s">
        <v>422</v>
      </c>
    </row>
    <row r="184" spans="2:65" s="16" customFormat="1" ht="20.45" customHeight="1">
      <c r="B184" s="62"/>
      <c r="C184" s="108">
        <v>33</v>
      </c>
      <c r="D184" s="108" t="s">
        <v>105</v>
      </c>
      <c r="E184" s="109" t="s">
        <v>216</v>
      </c>
      <c r="F184" s="618" t="s">
        <v>217</v>
      </c>
      <c r="G184" s="619"/>
      <c r="H184" s="619"/>
      <c r="I184" s="619"/>
      <c r="J184" s="110" t="s">
        <v>120</v>
      </c>
      <c r="K184" s="111">
        <v>60.936</v>
      </c>
      <c r="L184" s="620">
        <v>0</v>
      </c>
      <c r="M184" s="619"/>
      <c r="N184" s="621">
        <f t="shared" si="25"/>
        <v>0</v>
      </c>
      <c r="O184" s="622"/>
      <c r="P184" s="622"/>
      <c r="Q184" s="622"/>
      <c r="R184" s="64"/>
      <c r="T184" s="103" t="s">
        <v>17</v>
      </c>
      <c r="U184" s="104" t="s">
        <v>33</v>
      </c>
      <c r="V184" s="18"/>
      <c r="W184" s="105">
        <f t="shared" si="26"/>
        <v>0</v>
      </c>
      <c r="X184" s="105">
        <v>0</v>
      </c>
      <c r="Y184" s="105">
        <f t="shared" si="27"/>
        <v>0</v>
      </c>
      <c r="Z184" s="105">
        <v>0</v>
      </c>
      <c r="AA184" s="106">
        <f t="shared" si="28"/>
        <v>0</v>
      </c>
      <c r="AR184" s="7" t="s">
        <v>128</v>
      </c>
      <c r="AT184" s="7" t="s">
        <v>105</v>
      </c>
      <c r="AU184" s="7" t="s">
        <v>9</v>
      </c>
      <c r="AY184" s="7" t="s">
        <v>100</v>
      </c>
      <c r="BE184" s="107">
        <f t="shared" si="29"/>
        <v>0</v>
      </c>
      <c r="BF184" s="107">
        <f t="shared" si="30"/>
        <v>0</v>
      </c>
      <c r="BG184" s="107">
        <f t="shared" si="31"/>
        <v>0</v>
      </c>
      <c r="BH184" s="107">
        <f t="shared" si="32"/>
        <v>0</v>
      </c>
      <c r="BI184" s="107">
        <f t="shared" si="33"/>
        <v>0</v>
      </c>
      <c r="BJ184" s="7" t="s">
        <v>80</v>
      </c>
      <c r="BK184" s="107">
        <f t="shared" si="34"/>
        <v>0</v>
      </c>
      <c r="BL184" s="7" t="s">
        <v>104</v>
      </c>
      <c r="BM184" s="7" t="s">
        <v>423</v>
      </c>
    </row>
    <row r="185" spans="2:65" s="16" customFormat="1" ht="20.45" customHeight="1">
      <c r="B185" s="62"/>
      <c r="C185" s="100">
        <v>34</v>
      </c>
      <c r="D185" s="108" t="s">
        <v>105</v>
      </c>
      <c r="E185" s="109" t="s">
        <v>219</v>
      </c>
      <c r="F185" s="618" t="s">
        <v>220</v>
      </c>
      <c r="G185" s="619"/>
      <c r="H185" s="619"/>
      <c r="I185" s="619"/>
      <c r="J185" s="110" t="s">
        <v>160</v>
      </c>
      <c r="K185" s="111">
        <v>0.299</v>
      </c>
      <c r="L185" s="620">
        <v>0</v>
      </c>
      <c r="M185" s="619"/>
      <c r="N185" s="621">
        <f t="shared" si="25"/>
        <v>0</v>
      </c>
      <c r="O185" s="622"/>
      <c r="P185" s="622"/>
      <c r="Q185" s="622"/>
      <c r="R185" s="64"/>
      <c r="T185" s="103" t="s">
        <v>17</v>
      </c>
      <c r="U185" s="104" t="s">
        <v>33</v>
      </c>
      <c r="V185" s="18"/>
      <c r="W185" s="105">
        <f t="shared" si="26"/>
        <v>0</v>
      </c>
      <c r="X185" s="105">
        <v>0</v>
      </c>
      <c r="Y185" s="105">
        <f t="shared" si="27"/>
        <v>0</v>
      </c>
      <c r="Z185" s="105">
        <v>0</v>
      </c>
      <c r="AA185" s="106">
        <f t="shared" si="28"/>
        <v>0</v>
      </c>
      <c r="AR185" s="7" t="s">
        <v>128</v>
      </c>
      <c r="AT185" s="7" t="s">
        <v>105</v>
      </c>
      <c r="AU185" s="7" t="s">
        <v>9</v>
      </c>
      <c r="AY185" s="7" t="s">
        <v>100</v>
      </c>
      <c r="BE185" s="107">
        <f t="shared" si="29"/>
        <v>0</v>
      </c>
      <c r="BF185" s="107">
        <f t="shared" si="30"/>
        <v>0</v>
      </c>
      <c r="BG185" s="107">
        <f t="shared" si="31"/>
        <v>0</v>
      </c>
      <c r="BH185" s="107">
        <f t="shared" si="32"/>
        <v>0</v>
      </c>
      <c r="BI185" s="107">
        <f t="shared" si="33"/>
        <v>0</v>
      </c>
      <c r="BJ185" s="7" t="s">
        <v>80</v>
      </c>
      <c r="BK185" s="107">
        <f t="shared" si="34"/>
        <v>0</v>
      </c>
      <c r="BL185" s="7" t="s">
        <v>104</v>
      </c>
      <c r="BM185" s="7" t="s">
        <v>424</v>
      </c>
    </row>
    <row r="186" spans="2:65" s="16" customFormat="1" ht="28.9" customHeight="1">
      <c r="B186" s="62"/>
      <c r="C186" s="108">
        <v>35</v>
      </c>
      <c r="D186" s="100" t="s">
        <v>101</v>
      </c>
      <c r="E186" s="101" t="s">
        <v>222</v>
      </c>
      <c r="F186" s="660" t="s">
        <v>223</v>
      </c>
      <c r="G186" s="622"/>
      <c r="H186" s="622"/>
      <c r="I186" s="622"/>
      <c r="J186" s="102" t="s">
        <v>120</v>
      </c>
      <c r="K186" s="112">
        <v>21.55</v>
      </c>
      <c r="L186" s="661">
        <v>0</v>
      </c>
      <c r="M186" s="622"/>
      <c r="N186" s="662">
        <f t="shared" si="25"/>
        <v>0</v>
      </c>
      <c r="O186" s="622"/>
      <c r="P186" s="622"/>
      <c r="Q186" s="622"/>
      <c r="R186" s="64"/>
      <c r="T186" s="103" t="s">
        <v>17</v>
      </c>
      <c r="U186" s="104" t="s">
        <v>33</v>
      </c>
      <c r="V186" s="18"/>
      <c r="W186" s="105">
        <f t="shared" si="26"/>
        <v>0</v>
      </c>
      <c r="X186" s="105">
        <v>0</v>
      </c>
      <c r="Y186" s="105">
        <f t="shared" si="27"/>
        <v>0</v>
      </c>
      <c r="Z186" s="105">
        <v>0</v>
      </c>
      <c r="AA186" s="106">
        <f t="shared" si="28"/>
        <v>0</v>
      </c>
      <c r="AR186" s="7" t="s">
        <v>104</v>
      </c>
      <c r="AT186" s="7" t="s">
        <v>101</v>
      </c>
      <c r="AU186" s="7" t="s">
        <v>9</v>
      </c>
      <c r="AY186" s="7" t="s">
        <v>100</v>
      </c>
      <c r="BE186" s="107">
        <f t="shared" si="29"/>
        <v>0</v>
      </c>
      <c r="BF186" s="107">
        <f t="shared" si="30"/>
        <v>0</v>
      </c>
      <c r="BG186" s="107">
        <f t="shared" si="31"/>
        <v>0</v>
      </c>
      <c r="BH186" s="107">
        <f t="shared" si="32"/>
        <v>0</v>
      </c>
      <c r="BI186" s="107">
        <f t="shared" si="33"/>
        <v>0</v>
      </c>
      <c r="BJ186" s="7" t="s">
        <v>80</v>
      </c>
      <c r="BK186" s="107">
        <f t="shared" si="34"/>
        <v>0</v>
      </c>
      <c r="BL186" s="7" t="s">
        <v>104</v>
      </c>
      <c r="BM186" s="7" t="s">
        <v>425</v>
      </c>
    </row>
    <row r="187" spans="2:65" s="16" customFormat="1" ht="20.45" customHeight="1">
      <c r="B187" s="62"/>
      <c r="C187" s="100">
        <v>36</v>
      </c>
      <c r="D187" s="108" t="s">
        <v>105</v>
      </c>
      <c r="E187" s="109" t="s">
        <v>225</v>
      </c>
      <c r="F187" s="618" t="s">
        <v>226</v>
      </c>
      <c r="G187" s="619"/>
      <c r="H187" s="619"/>
      <c r="I187" s="619"/>
      <c r="J187" s="110" t="s">
        <v>107</v>
      </c>
      <c r="K187" s="111">
        <v>11</v>
      </c>
      <c r="L187" s="620">
        <v>0</v>
      </c>
      <c r="M187" s="619"/>
      <c r="N187" s="621">
        <f t="shared" si="25"/>
        <v>0</v>
      </c>
      <c r="O187" s="622"/>
      <c r="P187" s="622"/>
      <c r="Q187" s="622"/>
      <c r="R187" s="64"/>
      <c r="T187" s="103" t="s">
        <v>17</v>
      </c>
      <c r="U187" s="104" t="s">
        <v>33</v>
      </c>
      <c r="V187" s="18"/>
      <c r="W187" s="105">
        <f t="shared" si="26"/>
        <v>0</v>
      </c>
      <c r="X187" s="105">
        <v>0</v>
      </c>
      <c r="Y187" s="105">
        <f t="shared" si="27"/>
        <v>0</v>
      </c>
      <c r="Z187" s="105">
        <v>0</v>
      </c>
      <c r="AA187" s="106">
        <f t="shared" si="28"/>
        <v>0</v>
      </c>
      <c r="AR187" s="7" t="s">
        <v>128</v>
      </c>
      <c r="AT187" s="7" t="s">
        <v>105</v>
      </c>
      <c r="AU187" s="7" t="s">
        <v>9</v>
      </c>
      <c r="AY187" s="7" t="s">
        <v>100</v>
      </c>
      <c r="BE187" s="107">
        <f t="shared" si="29"/>
        <v>0</v>
      </c>
      <c r="BF187" s="107">
        <f t="shared" si="30"/>
        <v>0</v>
      </c>
      <c r="BG187" s="107">
        <f t="shared" si="31"/>
        <v>0</v>
      </c>
      <c r="BH187" s="107">
        <f t="shared" si="32"/>
        <v>0</v>
      </c>
      <c r="BI187" s="107">
        <f t="shared" si="33"/>
        <v>0</v>
      </c>
      <c r="BJ187" s="7" t="s">
        <v>80</v>
      </c>
      <c r="BK187" s="107">
        <f t="shared" si="34"/>
        <v>0</v>
      </c>
      <c r="BL187" s="7" t="s">
        <v>104</v>
      </c>
      <c r="BM187" s="7" t="s">
        <v>426</v>
      </c>
    </row>
    <row r="188" spans="2:65" s="16" customFormat="1" ht="20.45" customHeight="1">
      <c r="B188" s="62"/>
      <c r="C188" s="108">
        <v>37</v>
      </c>
      <c r="D188" s="108" t="s">
        <v>105</v>
      </c>
      <c r="E188" s="109" t="s">
        <v>228</v>
      </c>
      <c r="F188" s="618" t="s">
        <v>229</v>
      </c>
      <c r="G188" s="619"/>
      <c r="H188" s="619"/>
      <c r="I188" s="619"/>
      <c r="J188" s="110" t="s">
        <v>120</v>
      </c>
      <c r="K188" s="111">
        <v>13.002</v>
      </c>
      <c r="L188" s="620">
        <v>0</v>
      </c>
      <c r="M188" s="619"/>
      <c r="N188" s="621">
        <f t="shared" si="25"/>
        <v>0</v>
      </c>
      <c r="O188" s="622"/>
      <c r="P188" s="622"/>
      <c r="Q188" s="622"/>
      <c r="R188" s="64"/>
      <c r="T188" s="103" t="s">
        <v>17</v>
      </c>
      <c r="U188" s="104" t="s">
        <v>33</v>
      </c>
      <c r="V188" s="18"/>
      <c r="W188" s="105">
        <f t="shared" si="26"/>
        <v>0</v>
      </c>
      <c r="X188" s="105">
        <v>0</v>
      </c>
      <c r="Y188" s="105">
        <f t="shared" si="27"/>
        <v>0</v>
      </c>
      <c r="Z188" s="105">
        <v>0</v>
      </c>
      <c r="AA188" s="106">
        <f t="shared" si="28"/>
        <v>0</v>
      </c>
      <c r="AR188" s="7" t="s">
        <v>128</v>
      </c>
      <c r="AT188" s="7" t="s">
        <v>105</v>
      </c>
      <c r="AU188" s="7" t="s">
        <v>9</v>
      </c>
      <c r="AY188" s="7" t="s">
        <v>100</v>
      </c>
      <c r="BE188" s="107">
        <f t="shared" si="29"/>
        <v>0</v>
      </c>
      <c r="BF188" s="107">
        <f t="shared" si="30"/>
        <v>0</v>
      </c>
      <c r="BG188" s="107">
        <f t="shared" si="31"/>
        <v>0</v>
      </c>
      <c r="BH188" s="107">
        <f t="shared" si="32"/>
        <v>0</v>
      </c>
      <c r="BI188" s="107">
        <f t="shared" si="33"/>
        <v>0</v>
      </c>
      <c r="BJ188" s="7" t="s">
        <v>80</v>
      </c>
      <c r="BK188" s="107">
        <f t="shared" si="34"/>
        <v>0</v>
      </c>
      <c r="BL188" s="7" t="s">
        <v>104</v>
      </c>
      <c r="BM188" s="7" t="s">
        <v>427</v>
      </c>
    </row>
    <row r="189" spans="2:63" s="88" customFormat="1" ht="29.85" customHeight="1">
      <c r="B189" s="89"/>
      <c r="C189" s="90"/>
      <c r="D189" s="99" t="s">
        <v>62</v>
      </c>
      <c r="E189" s="99"/>
      <c r="F189" s="99"/>
      <c r="G189" s="99"/>
      <c r="H189" s="99"/>
      <c r="I189" s="99"/>
      <c r="J189" s="99"/>
      <c r="K189" s="99"/>
      <c r="L189" s="99"/>
      <c r="M189" s="99"/>
      <c r="N189" s="653">
        <f>SUM(N190:Q199)</f>
        <v>0</v>
      </c>
      <c r="O189" s="654"/>
      <c r="P189" s="654"/>
      <c r="Q189" s="654"/>
      <c r="R189" s="92"/>
      <c r="T189" s="93"/>
      <c r="U189" s="90"/>
      <c r="V189" s="90"/>
      <c r="W189" s="94">
        <f>SUM(W190:W199)</f>
        <v>0</v>
      </c>
      <c r="X189" s="90"/>
      <c r="Y189" s="94">
        <f>SUM(Y190:Y199)</f>
        <v>0.00311454</v>
      </c>
      <c r="Z189" s="90"/>
      <c r="AA189" s="95">
        <f>SUM(AA190:AA199)</f>
        <v>0.142518</v>
      </c>
      <c r="AR189" s="96" t="s">
        <v>80</v>
      </c>
      <c r="AT189" s="97" t="s">
        <v>98</v>
      </c>
      <c r="AU189" s="97" t="s">
        <v>80</v>
      </c>
      <c r="AY189" s="96" t="s">
        <v>100</v>
      </c>
      <c r="BK189" s="98">
        <f>SUM(BK190:BK199)</f>
        <v>0</v>
      </c>
    </row>
    <row r="190" spans="2:65" s="16" customFormat="1" ht="20.45" customHeight="1">
      <c r="B190" s="62"/>
      <c r="C190" s="108">
        <v>38</v>
      </c>
      <c r="D190" s="108" t="s">
        <v>105</v>
      </c>
      <c r="E190" s="109" t="s">
        <v>231</v>
      </c>
      <c r="F190" s="618" t="s">
        <v>232</v>
      </c>
      <c r="G190" s="619"/>
      <c r="H190" s="619"/>
      <c r="I190" s="619"/>
      <c r="J190" s="110" t="s">
        <v>120</v>
      </c>
      <c r="K190" s="111">
        <v>1.68</v>
      </c>
      <c r="L190" s="620">
        <v>0</v>
      </c>
      <c r="M190" s="619"/>
      <c r="N190" s="621">
        <f aca="true" t="shared" si="35" ref="N190:N199">ROUND(L190*K190,2)</f>
        <v>0</v>
      </c>
      <c r="O190" s="622"/>
      <c r="P190" s="622"/>
      <c r="Q190" s="622"/>
      <c r="R190" s="64"/>
      <c r="T190" s="103" t="s">
        <v>17</v>
      </c>
      <c r="U190" s="104" t="s">
        <v>33</v>
      </c>
      <c r="V190" s="18"/>
      <c r="W190" s="105">
        <f aca="true" t="shared" si="36" ref="W190:W199">V190*K190</f>
        <v>0</v>
      </c>
      <c r="X190" s="105">
        <v>0</v>
      </c>
      <c r="Y190" s="105">
        <f aca="true" t="shared" si="37" ref="Y190:Y199">X190*K190</f>
        <v>0</v>
      </c>
      <c r="Z190" s="105">
        <v>0</v>
      </c>
      <c r="AA190" s="106">
        <f aca="true" t="shared" si="38" ref="AA190:AA199">Z190*K190</f>
        <v>0</v>
      </c>
      <c r="AR190" s="7" t="s">
        <v>128</v>
      </c>
      <c r="AT190" s="7" t="s">
        <v>105</v>
      </c>
      <c r="AU190" s="7" t="s">
        <v>9</v>
      </c>
      <c r="AY190" s="7" t="s">
        <v>100</v>
      </c>
      <c r="BE190" s="107">
        <f aca="true" t="shared" si="39" ref="BE190:BE199">IF(U190="základní",N190,0)</f>
        <v>0</v>
      </c>
      <c r="BF190" s="107">
        <f aca="true" t="shared" si="40" ref="BF190:BF199">IF(U190="snížená",N190,0)</f>
        <v>0</v>
      </c>
      <c r="BG190" s="107">
        <f aca="true" t="shared" si="41" ref="BG190:BG199">IF(U190="zákl. přenesená",N190,0)</f>
        <v>0</v>
      </c>
      <c r="BH190" s="107">
        <f aca="true" t="shared" si="42" ref="BH190:BH199">IF(U190="sníž. přenesená",N190,0)</f>
        <v>0</v>
      </c>
      <c r="BI190" s="107">
        <f aca="true" t="shared" si="43" ref="BI190:BI199">IF(U190="nulová",N190,0)</f>
        <v>0</v>
      </c>
      <c r="BJ190" s="7" t="s">
        <v>80</v>
      </c>
      <c r="BK190" s="107">
        <f aca="true" t="shared" si="44" ref="BK190:BK199">ROUND(L190*K190,2)</f>
        <v>0</v>
      </c>
      <c r="BL190" s="7" t="s">
        <v>104</v>
      </c>
      <c r="BM190" s="7" t="s">
        <v>428</v>
      </c>
    </row>
    <row r="191" spans="2:65" s="16" customFormat="1" ht="28.9" customHeight="1">
      <c r="B191" s="62"/>
      <c r="C191" s="108">
        <v>39</v>
      </c>
      <c r="D191" s="108" t="s">
        <v>105</v>
      </c>
      <c r="E191" s="109" t="s">
        <v>234</v>
      </c>
      <c r="F191" s="618" t="s">
        <v>235</v>
      </c>
      <c r="G191" s="619"/>
      <c r="H191" s="619"/>
      <c r="I191" s="619"/>
      <c r="J191" s="110" t="s">
        <v>107</v>
      </c>
      <c r="K191" s="111">
        <v>2</v>
      </c>
      <c r="L191" s="620">
        <v>0</v>
      </c>
      <c r="M191" s="619"/>
      <c r="N191" s="621">
        <f t="shared" si="35"/>
        <v>0</v>
      </c>
      <c r="O191" s="622"/>
      <c r="P191" s="622"/>
      <c r="Q191" s="622"/>
      <c r="R191" s="64"/>
      <c r="T191" s="103" t="s">
        <v>17</v>
      </c>
      <c r="U191" s="104" t="s">
        <v>33</v>
      </c>
      <c r="V191" s="18"/>
      <c r="W191" s="105">
        <f t="shared" si="36"/>
        <v>0</v>
      </c>
      <c r="X191" s="105">
        <v>0</v>
      </c>
      <c r="Y191" s="105">
        <f t="shared" si="37"/>
        <v>0</v>
      </c>
      <c r="Z191" s="105">
        <v>0</v>
      </c>
      <c r="AA191" s="106">
        <f t="shared" si="38"/>
        <v>0</v>
      </c>
      <c r="AR191" s="7" t="s">
        <v>128</v>
      </c>
      <c r="AT191" s="7" t="s">
        <v>105</v>
      </c>
      <c r="AU191" s="7" t="s">
        <v>9</v>
      </c>
      <c r="AY191" s="7" t="s">
        <v>100</v>
      </c>
      <c r="BE191" s="107">
        <f t="shared" si="39"/>
        <v>0</v>
      </c>
      <c r="BF191" s="107">
        <f t="shared" si="40"/>
        <v>0</v>
      </c>
      <c r="BG191" s="107">
        <f t="shared" si="41"/>
        <v>0</v>
      </c>
      <c r="BH191" s="107">
        <f t="shared" si="42"/>
        <v>0</v>
      </c>
      <c r="BI191" s="107">
        <f t="shared" si="43"/>
        <v>0</v>
      </c>
      <c r="BJ191" s="7" t="s">
        <v>80</v>
      </c>
      <c r="BK191" s="107">
        <f t="shared" si="44"/>
        <v>0</v>
      </c>
      <c r="BL191" s="7" t="s">
        <v>104</v>
      </c>
      <c r="BM191" s="7" t="s">
        <v>429</v>
      </c>
    </row>
    <row r="192" spans="2:65" s="16" customFormat="1" ht="20.45" customHeight="1">
      <c r="B192" s="62"/>
      <c r="C192" s="108">
        <v>40</v>
      </c>
      <c r="D192" s="108" t="s">
        <v>105</v>
      </c>
      <c r="E192" s="109" t="s">
        <v>237</v>
      </c>
      <c r="F192" s="618" t="s">
        <v>238</v>
      </c>
      <c r="G192" s="619"/>
      <c r="H192" s="619"/>
      <c r="I192" s="619"/>
      <c r="J192" s="110" t="s">
        <v>131</v>
      </c>
      <c r="K192" s="111">
        <v>4</v>
      </c>
      <c r="L192" s="620">
        <v>0</v>
      </c>
      <c r="M192" s="619"/>
      <c r="N192" s="621">
        <f t="shared" si="35"/>
        <v>0</v>
      </c>
      <c r="O192" s="622"/>
      <c r="P192" s="622"/>
      <c r="Q192" s="622"/>
      <c r="R192" s="64"/>
      <c r="T192" s="103" t="s">
        <v>17</v>
      </c>
      <c r="U192" s="104" t="s">
        <v>33</v>
      </c>
      <c r="V192" s="18"/>
      <c r="W192" s="105">
        <f t="shared" si="36"/>
        <v>0</v>
      </c>
      <c r="X192" s="105">
        <v>0</v>
      </c>
      <c r="Y192" s="105">
        <f t="shared" si="37"/>
        <v>0</v>
      </c>
      <c r="Z192" s="105">
        <v>0</v>
      </c>
      <c r="AA192" s="106">
        <f t="shared" si="38"/>
        <v>0</v>
      </c>
      <c r="AR192" s="7" t="s">
        <v>128</v>
      </c>
      <c r="AT192" s="7" t="s">
        <v>105</v>
      </c>
      <c r="AU192" s="7" t="s">
        <v>9</v>
      </c>
      <c r="AY192" s="7" t="s">
        <v>100</v>
      </c>
      <c r="BE192" s="107">
        <f t="shared" si="39"/>
        <v>0</v>
      </c>
      <c r="BF192" s="107">
        <f t="shared" si="40"/>
        <v>0</v>
      </c>
      <c r="BG192" s="107">
        <f t="shared" si="41"/>
        <v>0</v>
      </c>
      <c r="BH192" s="107">
        <f t="shared" si="42"/>
        <v>0</v>
      </c>
      <c r="BI192" s="107">
        <f t="shared" si="43"/>
        <v>0</v>
      </c>
      <c r="BJ192" s="7" t="s">
        <v>80</v>
      </c>
      <c r="BK192" s="107">
        <f t="shared" si="44"/>
        <v>0</v>
      </c>
      <c r="BL192" s="7" t="s">
        <v>104</v>
      </c>
      <c r="BM192" s="7" t="s">
        <v>430</v>
      </c>
    </row>
    <row r="193" spans="2:65" s="16" customFormat="1" ht="28.9" customHeight="1">
      <c r="B193" s="62"/>
      <c r="C193" s="108">
        <v>41</v>
      </c>
      <c r="D193" s="108" t="s">
        <v>105</v>
      </c>
      <c r="E193" s="109" t="s">
        <v>240</v>
      </c>
      <c r="F193" s="618" t="s">
        <v>241</v>
      </c>
      <c r="G193" s="619"/>
      <c r="H193" s="619"/>
      <c r="I193" s="619"/>
      <c r="J193" s="110" t="s">
        <v>131</v>
      </c>
      <c r="K193" s="111">
        <v>4.5</v>
      </c>
      <c r="L193" s="620">
        <v>0</v>
      </c>
      <c r="M193" s="619"/>
      <c r="N193" s="621">
        <f t="shared" si="35"/>
        <v>0</v>
      </c>
      <c r="O193" s="622"/>
      <c r="P193" s="622"/>
      <c r="Q193" s="622"/>
      <c r="R193" s="64"/>
      <c r="T193" s="103" t="s">
        <v>17</v>
      </c>
      <c r="U193" s="104" t="s">
        <v>33</v>
      </c>
      <c r="V193" s="18"/>
      <c r="W193" s="105">
        <f t="shared" si="36"/>
        <v>0</v>
      </c>
      <c r="X193" s="105">
        <v>0</v>
      </c>
      <c r="Y193" s="105">
        <f t="shared" si="37"/>
        <v>0</v>
      </c>
      <c r="Z193" s="105">
        <v>0</v>
      </c>
      <c r="AA193" s="106">
        <f t="shared" si="38"/>
        <v>0</v>
      </c>
      <c r="AR193" s="7" t="s">
        <v>128</v>
      </c>
      <c r="AT193" s="7" t="s">
        <v>105</v>
      </c>
      <c r="AU193" s="7" t="s">
        <v>9</v>
      </c>
      <c r="AY193" s="7" t="s">
        <v>100</v>
      </c>
      <c r="BE193" s="107">
        <f t="shared" si="39"/>
        <v>0</v>
      </c>
      <c r="BF193" s="107">
        <f t="shared" si="40"/>
        <v>0</v>
      </c>
      <c r="BG193" s="107">
        <f t="shared" si="41"/>
        <v>0</v>
      </c>
      <c r="BH193" s="107">
        <f t="shared" si="42"/>
        <v>0</v>
      </c>
      <c r="BI193" s="107">
        <f t="shared" si="43"/>
        <v>0</v>
      </c>
      <c r="BJ193" s="7" t="s">
        <v>80</v>
      </c>
      <c r="BK193" s="107">
        <f t="shared" si="44"/>
        <v>0</v>
      </c>
      <c r="BL193" s="7" t="s">
        <v>104</v>
      </c>
      <c r="BM193" s="7" t="s">
        <v>431</v>
      </c>
    </row>
    <row r="194" spans="2:65" s="16" customFormat="1" ht="28.9" customHeight="1">
      <c r="B194" s="62"/>
      <c r="C194" s="108">
        <v>42</v>
      </c>
      <c r="D194" s="100" t="s">
        <v>101</v>
      </c>
      <c r="E194" s="101" t="s">
        <v>243</v>
      </c>
      <c r="F194" s="660" t="s">
        <v>244</v>
      </c>
      <c r="G194" s="622"/>
      <c r="H194" s="622"/>
      <c r="I194" s="622"/>
      <c r="J194" s="102" t="s">
        <v>131</v>
      </c>
      <c r="K194" s="112">
        <v>1.5</v>
      </c>
      <c r="L194" s="661">
        <v>0</v>
      </c>
      <c r="M194" s="622"/>
      <c r="N194" s="662">
        <f t="shared" si="35"/>
        <v>0</v>
      </c>
      <c r="O194" s="622"/>
      <c r="P194" s="622"/>
      <c r="Q194" s="622"/>
      <c r="R194" s="64"/>
      <c r="T194" s="103" t="s">
        <v>17</v>
      </c>
      <c r="U194" s="104" t="s">
        <v>33</v>
      </c>
      <c r="V194" s="18"/>
      <c r="W194" s="105">
        <f t="shared" si="36"/>
        <v>0</v>
      </c>
      <c r="X194" s="105">
        <v>0.00074</v>
      </c>
      <c r="Y194" s="105">
        <f t="shared" si="37"/>
        <v>0.0011099999999999999</v>
      </c>
      <c r="Z194" s="105">
        <v>0.008</v>
      </c>
      <c r="AA194" s="106">
        <f t="shared" si="38"/>
        <v>0.012</v>
      </c>
      <c r="AR194" s="7" t="s">
        <v>104</v>
      </c>
      <c r="AT194" s="7" t="s">
        <v>101</v>
      </c>
      <c r="AU194" s="7" t="s">
        <v>9</v>
      </c>
      <c r="AY194" s="7" t="s">
        <v>100</v>
      </c>
      <c r="BE194" s="107">
        <f t="shared" si="39"/>
        <v>0</v>
      </c>
      <c r="BF194" s="107">
        <f t="shared" si="40"/>
        <v>0</v>
      </c>
      <c r="BG194" s="107">
        <f t="shared" si="41"/>
        <v>0</v>
      </c>
      <c r="BH194" s="107">
        <f t="shared" si="42"/>
        <v>0</v>
      </c>
      <c r="BI194" s="107">
        <f t="shared" si="43"/>
        <v>0</v>
      </c>
      <c r="BJ194" s="7" t="s">
        <v>80</v>
      </c>
      <c r="BK194" s="107">
        <f t="shared" si="44"/>
        <v>0</v>
      </c>
      <c r="BL194" s="7" t="s">
        <v>104</v>
      </c>
      <c r="BM194" s="7" t="s">
        <v>432</v>
      </c>
    </row>
    <row r="195" spans="2:65" s="16" customFormat="1" ht="28.9" customHeight="1">
      <c r="B195" s="62"/>
      <c r="C195" s="108">
        <v>43</v>
      </c>
      <c r="D195" s="100" t="s">
        <v>101</v>
      </c>
      <c r="E195" s="101" t="s">
        <v>246</v>
      </c>
      <c r="F195" s="660" t="s">
        <v>247</v>
      </c>
      <c r="G195" s="622"/>
      <c r="H195" s="622"/>
      <c r="I195" s="622"/>
      <c r="J195" s="102" t="s">
        <v>131</v>
      </c>
      <c r="K195" s="112">
        <v>0.75</v>
      </c>
      <c r="L195" s="661">
        <v>0</v>
      </c>
      <c r="M195" s="622"/>
      <c r="N195" s="662">
        <f t="shared" si="35"/>
        <v>0</v>
      </c>
      <c r="O195" s="622"/>
      <c r="P195" s="622"/>
      <c r="Q195" s="622"/>
      <c r="R195" s="64"/>
      <c r="T195" s="103" t="s">
        <v>17</v>
      </c>
      <c r="U195" s="104" t="s">
        <v>33</v>
      </c>
      <c r="V195" s="18"/>
      <c r="W195" s="105">
        <f t="shared" si="36"/>
        <v>0</v>
      </c>
      <c r="X195" s="105">
        <v>0.00107</v>
      </c>
      <c r="Y195" s="105">
        <f t="shared" si="37"/>
        <v>0.0008025</v>
      </c>
      <c r="Z195" s="105">
        <v>0.045</v>
      </c>
      <c r="AA195" s="106">
        <f t="shared" si="38"/>
        <v>0.03375</v>
      </c>
      <c r="AR195" s="7" t="s">
        <v>104</v>
      </c>
      <c r="AT195" s="7" t="s">
        <v>101</v>
      </c>
      <c r="AU195" s="7" t="s">
        <v>9</v>
      </c>
      <c r="AY195" s="7" t="s">
        <v>100</v>
      </c>
      <c r="BE195" s="107">
        <f t="shared" si="39"/>
        <v>0</v>
      </c>
      <c r="BF195" s="107">
        <f t="shared" si="40"/>
        <v>0</v>
      </c>
      <c r="BG195" s="107">
        <f t="shared" si="41"/>
        <v>0</v>
      </c>
      <c r="BH195" s="107">
        <f t="shared" si="42"/>
        <v>0</v>
      </c>
      <c r="BI195" s="107">
        <f t="shared" si="43"/>
        <v>0</v>
      </c>
      <c r="BJ195" s="7" t="s">
        <v>80</v>
      </c>
      <c r="BK195" s="107">
        <f t="shared" si="44"/>
        <v>0</v>
      </c>
      <c r="BL195" s="7" t="s">
        <v>104</v>
      </c>
      <c r="BM195" s="7" t="s">
        <v>433</v>
      </c>
    </row>
    <row r="196" spans="2:65" s="16" customFormat="1" ht="28.9" customHeight="1">
      <c r="B196" s="62"/>
      <c r="C196" s="108">
        <v>44</v>
      </c>
      <c r="D196" s="100" t="s">
        <v>101</v>
      </c>
      <c r="E196" s="101" t="s">
        <v>249</v>
      </c>
      <c r="F196" s="660" t="s">
        <v>250</v>
      </c>
      <c r="G196" s="622"/>
      <c r="H196" s="622"/>
      <c r="I196" s="622"/>
      <c r="J196" s="102" t="s">
        <v>131</v>
      </c>
      <c r="K196" s="112">
        <v>0.252</v>
      </c>
      <c r="L196" s="661">
        <v>0</v>
      </c>
      <c r="M196" s="622"/>
      <c r="N196" s="662">
        <f t="shared" si="35"/>
        <v>0</v>
      </c>
      <c r="O196" s="622"/>
      <c r="P196" s="622"/>
      <c r="Q196" s="622"/>
      <c r="R196" s="64"/>
      <c r="T196" s="103" t="s">
        <v>17</v>
      </c>
      <c r="U196" s="104" t="s">
        <v>33</v>
      </c>
      <c r="V196" s="18"/>
      <c r="W196" s="105">
        <f t="shared" si="36"/>
        <v>0</v>
      </c>
      <c r="X196" s="105">
        <v>0.00477</v>
      </c>
      <c r="Y196" s="105">
        <f t="shared" si="37"/>
        <v>0.00120204</v>
      </c>
      <c r="Z196" s="105">
        <v>0.384</v>
      </c>
      <c r="AA196" s="106">
        <f t="shared" si="38"/>
        <v>0.096768</v>
      </c>
      <c r="AR196" s="7" t="s">
        <v>104</v>
      </c>
      <c r="AT196" s="7" t="s">
        <v>101</v>
      </c>
      <c r="AU196" s="7" t="s">
        <v>9</v>
      </c>
      <c r="AY196" s="7" t="s">
        <v>100</v>
      </c>
      <c r="BE196" s="107">
        <f t="shared" si="39"/>
        <v>0</v>
      </c>
      <c r="BF196" s="107">
        <f t="shared" si="40"/>
        <v>0</v>
      </c>
      <c r="BG196" s="107">
        <f t="shared" si="41"/>
        <v>0</v>
      </c>
      <c r="BH196" s="107">
        <f t="shared" si="42"/>
        <v>0</v>
      </c>
      <c r="BI196" s="107">
        <f t="shared" si="43"/>
        <v>0</v>
      </c>
      <c r="BJ196" s="7" t="s">
        <v>80</v>
      </c>
      <c r="BK196" s="107">
        <f t="shared" si="44"/>
        <v>0</v>
      </c>
      <c r="BL196" s="7" t="s">
        <v>104</v>
      </c>
      <c r="BM196" s="7" t="s">
        <v>434</v>
      </c>
    </row>
    <row r="197" spans="2:65" s="16" customFormat="1" ht="28.9" customHeight="1">
      <c r="B197" s="62"/>
      <c r="C197" s="108">
        <v>45</v>
      </c>
      <c r="D197" s="108" t="s">
        <v>105</v>
      </c>
      <c r="E197" s="109" t="s">
        <v>252</v>
      </c>
      <c r="F197" s="618" t="s">
        <v>253</v>
      </c>
      <c r="G197" s="619"/>
      <c r="H197" s="619"/>
      <c r="I197" s="619"/>
      <c r="J197" s="110" t="s">
        <v>120</v>
      </c>
      <c r="K197" s="111">
        <v>8.28</v>
      </c>
      <c r="L197" s="620">
        <v>0</v>
      </c>
      <c r="M197" s="619"/>
      <c r="N197" s="621">
        <f t="shared" si="35"/>
        <v>0</v>
      </c>
      <c r="O197" s="622"/>
      <c r="P197" s="622"/>
      <c r="Q197" s="622"/>
      <c r="R197" s="64"/>
      <c r="T197" s="103" t="s">
        <v>17</v>
      </c>
      <c r="U197" s="104" t="s">
        <v>33</v>
      </c>
      <c r="V197" s="18"/>
      <c r="W197" s="105">
        <f t="shared" si="36"/>
        <v>0</v>
      </c>
      <c r="X197" s="105">
        <v>0</v>
      </c>
      <c r="Y197" s="105">
        <f t="shared" si="37"/>
        <v>0</v>
      </c>
      <c r="Z197" s="105">
        <v>0</v>
      </c>
      <c r="AA197" s="106">
        <f t="shared" si="38"/>
        <v>0</v>
      </c>
      <c r="AR197" s="7" t="s">
        <v>128</v>
      </c>
      <c r="AT197" s="7" t="s">
        <v>105</v>
      </c>
      <c r="AU197" s="7" t="s">
        <v>9</v>
      </c>
      <c r="AY197" s="7" t="s">
        <v>100</v>
      </c>
      <c r="BE197" s="107">
        <f t="shared" si="39"/>
        <v>0</v>
      </c>
      <c r="BF197" s="107">
        <f t="shared" si="40"/>
        <v>0</v>
      </c>
      <c r="BG197" s="107">
        <f t="shared" si="41"/>
        <v>0</v>
      </c>
      <c r="BH197" s="107">
        <f t="shared" si="42"/>
        <v>0</v>
      </c>
      <c r="BI197" s="107">
        <f t="shared" si="43"/>
        <v>0</v>
      </c>
      <c r="BJ197" s="7" t="s">
        <v>80</v>
      </c>
      <c r="BK197" s="107">
        <f t="shared" si="44"/>
        <v>0</v>
      </c>
      <c r="BL197" s="7" t="s">
        <v>104</v>
      </c>
      <c r="BM197" s="7" t="s">
        <v>435</v>
      </c>
    </row>
    <row r="198" spans="2:65" s="16" customFormat="1" ht="28.9" customHeight="1">
      <c r="B198" s="62"/>
      <c r="C198" s="108">
        <v>46</v>
      </c>
      <c r="D198" s="108" t="s">
        <v>105</v>
      </c>
      <c r="E198" s="109" t="s">
        <v>255</v>
      </c>
      <c r="F198" s="618" t="s">
        <v>256</v>
      </c>
      <c r="G198" s="619"/>
      <c r="H198" s="619"/>
      <c r="I198" s="619"/>
      <c r="J198" s="110" t="s">
        <v>120</v>
      </c>
      <c r="K198" s="111">
        <v>75.348</v>
      </c>
      <c r="L198" s="620">
        <v>0</v>
      </c>
      <c r="M198" s="619"/>
      <c r="N198" s="621">
        <f t="shared" si="35"/>
        <v>0</v>
      </c>
      <c r="O198" s="622"/>
      <c r="P198" s="622"/>
      <c r="Q198" s="622"/>
      <c r="R198" s="64"/>
      <c r="T198" s="103" t="s">
        <v>17</v>
      </c>
      <c r="U198" s="104" t="s">
        <v>33</v>
      </c>
      <c r="V198" s="18"/>
      <c r="W198" s="105">
        <f t="shared" si="36"/>
        <v>0</v>
      </c>
      <c r="X198" s="105">
        <v>0</v>
      </c>
      <c r="Y198" s="105">
        <f t="shared" si="37"/>
        <v>0</v>
      </c>
      <c r="Z198" s="105">
        <v>0</v>
      </c>
      <c r="AA198" s="106">
        <f t="shared" si="38"/>
        <v>0</v>
      </c>
      <c r="AR198" s="7" t="s">
        <v>128</v>
      </c>
      <c r="AT198" s="7" t="s">
        <v>105</v>
      </c>
      <c r="AU198" s="7" t="s">
        <v>9</v>
      </c>
      <c r="AY198" s="7" t="s">
        <v>100</v>
      </c>
      <c r="BE198" s="107">
        <f t="shared" si="39"/>
        <v>0</v>
      </c>
      <c r="BF198" s="107">
        <f t="shared" si="40"/>
        <v>0</v>
      </c>
      <c r="BG198" s="107">
        <f t="shared" si="41"/>
        <v>0</v>
      </c>
      <c r="BH198" s="107">
        <f t="shared" si="42"/>
        <v>0</v>
      </c>
      <c r="BI198" s="107">
        <f t="shared" si="43"/>
        <v>0</v>
      </c>
      <c r="BJ198" s="7" t="s">
        <v>80</v>
      </c>
      <c r="BK198" s="107">
        <f t="shared" si="44"/>
        <v>0</v>
      </c>
      <c r="BL198" s="7" t="s">
        <v>104</v>
      </c>
      <c r="BM198" s="7" t="s">
        <v>436</v>
      </c>
    </row>
    <row r="199" spans="2:65" s="16" customFormat="1" ht="20.45" customHeight="1">
      <c r="B199" s="62"/>
      <c r="C199" s="108">
        <v>47</v>
      </c>
      <c r="D199" s="108" t="s">
        <v>105</v>
      </c>
      <c r="E199" s="109" t="s">
        <v>258</v>
      </c>
      <c r="F199" s="618" t="s">
        <v>259</v>
      </c>
      <c r="G199" s="619"/>
      <c r="H199" s="619"/>
      <c r="I199" s="619"/>
      <c r="J199" s="110" t="s">
        <v>120</v>
      </c>
      <c r="K199" s="111">
        <v>33</v>
      </c>
      <c r="L199" s="620">
        <v>0</v>
      </c>
      <c r="M199" s="619"/>
      <c r="N199" s="621">
        <f t="shared" si="35"/>
        <v>0</v>
      </c>
      <c r="O199" s="622"/>
      <c r="P199" s="622"/>
      <c r="Q199" s="622"/>
      <c r="R199" s="64"/>
      <c r="T199" s="103" t="s">
        <v>17</v>
      </c>
      <c r="U199" s="104" t="s">
        <v>33</v>
      </c>
      <c r="V199" s="18"/>
      <c r="W199" s="105">
        <f t="shared" si="36"/>
        <v>0</v>
      </c>
      <c r="X199" s="105">
        <v>0</v>
      </c>
      <c r="Y199" s="105">
        <f t="shared" si="37"/>
        <v>0</v>
      </c>
      <c r="Z199" s="105">
        <v>0</v>
      </c>
      <c r="AA199" s="106">
        <f t="shared" si="38"/>
        <v>0</v>
      </c>
      <c r="AR199" s="7" t="s">
        <v>128</v>
      </c>
      <c r="AT199" s="7" t="s">
        <v>105</v>
      </c>
      <c r="AU199" s="7" t="s">
        <v>9</v>
      </c>
      <c r="AY199" s="7" t="s">
        <v>100</v>
      </c>
      <c r="BE199" s="107">
        <f t="shared" si="39"/>
        <v>0</v>
      </c>
      <c r="BF199" s="107">
        <f t="shared" si="40"/>
        <v>0</v>
      </c>
      <c r="BG199" s="107">
        <f t="shared" si="41"/>
        <v>0</v>
      </c>
      <c r="BH199" s="107">
        <f t="shared" si="42"/>
        <v>0</v>
      </c>
      <c r="BI199" s="107">
        <f t="shared" si="43"/>
        <v>0</v>
      </c>
      <c r="BJ199" s="7" t="s">
        <v>80</v>
      </c>
      <c r="BK199" s="107">
        <f t="shared" si="44"/>
        <v>0</v>
      </c>
      <c r="BL199" s="7" t="s">
        <v>104</v>
      </c>
      <c r="BM199" s="7" t="s">
        <v>437</v>
      </c>
    </row>
    <row r="200" spans="2:63" s="88" customFormat="1" ht="29.85" customHeight="1">
      <c r="B200" s="89"/>
      <c r="C200" s="90"/>
      <c r="D200" s="99" t="s">
        <v>63</v>
      </c>
      <c r="E200" s="99"/>
      <c r="F200" s="99"/>
      <c r="G200" s="99"/>
      <c r="H200" s="99"/>
      <c r="I200" s="99"/>
      <c r="J200" s="99"/>
      <c r="K200" s="99"/>
      <c r="L200" s="99"/>
      <c r="M200" s="99"/>
      <c r="N200" s="653">
        <f>N201</f>
        <v>0</v>
      </c>
      <c r="O200" s="654"/>
      <c r="P200" s="654"/>
      <c r="Q200" s="654"/>
      <c r="R200" s="92"/>
      <c r="T200" s="93"/>
      <c r="U200" s="90"/>
      <c r="V200" s="90"/>
      <c r="W200" s="94">
        <f>W201</f>
        <v>0</v>
      </c>
      <c r="X200" s="90"/>
      <c r="Y200" s="94">
        <f>Y201</f>
        <v>0</v>
      </c>
      <c r="Z200" s="90"/>
      <c r="AA200" s="95">
        <f>AA201</f>
        <v>0</v>
      </c>
      <c r="AR200" s="96" t="s">
        <v>80</v>
      </c>
      <c r="AT200" s="97" t="s">
        <v>98</v>
      </c>
      <c r="AU200" s="97" t="s">
        <v>80</v>
      </c>
      <c r="AY200" s="96" t="s">
        <v>100</v>
      </c>
      <c r="BK200" s="98">
        <f>BK201</f>
        <v>0</v>
      </c>
    </row>
    <row r="201" spans="2:65" s="16" customFormat="1" ht="28.9" customHeight="1">
      <c r="B201" s="62"/>
      <c r="C201" s="108">
        <v>48</v>
      </c>
      <c r="D201" s="108" t="s">
        <v>105</v>
      </c>
      <c r="E201" s="109" t="s">
        <v>261</v>
      </c>
      <c r="F201" s="618" t="s">
        <v>262</v>
      </c>
      <c r="G201" s="619"/>
      <c r="H201" s="619"/>
      <c r="I201" s="619"/>
      <c r="J201" s="110" t="s">
        <v>113</v>
      </c>
      <c r="K201" s="111">
        <v>10.718</v>
      </c>
      <c r="L201" s="620">
        <v>0</v>
      </c>
      <c r="M201" s="619"/>
      <c r="N201" s="621">
        <f>ROUND(L201*K201,2)</f>
        <v>0</v>
      </c>
      <c r="O201" s="622"/>
      <c r="P201" s="622"/>
      <c r="Q201" s="622"/>
      <c r="R201" s="64"/>
      <c r="T201" s="103" t="s">
        <v>17</v>
      </c>
      <c r="U201" s="104" t="s">
        <v>33</v>
      </c>
      <c r="V201" s="18"/>
      <c r="W201" s="105">
        <f>V201*K201</f>
        <v>0</v>
      </c>
      <c r="X201" s="105">
        <v>0</v>
      </c>
      <c r="Y201" s="105">
        <f>X201*K201</f>
        <v>0</v>
      </c>
      <c r="Z201" s="105">
        <v>0</v>
      </c>
      <c r="AA201" s="106">
        <f>Z201*K201</f>
        <v>0</v>
      </c>
      <c r="AR201" s="7" t="s">
        <v>128</v>
      </c>
      <c r="AT201" s="7" t="s">
        <v>105</v>
      </c>
      <c r="AU201" s="7" t="s">
        <v>9</v>
      </c>
      <c r="AY201" s="7" t="s">
        <v>100</v>
      </c>
      <c r="BE201" s="107">
        <f>IF(U201="základní",N201,0)</f>
        <v>0</v>
      </c>
      <c r="BF201" s="107">
        <f>IF(U201="snížená",N201,0)</f>
        <v>0</v>
      </c>
      <c r="BG201" s="107">
        <f>IF(U201="zákl. přenesená",N201,0)</f>
        <v>0</v>
      </c>
      <c r="BH201" s="107">
        <f>IF(U201="sníž. přenesená",N201,0)</f>
        <v>0</v>
      </c>
      <c r="BI201" s="107">
        <f>IF(U201="nulová",N201,0)</f>
        <v>0</v>
      </c>
      <c r="BJ201" s="7" t="s">
        <v>80</v>
      </c>
      <c r="BK201" s="107">
        <f>ROUND(L201*K201,2)</f>
        <v>0</v>
      </c>
      <c r="BL201" s="7" t="s">
        <v>104</v>
      </c>
      <c r="BM201" s="7" t="s">
        <v>438</v>
      </c>
    </row>
    <row r="202" spans="2:63" s="88" customFormat="1" ht="37.35" customHeight="1">
      <c r="B202" s="89"/>
      <c r="C202" s="90"/>
      <c r="D202" s="91" t="s">
        <v>64</v>
      </c>
      <c r="E202" s="91"/>
      <c r="F202" s="91"/>
      <c r="G202" s="91"/>
      <c r="H202" s="91"/>
      <c r="I202" s="91"/>
      <c r="J202" s="91"/>
      <c r="K202" s="91"/>
      <c r="L202" s="91"/>
      <c r="M202" s="91"/>
      <c r="N202" s="651">
        <f ca="1">N203+N206+N212+N214+N221+N231+N236+N238+N242</f>
        <v>0</v>
      </c>
      <c r="O202" s="652"/>
      <c r="P202" s="652"/>
      <c r="Q202" s="652"/>
      <c r="R202" s="92"/>
      <c r="T202" s="93"/>
      <c r="U202" s="90"/>
      <c r="V202" s="90"/>
      <c r="W202" s="94">
        <f>W203+W206+W212+W214+W221+W231+W236+W238+W242</f>
        <v>0</v>
      </c>
      <c r="X202" s="90"/>
      <c r="Y202" s="94">
        <f>Y203+Y206+Y212+Y214+Y221+Y231+Y236+Y238+Y242</f>
        <v>0.05608461</v>
      </c>
      <c r="Z202" s="90"/>
      <c r="AA202" s="95">
        <f>AA203+AA206+AA212+AA214+AA221+AA231+AA236+AA238+AA242</f>
        <v>0.025</v>
      </c>
      <c r="AR202" s="96" t="s">
        <v>9</v>
      </c>
      <c r="AT202" s="97" t="s">
        <v>98</v>
      </c>
      <c r="AU202" s="97" t="s">
        <v>99</v>
      </c>
      <c r="AY202" s="96" t="s">
        <v>100</v>
      </c>
      <c r="BK202" s="98">
        <f ca="1">BK203+BK206+BK212+BK214+BK221+BK231+BK236+BK238+BK242</f>
        <v>0</v>
      </c>
    </row>
    <row r="203" spans="2:63" s="88" customFormat="1" ht="19.9" customHeight="1">
      <c r="B203" s="89"/>
      <c r="C203" s="90"/>
      <c r="D203" s="99" t="s">
        <v>65</v>
      </c>
      <c r="E203" s="99"/>
      <c r="F203" s="99"/>
      <c r="G203" s="99"/>
      <c r="H203" s="99"/>
      <c r="I203" s="99"/>
      <c r="J203" s="99"/>
      <c r="K203" s="99"/>
      <c r="L203" s="99"/>
      <c r="M203" s="99"/>
      <c r="N203" s="632">
        <f>SUM(N204:Q205)</f>
        <v>0</v>
      </c>
      <c r="O203" s="633"/>
      <c r="P203" s="633"/>
      <c r="Q203" s="633"/>
      <c r="R203" s="92"/>
      <c r="T203" s="93"/>
      <c r="U203" s="90"/>
      <c r="V203" s="90"/>
      <c r="W203" s="94">
        <f>SUM(W204:W205)</f>
        <v>0</v>
      </c>
      <c r="X203" s="90"/>
      <c r="Y203" s="94">
        <f>SUM(Y204:Y205)</f>
        <v>0</v>
      </c>
      <c r="Z203" s="90"/>
      <c r="AA203" s="95">
        <f>SUM(AA204:AA205)</f>
        <v>0</v>
      </c>
      <c r="AR203" s="96" t="s">
        <v>9</v>
      </c>
      <c r="AT203" s="97" t="s">
        <v>98</v>
      </c>
      <c r="AU203" s="97" t="s">
        <v>80</v>
      </c>
      <c r="AY203" s="96" t="s">
        <v>100</v>
      </c>
      <c r="BK203" s="98">
        <f>SUM(BK204:BK205)</f>
        <v>0</v>
      </c>
    </row>
    <row r="204" spans="2:65" s="16" customFormat="1" ht="28.9" customHeight="1">
      <c r="B204" s="62"/>
      <c r="C204" s="108">
        <v>49</v>
      </c>
      <c r="D204" s="108" t="s">
        <v>105</v>
      </c>
      <c r="E204" s="109" t="s">
        <v>264</v>
      </c>
      <c r="F204" s="618" t="s">
        <v>820</v>
      </c>
      <c r="G204" s="619"/>
      <c r="H204" s="619"/>
      <c r="I204" s="619"/>
      <c r="J204" s="110" t="s">
        <v>120</v>
      </c>
      <c r="K204" s="111">
        <v>44.424</v>
      </c>
      <c r="L204" s="620">
        <v>0</v>
      </c>
      <c r="M204" s="619"/>
      <c r="N204" s="621">
        <f>ROUND(L204*K204,2)</f>
        <v>0</v>
      </c>
      <c r="O204" s="622"/>
      <c r="P204" s="622"/>
      <c r="Q204" s="622"/>
      <c r="R204" s="64"/>
      <c r="T204" s="103" t="s">
        <v>17</v>
      </c>
      <c r="U204" s="104" t="s">
        <v>33</v>
      </c>
      <c r="V204" s="18"/>
      <c r="W204" s="105">
        <f>V204*K204</f>
        <v>0</v>
      </c>
      <c r="X204" s="105">
        <v>0</v>
      </c>
      <c r="Y204" s="105">
        <f>X204*K204</f>
        <v>0</v>
      </c>
      <c r="Z204" s="105">
        <v>0</v>
      </c>
      <c r="AA204" s="106">
        <f>Z204*K204</f>
        <v>0</v>
      </c>
      <c r="AR204" s="7" t="s">
        <v>128</v>
      </c>
      <c r="AT204" s="7" t="s">
        <v>105</v>
      </c>
      <c r="AU204" s="7" t="s">
        <v>9</v>
      </c>
      <c r="AY204" s="7" t="s">
        <v>100</v>
      </c>
      <c r="BE204" s="107">
        <f>IF(U204="základní",N204,0)</f>
        <v>0</v>
      </c>
      <c r="BF204" s="107">
        <f>IF(U204="snížená",N204,0)</f>
        <v>0</v>
      </c>
      <c r="BG204" s="107">
        <f>IF(U204="zákl. přenesená",N204,0)</f>
        <v>0</v>
      </c>
      <c r="BH204" s="107">
        <f>IF(U204="sníž. přenesená",N204,0)</f>
        <v>0</v>
      </c>
      <c r="BI204" s="107">
        <f>IF(U204="nulová",N204,0)</f>
        <v>0</v>
      </c>
      <c r="BJ204" s="7" t="s">
        <v>80</v>
      </c>
      <c r="BK204" s="107">
        <f>ROUND(L204*K204,2)</f>
        <v>0</v>
      </c>
      <c r="BL204" s="7" t="s">
        <v>104</v>
      </c>
      <c r="BM204" s="7" t="s">
        <v>439</v>
      </c>
    </row>
    <row r="205" spans="2:65" s="16" customFormat="1" ht="28.9" customHeight="1">
      <c r="B205" s="62"/>
      <c r="C205" s="108">
        <v>50</v>
      </c>
      <c r="D205" s="108" t="s">
        <v>105</v>
      </c>
      <c r="E205" s="109" t="s">
        <v>266</v>
      </c>
      <c r="F205" s="618" t="s">
        <v>267</v>
      </c>
      <c r="G205" s="619"/>
      <c r="H205" s="619"/>
      <c r="I205" s="619"/>
      <c r="J205" s="110" t="s">
        <v>103</v>
      </c>
      <c r="K205" s="113">
        <v>0</v>
      </c>
      <c r="L205" s="620">
        <v>0</v>
      </c>
      <c r="M205" s="619"/>
      <c r="N205" s="621">
        <f>ROUND(L205*K205,2)</f>
        <v>0</v>
      </c>
      <c r="O205" s="622"/>
      <c r="P205" s="622"/>
      <c r="Q205" s="622"/>
      <c r="R205" s="64"/>
      <c r="T205" s="103" t="s">
        <v>17</v>
      </c>
      <c r="U205" s="104" t="s">
        <v>33</v>
      </c>
      <c r="V205" s="18"/>
      <c r="W205" s="105">
        <f>V205*K205</f>
        <v>0</v>
      </c>
      <c r="X205" s="105">
        <v>0</v>
      </c>
      <c r="Y205" s="105">
        <f>X205*K205</f>
        <v>0</v>
      </c>
      <c r="Z205" s="105">
        <v>0</v>
      </c>
      <c r="AA205" s="106">
        <f>Z205*K205</f>
        <v>0</v>
      </c>
      <c r="AR205" s="7" t="s">
        <v>128</v>
      </c>
      <c r="AT205" s="7" t="s">
        <v>105</v>
      </c>
      <c r="AU205" s="7" t="s">
        <v>9</v>
      </c>
      <c r="AY205" s="7" t="s">
        <v>100</v>
      </c>
      <c r="BE205" s="107">
        <f>IF(U205="základní",N205,0)</f>
        <v>0</v>
      </c>
      <c r="BF205" s="107">
        <f>IF(U205="snížená",N205,0)</f>
        <v>0</v>
      </c>
      <c r="BG205" s="107">
        <f>IF(U205="zákl. přenesená",N205,0)</f>
        <v>0</v>
      </c>
      <c r="BH205" s="107">
        <f>IF(U205="sníž. přenesená",N205,0)</f>
        <v>0</v>
      </c>
      <c r="BI205" s="107">
        <f>IF(U205="nulová",N205,0)</f>
        <v>0</v>
      </c>
      <c r="BJ205" s="7" t="s">
        <v>80</v>
      </c>
      <c r="BK205" s="107">
        <f>ROUND(L205*K205,2)</f>
        <v>0</v>
      </c>
      <c r="BL205" s="7" t="s">
        <v>104</v>
      </c>
      <c r="BM205" s="7" t="s">
        <v>440</v>
      </c>
    </row>
    <row r="206" spans="2:63" s="88" customFormat="1" ht="29.85" customHeight="1">
      <c r="B206" s="89"/>
      <c r="C206" s="90"/>
      <c r="D206" s="99" t="s">
        <v>66</v>
      </c>
      <c r="E206" s="99"/>
      <c r="F206" s="99"/>
      <c r="G206" s="99"/>
      <c r="H206" s="99"/>
      <c r="I206" s="99"/>
      <c r="J206" s="99"/>
      <c r="K206" s="99"/>
      <c r="L206" s="99"/>
      <c r="M206" s="99"/>
      <c r="N206" s="653">
        <f>SUM(N207:Q211)</f>
        <v>0</v>
      </c>
      <c r="O206" s="654"/>
      <c r="P206" s="654"/>
      <c r="Q206" s="654"/>
      <c r="R206" s="92"/>
      <c r="T206" s="93"/>
      <c r="U206" s="90"/>
      <c r="V206" s="90"/>
      <c r="W206" s="94">
        <f>SUM(W207:W211)</f>
        <v>0</v>
      </c>
      <c r="X206" s="90"/>
      <c r="Y206" s="94">
        <f>SUM(Y207:Y211)</f>
        <v>0.03358461</v>
      </c>
      <c r="Z206" s="90"/>
      <c r="AA206" s="95">
        <f>SUM(AA207:AA211)</f>
        <v>0</v>
      </c>
      <c r="AR206" s="96" t="s">
        <v>9</v>
      </c>
      <c r="AT206" s="97" t="s">
        <v>98</v>
      </c>
      <c r="AU206" s="97" t="s">
        <v>80</v>
      </c>
      <c r="AY206" s="96" t="s">
        <v>100</v>
      </c>
      <c r="BK206" s="98">
        <f>SUM(BK207:BK211)</f>
        <v>0</v>
      </c>
    </row>
    <row r="207" spans="2:65" s="16" customFormat="1" ht="28.9" customHeight="1">
      <c r="B207" s="62"/>
      <c r="C207" s="100">
        <v>51</v>
      </c>
      <c r="D207" s="100" t="s">
        <v>101</v>
      </c>
      <c r="E207" s="101" t="s">
        <v>269</v>
      </c>
      <c r="F207" s="660" t="s">
        <v>270</v>
      </c>
      <c r="G207" s="622"/>
      <c r="H207" s="622"/>
      <c r="I207" s="622"/>
      <c r="J207" s="102" t="s">
        <v>120</v>
      </c>
      <c r="K207" s="112">
        <v>21.55</v>
      </c>
      <c r="L207" s="661">
        <v>0</v>
      </c>
      <c r="M207" s="622"/>
      <c r="N207" s="662">
        <f>ROUND(L207*K207,2)</f>
        <v>0</v>
      </c>
      <c r="O207" s="622"/>
      <c r="P207" s="622"/>
      <c r="Q207" s="622"/>
      <c r="R207" s="64"/>
      <c r="T207" s="103" t="s">
        <v>17</v>
      </c>
      <c r="U207" s="104" t="s">
        <v>33</v>
      </c>
      <c r="V207" s="18"/>
      <c r="W207" s="105">
        <f>V207*K207</f>
        <v>0</v>
      </c>
      <c r="X207" s="105">
        <v>0</v>
      </c>
      <c r="Y207" s="105">
        <f>X207*K207</f>
        <v>0</v>
      </c>
      <c r="Z207" s="105">
        <v>0</v>
      </c>
      <c r="AA207" s="106">
        <f>Z207*K207</f>
        <v>0</v>
      </c>
      <c r="AR207" s="7" t="s">
        <v>154</v>
      </c>
      <c r="AT207" s="7" t="s">
        <v>101</v>
      </c>
      <c r="AU207" s="7" t="s">
        <v>9</v>
      </c>
      <c r="AY207" s="7" t="s">
        <v>100</v>
      </c>
      <c r="BE207" s="107">
        <f>IF(U207="základní",N207,0)</f>
        <v>0</v>
      </c>
      <c r="BF207" s="107">
        <f>IF(U207="snížená",N207,0)</f>
        <v>0</v>
      </c>
      <c r="BG207" s="107">
        <f>IF(U207="zákl. přenesená",N207,0)</f>
        <v>0</v>
      </c>
      <c r="BH207" s="107">
        <f>IF(U207="sníž. přenesená",N207,0)</f>
        <v>0</v>
      </c>
      <c r="BI207" s="107">
        <f>IF(U207="nulová",N207,0)</f>
        <v>0</v>
      </c>
      <c r="BJ207" s="7" t="s">
        <v>80</v>
      </c>
      <c r="BK207" s="107">
        <f>ROUND(L207*K207,2)</f>
        <v>0</v>
      </c>
      <c r="BL207" s="7" t="s">
        <v>154</v>
      </c>
      <c r="BM207" s="7" t="s">
        <v>441</v>
      </c>
    </row>
    <row r="208" spans="2:65" s="16" customFormat="1" ht="28.9" customHeight="1">
      <c r="B208" s="62"/>
      <c r="C208" s="108">
        <v>52</v>
      </c>
      <c r="D208" s="108" t="s">
        <v>105</v>
      </c>
      <c r="E208" s="109" t="s">
        <v>272</v>
      </c>
      <c r="F208" s="618" t="s">
        <v>273</v>
      </c>
      <c r="G208" s="619"/>
      <c r="H208" s="619"/>
      <c r="I208" s="619"/>
      <c r="J208" s="110" t="s">
        <v>120</v>
      </c>
      <c r="K208" s="111">
        <v>21.981</v>
      </c>
      <c r="L208" s="620">
        <v>0</v>
      </c>
      <c r="M208" s="619"/>
      <c r="N208" s="621">
        <f>ROUND(L208*K208,2)</f>
        <v>0</v>
      </c>
      <c r="O208" s="622"/>
      <c r="P208" s="622"/>
      <c r="Q208" s="622"/>
      <c r="R208" s="64"/>
      <c r="T208" s="103" t="s">
        <v>17</v>
      </c>
      <c r="U208" s="104" t="s">
        <v>33</v>
      </c>
      <c r="V208" s="18"/>
      <c r="W208" s="105">
        <f>V208*K208</f>
        <v>0</v>
      </c>
      <c r="X208" s="105">
        <v>0.00125</v>
      </c>
      <c r="Y208" s="105">
        <f>X208*K208</f>
        <v>0.027476250000000004</v>
      </c>
      <c r="Z208" s="105">
        <v>0</v>
      </c>
      <c r="AA208" s="106">
        <f>Z208*K208</f>
        <v>0</v>
      </c>
      <c r="AR208" s="7" t="s">
        <v>206</v>
      </c>
      <c r="AT208" s="7" t="s">
        <v>105</v>
      </c>
      <c r="AU208" s="7" t="s">
        <v>9</v>
      </c>
      <c r="AY208" s="7" t="s">
        <v>100</v>
      </c>
      <c r="BE208" s="107">
        <f>IF(U208="základní",N208,0)</f>
        <v>0</v>
      </c>
      <c r="BF208" s="107">
        <f>IF(U208="snížená",N208,0)</f>
        <v>0</v>
      </c>
      <c r="BG208" s="107">
        <f>IF(U208="zákl. přenesená",N208,0)</f>
        <v>0</v>
      </c>
      <c r="BH208" s="107">
        <f>IF(U208="sníž. přenesená",N208,0)</f>
        <v>0</v>
      </c>
      <c r="BI208" s="107">
        <f>IF(U208="nulová",N208,0)</f>
        <v>0</v>
      </c>
      <c r="BJ208" s="7" t="s">
        <v>80</v>
      </c>
      <c r="BK208" s="107">
        <f>ROUND(L208*K208,2)</f>
        <v>0</v>
      </c>
      <c r="BL208" s="7" t="s">
        <v>154</v>
      </c>
      <c r="BM208" s="7" t="s">
        <v>442</v>
      </c>
    </row>
    <row r="209" spans="2:65" s="16" customFormat="1" ht="28.9" customHeight="1">
      <c r="B209" s="62"/>
      <c r="C209" s="100">
        <v>53</v>
      </c>
      <c r="D209" s="100" t="s">
        <v>101</v>
      </c>
      <c r="E209" s="101" t="s">
        <v>275</v>
      </c>
      <c r="F209" s="660" t="s">
        <v>276</v>
      </c>
      <c r="G209" s="622"/>
      <c r="H209" s="622"/>
      <c r="I209" s="622"/>
      <c r="J209" s="102" t="s">
        <v>131</v>
      </c>
      <c r="K209" s="112">
        <v>49.42</v>
      </c>
      <c r="L209" s="661">
        <v>0</v>
      </c>
      <c r="M209" s="622"/>
      <c r="N209" s="662">
        <f>ROUND(L209*K209,2)</f>
        <v>0</v>
      </c>
      <c r="O209" s="622"/>
      <c r="P209" s="622"/>
      <c r="Q209" s="622"/>
      <c r="R209" s="64"/>
      <c r="T209" s="103" t="s">
        <v>17</v>
      </c>
      <c r="U209" s="104" t="s">
        <v>33</v>
      </c>
      <c r="V209" s="18"/>
      <c r="W209" s="105">
        <f>V209*K209</f>
        <v>0</v>
      </c>
      <c r="X209" s="105">
        <v>0</v>
      </c>
      <c r="Y209" s="105">
        <f>X209*K209</f>
        <v>0</v>
      </c>
      <c r="Z209" s="105">
        <v>0</v>
      </c>
      <c r="AA209" s="106">
        <f>Z209*K209</f>
        <v>0</v>
      </c>
      <c r="AR209" s="7" t="s">
        <v>154</v>
      </c>
      <c r="AT209" s="7" t="s">
        <v>101</v>
      </c>
      <c r="AU209" s="7" t="s">
        <v>9</v>
      </c>
      <c r="AY209" s="7" t="s">
        <v>100</v>
      </c>
      <c r="BE209" s="107">
        <f>IF(U209="základní",N209,0)</f>
        <v>0</v>
      </c>
      <c r="BF209" s="107">
        <f>IF(U209="snížená",N209,0)</f>
        <v>0</v>
      </c>
      <c r="BG209" s="107">
        <f>IF(U209="zákl. přenesená",N209,0)</f>
        <v>0</v>
      </c>
      <c r="BH209" s="107">
        <f>IF(U209="sníž. přenesená",N209,0)</f>
        <v>0</v>
      </c>
      <c r="BI209" s="107">
        <f>IF(U209="nulová",N209,0)</f>
        <v>0</v>
      </c>
      <c r="BJ209" s="7" t="s">
        <v>80</v>
      </c>
      <c r="BK209" s="107">
        <f>ROUND(L209*K209,2)</f>
        <v>0</v>
      </c>
      <c r="BL209" s="7" t="s">
        <v>154</v>
      </c>
      <c r="BM209" s="7" t="s">
        <v>443</v>
      </c>
    </row>
    <row r="210" spans="2:65" s="16" customFormat="1" ht="20.45" customHeight="1">
      <c r="B210" s="62"/>
      <c r="C210" s="108">
        <v>54</v>
      </c>
      <c r="D210" s="108" t="s">
        <v>105</v>
      </c>
      <c r="E210" s="109" t="s">
        <v>278</v>
      </c>
      <c r="F210" s="618" t="s">
        <v>279</v>
      </c>
      <c r="G210" s="619"/>
      <c r="H210" s="619"/>
      <c r="I210" s="619"/>
      <c r="J210" s="110" t="s">
        <v>131</v>
      </c>
      <c r="K210" s="111">
        <v>50.903</v>
      </c>
      <c r="L210" s="620">
        <v>0</v>
      </c>
      <c r="M210" s="619"/>
      <c r="N210" s="621">
        <f>ROUND(L210*K210,2)</f>
        <v>0</v>
      </c>
      <c r="O210" s="622"/>
      <c r="P210" s="622"/>
      <c r="Q210" s="622"/>
      <c r="R210" s="64"/>
      <c r="T210" s="103" t="s">
        <v>17</v>
      </c>
      <c r="U210" s="104" t="s">
        <v>33</v>
      </c>
      <c r="V210" s="18"/>
      <c r="W210" s="105">
        <f>V210*K210</f>
        <v>0</v>
      </c>
      <c r="X210" s="105">
        <v>0.00012</v>
      </c>
      <c r="Y210" s="105">
        <f>X210*K210</f>
        <v>0.00610836</v>
      </c>
      <c r="Z210" s="105">
        <v>0</v>
      </c>
      <c r="AA210" s="106">
        <f>Z210*K210</f>
        <v>0</v>
      </c>
      <c r="AR210" s="7" t="s">
        <v>206</v>
      </c>
      <c r="AT210" s="7" t="s">
        <v>105</v>
      </c>
      <c r="AU210" s="7" t="s">
        <v>9</v>
      </c>
      <c r="AY210" s="7" t="s">
        <v>100</v>
      </c>
      <c r="BE210" s="107">
        <f>IF(U210="základní",N210,0)</f>
        <v>0</v>
      </c>
      <c r="BF210" s="107">
        <f>IF(U210="snížená",N210,0)</f>
        <v>0</v>
      </c>
      <c r="BG210" s="107">
        <f>IF(U210="zákl. přenesená",N210,0)</f>
        <v>0</v>
      </c>
      <c r="BH210" s="107">
        <f>IF(U210="sníž. přenesená",N210,0)</f>
        <v>0</v>
      </c>
      <c r="BI210" s="107">
        <f>IF(U210="nulová",N210,0)</f>
        <v>0</v>
      </c>
      <c r="BJ210" s="7" t="s">
        <v>80</v>
      </c>
      <c r="BK210" s="107">
        <f>ROUND(L210*K210,2)</f>
        <v>0</v>
      </c>
      <c r="BL210" s="7" t="s">
        <v>154</v>
      </c>
      <c r="BM210" s="7" t="s">
        <v>444</v>
      </c>
    </row>
    <row r="211" spans="2:65" s="16" customFormat="1" ht="28.9" customHeight="1">
      <c r="B211" s="62"/>
      <c r="C211" s="100">
        <v>55</v>
      </c>
      <c r="D211" s="100" t="s">
        <v>101</v>
      </c>
      <c r="E211" s="101" t="s">
        <v>281</v>
      </c>
      <c r="F211" s="660" t="s">
        <v>282</v>
      </c>
      <c r="G211" s="622"/>
      <c r="H211" s="622"/>
      <c r="I211" s="622"/>
      <c r="J211" s="102" t="s">
        <v>113</v>
      </c>
      <c r="K211" s="112">
        <v>0.034</v>
      </c>
      <c r="L211" s="661">
        <v>0</v>
      </c>
      <c r="M211" s="622"/>
      <c r="N211" s="662">
        <f>ROUND(L211*K211,2)</f>
        <v>0</v>
      </c>
      <c r="O211" s="622"/>
      <c r="P211" s="622"/>
      <c r="Q211" s="622"/>
      <c r="R211" s="64"/>
      <c r="T211" s="103" t="s">
        <v>17</v>
      </c>
      <c r="U211" s="104" t="s">
        <v>33</v>
      </c>
      <c r="V211" s="18"/>
      <c r="W211" s="105">
        <f>V211*K211</f>
        <v>0</v>
      </c>
      <c r="X211" s="105">
        <v>0</v>
      </c>
      <c r="Y211" s="105">
        <f>X211*K211</f>
        <v>0</v>
      </c>
      <c r="Z211" s="105">
        <v>0</v>
      </c>
      <c r="AA211" s="106">
        <f>Z211*K211</f>
        <v>0</v>
      </c>
      <c r="AR211" s="7" t="s">
        <v>154</v>
      </c>
      <c r="AT211" s="7" t="s">
        <v>101</v>
      </c>
      <c r="AU211" s="7" t="s">
        <v>9</v>
      </c>
      <c r="AY211" s="7" t="s">
        <v>100</v>
      </c>
      <c r="BE211" s="107">
        <f>IF(U211="základní",N211,0)</f>
        <v>0</v>
      </c>
      <c r="BF211" s="107">
        <f>IF(U211="snížená",N211,0)</f>
        <v>0</v>
      </c>
      <c r="BG211" s="107">
        <f>IF(U211="zákl. přenesená",N211,0)</f>
        <v>0</v>
      </c>
      <c r="BH211" s="107">
        <f>IF(U211="sníž. přenesená",N211,0)</f>
        <v>0</v>
      </c>
      <c r="BI211" s="107">
        <f>IF(U211="nulová",N211,0)</f>
        <v>0</v>
      </c>
      <c r="BJ211" s="7" t="s">
        <v>80</v>
      </c>
      <c r="BK211" s="107">
        <f>ROUND(L211*K211,2)</f>
        <v>0</v>
      </c>
      <c r="BL211" s="7" t="s">
        <v>154</v>
      </c>
      <c r="BM211" s="7" t="s">
        <v>445</v>
      </c>
    </row>
    <row r="212" spans="2:63" s="88" customFormat="1" ht="29.85" customHeight="1">
      <c r="B212" s="89"/>
      <c r="C212" s="90"/>
      <c r="D212" s="99" t="s">
        <v>67</v>
      </c>
      <c r="E212" s="99"/>
      <c r="F212" s="99"/>
      <c r="G212" s="99"/>
      <c r="H212" s="99"/>
      <c r="I212" s="99"/>
      <c r="J212" s="99"/>
      <c r="K212" s="99"/>
      <c r="L212" s="99"/>
      <c r="M212" s="99"/>
      <c r="N212" s="653">
        <f ca="1">N213</f>
        <v>0</v>
      </c>
      <c r="O212" s="654"/>
      <c r="P212" s="654"/>
      <c r="Q212" s="654"/>
      <c r="R212" s="92"/>
      <c r="T212" s="93"/>
      <c r="U212" s="90"/>
      <c r="V212" s="90"/>
      <c r="W212" s="94">
        <f>SUM(W213:W213)</f>
        <v>0</v>
      </c>
      <c r="X212" s="90"/>
      <c r="Y212" s="94">
        <f>SUM(Y213:Y213)</f>
        <v>0</v>
      </c>
      <c r="Z212" s="90"/>
      <c r="AA212" s="95">
        <f>SUM(AA213:AA213)</f>
        <v>0</v>
      </c>
      <c r="AR212" s="96" t="s">
        <v>80</v>
      </c>
      <c r="AT212" s="97" t="s">
        <v>98</v>
      </c>
      <c r="AU212" s="97" t="s">
        <v>80</v>
      </c>
      <c r="AY212" s="96" t="s">
        <v>100</v>
      </c>
      <c r="BK212" s="98">
        <f ca="1">SUM(BK213:BK213)</f>
        <v>0</v>
      </c>
    </row>
    <row r="213" spans="2:65" s="16" customFormat="1" ht="28.9" customHeight="1">
      <c r="B213" s="62"/>
      <c r="C213" s="108">
        <v>56</v>
      </c>
      <c r="D213" s="108" t="s">
        <v>105</v>
      </c>
      <c r="E213" s="109" t="s">
        <v>284</v>
      </c>
      <c r="F213" s="618" t="s">
        <v>285</v>
      </c>
      <c r="G213" s="619"/>
      <c r="H213" s="619"/>
      <c r="I213" s="619"/>
      <c r="J213" s="110" t="s">
        <v>286</v>
      </c>
      <c r="K213" s="111">
        <v>1</v>
      </c>
      <c r="L213" s="649">
        <f ca="1">' Pol.ZTI 2NP'!G83</f>
        <v>0</v>
      </c>
      <c r="M213" s="650"/>
      <c r="N213" s="621">
        <f ca="1">ROUND(L213*K213,2)</f>
        <v>0</v>
      </c>
      <c r="O213" s="622"/>
      <c r="P213" s="622"/>
      <c r="Q213" s="622"/>
      <c r="R213" s="64"/>
      <c r="T213" s="103" t="s">
        <v>17</v>
      </c>
      <c r="U213" s="104" t="s">
        <v>33</v>
      </c>
      <c r="V213" s="18"/>
      <c r="W213" s="105">
        <f>V213*K213</f>
        <v>0</v>
      </c>
      <c r="X213" s="105">
        <v>0</v>
      </c>
      <c r="Y213" s="105">
        <f>X213*K213</f>
        <v>0</v>
      </c>
      <c r="Z213" s="105">
        <v>0</v>
      </c>
      <c r="AA213" s="106">
        <f>Z213*K213</f>
        <v>0</v>
      </c>
      <c r="AR213" s="7" t="s">
        <v>128</v>
      </c>
      <c r="AT213" s="7" t="s">
        <v>105</v>
      </c>
      <c r="AU213" s="7" t="s">
        <v>9</v>
      </c>
      <c r="AY213" s="7" t="s">
        <v>100</v>
      </c>
      <c r="BE213" s="107">
        <f ca="1">IF(U213="základní",N213,0)</f>
        <v>0</v>
      </c>
      <c r="BF213" s="107">
        <f ca="1">IF(U213="snížená",N213,0)</f>
        <v>0</v>
      </c>
      <c r="BG213" s="107">
        <f ca="1">IF(U213="zákl. přenesená",N213,0)</f>
        <v>0</v>
      </c>
      <c r="BH213" s="107">
        <f ca="1">IF(U213="sníž. přenesená",N213,0)</f>
        <v>0</v>
      </c>
      <c r="BI213" s="107">
        <f ca="1">IF(U213="nulová",N213,0)</f>
        <v>0</v>
      </c>
      <c r="BJ213" s="7" t="s">
        <v>80</v>
      </c>
      <c r="BK213" s="107">
        <f ca="1">ROUND(L213*K213,2)</f>
        <v>0</v>
      </c>
      <c r="BL213" s="7" t="s">
        <v>104</v>
      </c>
      <c r="BM213" s="7" t="s">
        <v>446</v>
      </c>
    </row>
    <row r="214" spans="2:63" s="88" customFormat="1" ht="29.85" customHeight="1">
      <c r="B214" s="89"/>
      <c r="C214" s="90"/>
      <c r="D214" s="99" t="s">
        <v>68</v>
      </c>
      <c r="E214" s="99"/>
      <c r="F214" s="99"/>
      <c r="G214" s="99"/>
      <c r="H214" s="99"/>
      <c r="I214" s="99"/>
      <c r="J214" s="99"/>
      <c r="K214" s="99"/>
      <c r="L214" s="99"/>
      <c r="M214" s="99"/>
      <c r="N214" s="653">
        <f>SUM(N215:Q220)</f>
        <v>0</v>
      </c>
      <c r="O214" s="654"/>
      <c r="P214" s="654"/>
      <c r="Q214" s="654"/>
      <c r="R214" s="92"/>
      <c r="T214" s="93"/>
      <c r="U214" s="90"/>
      <c r="V214" s="90"/>
      <c r="W214" s="94">
        <f>SUM(W215:W220)</f>
        <v>0</v>
      </c>
      <c r="X214" s="90"/>
      <c r="Y214" s="94">
        <f>SUM(Y215:Y220)</f>
        <v>0.0225</v>
      </c>
      <c r="Z214" s="90"/>
      <c r="AA214" s="95">
        <f>SUM(AA215:AA220)</f>
        <v>0.025</v>
      </c>
      <c r="AR214" s="96" t="s">
        <v>9</v>
      </c>
      <c r="AT214" s="97" t="s">
        <v>98</v>
      </c>
      <c r="AU214" s="97" t="s">
        <v>80</v>
      </c>
      <c r="AY214" s="96" t="s">
        <v>100</v>
      </c>
      <c r="BK214" s="98">
        <f>SUM(BK215:BK220)</f>
        <v>0</v>
      </c>
    </row>
    <row r="215" spans="2:65" s="16" customFormat="1" ht="28.9" customHeight="1">
      <c r="B215" s="62"/>
      <c r="C215" s="100">
        <v>57</v>
      </c>
      <c r="D215" s="100" t="s">
        <v>101</v>
      </c>
      <c r="E215" s="101" t="s">
        <v>288</v>
      </c>
      <c r="F215" s="660" t="s">
        <v>289</v>
      </c>
      <c r="G215" s="622"/>
      <c r="H215" s="622"/>
      <c r="I215" s="622"/>
      <c r="J215" s="102" t="s">
        <v>107</v>
      </c>
      <c r="K215" s="112">
        <v>5</v>
      </c>
      <c r="L215" s="661">
        <v>0</v>
      </c>
      <c r="M215" s="622"/>
      <c r="N215" s="662">
        <f aca="true" t="shared" si="45" ref="N215:N220">ROUND(L215*K215,2)</f>
        <v>0</v>
      </c>
      <c r="O215" s="622"/>
      <c r="P215" s="622"/>
      <c r="Q215" s="622"/>
      <c r="R215" s="64"/>
      <c r="T215" s="103" t="s">
        <v>17</v>
      </c>
      <c r="U215" s="104" t="s">
        <v>33</v>
      </c>
      <c r="V215" s="18"/>
      <c r="W215" s="105">
        <f aca="true" t="shared" si="46" ref="W215:W220">V215*K215</f>
        <v>0</v>
      </c>
      <c r="X215" s="105">
        <v>0</v>
      </c>
      <c r="Y215" s="105">
        <f aca="true" t="shared" si="47" ref="Y215:Y220">X215*K215</f>
        <v>0</v>
      </c>
      <c r="Z215" s="105">
        <v>0.005</v>
      </c>
      <c r="AA215" s="106">
        <f aca="true" t="shared" si="48" ref="AA215:AA220">Z215*K215</f>
        <v>0.025</v>
      </c>
      <c r="AR215" s="7" t="s">
        <v>154</v>
      </c>
      <c r="AT215" s="7" t="s">
        <v>101</v>
      </c>
      <c r="AU215" s="7" t="s">
        <v>9</v>
      </c>
      <c r="AY215" s="7" t="s">
        <v>100</v>
      </c>
      <c r="BE215" s="107">
        <f aca="true" t="shared" si="49" ref="BE215:BE220">IF(U215="základní",N215,0)</f>
        <v>0</v>
      </c>
      <c r="BF215" s="107">
        <f aca="true" t="shared" si="50" ref="BF215:BF220">IF(U215="snížená",N215,0)</f>
        <v>0</v>
      </c>
      <c r="BG215" s="107">
        <f aca="true" t="shared" si="51" ref="BG215:BG220">IF(U215="zákl. přenesená",N215,0)</f>
        <v>0</v>
      </c>
      <c r="BH215" s="107">
        <f aca="true" t="shared" si="52" ref="BH215:BH220">IF(U215="sníž. přenesená",N215,0)</f>
        <v>0</v>
      </c>
      <c r="BI215" s="107">
        <f aca="true" t="shared" si="53" ref="BI215:BI220">IF(U215="nulová",N215,0)</f>
        <v>0</v>
      </c>
      <c r="BJ215" s="7" t="s">
        <v>80</v>
      </c>
      <c r="BK215" s="107">
        <f aca="true" t="shared" si="54" ref="BK215:BK220">ROUND(L215*K215,2)</f>
        <v>0</v>
      </c>
      <c r="BL215" s="7" t="s">
        <v>154</v>
      </c>
      <c r="BM215" s="7" t="s">
        <v>447</v>
      </c>
    </row>
    <row r="216" spans="2:65" s="16" customFormat="1" ht="28.9" customHeight="1">
      <c r="B216" s="62"/>
      <c r="C216" s="100">
        <v>58</v>
      </c>
      <c r="D216" s="100" t="s">
        <v>101</v>
      </c>
      <c r="E216" s="101" t="s">
        <v>291</v>
      </c>
      <c r="F216" s="660" t="s">
        <v>292</v>
      </c>
      <c r="G216" s="622"/>
      <c r="H216" s="622"/>
      <c r="I216" s="622"/>
      <c r="J216" s="102" t="s">
        <v>107</v>
      </c>
      <c r="K216" s="112">
        <v>3</v>
      </c>
      <c r="L216" s="661">
        <v>0</v>
      </c>
      <c r="M216" s="622"/>
      <c r="N216" s="662">
        <f t="shared" si="45"/>
        <v>0</v>
      </c>
      <c r="O216" s="622"/>
      <c r="P216" s="622"/>
      <c r="Q216" s="622"/>
      <c r="R216" s="64"/>
      <c r="T216" s="103" t="s">
        <v>17</v>
      </c>
      <c r="U216" s="104" t="s">
        <v>33</v>
      </c>
      <c r="V216" s="18"/>
      <c r="W216" s="105">
        <f t="shared" si="46"/>
        <v>0</v>
      </c>
      <c r="X216" s="105">
        <v>0</v>
      </c>
      <c r="Y216" s="105">
        <f t="shared" si="47"/>
        <v>0</v>
      </c>
      <c r="Z216" s="105">
        <v>0</v>
      </c>
      <c r="AA216" s="106">
        <f t="shared" si="48"/>
        <v>0</v>
      </c>
      <c r="AR216" s="7" t="s">
        <v>154</v>
      </c>
      <c r="AT216" s="7" t="s">
        <v>101</v>
      </c>
      <c r="AU216" s="7" t="s">
        <v>9</v>
      </c>
      <c r="AY216" s="7" t="s">
        <v>100</v>
      </c>
      <c r="BE216" s="107">
        <f t="shared" si="49"/>
        <v>0</v>
      </c>
      <c r="BF216" s="107">
        <f t="shared" si="50"/>
        <v>0</v>
      </c>
      <c r="BG216" s="107">
        <f t="shared" si="51"/>
        <v>0</v>
      </c>
      <c r="BH216" s="107">
        <f t="shared" si="52"/>
        <v>0</v>
      </c>
      <c r="BI216" s="107">
        <f t="shared" si="53"/>
        <v>0</v>
      </c>
      <c r="BJ216" s="7" t="s">
        <v>80</v>
      </c>
      <c r="BK216" s="107">
        <f t="shared" si="54"/>
        <v>0</v>
      </c>
      <c r="BL216" s="7" t="s">
        <v>154</v>
      </c>
      <c r="BM216" s="7" t="s">
        <v>448</v>
      </c>
    </row>
    <row r="217" spans="2:65" s="16" customFormat="1" ht="28.9" customHeight="1">
      <c r="B217" s="62"/>
      <c r="C217" s="100">
        <v>59</v>
      </c>
      <c r="D217" s="108" t="s">
        <v>105</v>
      </c>
      <c r="E217" s="109" t="s">
        <v>294</v>
      </c>
      <c r="F217" s="618" t="s">
        <v>295</v>
      </c>
      <c r="G217" s="619"/>
      <c r="H217" s="619"/>
      <c r="I217" s="619"/>
      <c r="J217" s="110" t="s">
        <v>131</v>
      </c>
      <c r="K217" s="111">
        <v>7.5</v>
      </c>
      <c r="L217" s="620">
        <v>0</v>
      </c>
      <c r="M217" s="619"/>
      <c r="N217" s="621">
        <f t="shared" si="45"/>
        <v>0</v>
      </c>
      <c r="O217" s="622"/>
      <c r="P217" s="622"/>
      <c r="Q217" s="622"/>
      <c r="R217" s="64"/>
      <c r="T217" s="103" t="s">
        <v>17</v>
      </c>
      <c r="U217" s="104" t="s">
        <v>33</v>
      </c>
      <c r="V217" s="18"/>
      <c r="W217" s="105">
        <f t="shared" si="46"/>
        <v>0</v>
      </c>
      <c r="X217" s="105">
        <v>0.003</v>
      </c>
      <c r="Y217" s="105">
        <f t="shared" si="47"/>
        <v>0.0225</v>
      </c>
      <c r="Z217" s="105">
        <v>0</v>
      </c>
      <c r="AA217" s="106">
        <f t="shared" si="48"/>
        <v>0</v>
      </c>
      <c r="AR217" s="7" t="s">
        <v>206</v>
      </c>
      <c r="AT217" s="7" t="s">
        <v>105</v>
      </c>
      <c r="AU217" s="7" t="s">
        <v>9</v>
      </c>
      <c r="AY217" s="7" t="s">
        <v>100</v>
      </c>
      <c r="BE217" s="107">
        <f t="shared" si="49"/>
        <v>0</v>
      </c>
      <c r="BF217" s="107">
        <f t="shared" si="50"/>
        <v>0</v>
      </c>
      <c r="BG217" s="107">
        <f t="shared" si="51"/>
        <v>0</v>
      </c>
      <c r="BH217" s="107">
        <f t="shared" si="52"/>
        <v>0</v>
      </c>
      <c r="BI217" s="107">
        <f t="shared" si="53"/>
        <v>0</v>
      </c>
      <c r="BJ217" s="7" t="s">
        <v>80</v>
      </c>
      <c r="BK217" s="107">
        <f t="shared" si="54"/>
        <v>0</v>
      </c>
      <c r="BL217" s="7" t="s">
        <v>154</v>
      </c>
      <c r="BM217" s="7" t="s">
        <v>449</v>
      </c>
    </row>
    <row r="218" spans="2:65" s="16" customFormat="1" ht="28.9" customHeight="1">
      <c r="B218" s="62"/>
      <c r="C218" s="100">
        <v>60</v>
      </c>
      <c r="D218" s="108" t="s">
        <v>105</v>
      </c>
      <c r="E218" s="109" t="s">
        <v>297</v>
      </c>
      <c r="F218" s="618" t="s">
        <v>298</v>
      </c>
      <c r="G218" s="619"/>
      <c r="H218" s="619"/>
      <c r="I218" s="619"/>
      <c r="J218" s="110" t="s">
        <v>107</v>
      </c>
      <c r="K218" s="111">
        <v>4</v>
      </c>
      <c r="L218" s="620">
        <v>0</v>
      </c>
      <c r="M218" s="619"/>
      <c r="N218" s="621">
        <f t="shared" si="45"/>
        <v>0</v>
      </c>
      <c r="O218" s="622"/>
      <c r="P218" s="622"/>
      <c r="Q218" s="622"/>
      <c r="R218" s="64"/>
      <c r="T218" s="103" t="s">
        <v>17</v>
      </c>
      <c r="U218" s="104" t="s">
        <v>33</v>
      </c>
      <c r="V218" s="18"/>
      <c r="W218" s="105">
        <f t="shared" si="46"/>
        <v>0</v>
      </c>
      <c r="X218" s="105">
        <v>0</v>
      </c>
      <c r="Y218" s="105">
        <f t="shared" si="47"/>
        <v>0</v>
      </c>
      <c r="Z218" s="105">
        <v>0</v>
      </c>
      <c r="AA218" s="106">
        <f t="shared" si="48"/>
        <v>0</v>
      </c>
      <c r="AR218" s="7" t="s">
        <v>128</v>
      </c>
      <c r="AT218" s="7" t="s">
        <v>105</v>
      </c>
      <c r="AU218" s="7" t="s">
        <v>9</v>
      </c>
      <c r="AY218" s="7" t="s">
        <v>100</v>
      </c>
      <c r="BE218" s="107">
        <f t="shared" si="49"/>
        <v>0</v>
      </c>
      <c r="BF218" s="107">
        <f t="shared" si="50"/>
        <v>0</v>
      </c>
      <c r="BG218" s="107">
        <f t="shared" si="51"/>
        <v>0</v>
      </c>
      <c r="BH218" s="107">
        <f t="shared" si="52"/>
        <v>0</v>
      </c>
      <c r="BI218" s="107">
        <f t="shared" si="53"/>
        <v>0</v>
      </c>
      <c r="BJ218" s="7" t="s">
        <v>80</v>
      </c>
      <c r="BK218" s="107">
        <f t="shared" si="54"/>
        <v>0</v>
      </c>
      <c r="BL218" s="7" t="s">
        <v>104</v>
      </c>
      <c r="BM218" s="7" t="s">
        <v>450</v>
      </c>
    </row>
    <row r="219" spans="2:65" s="16" customFormat="1" ht="28.9" customHeight="1">
      <c r="B219" s="62"/>
      <c r="C219" s="100">
        <v>61</v>
      </c>
      <c r="D219" s="108" t="s">
        <v>105</v>
      </c>
      <c r="E219" s="109" t="s">
        <v>303</v>
      </c>
      <c r="F219" s="618" t="s">
        <v>298</v>
      </c>
      <c r="G219" s="619"/>
      <c r="H219" s="619"/>
      <c r="I219" s="619"/>
      <c r="J219" s="110" t="s">
        <v>107</v>
      </c>
      <c r="K219" s="111">
        <v>5</v>
      </c>
      <c r="L219" s="620">
        <v>0</v>
      </c>
      <c r="M219" s="619"/>
      <c r="N219" s="621">
        <f t="shared" si="45"/>
        <v>0</v>
      </c>
      <c r="O219" s="622"/>
      <c r="P219" s="622"/>
      <c r="Q219" s="622"/>
      <c r="R219" s="64"/>
      <c r="T219" s="103" t="s">
        <v>17</v>
      </c>
      <c r="U219" s="104" t="s">
        <v>33</v>
      </c>
      <c r="V219" s="18"/>
      <c r="W219" s="105">
        <f t="shared" si="46"/>
        <v>0</v>
      </c>
      <c r="X219" s="105">
        <v>0</v>
      </c>
      <c r="Y219" s="105">
        <f t="shared" si="47"/>
        <v>0</v>
      </c>
      <c r="Z219" s="105">
        <v>0</v>
      </c>
      <c r="AA219" s="106">
        <f t="shared" si="48"/>
        <v>0</v>
      </c>
      <c r="AR219" s="7" t="s">
        <v>128</v>
      </c>
      <c r="AT219" s="7" t="s">
        <v>105</v>
      </c>
      <c r="AU219" s="7" t="s">
        <v>9</v>
      </c>
      <c r="AY219" s="7" t="s">
        <v>100</v>
      </c>
      <c r="BE219" s="107">
        <f t="shared" si="49"/>
        <v>0</v>
      </c>
      <c r="BF219" s="107">
        <f t="shared" si="50"/>
        <v>0</v>
      </c>
      <c r="BG219" s="107">
        <f t="shared" si="51"/>
        <v>0</v>
      </c>
      <c r="BH219" s="107">
        <f t="shared" si="52"/>
        <v>0</v>
      </c>
      <c r="BI219" s="107">
        <f t="shared" si="53"/>
        <v>0</v>
      </c>
      <c r="BJ219" s="7" t="s">
        <v>80</v>
      </c>
      <c r="BK219" s="107">
        <f t="shared" si="54"/>
        <v>0</v>
      </c>
      <c r="BL219" s="7" t="s">
        <v>104</v>
      </c>
      <c r="BM219" s="7" t="s">
        <v>451</v>
      </c>
    </row>
    <row r="220" spans="2:65" s="16" customFormat="1" ht="28.9" customHeight="1">
      <c r="B220" s="62"/>
      <c r="C220" s="100">
        <v>62</v>
      </c>
      <c r="D220" s="108" t="s">
        <v>105</v>
      </c>
      <c r="E220" s="109" t="s">
        <v>305</v>
      </c>
      <c r="F220" s="618" t="s">
        <v>306</v>
      </c>
      <c r="G220" s="619"/>
      <c r="H220" s="619"/>
      <c r="I220" s="619"/>
      <c r="J220" s="110" t="s">
        <v>103</v>
      </c>
      <c r="K220" s="113">
        <v>0</v>
      </c>
      <c r="L220" s="620">
        <v>0</v>
      </c>
      <c r="M220" s="619"/>
      <c r="N220" s="621">
        <f t="shared" si="45"/>
        <v>0</v>
      </c>
      <c r="O220" s="622"/>
      <c r="P220" s="622"/>
      <c r="Q220" s="622"/>
      <c r="R220" s="64"/>
      <c r="T220" s="103" t="s">
        <v>17</v>
      </c>
      <c r="U220" s="104" t="s">
        <v>33</v>
      </c>
      <c r="V220" s="18"/>
      <c r="W220" s="105">
        <f t="shared" si="46"/>
        <v>0</v>
      </c>
      <c r="X220" s="105">
        <v>0</v>
      </c>
      <c r="Y220" s="105">
        <f t="shared" si="47"/>
        <v>0</v>
      </c>
      <c r="Z220" s="105">
        <v>0</v>
      </c>
      <c r="AA220" s="106">
        <f t="shared" si="48"/>
        <v>0</v>
      </c>
      <c r="AR220" s="7" t="s">
        <v>128</v>
      </c>
      <c r="AT220" s="7" t="s">
        <v>105</v>
      </c>
      <c r="AU220" s="7" t="s">
        <v>9</v>
      </c>
      <c r="AY220" s="7" t="s">
        <v>100</v>
      </c>
      <c r="BE220" s="107">
        <f t="shared" si="49"/>
        <v>0</v>
      </c>
      <c r="BF220" s="107">
        <f t="shared" si="50"/>
        <v>0</v>
      </c>
      <c r="BG220" s="107">
        <f t="shared" si="51"/>
        <v>0</v>
      </c>
      <c r="BH220" s="107">
        <f t="shared" si="52"/>
        <v>0</v>
      </c>
      <c r="BI220" s="107">
        <f t="shared" si="53"/>
        <v>0</v>
      </c>
      <c r="BJ220" s="7" t="s">
        <v>80</v>
      </c>
      <c r="BK220" s="107">
        <f t="shared" si="54"/>
        <v>0</v>
      </c>
      <c r="BL220" s="7" t="s">
        <v>104</v>
      </c>
      <c r="BM220" s="7" t="s">
        <v>452</v>
      </c>
    </row>
    <row r="221" spans="2:63" s="88" customFormat="1" ht="29.85" customHeight="1">
      <c r="B221" s="89"/>
      <c r="C221" s="90"/>
      <c r="D221" s="99" t="s">
        <v>69</v>
      </c>
      <c r="E221" s="99"/>
      <c r="F221" s="99"/>
      <c r="G221" s="99"/>
      <c r="H221" s="99"/>
      <c r="I221" s="99"/>
      <c r="J221" s="99"/>
      <c r="K221" s="99"/>
      <c r="L221" s="99"/>
      <c r="M221" s="99"/>
      <c r="N221" s="653">
        <f>SUM(N222:Q230)</f>
        <v>0</v>
      </c>
      <c r="O221" s="654"/>
      <c r="P221" s="654"/>
      <c r="Q221" s="654"/>
      <c r="R221" s="92"/>
      <c r="T221" s="93"/>
      <c r="U221" s="90"/>
      <c r="V221" s="90"/>
      <c r="W221" s="94">
        <f>SUM(W222:W230)</f>
        <v>0</v>
      </c>
      <c r="X221" s="90"/>
      <c r="Y221" s="94">
        <f>SUM(Y222:Y230)</f>
        <v>0</v>
      </c>
      <c r="Z221" s="90"/>
      <c r="AA221" s="95">
        <f>SUM(AA222:AA230)</f>
        <v>0</v>
      </c>
      <c r="AR221" s="96" t="s">
        <v>9</v>
      </c>
      <c r="AT221" s="97" t="s">
        <v>98</v>
      </c>
      <c r="AU221" s="97" t="s">
        <v>80</v>
      </c>
      <c r="AY221" s="96" t="s">
        <v>100</v>
      </c>
      <c r="BK221" s="98">
        <f>SUM(BK222:BK230)</f>
        <v>0</v>
      </c>
    </row>
    <row r="222" spans="2:65" s="16" customFormat="1" ht="20.45" customHeight="1">
      <c r="B222" s="62"/>
      <c r="C222" s="108">
        <v>63</v>
      </c>
      <c r="D222" s="108" t="s">
        <v>105</v>
      </c>
      <c r="E222" s="109" t="s">
        <v>308</v>
      </c>
      <c r="F222" s="618" t="s">
        <v>309</v>
      </c>
      <c r="G222" s="619"/>
      <c r="H222" s="619"/>
      <c r="I222" s="619"/>
      <c r="J222" s="110" t="s">
        <v>120</v>
      </c>
      <c r="K222" s="111">
        <v>22.32</v>
      </c>
      <c r="L222" s="620">
        <v>0</v>
      </c>
      <c r="M222" s="619"/>
      <c r="N222" s="621">
        <f aca="true" t="shared" si="55" ref="N222:N230">ROUND(L222*K222,2)</f>
        <v>0</v>
      </c>
      <c r="O222" s="622"/>
      <c r="P222" s="622"/>
      <c r="Q222" s="622"/>
      <c r="R222" s="64"/>
      <c r="T222" s="103" t="s">
        <v>17</v>
      </c>
      <c r="U222" s="104" t="s">
        <v>33</v>
      </c>
      <c r="V222" s="18"/>
      <c r="W222" s="105">
        <f aca="true" t="shared" si="56" ref="W222:W230">V222*K222</f>
        <v>0</v>
      </c>
      <c r="X222" s="105">
        <v>0</v>
      </c>
      <c r="Y222" s="105">
        <f aca="true" t="shared" si="57" ref="Y222:Y230">X222*K222</f>
        <v>0</v>
      </c>
      <c r="Z222" s="105">
        <v>0</v>
      </c>
      <c r="AA222" s="106">
        <f aca="true" t="shared" si="58" ref="AA222:AA230">Z222*K222</f>
        <v>0</v>
      </c>
      <c r="AR222" s="7" t="s">
        <v>128</v>
      </c>
      <c r="AT222" s="7" t="s">
        <v>105</v>
      </c>
      <c r="AU222" s="7" t="s">
        <v>9</v>
      </c>
      <c r="AY222" s="7" t="s">
        <v>100</v>
      </c>
      <c r="BE222" s="107">
        <f aca="true" t="shared" si="59" ref="BE222:BE230">IF(U222="základní",N222,0)</f>
        <v>0</v>
      </c>
      <c r="BF222" s="107">
        <f aca="true" t="shared" si="60" ref="BF222:BF230">IF(U222="snížená",N222,0)</f>
        <v>0</v>
      </c>
      <c r="BG222" s="107">
        <f aca="true" t="shared" si="61" ref="BG222:BG230">IF(U222="zákl. přenesená",N222,0)</f>
        <v>0</v>
      </c>
      <c r="BH222" s="107">
        <f aca="true" t="shared" si="62" ref="BH222:BH230">IF(U222="sníž. přenesená",N222,0)</f>
        <v>0</v>
      </c>
      <c r="BI222" s="107">
        <f aca="true" t="shared" si="63" ref="BI222:BI230">IF(U222="nulová",N222,0)</f>
        <v>0</v>
      </c>
      <c r="BJ222" s="7" t="s">
        <v>80</v>
      </c>
      <c r="BK222" s="107">
        <f aca="true" t="shared" si="64" ref="BK222:BK230">ROUND(L222*K222,2)</f>
        <v>0</v>
      </c>
      <c r="BL222" s="7" t="s">
        <v>104</v>
      </c>
      <c r="BM222" s="7" t="s">
        <v>453</v>
      </c>
    </row>
    <row r="223" spans="2:65" s="16" customFormat="1" ht="40.15" customHeight="1">
      <c r="B223" s="62"/>
      <c r="C223" s="108">
        <v>64</v>
      </c>
      <c r="D223" s="108" t="s">
        <v>105</v>
      </c>
      <c r="E223" s="109" t="s">
        <v>311</v>
      </c>
      <c r="F223" s="618" t="s">
        <v>812</v>
      </c>
      <c r="G223" s="619"/>
      <c r="H223" s="619"/>
      <c r="I223" s="619"/>
      <c r="J223" s="110" t="s">
        <v>131</v>
      </c>
      <c r="K223" s="111">
        <v>7.7</v>
      </c>
      <c r="L223" s="620">
        <v>0</v>
      </c>
      <c r="M223" s="619"/>
      <c r="N223" s="621">
        <f t="shared" si="55"/>
        <v>0</v>
      </c>
      <c r="O223" s="622"/>
      <c r="P223" s="622"/>
      <c r="Q223" s="622"/>
      <c r="R223" s="64"/>
      <c r="T223" s="103" t="s">
        <v>17</v>
      </c>
      <c r="U223" s="104" t="s">
        <v>33</v>
      </c>
      <c r="V223" s="18"/>
      <c r="W223" s="105">
        <f t="shared" si="56"/>
        <v>0</v>
      </c>
      <c r="X223" s="105">
        <v>0</v>
      </c>
      <c r="Y223" s="105">
        <f t="shared" si="57"/>
        <v>0</v>
      </c>
      <c r="Z223" s="105">
        <v>0</v>
      </c>
      <c r="AA223" s="106">
        <f t="shared" si="58"/>
        <v>0</v>
      </c>
      <c r="AR223" s="7" t="s">
        <v>128</v>
      </c>
      <c r="AT223" s="7" t="s">
        <v>105</v>
      </c>
      <c r="AU223" s="7" t="s">
        <v>9</v>
      </c>
      <c r="AY223" s="7" t="s">
        <v>100</v>
      </c>
      <c r="BE223" s="107">
        <f t="shared" si="59"/>
        <v>0</v>
      </c>
      <c r="BF223" s="107">
        <f t="shared" si="60"/>
        <v>0</v>
      </c>
      <c r="BG223" s="107">
        <f t="shared" si="61"/>
        <v>0</v>
      </c>
      <c r="BH223" s="107">
        <f t="shared" si="62"/>
        <v>0</v>
      </c>
      <c r="BI223" s="107">
        <f t="shared" si="63"/>
        <v>0</v>
      </c>
      <c r="BJ223" s="7" t="s">
        <v>80</v>
      </c>
      <c r="BK223" s="107">
        <f t="shared" si="64"/>
        <v>0</v>
      </c>
      <c r="BL223" s="7" t="s">
        <v>104</v>
      </c>
      <c r="BM223" s="7" t="s">
        <v>454</v>
      </c>
    </row>
    <row r="224" spans="2:65" s="16" customFormat="1" ht="20.45" customHeight="1">
      <c r="B224" s="62"/>
      <c r="C224" s="108">
        <v>65</v>
      </c>
      <c r="D224" s="108" t="s">
        <v>105</v>
      </c>
      <c r="E224" s="109" t="s">
        <v>313</v>
      </c>
      <c r="F224" s="618" t="s">
        <v>314</v>
      </c>
      <c r="G224" s="619"/>
      <c r="H224" s="619"/>
      <c r="I224" s="619"/>
      <c r="J224" s="110" t="s">
        <v>131</v>
      </c>
      <c r="K224" s="111">
        <v>7.7</v>
      </c>
      <c r="L224" s="620">
        <v>0</v>
      </c>
      <c r="M224" s="619"/>
      <c r="N224" s="621">
        <f t="shared" si="55"/>
        <v>0</v>
      </c>
      <c r="O224" s="622"/>
      <c r="P224" s="622"/>
      <c r="Q224" s="622"/>
      <c r="R224" s="64"/>
      <c r="T224" s="103" t="s">
        <v>17</v>
      </c>
      <c r="U224" s="104" t="s">
        <v>33</v>
      </c>
      <c r="V224" s="18"/>
      <c r="W224" s="105">
        <f t="shared" si="56"/>
        <v>0</v>
      </c>
      <c r="X224" s="105">
        <v>0</v>
      </c>
      <c r="Y224" s="105">
        <f t="shared" si="57"/>
        <v>0</v>
      </c>
      <c r="Z224" s="105">
        <v>0</v>
      </c>
      <c r="AA224" s="106">
        <f t="shared" si="58"/>
        <v>0</v>
      </c>
      <c r="AR224" s="7" t="s">
        <v>128</v>
      </c>
      <c r="AT224" s="7" t="s">
        <v>105</v>
      </c>
      <c r="AU224" s="7" t="s">
        <v>9</v>
      </c>
      <c r="AY224" s="7" t="s">
        <v>100</v>
      </c>
      <c r="BE224" s="107">
        <f t="shared" si="59"/>
        <v>0</v>
      </c>
      <c r="BF224" s="107">
        <f t="shared" si="60"/>
        <v>0</v>
      </c>
      <c r="BG224" s="107">
        <f t="shared" si="61"/>
        <v>0</v>
      </c>
      <c r="BH224" s="107">
        <f t="shared" si="62"/>
        <v>0</v>
      </c>
      <c r="BI224" s="107">
        <f t="shared" si="63"/>
        <v>0</v>
      </c>
      <c r="BJ224" s="7" t="s">
        <v>80</v>
      </c>
      <c r="BK224" s="107">
        <f t="shared" si="64"/>
        <v>0</v>
      </c>
      <c r="BL224" s="7" t="s">
        <v>104</v>
      </c>
      <c r="BM224" s="7" t="s">
        <v>455</v>
      </c>
    </row>
    <row r="225" spans="2:65" s="16" customFormat="1" ht="40.15" customHeight="1">
      <c r="B225" s="62"/>
      <c r="C225" s="108">
        <v>66</v>
      </c>
      <c r="D225" s="108" t="s">
        <v>105</v>
      </c>
      <c r="E225" s="109" t="s">
        <v>316</v>
      </c>
      <c r="F225" s="618" t="s">
        <v>813</v>
      </c>
      <c r="G225" s="619"/>
      <c r="H225" s="619"/>
      <c r="I225" s="619"/>
      <c r="J225" s="110" t="s">
        <v>120</v>
      </c>
      <c r="K225" s="111">
        <v>21.55</v>
      </c>
      <c r="L225" s="620">
        <v>0</v>
      </c>
      <c r="M225" s="619"/>
      <c r="N225" s="621">
        <f t="shared" si="55"/>
        <v>0</v>
      </c>
      <c r="O225" s="622"/>
      <c r="P225" s="622"/>
      <c r="Q225" s="622"/>
      <c r="R225" s="64"/>
      <c r="T225" s="103" t="s">
        <v>17</v>
      </c>
      <c r="U225" s="104" t="s">
        <v>33</v>
      </c>
      <c r="V225" s="18"/>
      <c r="W225" s="105">
        <f t="shared" si="56"/>
        <v>0</v>
      </c>
      <c r="X225" s="105">
        <v>0</v>
      </c>
      <c r="Y225" s="105">
        <f t="shared" si="57"/>
        <v>0</v>
      </c>
      <c r="Z225" s="105">
        <v>0</v>
      </c>
      <c r="AA225" s="106">
        <f t="shared" si="58"/>
        <v>0</v>
      </c>
      <c r="AR225" s="7" t="s">
        <v>128</v>
      </c>
      <c r="AT225" s="7" t="s">
        <v>105</v>
      </c>
      <c r="AU225" s="7" t="s">
        <v>9</v>
      </c>
      <c r="AY225" s="7" t="s">
        <v>100</v>
      </c>
      <c r="BE225" s="107">
        <f t="shared" si="59"/>
        <v>0</v>
      </c>
      <c r="BF225" s="107">
        <f t="shared" si="60"/>
        <v>0</v>
      </c>
      <c r="BG225" s="107">
        <f t="shared" si="61"/>
        <v>0</v>
      </c>
      <c r="BH225" s="107">
        <f t="shared" si="62"/>
        <v>0</v>
      </c>
      <c r="BI225" s="107">
        <f t="shared" si="63"/>
        <v>0</v>
      </c>
      <c r="BJ225" s="7" t="s">
        <v>80</v>
      </c>
      <c r="BK225" s="107">
        <f t="shared" si="64"/>
        <v>0</v>
      </c>
      <c r="BL225" s="7" t="s">
        <v>104</v>
      </c>
      <c r="BM225" s="7" t="s">
        <v>456</v>
      </c>
    </row>
    <row r="226" spans="2:65" s="16" customFormat="1" ht="20.45" customHeight="1">
      <c r="B226" s="62"/>
      <c r="C226" s="108">
        <v>67</v>
      </c>
      <c r="D226" s="108" t="s">
        <v>105</v>
      </c>
      <c r="E226" s="109" t="s">
        <v>318</v>
      </c>
      <c r="F226" s="618" t="s">
        <v>319</v>
      </c>
      <c r="G226" s="619"/>
      <c r="H226" s="619"/>
      <c r="I226" s="619"/>
      <c r="J226" s="110" t="s">
        <v>131</v>
      </c>
      <c r="K226" s="111">
        <v>7.7</v>
      </c>
      <c r="L226" s="620">
        <v>0</v>
      </c>
      <c r="M226" s="619"/>
      <c r="N226" s="621">
        <f t="shared" si="55"/>
        <v>0</v>
      </c>
      <c r="O226" s="622"/>
      <c r="P226" s="622"/>
      <c r="Q226" s="622"/>
      <c r="R226" s="64"/>
      <c r="T226" s="103" t="s">
        <v>17</v>
      </c>
      <c r="U226" s="104" t="s">
        <v>33</v>
      </c>
      <c r="V226" s="18"/>
      <c r="W226" s="105">
        <f t="shared" si="56"/>
        <v>0</v>
      </c>
      <c r="X226" s="105">
        <v>0</v>
      </c>
      <c r="Y226" s="105">
        <f t="shared" si="57"/>
        <v>0</v>
      </c>
      <c r="Z226" s="105">
        <v>0</v>
      </c>
      <c r="AA226" s="106">
        <f t="shared" si="58"/>
        <v>0</v>
      </c>
      <c r="AR226" s="7" t="s">
        <v>128</v>
      </c>
      <c r="AT226" s="7" t="s">
        <v>105</v>
      </c>
      <c r="AU226" s="7" t="s">
        <v>9</v>
      </c>
      <c r="AY226" s="7" t="s">
        <v>100</v>
      </c>
      <c r="BE226" s="107">
        <f t="shared" si="59"/>
        <v>0</v>
      </c>
      <c r="BF226" s="107">
        <f t="shared" si="60"/>
        <v>0</v>
      </c>
      <c r="BG226" s="107">
        <f t="shared" si="61"/>
        <v>0</v>
      </c>
      <c r="BH226" s="107">
        <f t="shared" si="62"/>
        <v>0</v>
      </c>
      <c r="BI226" s="107">
        <f t="shared" si="63"/>
        <v>0</v>
      </c>
      <c r="BJ226" s="7" t="s">
        <v>80</v>
      </c>
      <c r="BK226" s="107">
        <f t="shared" si="64"/>
        <v>0</v>
      </c>
      <c r="BL226" s="7" t="s">
        <v>104</v>
      </c>
      <c r="BM226" s="7" t="s">
        <v>457</v>
      </c>
    </row>
    <row r="227" spans="2:65" s="16" customFormat="1" ht="28.9" customHeight="1">
      <c r="B227" s="62"/>
      <c r="C227" s="108">
        <v>68</v>
      </c>
      <c r="D227" s="108" t="s">
        <v>105</v>
      </c>
      <c r="E227" s="109" t="s">
        <v>321</v>
      </c>
      <c r="F227" s="618" t="s">
        <v>322</v>
      </c>
      <c r="G227" s="619"/>
      <c r="H227" s="619"/>
      <c r="I227" s="619"/>
      <c r="J227" s="110" t="s">
        <v>120</v>
      </c>
      <c r="K227" s="111">
        <v>21.55</v>
      </c>
      <c r="L227" s="620">
        <v>0</v>
      </c>
      <c r="M227" s="619"/>
      <c r="N227" s="621">
        <f t="shared" si="55"/>
        <v>0</v>
      </c>
      <c r="O227" s="622"/>
      <c r="P227" s="622"/>
      <c r="Q227" s="622"/>
      <c r="R227" s="64"/>
      <c r="T227" s="103" t="s">
        <v>17</v>
      </c>
      <c r="U227" s="104" t="s">
        <v>33</v>
      </c>
      <c r="V227" s="18"/>
      <c r="W227" s="105">
        <f t="shared" si="56"/>
        <v>0</v>
      </c>
      <c r="X227" s="105">
        <v>0</v>
      </c>
      <c r="Y227" s="105">
        <f t="shared" si="57"/>
        <v>0</v>
      </c>
      <c r="Z227" s="105">
        <v>0</v>
      </c>
      <c r="AA227" s="106">
        <f t="shared" si="58"/>
        <v>0</v>
      </c>
      <c r="AR227" s="7" t="s">
        <v>128</v>
      </c>
      <c r="AT227" s="7" t="s">
        <v>105</v>
      </c>
      <c r="AU227" s="7" t="s">
        <v>9</v>
      </c>
      <c r="AY227" s="7" t="s">
        <v>100</v>
      </c>
      <c r="BE227" s="107">
        <f t="shared" si="59"/>
        <v>0</v>
      </c>
      <c r="BF227" s="107">
        <f t="shared" si="60"/>
        <v>0</v>
      </c>
      <c r="BG227" s="107">
        <f t="shared" si="61"/>
        <v>0</v>
      </c>
      <c r="BH227" s="107">
        <f t="shared" si="62"/>
        <v>0</v>
      </c>
      <c r="BI227" s="107">
        <f t="shared" si="63"/>
        <v>0</v>
      </c>
      <c r="BJ227" s="7" t="s">
        <v>80</v>
      </c>
      <c r="BK227" s="107">
        <f t="shared" si="64"/>
        <v>0</v>
      </c>
      <c r="BL227" s="7" t="s">
        <v>104</v>
      </c>
      <c r="BM227" s="7" t="s">
        <v>458</v>
      </c>
    </row>
    <row r="228" spans="2:65" s="16" customFormat="1" ht="28.9" customHeight="1">
      <c r="B228" s="62"/>
      <c r="C228" s="108">
        <v>69</v>
      </c>
      <c r="D228" s="108" t="s">
        <v>105</v>
      </c>
      <c r="E228" s="109" t="s">
        <v>324</v>
      </c>
      <c r="F228" s="618" t="s">
        <v>1283</v>
      </c>
      <c r="G228" s="619"/>
      <c r="H228" s="619"/>
      <c r="I228" s="619"/>
      <c r="J228" s="110" t="s">
        <v>120</v>
      </c>
      <c r="K228" s="111">
        <v>25.668</v>
      </c>
      <c r="L228" s="620">
        <v>0</v>
      </c>
      <c r="M228" s="619"/>
      <c r="N228" s="621">
        <f t="shared" si="55"/>
        <v>0</v>
      </c>
      <c r="O228" s="622"/>
      <c r="P228" s="622"/>
      <c r="Q228" s="622"/>
      <c r="R228" s="64"/>
      <c r="T228" s="103" t="s">
        <v>17</v>
      </c>
      <c r="U228" s="104" t="s">
        <v>33</v>
      </c>
      <c r="V228" s="18"/>
      <c r="W228" s="105">
        <f t="shared" si="56"/>
        <v>0</v>
      </c>
      <c r="X228" s="105">
        <v>0</v>
      </c>
      <c r="Y228" s="105">
        <f t="shared" si="57"/>
        <v>0</v>
      </c>
      <c r="Z228" s="105">
        <v>0</v>
      </c>
      <c r="AA228" s="106">
        <f t="shared" si="58"/>
        <v>0</v>
      </c>
      <c r="AR228" s="7" t="s">
        <v>128</v>
      </c>
      <c r="AT228" s="7" t="s">
        <v>105</v>
      </c>
      <c r="AU228" s="7" t="s">
        <v>9</v>
      </c>
      <c r="AY228" s="7" t="s">
        <v>100</v>
      </c>
      <c r="BE228" s="107">
        <f t="shared" si="59"/>
        <v>0</v>
      </c>
      <c r="BF228" s="107">
        <f t="shared" si="60"/>
        <v>0</v>
      </c>
      <c r="BG228" s="107">
        <f t="shared" si="61"/>
        <v>0</v>
      </c>
      <c r="BH228" s="107">
        <f t="shared" si="62"/>
        <v>0</v>
      </c>
      <c r="BI228" s="107">
        <f t="shared" si="63"/>
        <v>0</v>
      </c>
      <c r="BJ228" s="7" t="s">
        <v>80</v>
      </c>
      <c r="BK228" s="107">
        <f t="shared" si="64"/>
        <v>0</v>
      </c>
      <c r="BL228" s="7" t="s">
        <v>104</v>
      </c>
      <c r="BM228" s="7" t="s">
        <v>459</v>
      </c>
    </row>
    <row r="229" spans="2:65" s="16" customFormat="1" ht="20.45" customHeight="1">
      <c r="B229" s="62"/>
      <c r="C229" s="108">
        <v>70</v>
      </c>
      <c r="D229" s="108" t="s">
        <v>105</v>
      </c>
      <c r="E229" s="109" t="s">
        <v>326</v>
      </c>
      <c r="F229" s="618" t="s">
        <v>327</v>
      </c>
      <c r="G229" s="619"/>
      <c r="H229" s="619"/>
      <c r="I229" s="619"/>
      <c r="J229" s="110" t="s">
        <v>120</v>
      </c>
      <c r="K229" s="111">
        <v>21.55</v>
      </c>
      <c r="L229" s="620">
        <v>0</v>
      </c>
      <c r="M229" s="619"/>
      <c r="N229" s="621">
        <f t="shared" si="55"/>
        <v>0</v>
      </c>
      <c r="O229" s="622"/>
      <c r="P229" s="622"/>
      <c r="Q229" s="622"/>
      <c r="R229" s="64"/>
      <c r="T229" s="103" t="s">
        <v>17</v>
      </c>
      <c r="U229" s="104" t="s">
        <v>33</v>
      </c>
      <c r="V229" s="18"/>
      <c r="W229" s="105">
        <f t="shared" si="56"/>
        <v>0</v>
      </c>
      <c r="X229" s="105">
        <v>0</v>
      </c>
      <c r="Y229" s="105">
        <f t="shared" si="57"/>
        <v>0</v>
      </c>
      <c r="Z229" s="105">
        <v>0</v>
      </c>
      <c r="AA229" s="106">
        <f t="shared" si="58"/>
        <v>0</v>
      </c>
      <c r="AR229" s="7" t="s">
        <v>128</v>
      </c>
      <c r="AT229" s="7" t="s">
        <v>105</v>
      </c>
      <c r="AU229" s="7" t="s">
        <v>9</v>
      </c>
      <c r="AY229" s="7" t="s">
        <v>100</v>
      </c>
      <c r="BE229" s="107">
        <f t="shared" si="59"/>
        <v>0</v>
      </c>
      <c r="BF229" s="107">
        <f t="shared" si="60"/>
        <v>0</v>
      </c>
      <c r="BG229" s="107">
        <f t="shared" si="61"/>
        <v>0</v>
      </c>
      <c r="BH229" s="107">
        <f t="shared" si="62"/>
        <v>0</v>
      </c>
      <c r="BI229" s="107">
        <f t="shared" si="63"/>
        <v>0</v>
      </c>
      <c r="BJ229" s="7" t="s">
        <v>80</v>
      </c>
      <c r="BK229" s="107">
        <f t="shared" si="64"/>
        <v>0</v>
      </c>
      <c r="BL229" s="7" t="s">
        <v>104</v>
      </c>
      <c r="BM229" s="7" t="s">
        <v>460</v>
      </c>
    </row>
    <row r="230" spans="2:65" s="16" customFormat="1" ht="28.9" customHeight="1">
      <c r="B230" s="62"/>
      <c r="C230" s="108">
        <v>71</v>
      </c>
      <c r="D230" s="108" t="s">
        <v>105</v>
      </c>
      <c r="E230" s="109" t="s">
        <v>329</v>
      </c>
      <c r="F230" s="618" t="s">
        <v>330</v>
      </c>
      <c r="G230" s="619"/>
      <c r="H230" s="619"/>
      <c r="I230" s="619"/>
      <c r="J230" s="110" t="s">
        <v>103</v>
      </c>
      <c r="K230" s="113">
        <v>0</v>
      </c>
      <c r="L230" s="620">
        <v>0</v>
      </c>
      <c r="M230" s="619"/>
      <c r="N230" s="621">
        <f t="shared" si="55"/>
        <v>0</v>
      </c>
      <c r="O230" s="622"/>
      <c r="P230" s="622"/>
      <c r="Q230" s="622"/>
      <c r="R230" s="64"/>
      <c r="T230" s="103" t="s">
        <v>17</v>
      </c>
      <c r="U230" s="104" t="s">
        <v>33</v>
      </c>
      <c r="V230" s="18"/>
      <c r="W230" s="105">
        <f t="shared" si="56"/>
        <v>0</v>
      </c>
      <c r="X230" s="105">
        <v>0</v>
      </c>
      <c r="Y230" s="105">
        <f t="shared" si="57"/>
        <v>0</v>
      </c>
      <c r="Z230" s="105">
        <v>0</v>
      </c>
      <c r="AA230" s="106">
        <f t="shared" si="58"/>
        <v>0</v>
      </c>
      <c r="AR230" s="7" t="s">
        <v>128</v>
      </c>
      <c r="AT230" s="7" t="s">
        <v>105</v>
      </c>
      <c r="AU230" s="7" t="s">
        <v>9</v>
      </c>
      <c r="AY230" s="7" t="s">
        <v>100</v>
      </c>
      <c r="BE230" s="107">
        <f t="shared" si="59"/>
        <v>0</v>
      </c>
      <c r="BF230" s="107">
        <f t="shared" si="60"/>
        <v>0</v>
      </c>
      <c r="BG230" s="107">
        <f t="shared" si="61"/>
        <v>0</v>
      </c>
      <c r="BH230" s="107">
        <f t="shared" si="62"/>
        <v>0</v>
      </c>
      <c r="BI230" s="107">
        <f t="shared" si="63"/>
        <v>0</v>
      </c>
      <c r="BJ230" s="7" t="s">
        <v>80</v>
      </c>
      <c r="BK230" s="107">
        <f t="shared" si="64"/>
        <v>0</v>
      </c>
      <c r="BL230" s="7" t="s">
        <v>104</v>
      </c>
      <c r="BM230" s="7" t="s">
        <v>461</v>
      </c>
    </row>
    <row r="231" spans="2:63" s="88" customFormat="1" ht="29.85" customHeight="1">
      <c r="B231" s="89"/>
      <c r="C231" s="90"/>
      <c r="D231" s="99" t="s">
        <v>70</v>
      </c>
      <c r="E231" s="99"/>
      <c r="F231" s="99"/>
      <c r="G231" s="99"/>
      <c r="H231" s="99"/>
      <c r="I231" s="99"/>
      <c r="J231" s="99"/>
      <c r="K231" s="99"/>
      <c r="L231" s="99"/>
      <c r="M231" s="99"/>
      <c r="N231" s="653">
        <f>SUM(N232:Q235)</f>
        <v>0</v>
      </c>
      <c r="O231" s="654"/>
      <c r="P231" s="654"/>
      <c r="Q231" s="654"/>
      <c r="R231" s="92"/>
      <c r="T231" s="93"/>
      <c r="U231" s="90"/>
      <c r="V231" s="90"/>
      <c r="W231" s="94">
        <f>SUM(W232:W235)</f>
        <v>0</v>
      </c>
      <c r="X231" s="90"/>
      <c r="Y231" s="94">
        <f>SUM(Y232:Y235)</f>
        <v>0</v>
      </c>
      <c r="Z231" s="90"/>
      <c r="AA231" s="95">
        <f>SUM(AA232:AA235)</f>
        <v>0</v>
      </c>
      <c r="AR231" s="96" t="s">
        <v>9</v>
      </c>
      <c r="AT231" s="97" t="s">
        <v>98</v>
      </c>
      <c r="AU231" s="97" t="s">
        <v>80</v>
      </c>
      <c r="AY231" s="96" t="s">
        <v>100</v>
      </c>
      <c r="BK231" s="98">
        <f>SUM(BK232:BK235)</f>
        <v>0</v>
      </c>
    </row>
    <row r="232" spans="2:65" s="16" customFormat="1" ht="40.15" customHeight="1">
      <c r="B232" s="62"/>
      <c r="C232" s="108">
        <v>72</v>
      </c>
      <c r="D232" s="108" t="s">
        <v>105</v>
      </c>
      <c r="E232" s="109" t="s">
        <v>332</v>
      </c>
      <c r="F232" s="618" t="s">
        <v>819</v>
      </c>
      <c r="G232" s="619"/>
      <c r="H232" s="619"/>
      <c r="I232" s="619"/>
      <c r="J232" s="110" t="s">
        <v>120</v>
      </c>
      <c r="K232" s="111">
        <v>55.136</v>
      </c>
      <c r="L232" s="620">
        <v>0</v>
      </c>
      <c r="M232" s="619"/>
      <c r="N232" s="621">
        <f>ROUND(L232*K232,2)</f>
        <v>0</v>
      </c>
      <c r="O232" s="622"/>
      <c r="P232" s="622"/>
      <c r="Q232" s="622"/>
      <c r="R232" s="64"/>
      <c r="T232" s="103" t="s">
        <v>17</v>
      </c>
      <c r="U232" s="104" t="s">
        <v>33</v>
      </c>
      <c r="V232" s="18"/>
      <c r="W232" s="105">
        <f>V232*K232</f>
        <v>0</v>
      </c>
      <c r="X232" s="105">
        <v>0</v>
      </c>
      <c r="Y232" s="105">
        <f>X232*K232</f>
        <v>0</v>
      </c>
      <c r="Z232" s="105">
        <v>0</v>
      </c>
      <c r="AA232" s="106">
        <f>Z232*K232</f>
        <v>0</v>
      </c>
      <c r="AR232" s="7" t="s">
        <v>128</v>
      </c>
      <c r="AT232" s="7" t="s">
        <v>105</v>
      </c>
      <c r="AU232" s="7" t="s">
        <v>9</v>
      </c>
      <c r="AY232" s="7" t="s">
        <v>100</v>
      </c>
      <c r="BE232" s="107">
        <f>IF(U232="základní",N232,0)</f>
        <v>0</v>
      </c>
      <c r="BF232" s="107">
        <f>IF(U232="snížená",N232,0)</f>
        <v>0</v>
      </c>
      <c r="BG232" s="107">
        <f>IF(U232="zákl. přenesená",N232,0)</f>
        <v>0</v>
      </c>
      <c r="BH232" s="107">
        <f>IF(U232="sníž. přenesená",N232,0)</f>
        <v>0</v>
      </c>
      <c r="BI232" s="107">
        <f>IF(U232="nulová",N232,0)</f>
        <v>0</v>
      </c>
      <c r="BJ232" s="7" t="s">
        <v>80</v>
      </c>
      <c r="BK232" s="107">
        <f>ROUND(L232*K232,2)</f>
        <v>0</v>
      </c>
      <c r="BL232" s="7" t="s">
        <v>104</v>
      </c>
      <c r="BM232" s="7" t="s">
        <v>462</v>
      </c>
    </row>
    <row r="233" spans="2:65" s="16" customFormat="1" ht="36.75" customHeight="1">
      <c r="B233" s="62"/>
      <c r="C233" s="108">
        <v>73</v>
      </c>
      <c r="D233" s="108" t="s">
        <v>105</v>
      </c>
      <c r="E233" s="109" t="s">
        <v>334</v>
      </c>
      <c r="F233" s="618" t="s">
        <v>1284</v>
      </c>
      <c r="G233" s="619"/>
      <c r="H233" s="619"/>
      <c r="I233" s="619"/>
      <c r="J233" s="110" t="s">
        <v>120</v>
      </c>
      <c r="K233" s="111">
        <v>63.411</v>
      </c>
      <c r="L233" s="620">
        <v>0</v>
      </c>
      <c r="M233" s="619"/>
      <c r="N233" s="621">
        <f>ROUND(L233*K233,2)</f>
        <v>0</v>
      </c>
      <c r="O233" s="622"/>
      <c r="P233" s="622"/>
      <c r="Q233" s="622"/>
      <c r="R233" s="64"/>
      <c r="T233" s="103" t="s">
        <v>17</v>
      </c>
      <c r="U233" s="104" t="s">
        <v>33</v>
      </c>
      <c r="V233" s="18"/>
      <c r="W233" s="105">
        <f>V233*K233</f>
        <v>0</v>
      </c>
      <c r="X233" s="105">
        <v>0</v>
      </c>
      <c r="Y233" s="105">
        <f>X233*K233</f>
        <v>0</v>
      </c>
      <c r="Z233" s="105">
        <v>0</v>
      </c>
      <c r="AA233" s="106">
        <f>Z233*K233</f>
        <v>0</v>
      </c>
      <c r="AR233" s="7" t="s">
        <v>128</v>
      </c>
      <c r="AT233" s="7" t="s">
        <v>105</v>
      </c>
      <c r="AU233" s="7" t="s">
        <v>9</v>
      </c>
      <c r="AY233" s="7" t="s">
        <v>100</v>
      </c>
      <c r="BE233" s="107">
        <f>IF(U233="základní",N233,0)</f>
        <v>0</v>
      </c>
      <c r="BF233" s="107">
        <f>IF(U233="snížená",N233,0)</f>
        <v>0</v>
      </c>
      <c r="BG233" s="107">
        <f>IF(U233="zákl. přenesená",N233,0)</f>
        <v>0</v>
      </c>
      <c r="BH233" s="107">
        <f>IF(U233="sníž. přenesená",N233,0)</f>
        <v>0</v>
      </c>
      <c r="BI233" s="107">
        <f>IF(U233="nulová",N233,0)</f>
        <v>0</v>
      </c>
      <c r="BJ233" s="7" t="s">
        <v>80</v>
      </c>
      <c r="BK233" s="107">
        <f>ROUND(L233*K233,2)</f>
        <v>0</v>
      </c>
      <c r="BL233" s="7" t="s">
        <v>104</v>
      </c>
      <c r="BM233" s="7" t="s">
        <v>463</v>
      </c>
    </row>
    <row r="234" spans="2:65" s="16" customFormat="1" ht="28.9" customHeight="1">
      <c r="B234" s="62"/>
      <c r="C234" s="108">
        <v>74</v>
      </c>
      <c r="D234" s="108" t="s">
        <v>105</v>
      </c>
      <c r="E234" s="109" t="s">
        <v>336</v>
      </c>
      <c r="F234" s="618" t="s">
        <v>337</v>
      </c>
      <c r="G234" s="619"/>
      <c r="H234" s="619"/>
      <c r="I234" s="619"/>
      <c r="J234" s="110" t="s">
        <v>131</v>
      </c>
      <c r="K234" s="111">
        <v>9</v>
      </c>
      <c r="L234" s="620">
        <v>0</v>
      </c>
      <c r="M234" s="619"/>
      <c r="N234" s="621">
        <f>ROUND(L234*K234,2)</f>
        <v>0</v>
      </c>
      <c r="O234" s="622"/>
      <c r="P234" s="622"/>
      <c r="Q234" s="622"/>
      <c r="R234" s="64"/>
      <c r="T234" s="103" t="s">
        <v>17</v>
      </c>
      <c r="U234" s="104" t="s">
        <v>33</v>
      </c>
      <c r="V234" s="18"/>
      <c r="W234" s="105">
        <f>V234*K234</f>
        <v>0</v>
      </c>
      <c r="X234" s="105">
        <v>0</v>
      </c>
      <c r="Y234" s="105">
        <f>X234*K234</f>
        <v>0</v>
      </c>
      <c r="Z234" s="105">
        <v>0</v>
      </c>
      <c r="AA234" s="106">
        <f>Z234*K234</f>
        <v>0</v>
      </c>
      <c r="AR234" s="7" t="s">
        <v>128</v>
      </c>
      <c r="AT234" s="7" t="s">
        <v>105</v>
      </c>
      <c r="AU234" s="7" t="s">
        <v>9</v>
      </c>
      <c r="AY234" s="7" t="s">
        <v>100</v>
      </c>
      <c r="BE234" s="107">
        <f>IF(U234="základní",N234,0)</f>
        <v>0</v>
      </c>
      <c r="BF234" s="107">
        <f>IF(U234="snížená",N234,0)</f>
        <v>0</v>
      </c>
      <c r="BG234" s="107">
        <f>IF(U234="zákl. přenesená",N234,0)</f>
        <v>0</v>
      </c>
      <c r="BH234" s="107">
        <f>IF(U234="sníž. přenesená",N234,0)</f>
        <v>0</v>
      </c>
      <c r="BI234" s="107">
        <f>IF(U234="nulová",N234,0)</f>
        <v>0</v>
      </c>
      <c r="BJ234" s="7" t="s">
        <v>80</v>
      </c>
      <c r="BK234" s="107">
        <f>ROUND(L234*K234,2)</f>
        <v>0</v>
      </c>
      <c r="BL234" s="7" t="s">
        <v>104</v>
      </c>
      <c r="BM234" s="7" t="s">
        <v>464</v>
      </c>
    </row>
    <row r="235" spans="2:65" s="16" customFormat="1" ht="28.9" customHeight="1">
      <c r="B235" s="62"/>
      <c r="C235" s="108">
        <v>75</v>
      </c>
      <c r="D235" s="108" t="s">
        <v>105</v>
      </c>
      <c r="E235" s="109" t="s">
        <v>339</v>
      </c>
      <c r="F235" s="618" t="s">
        <v>340</v>
      </c>
      <c r="G235" s="619"/>
      <c r="H235" s="619"/>
      <c r="I235" s="619"/>
      <c r="J235" s="110" t="s">
        <v>103</v>
      </c>
      <c r="K235" s="111">
        <v>0</v>
      </c>
      <c r="L235" s="620">
        <v>0</v>
      </c>
      <c r="M235" s="619"/>
      <c r="N235" s="621">
        <f>ROUND(L235*K235,2)</f>
        <v>0</v>
      </c>
      <c r="O235" s="622"/>
      <c r="P235" s="622"/>
      <c r="Q235" s="622"/>
      <c r="R235" s="64"/>
      <c r="T235" s="103" t="s">
        <v>17</v>
      </c>
      <c r="U235" s="104" t="s">
        <v>33</v>
      </c>
      <c r="V235" s="18"/>
      <c r="W235" s="105">
        <f>V235*K235</f>
        <v>0</v>
      </c>
      <c r="X235" s="105">
        <v>0</v>
      </c>
      <c r="Y235" s="105">
        <f>X235*K235</f>
        <v>0</v>
      </c>
      <c r="Z235" s="105">
        <v>0</v>
      </c>
      <c r="AA235" s="106">
        <f>Z235*K235</f>
        <v>0</v>
      </c>
      <c r="AR235" s="7" t="s">
        <v>128</v>
      </c>
      <c r="AT235" s="7" t="s">
        <v>105</v>
      </c>
      <c r="AU235" s="7" t="s">
        <v>9</v>
      </c>
      <c r="AY235" s="7" t="s">
        <v>100</v>
      </c>
      <c r="BE235" s="107">
        <f>IF(U235="základní",N235,0)</f>
        <v>0</v>
      </c>
      <c r="BF235" s="107">
        <f>IF(U235="snížená",N235,0)</f>
        <v>0</v>
      </c>
      <c r="BG235" s="107">
        <f>IF(U235="zákl. přenesená",N235,0)</f>
        <v>0</v>
      </c>
      <c r="BH235" s="107">
        <f>IF(U235="sníž. přenesená",N235,0)</f>
        <v>0</v>
      </c>
      <c r="BI235" s="107">
        <f>IF(U235="nulová",N235,0)</f>
        <v>0</v>
      </c>
      <c r="BJ235" s="7" t="s">
        <v>80</v>
      </c>
      <c r="BK235" s="107">
        <f>ROUND(L235*K235,2)</f>
        <v>0</v>
      </c>
      <c r="BL235" s="7" t="s">
        <v>104</v>
      </c>
      <c r="BM235" s="7" t="s">
        <v>465</v>
      </c>
    </row>
    <row r="236" spans="2:63" s="88" customFormat="1" ht="29.85" customHeight="1">
      <c r="B236" s="89"/>
      <c r="C236" s="90"/>
      <c r="D236" s="99" t="s">
        <v>71</v>
      </c>
      <c r="E236" s="99"/>
      <c r="F236" s="99"/>
      <c r="G236" s="99"/>
      <c r="H236" s="99"/>
      <c r="I236" s="99"/>
      <c r="J236" s="99"/>
      <c r="K236" s="99"/>
      <c r="L236" s="99"/>
      <c r="M236" s="99"/>
      <c r="N236" s="653">
        <f>N237</f>
        <v>0</v>
      </c>
      <c r="O236" s="654"/>
      <c r="P236" s="654"/>
      <c r="Q236" s="654"/>
      <c r="R236" s="92"/>
      <c r="T236" s="93"/>
      <c r="U236" s="90"/>
      <c r="V236" s="90"/>
      <c r="W236" s="94">
        <f>W237</f>
        <v>0</v>
      </c>
      <c r="X236" s="90"/>
      <c r="Y236" s="94">
        <f>Y237</f>
        <v>0</v>
      </c>
      <c r="Z236" s="90"/>
      <c r="AA236" s="95">
        <f>AA237</f>
        <v>0</v>
      </c>
      <c r="AR236" s="96" t="s">
        <v>9</v>
      </c>
      <c r="AT236" s="97" t="s">
        <v>98</v>
      </c>
      <c r="AU236" s="97" t="s">
        <v>80</v>
      </c>
      <c r="AY236" s="96" t="s">
        <v>100</v>
      </c>
      <c r="BK236" s="98">
        <f>BK237</f>
        <v>0</v>
      </c>
    </row>
    <row r="237" spans="2:65" s="16" customFormat="1" ht="20.45" customHeight="1">
      <c r="B237" s="62"/>
      <c r="C237" s="108">
        <v>76</v>
      </c>
      <c r="D237" s="108" t="s">
        <v>105</v>
      </c>
      <c r="E237" s="109" t="s">
        <v>342</v>
      </c>
      <c r="F237" s="618" t="s">
        <v>343</v>
      </c>
      <c r="G237" s="619"/>
      <c r="H237" s="619"/>
      <c r="I237" s="619"/>
      <c r="J237" s="110" t="s">
        <v>107</v>
      </c>
      <c r="K237" s="111">
        <v>9</v>
      </c>
      <c r="L237" s="620">
        <v>0</v>
      </c>
      <c r="M237" s="619"/>
      <c r="N237" s="621">
        <f>ROUND(L237*K237,2)</f>
        <v>0</v>
      </c>
      <c r="O237" s="622"/>
      <c r="P237" s="622"/>
      <c r="Q237" s="622"/>
      <c r="R237" s="64"/>
      <c r="T237" s="103" t="s">
        <v>17</v>
      </c>
      <c r="U237" s="104" t="s">
        <v>33</v>
      </c>
      <c r="V237" s="18"/>
      <c r="W237" s="105">
        <f>V237*K237</f>
        <v>0</v>
      </c>
      <c r="X237" s="105">
        <v>0</v>
      </c>
      <c r="Y237" s="105">
        <f>X237*K237</f>
        <v>0</v>
      </c>
      <c r="Z237" s="105">
        <v>0</v>
      </c>
      <c r="AA237" s="106">
        <f>Z237*K237</f>
        <v>0</v>
      </c>
      <c r="AR237" s="7" t="s">
        <v>128</v>
      </c>
      <c r="AT237" s="7" t="s">
        <v>105</v>
      </c>
      <c r="AU237" s="7" t="s">
        <v>9</v>
      </c>
      <c r="AY237" s="7" t="s">
        <v>100</v>
      </c>
      <c r="BE237" s="107">
        <f>IF(U237="základní",N237,0)</f>
        <v>0</v>
      </c>
      <c r="BF237" s="107">
        <f>IF(U237="snížená",N237,0)</f>
        <v>0</v>
      </c>
      <c r="BG237" s="107">
        <f>IF(U237="zákl. přenesená",N237,0)</f>
        <v>0</v>
      </c>
      <c r="BH237" s="107">
        <f>IF(U237="sníž. přenesená",N237,0)</f>
        <v>0</v>
      </c>
      <c r="BI237" s="107">
        <f>IF(U237="nulová",N237,0)</f>
        <v>0</v>
      </c>
      <c r="BJ237" s="7" t="s">
        <v>80</v>
      </c>
      <c r="BK237" s="107">
        <f>ROUND(L237*K237,2)</f>
        <v>0</v>
      </c>
      <c r="BL237" s="7" t="s">
        <v>104</v>
      </c>
      <c r="BM237" s="7" t="s">
        <v>466</v>
      </c>
    </row>
    <row r="238" spans="2:63" s="88" customFormat="1" ht="29.85" customHeight="1">
      <c r="B238" s="89"/>
      <c r="C238" s="90"/>
      <c r="D238" s="99" t="s">
        <v>72</v>
      </c>
      <c r="E238" s="99"/>
      <c r="F238" s="99"/>
      <c r="G238" s="99"/>
      <c r="H238" s="99"/>
      <c r="I238" s="99"/>
      <c r="J238" s="99"/>
      <c r="K238" s="99"/>
      <c r="L238" s="99"/>
      <c r="M238" s="99"/>
      <c r="N238" s="653">
        <f>SUM(N239:Q241)</f>
        <v>0</v>
      </c>
      <c r="O238" s="654"/>
      <c r="P238" s="654"/>
      <c r="Q238" s="654"/>
      <c r="R238" s="92"/>
      <c r="T238" s="93"/>
      <c r="U238" s="90"/>
      <c r="V238" s="90"/>
      <c r="W238" s="94">
        <f>SUM(W239:W241)</f>
        <v>0</v>
      </c>
      <c r="X238" s="90"/>
      <c r="Y238" s="94">
        <f>SUM(Y239:Y241)</f>
        <v>0</v>
      </c>
      <c r="Z238" s="90"/>
      <c r="AA238" s="95">
        <f>SUM(AA239:AA241)</f>
        <v>0</v>
      </c>
      <c r="AR238" s="96" t="s">
        <v>9</v>
      </c>
      <c r="AT238" s="97" t="s">
        <v>98</v>
      </c>
      <c r="AU238" s="97" t="s">
        <v>80</v>
      </c>
      <c r="AY238" s="96" t="s">
        <v>100</v>
      </c>
      <c r="BK238" s="98">
        <f>SUM(BK239:BK241)</f>
        <v>0</v>
      </c>
    </row>
    <row r="239" spans="2:65" s="16" customFormat="1" ht="20.45" customHeight="1">
      <c r="B239" s="62"/>
      <c r="C239" s="108">
        <v>77</v>
      </c>
      <c r="D239" s="108" t="s">
        <v>105</v>
      </c>
      <c r="E239" s="109" t="s">
        <v>345</v>
      </c>
      <c r="F239" s="618" t="s">
        <v>346</v>
      </c>
      <c r="G239" s="619"/>
      <c r="H239" s="619"/>
      <c r="I239" s="619"/>
      <c r="J239" s="110" t="s">
        <v>120</v>
      </c>
      <c r="K239" s="111">
        <v>79.2</v>
      </c>
      <c r="L239" s="620">
        <v>0</v>
      </c>
      <c r="M239" s="619"/>
      <c r="N239" s="621">
        <f>ROUND(L239*K239,2)</f>
        <v>0</v>
      </c>
      <c r="O239" s="622"/>
      <c r="P239" s="622"/>
      <c r="Q239" s="622"/>
      <c r="R239" s="64"/>
      <c r="T239" s="103" t="s">
        <v>17</v>
      </c>
      <c r="U239" s="104" t="s">
        <v>33</v>
      </c>
      <c r="V239" s="18"/>
      <c r="W239" s="105">
        <f>V239*K239</f>
        <v>0</v>
      </c>
      <c r="X239" s="105">
        <v>0</v>
      </c>
      <c r="Y239" s="105">
        <f>X239*K239</f>
        <v>0</v>
      </c>
      <c r="Z239" s="105">
        <v>0</v>
      </c>
      <c r="AA239" s="106">
        <f>Z239*K239</f>
        <v>0</v>
      </c>
      <c r="AR239" s="7" t="s">
        <v>128</v>
      </c>
      <c r="AT239" s="7" t="s">
        <v>105</v>
      </c>
      <c r="AU239" s="7" t="s">
        <v>9</v>
      </c>
      <c r="AY239" s="7" t="s">
        <v>100</v>
      </c>
      <c r="BE239" s="107">
        <f>IF(U239="základní",N239,0)</f>
        <v>0</v>
      </c>
      <c r="BF239" s="107">
        <f>IF(U239="snížená",N239,0)</f>
        <v>0</v>
      </c>
      <c r="BG239" s="107">
        <f>IF(U239="zákl. přenesená",N239,0)</f>
        <v>0</v>
      </c>
      <c r="BH239" s="107">
        <f>IF(U239="sníž. přenesená",N239,0)</f>
        <v>0</v>
      </c>
      <c r="BI239" s="107">
        <f>IF(U239="nulová",N239,0)</f>
        <v>0</v>
      </c>
      <c r="BJ239" s="7" t="s">
        <v>80</v>
      </c>
      <c r="BK239" s="107">
        <f>ROUND(L239*K239,2)</f>
        <v>0</v>
      </c>
      <c r="BL239" s="7" t="s">
        <v>104</v>
      </c>
      <c r="BM239" s="7" t="s">
        <v>467</v>
      </c>
    </row>
    <row r="240" spans="2:65" s="16" customFormat="1" ht="20.45" customHeight="1">
      <c r="B240" s="62"/>
      <c r="C240" s="108">
        <v>78</v>
      </c>
      <c r="D240" s="108" t="s">
        <v>105</v>
      </c>
      <c r="E240" s="109" t="s">
        <v>348</v>
      </c>
      <c r="F240" s="618" t="s">
        <v>818</v>
      </c>
      <c r="G240" s="619"/>
      <c r="H240" s="619"/>
      <c r="I240" s="619"/>
      <c r="J240" s="110" t="s">
        <v>120</v>
      </c>
      <c r="K240" s="111">
        <v>79.2</v>
      </c>
      <c r="L240" s="620">
        <v>0</v>
      </c>
      <c r="M240" s="619"/>
      <c r="N240" s="621">
        <f>ROUND(L240*K240,2)</f>
        <v>0</v>
      </c>
      <c r="O240" s="622"/>
      <c r="P240" s="622"/>
      <c r="Q240" s="622"/>
      <c r="R240" s="64"/>
      <c r="T240" s="103" t="s">
        <v>17</v>
      </c>
      <c r="U240" s="104" t="s">
        <v>33</v>
      </c>
      <c r="V240" s="18"/>
      <c r="W240" s="105">
        <f>V240*K240</f>
        <v>0</v>
      </c>
      <c r="X240" s="105">
        <v>0</v>
      </c>
      <c r="Y240" s="105">
        <f>X240*K240</f>
        <v>0</v>
      </c>
      <c r="Z240" s="105">
        <v>0</v>
      </c>
      <c r="AA240" s="106">
        <f>Z240*K240</f>
        <v>0</v>
      </c>
      <c r="AR240" s="7" t="s">
        <v>128</v>
      </c>
      <c r="AT240" s="7" t="s">
        <v>105</v>
      </c>
      <c r="AU240" s="7" t="s">
        <v>9</v>
      </c>
      <c r="AY240" s="7" t="s">
        <v>100</v>
      </c>
      <c r="BE240" s="107">
        <f>IF(U240="základní",N240,0)</f>
        <v>0</v>
      </c>
      <c r="BF240" s="107">
        <f>IF(U240="snížená",N240,0)</f>
        <v>0</v>
      </c>
      <c r="BG240" s="107">
        <f>IF(U240="zákl. přenesená",N240,0)</f>
        <v>0</v>
      </c>
      <c r="BH240" s="107">
        <f>IF(U240="sníž. přenesená",N240,0)</f>
        <v>0</v>
      </c>
      <c r="BI240" s="107">
        <f>IF(U240="nulová",N240,0)</f>
        <v>0</v>
      </c>
      <c r="BJ240" s="7" t="s">
        <v>80</v>
      </c>
      <c r="BK240" s="107">
        <f>ROUND(L240*K240,2)</f>
        <v>0</v>
      </c>
      <c r="BL240" s="7" t="s">
        <v>104</v>
      </c>
      <c r="BM240" s="7" t="s">
        <v>468</v>
      </c>
    </row>
    <row r="241" spans="2:65" s="16" customFormat="1" ht="28.9" customHeight="1">
      <c r="B241" s="62"/>
      <c r="C241" s="108">
        <v>79</v>
      </c>
      <c r="D241" s="108" t="s">
        <v>105</v>
      </c>
      <c r="E241" s="109" t="s">
        <v>350</v>
      </c>
      <c r="F241" s="618" t="s">
        <v>817</v>
      </c>
      <c r="G241" s="619"/>
      <c r="H241" s="619"/>
      <c r="I241" s="619"/>
      <c r="J241" s="110" t="s">
        <v>120</v>
      </c>
      <c r="K241" s="111">
        <v>114.003</v>
      </c>
      <c r="L241" s="620">
        <v>0</v>
      </c>
      <c r="M241" s="619"/>
      <c r="N241" s="621">
        <f>ROUND(L241*K241,2)</f>
        <v>0</v>
      </c>
      <c r="O241" s="622"/>
      <c r="P241" s="622"/>
      <c r="Q241" s="622"/>
      <c r="R241" s="64"/>
      <c r="T241" s="103" t="s">
        <v>17</v>
      </c>
      <c r="U241" s="104" t="s">
        <v>33</v>
      </c>
      <c r="V241" s="18"/>
      <c r="W241" s="105">
        <f>V241*K241</f>
        <v>0</v>
      </c>
      <c r="X241" s="105">
        <v>0</v>
      </c>
      <c r="Y241" s="105">
        <f>X241*K241</f>
        <v>0</v>
      </c>
      <c r="Z241" s="105">
        <v>0</v>
      </c>
      <c r="AA241" s="106">
        <f>Z241*K241</f>
        <v>0</v>
      </c>
      <c r="AR241" s="7" t="s">
        <v>128</v>
      </c>
      <c r="AT241" s="7" t="s">
        <v>105</v>
      </c>
      <c r="AU241" s="7" t="s">
        <v>9</v>
      </c>
      <c r="AY241" s="7" t="s">
        <v>100</v>
      </c>
      <c r="BE241" s="107">
        <f>IF(U241="základní",N241,0)</f>
        <v>0</v>
      </c>
      <c r="BF241" s="107">
        <f>IF(U241="snížená",N241,0)</f>
        <v>0</v>
      </c>
      <c r="BG241" s="107">
        <f>IF(U241="zákl. přenesená",N241,0)</f>
        <v>0</v>
      </c>
      <c r="BH241" s="107">
        <f>IF(U241="sníž. přenesená",N241,0)</f>
        <v>0</v>
      </c>
      <c r="BI241" s="107">
        <f>IF(U241="nulová",N241,0)</f>
        <v>0</v>
      </c>
      <c r="BJ241" s="7" t="s">
        <v>80</v>
      </c>
      <c r="BK241" s="107">
        <f>ROUND(L241*K241,2)</f>
        <v>0</v>
      </c>
      <c r="BL241" s="7" t="s">
        <v>104</v>
      </c>
      <c r="BM241" s="7" t="s">
        <v>469</v>
      </c>
    </row>
    <row r="242" spans="2:63" s="88" customFormat="1" ht="29.85" customHeight="1">
      <c r="B242" s="89"/>
      <c r="C242" s="90"/>
      <c r="D242" s="99" t="s">
        <v>73</v>
      </c>
      <c r="E242" s="99"/>
      <c r="F242" s="99"/>
      <c r="G242" s="99"/>
      <c r="H242" s="99"/>
      <c r="I242" s="99"/>
      <c r="J242" s="99"/>
      <c r="K242" s="99"/>
      <c r="L242" s="99"/>
      <c r="M242" s="99"/>
      <c r="N242" s="653">
        <f ca="1">SUM(N246:Q249)</f>
        <v>0</v>
      </c>
      <c r="O242" s="654"/>
      <c r="P242" s="654"/>
      <c r="Q242" s="654"/>
      <c r="R242" s="92"/>
      <c r="T242" s="93"/>
      <c r="U242" s="90"/>
      <c r="V242" s="90"/>
      <c r="W242" s="94">
        <f>SUM(W246:W249)</f>
        <v>0</v>
      </c>
      <c r="X242" s="90"/>
      <c r="Y242" s="94">
        <f>SUM(Y246:Y249)</f>
        <v>0</v>
      </c>
      <c r="Z242" s="90"/>
      <c r="AA242" s="95">
        <f>SUM(AA246:AA249)</f>
        <v>0</v>
      </c>
      <c r="AR242" s="96" t="s">
        <v>104</v>
      </c>
      <c r="AT242" s="97" t="s">
        <v>98</v>
      </c>
      <c r="AU242" s="97" t="s">
        <v>80</v>
      </c>
      <c r="AY242" s="96" t="s">
        <v>100</v>
      </c>
      <c r="BK242" s="98">
        <f>SUM(BK246:BK249)</f>
        <v>0</v>
      </c>
    </row>
    <row r="243" spans="2:63" s="88" customFormat="1" ht="15">
      <c r="B243" s="89"/>
      <c r="C243" s="108">
        <v>80</v>
      </c>
      <c r="D243" s="108" t="s">
        <v>105</v>
      </c>
      <c r="E243" s="109" t="s">
        <v>352</v>
      </c>
      <c r="F243" s="618" t="s">
        <v>353</v>
      </c>
      <c r="G243" s="619"/>
      <c r="H243" s="619"/>
      <c r="I243" s="619"/>
      <c r="J243" s="110" t="s">
        <v>107</v>
      </c>
      <c r="K243" s="111">
        <v>5</v>
      </c>
      <c r="L243" s="620">
        <v>0</v>
      </c>
      <c r="M243" s="619"/>
      <c r="N243" s="621">
        <f>ROUND(L243*K243,2)</f>
        <v>0</v>
      </c>
      <c r="O243" s="622"/>
      <c r="P243" s="622"/>
      <c r="Q243" s="622"/>
      <c r="R243" s="92"/>
      <c r="T243" s="93"/>
      <c r="U243" s="90"/>
      <c r="V243" s="90"/>
      <c r="W243" s="94"/>
      <c r="X243" s="90"/>
      <c r="Y243" s="94"/>
      <c r="Z243" s="90"/>
      <c r="AA243" s="95"/>
      <c r="AR243" s="96"/>
      <c r="AT243" s="97"/>
      <c r="AU243" s="97"/>
      <c r="AY243" s="96"/>
      <c r="BK243" s="98"/>
    </row>
    <row r="244" spans="2:63" s="88" customFormat="1" ht="15">
      <c r="B244" s="89"/>
      <c r="C244" s="108">
        <v>81</v>
      </c>
      <c r="D244" s="108" t="s">
        <v>105</v>
      </c>
      <c r="E244" s="109" t="s">
        <v>1289</v>
      </c>
      <c r="F244" s="618" t="s">
        <v>1286</v>
      </c>
      <c r="G244" s="619"/>
      <c r="H244" s="619"/>
      <c r="I244" s="619"/>
      <c r="J244" s="110" t="s">
        <v>107</v>
      </c>
      <c r="K244" s="111">
        <v>3</v>
      </c>
      <c r="L244" s="620">
        <v>0</v>
      </c>
      <c r="M244" s="619"/>
      <c r="N244" s="621">
        <f aca="true" t="shared" si="65" ref="N244:N249">ROUND(L244*K244,2)</f>
        <v>0</v>
      </c>
      <c r="O244" s="622"/>
      <c r="P244" s="622"/>
      <c r="Q244" s="622"/>
      <c r="R244" s="92"/>
      <c r="T244" s="93"/>
      <c r="U244" s="90"/>
      <c r="V244" s="90"/>
      <c r="W244" s="94"/>
      <c r="X244" s="90"/>
      <c r="Y244" s="94"/>
      <c r="Z244" s="90"/>
      <c r="AA244" s="95"/>
      <c r="AR244" s="96"/>
      <c r="AT244" s="97"/>
      <c r="AU244" s="97"/>
      <c r="AY244" s="96"/>
      <c r="BK244" s="98"/>
    </row>
    <row r="245" spans="2:63" s="88" customFormat="1" ht="29.85" customHeight="1">
      <c r="B245" s="89"/>
      <c r="C245" s="108">
        <v>82</v>
      </c>
      <c r="D245" s="108" t="s">
        <v>105</v>
      </c>
      <c r="E245" s="109" t="s">
        <v>1290</v>
      </c>
      <c r="F245" s="618" t="s">
        <v>1287</v>
      </c>
      <c r="G245" s="619"/>
      <c r="H245" s="619"/>
      <c r="I245" s="619"/>
      <c r="J245" s="110" t="s">
        <v>107</v>
      </c>
      <c r="K245" s="111">
        <v>4</v>
      </c>
      <c r="L245" s="620">
        <v>0</v>
      </c>
      <c r="M245" s="619"/>
      <c r="N245" s="621">
        <f t="shared" si="65"/>
        <v>0</v>
      </c>
      <c r="O245" s="622"/>
      <c r="P245" s="622"/>
      <c r="Q245" s="622"/>
      <c r="R245" s="92"/>
      <c r="T245" s="93"/>
      <c r="U245" s="90"/>
      <c r="V245" s="90"/>
      <c r="W245" s="94"/>
      <c r="X245" s="90"/>
      <c r="Y245" s="94"/>
      <c r="Z245" s="90"/>
      <c r="AA245" s="95"/>
      <c r="AR245" s="96"/>
      <c r="AT245" s="97"/>
      <c r="AU245" s="97"/>
      <c r="AY245" s="96"/>
      <c r="BK245" s="98"/>
    </row>
    <row r="246" spans="2:65" s="16" customFormat="1" ht="20.45" customHeight="1">
      <c r="B246" s="62"/>
      <c r="C246" s="108">
        <v>83</v>
      </c>
      <c r="D246" s="108" t="s">
        <v>105</v>
      </c>
      <c r="E246" s="109" t="s">
        <v>355</v>
      </c>
      <c r="F246" s="618" t="s">
        <v>356</v>
      </c>
      <c r="G246" s="619"/>
      <c r="H246" s="619"/>
      <c r="I246" s="619"/>
      <c r="J246" s="110" t="s">
        <v>107</v>
      </c>
      <c r="K246" s="111">
        <v>3</v>
      </c>
      <c r="L246" s="620">
        <v>0</v>
      </c>
      <c r="M246" s="619"/>
      <c r="N246" s="621">
        <f t="shared" si="65"/>
        <v>0</v>
      </c>
      <c r="O246" s="622"/>
      <c r="P246" s="622"/>
      <c r="Q246" s="622"/>
      <c r="R246" s="64"/>
      <c r="T246" s="103" t="s">
        <v>17</v>
      </c>
      <c r="U246" s="104" t="s">
        <v>33</v>
      </c>
      <c r="V246" s="18"/>
      <c r="W246" s="105">
        <f>V246*K246</f>
        <v>0</v>
      </c>
      <c r="X246" s="105">
        <v>0</v>
      </c>
      <c r="Y246" s="105">
        <f>X246*K246</f>
        <v>0</v>
      </c>
      <c r="Z246" s="105">
        <v>0</v>
      </c>
      <c r="AA246" s="106">
        <f>Z246*K246</f>
        <v>0</v>
      </c>
      <c r="AR246" s="7" t="s">
        <v>128</v>
      </c>
      <c r="AT246" s="7" t="s">
        <v>105</v>
      </c>
      <c r="AU246" s="7" t="s">
        <v>9</v>
      </c>
      <c r="AY246" s="7" t="s">
        <v>100</v>
      </c>
      <c r="BE246" s="107">
        <f>IF(U246="základní",N246,0)</f>
        <v>0</v>
      </c>
      <c r="BF246" s="107">
        <f>IF(U246="snížená",N246,0)</f>
        <v>0</v>
      </c>
      <c r="BG246" s="107">
        <f>IF(U246="zákl. přenesená",N246,0)</f>
        <v>0</v>
      </c>
      <c r="BH246" s="107">
        <f>IF(U246="sníž. přenesená",N246,0)</f>
        <v>0</v>
      </c>
      <c r="BI246" s="107">
        <f>IF(U246="nulová",N246,0)</f>
        <v>0</v>
      </c>
      <c r="BJ246" s="7" t="s">
        <v>80</v>
      </c>
      <c r="BK246" s="107">
        <f>ROUND(L246*K246,2)</f>
        <v>0</v>
      </c>
      <c r="BL246" s="7" t="s">
        <v>104</v>
      </c>
      <c r="BM246" s="7" t="s">
        <v>470</v>
      </c>
    </row>
    <row r="247" spans="2:65" s="16" customFormat="1" ht="20.45" customHeight="1">
      <c r="B247" s="62"/>
      <c r="C247" s="108">
        <v>84</v>
      </c>
      <c r="D247" s="108" t="s">
        <v>105</v>
      </c>
      <c r="E247" s="109" t="s">
        <v>358</v>
      </c>
      <c r="F247" s="618" t="s">
        <v>1288</v>
      </c>
      <c r="G247" s="619"/>
      <c r="H247" s="619"/>
      <c r="I247" s="619"/>
      <c r="J247" s="110" t="s">
        <v>107</v>
      </c>
      <c r="K247" s="111">
        <v>5</v>
      </c>
      <c r="L247" s="620">
        <v>0</v>
      </c>
      <c r="M247" s="619"/>
      <c r="N247" s="621">
        <f t="shared" si="65"/>
        <v>0</v>
      </c>
      <c r="O247" s="622"/>
      <c r="P247" s="622"/>
      <c r="Q247" s="622"/>
      <c r="R247" s="64"/>
      <c r="T247" s="103" t="s">
        <v>17</v>
      </c>
      <c r="U247" s="104" t="s">
        <v>33</v>
      </c>
      <c r="V247" s="18"/>
      <c r="W247" s="105">
        <f>V247*K247</f>
        <v>0</v>
      </c>
      <c r="X247" s="105">
        <v>0</v>
      </c>
      <c r="Y247" s="105">
        <f>X247*K247</f>
        <v>0</v>
      </c>
      <c r="Z247" s="105">
        <v>0</v>
      </c>
      <c r="AA247" s="106">
        <f>Z247*K247</f>
        <v>0</v>
      </c>
      <c r="AR247" s="7" t="s">
        <v>128</v>
      </c>
      <c r="AT247" s="7" t="s">
        <v>105</v>
      </c>
      <c r="AU247" s="7" t="s">
        <v>9</v>
      </c>
      <c r="AY247" s="7" t="s">
        <v>100</v>
      </c>
      <c r="BE247" s="107">
        <f>IF(U247="základní",N247,0)</f>
        <v>0</v>
      </c>
      <c r="BF247" s="107">
        <f>IF(U247="snížená",N247,0)</f>
        <v>0</v>
      </c>
      <c r="BG247" s="107">
        <f>IF(U247="zákl. přenesená",N247,0)</f>
        <v>0</v>
      </c>
      <c r="BH247" s="107">
        <f>IF(U247="sníž. přenesená",N247,0)</f>
        <v>0</v>
      </c>
      <c r="BI247" s="107">
        <f>IF(U247="nulová",N247,0)</f>
        <v>0</v>
      </c>
      <c r="BJ247" s="7" t="s">
        <v>80</v>
      </c>
      <c r="BK247" s="107">
        <f>ROUND(L247*K247,2)</f>
        <v>0</v>
      </c>
      <c r="BL247" s="7" t="s">
        <v>104</v>
      </c>
      <c r="BM247" s="7" t="s">
        <v>471</v>
      </c>
    </row>
    <row r="248" spans="2:65" s="573" customFormat="1" ht="20.45" customHeight="1">
      <c r="B248" s="62"/>
      <c r="C248" s="108">
        <v>85</v>
      </c>
      <c r="D248" s="108" t="s">
        <v>105</v>
      </c>
      <c r="E248" s="109" t="s">
        <v>574</v>
      </c>
      <c r="F248" s="655" t="s">
        <v>1364</v>
      </c>
      <c r="G248" s="656"/>
      <c r="H248" s="656"/>
      <c r="I248" s="657"/>
      <c r="J248" s="110" t="s">
        <v>107</v>
      </c>
      <c r="K248" s="111">
        <v>5</v>
      </c>
      <c r="L248" s="658">
        <v>0</v>
      </c>
      <c r="M248" s="659"/>
      <c r="N248" s="621">
        <f ca="1" t="shared" si="65"/>
        <v>0</v>
      </c>
      <c r="O248" s="622"/>
      <c r="P248" s="622"/>
      <c r="Q248" s="622"/>
      <c r="R248" s="64"/>
      <c r="T248" s="103"/>
      <c r="U248" s="104"/>
      <c r="V248" s="572"/>
      <c r="W248" s="105"/>
      <c r="X248" s="105"/>
      <c r="Y248" s="105"/>
      <c r="Z248" s="105"/>
      <c r="AA248" s="106"/>
      <c r="AR248" s="7"/>
      <c r="AT248" s="7"/>
      <c r="AU248" s="7"/>
      <c r="AY248" s="7"/>
      <c r="BE248" s="107"/>
      <c r="BF248" s="107"/>
      <c r="BG248" s="107"/>
      <c r="BH248" s="107"/>
      <c r="BI248" s="107"/>
      <c r="BJ248" s="7"/>
      <c r="BK248" s="107"/>
      <c r="BL248" s="7"/>
      <c r="BM248" s="7"/>
    </row>
    <row r="249" spans="2:65" s="16" customFormat="1" ht="20.45" customHeight="1">
      <c r="B249" s="62"/>
      <c r="C249" s="108">
        <v>86</v>
      </c>
      <c r="D249" s="108" t="s">
        <v>105</v>
      </c>
      <c r="E249" s="109" t="s">
        <v>1362</v>
      </c>
      <c r="F249" s="618" t="s">
        <v>359</v>
      </c>
      <c r="G249" s="619"/>
      <c r="H249" s="619"/>
      <c r="I249" s="619"/>
      <c r="J249" s="110" t="s">
        <v>107</v>
      </c>
      <c r="K249" s="111">
        <v>4</v>
      </c>
      <c r="L249" s="620">
        <v>0</v>
      </c>
      <c r="M249" s="619"/>
      <c r="N249" s="621">
        <f t="shared" si="65"/>
        <v>0</v>
      </c>
      <c r="O249" s="622"/>
      <c r="P249" s="622"/>
      <c r="Q249" s="622"/>
      <c r="R249" s="64"/>
      <c r="T249" s="103" t="s">
        <v>17</v>
      </c>
      <c r="U249" s="104" t="s">
        <v>33</v>
      </c>
      <c r="V249" s="18"/>
      <c r="W249" s="105">
        <f>V249*K249</f>
        <v>0</v>
      </c>
      <c r="X249" s="105">
        <v>0</v>
      </c>
      <c r="Y249" s="105">
        <f>X249*K249</f>
        <v>0</v>
      </c>
      <c r="Z249" s="105">
        <v>0</v>
      </c>
      <c r="AA249" s="106">
        <f>Z249*K249</f>
        <v>0</v>
      </c>
      <c r="AR249" s="7" t="s">
        <v>128</v>
      </c>
      <c r="AT249" s="7" t="s">
        <v>105</v>
      </c>
      <c r="AU249" s="7" t="s">
        <v>9</v>
      </c>
      <c r="AY249" s="7" t="s">
        <v>100</v>
      </c>
      <c r="BE249" s="107">
        <f>IF(U249="základní",N249,0)</f>
        <v>0</v>
      </c>
      <c r="BF249" s="107">
        <f>IF(U249="snížená",N249,0)</f>
        <v>0</v>
      </c>
      <c r="BG249" s="107">
        <f>IF(U249="zákl. přenesená",N249,0)</f>
        <v>0</v>
      </c>
      <c r="BH249" s="107">
        <f>IF(U249="sníž. přenesená",N249,0)</f>
        <v>0</v>
      </c>
      <c r="BI249" s="107">
        <f>IF(U249="nulová",N249,0)</f>
        <v>0</v>
      </c>
      <c r="BJ249" s="7" t="s">
        <v>80</v>
      </c>
      <c r="BK249" s="107">
        <f>ROUND(L249*K249,2)</f>
        <v>0</v>
      </c>
      <c r="BL249" s="7" t="s">
        <v>104</v>
      </c>
      <c r="BM249" s="7" t="s">
        <v>472</v>
      </c>
    </row>
    <row r="250" spans="2:63" s="88" customFormat="1" ht="37.35" customHeight="1">
      <c r="B250" s="89"/>
      <c r="C250" s="90"/>
      <c r="D250" s="91" t="s">
        <v>74</v>
      </c>
      <c r="E250" s="91"/>
      <c r="F250" s="91"/>
      <c r="G250" s="91"/>
      <c r="H250" s="91"/>
      <c r="I250" s="91"/>
      <c r="J250" s="91"/>
      <c r="K250" s="91"/>
      <c r="L250" s="91"/>
      <c r="M250" s="91"/>
      <c r="N250" s="651">
        <f ca="1">N251+N253</f>
        <v>0</v>
      </c>
      <c r="O250" s="652"/>
      <c r="P250" s="652"/>
      <c r="Q250" s="652"/>
      <c r="R250" s="92"/>
      <c r="T250" s="93"/>
      <c r="U250" s="90"/>
      <c r="V250" s="90"/>
      <c r="W250" s="94">
        <f>W251+W253</f>
        <v>0</v>
      </c>
      <c r="X250" s="90"/>
      <c r="Y250" s="94">
        <f>Y251+Y253</f>
        <v>0</v>
      </c>
      <c r="Z250" s="90"/>
      <c r="AA250" s="95">
        <f>AA251+AA253</f>
        <v>0</v>
      </c>
      <c r="AR250" s="96" t="s">
        <v>110</v>
      </c>
      <c r="AT250" s="97" t="s">
        <v>98</v>
      </c>
      <c r="AU250" s="97" t="s">
        <v>99</v>
      </c>
      <c r="AY250" s="96" t="s">
        <v>100</v>
      </c>
      <c r="BK250" s="98">
        <f ca="1">BK251+BK253</f>
        <v>0</v>
      </c>
    </row>
    <row r="251" spans="2:63" s="88" customFormat="1" ht="19.9" customHeight="1">
      <c r="B251" s="89"/>
      <c r="C251" s="90"/>
      <c r="D251" s="99" t="s">
        <v>75</v>
      </c>
      <c r="E251" s="99"/>
      <c r="F251" s="99"/>
      <c r="G251" s="99"/>
      <c r="H251" s="99"/>
      <c r="I251" s="99"/>
      <c r="J251" s="99"/>
      <c r="K251" s="99"/>
      <c r="L251" s="99"/>
      <c r="M251" s="99"/>
      <c r="N251" s="632">
        <f ca="1">N252</f>
        <v>0</v>
      </c>
      <c r="O251" s="633"/>
      <c r="P251" s="633"/>
      <c r="Q251" s="633"/>
      <c r="R251" s="92"/>
      <c r="T251" s="93"/>
      <c r="U251" s="90"/>
      <c r="V251" s="90"/>
      <c r="W251" s="94">
        <f>W252</f>
        <v>0</v>
      </c>
      <c r="X251" s="90"/>
      <c r="Y251" s="94">
        <f>Y252</f>
        <v>0</v>
      </c>
      <c r="Z251" s="90"/>
      <c r="AA251" s="95">
        <f>AA252</f>
        <v>0</v>
      </c>
      <c r="AR251" s="96" t="s">
        <v>110</v>
      </c>
      <c r="AT251" s="97" t="s">
        <v>98</v>
      </c>
      <c r="AU251" s="97" t="s">
        <v>80</v>
      </c>
      <c r="AY251" s="96" t="s">
        <v>100</v>
      </c>
      <c r="BK251" s="98">
        <f ca="1">BK252</f>
        <v>0</v>
      </c>
    </row>
    <row r="252" spans="2:65" s="16" customFormat="1" ht="20.45" customHeight="1">
      <c r="B252" s="62"/>
      <c r="C252" s="108">
        <v>87</v>
      </c>
      <c r="D252" s="108" t="s">
        <v>105</v>
      </c>
      <c r="E252" s="109" t="s">
        <v>361</v>
      </c>
      <c r="F252" s="618" t="s">
        <v>362</v>
      </c>
      <c r="G252" s="619"/>
      <c r="H252" s="619"/>
      <c r="I252" s="619"/>
      <c r="J252" s="110" t="s">
        <v>286</v>
      </c>
      <c r="K252" s="111">
        <v>1</v>
      </c>
      <c r="L252" s="649">
        <f ca="1">'Pol.El. 2NP'!F70</f>
        <v>0</v>
      </c>
      <c r="M252" s="650"/>
      <c r="N252" s="621">
        <f ca="1">ROUND(L252*K252,2)</f>
        <v>0</v>
      </c>
      <c r="O252" s="622"/>
      <c r="P252" s="622"/>
      <c r="Q252" s="622"/>
      <c r="R252" s="64"/>
      <c r="T252" s="103" t="s">
        <v>17</v>
      </c>
      <c r="U252" s="104" t="s">
        <v>33</v>
      </c>
      <c r="V252" s="18"/>
      <c r="W252" s="105">
        <f>V252*K252</f>
        <v>0</v>
      </c>
      <c r="X252" s="105">
        <v>0</v>
      </c>
      <c r="Y252" s="105">
        <f>X252*K252</f>
        <v>0</v>
      </c>
      <c r="Z252" s="105">
        <v>0</v>
      </c>
      <c r="AA252" s="106">
        <f>Z252*K252</f>
        <v>0</v>
      </c>
      <c r="AR252" s="7" t="s">
        <v>128</v>
      </c>
      <c r="AT252" s="7" t="s">
        <v>105</v>
      </c>
      <c r="AU252" s="7" t="s">
        <v>9</v>
      </c>
      <c r="AY252" s="7" t="s">
        <v>100</v>
      </c>
      <c r="BE252" s="107">
        <f ca="1">IF(U252="základní",N252,0)</f>
        <v>0</v>
      </c>
      <c r="BF252" s="107">
        <f ca="1">IF(U252="snížená",N252,0)</f>
        <v>0</v>
      </c>
      <c r="BG252" s="107">
        <f ca="1">IF(U252="zákl. přenesená",N252,0)</f>
        <v>0</v>
      </c>
      <c r="BH252" s="107">
        <f ca="1">IF(U252="sníž. přenesená",N252,0)</f>
        <v>0</v>
      </c>
      <c r="BI252" s="107">
        <f ca="1">IF(U252="nulová",N252,0)</f>
        <v>0</v>
      </c>
      <c r="BJ252" s="7" t="s">
        <v>80</v>
      </c>
      <c r="BK252" s="107">
        <f ca="1">ROUND(L252*K252,2)</f>
        <v>0</v>
      </c>
      <c r="BL252" s="7" t="s">
        <v>104</v>
      </c>
      <c r="BM252" s="7" t="s">
        <v>473</v>
      </c>
    </row>
    <row r="253" spans="2:63" s="88" customFormat="1" ht="29.85" customHeight="1">
      <c r="B253" s="89"/>
      <c r="C253" s="90"/>
      <c r="D253" s="99" t="s">
        <v>76</v>
      </c>
      <c r="E253" s="99"/>
      <c r="F253" s="99"/>
      <c r="G253" s="99"/>
      <c r="H253" s="99"/>
      <c r="I253" s="99"/>
      <c r="J253" s="99"/>
      <c r="K253" s="99"/>
      <c r="L253" s="99"/>
      <c r="M253" s="99"/>
      <c r="N253" s="653">
        <f ca="1">N254</f>
        <v>0</v>
      </c>
      <c r="O253" s="654"/>
      <c r="P253" s="654"/>
      <c r="Q253" s="654"/>
      <c r="R253" s="92"/>
      <c r="T253" s="93"/>
      <c r="U253" s="90"/>
      <c r="V253" s="90"/>
      <c r="W253" s="94">
        <f>SUM(W254:W254)</f>
        <v>0</v>
      </c>
      <c r="X253" s="90"/>
      <c r="Y253" s="94">
        <f>SUM(Y254:Y254)</f>
        <v>0</v>
      </c>
      <c r="Z253" s="90"/>
      <c r="AA253" s="95">
        <f>SUM(AA254:AA254)</f>
        <v>0</v>
      </c>
      <c r="AR253" s="96" t="s">
        <v>110</v>
      </c>
      <c r="AT253" s="97" t="s">
        <v>98</v>
      </c>
      <c r="AU253" s="97" t="s">
        <v>80</v>
      </c>
      <c r="AY253" s="96" t="s">
        <v>100</v>
      </c>
      <c r="BK253" s="98">
        <f ca="1">SUM(BK254:BK254)</f>
        <v>0</v>
      </c>
    </row>
    <row r="254" spans="2:65" s="16" customFormat="1" ht="28.9" customHeight="1">
      <c r="B254" s="62"/>
      <c r="C254" s="108">
        <v>88</v>
      </c>
      <c r="D254" s="108" t="s">
        <v>105</v>
      </c>
      <c r="E254" s="109" t="s">
        <v>364</v>
      </c>
      <c r="F254" s="618" t="s">
        <v>365</v>
      </c>
      <c r="G254" s="619"/>
      <c r="H254" s="619"/>
      <c r="I254" s="619"/>
      <c r="J254" s="110" t="s">
        <v>286</v>
      </c>
      <c r="K254" s="111">
        <v>1</v>
      </c>
      <c r="L254" s="649">
        <f ca="1">'Pol.VZT 2NP'!G45</f>
        <v>0</v>
      </c>
      <c r="M254" s="650"/>
      <c r="N254" s="621">
        <f ca="1">ROUND(L254*K254,2)</f>
        <v>0</v>
      </c>
      <c r="O254" s="622"/>
      <c r="P254" s="622"/>
      <c r="Q254" s="622"/>
      <c r="R254" s="64"/>
      <c r="T254" s="103" t="s">
        <v>17</v>
      </c>
      <c r="U254" s="104" t="s">
        <v>33</v>
      </c>
      <c r="V254" s="18"/>
      <c r="W254" s="105">
        <f>V254*K254</f>
        <v>0</v>
      </c>
      <c r="X254" s="105">
        <v>0</v>
      </c>
      <c r="Y254" s="105">
        <f>X254*K254</f>
        <v>0</v>
      </c>
      <c r="Z254" s="105">
        <v>0</v>
      </c>
      <c r="AA254" s="106">
        <f>Z254*K254</f>
        <v>0</v>
      </c>
      <c r="AR254" s="7" t="s">
        <v>128</v>
      </c>
      <c r="AT254" s="7" t="s">
        <v>105</v>
      </c>
      <c r="AU254" s="7" t="s">
        <v>9</v>
      </c>
      <c r="AY254" s="7" t="s">
        <v>100</v>
      </c>
      <c r="BE254" s="107">
        <f ca="1">IF(U254="základní",N254,0)</f>
        <v>0</v>
      </c>
      <c r="BF254" s="107">
        <f ca="1">IF(U254="snížená",N254,0)</f>
        <v>0</v>
      </c>
      <c r="BG254" s="107">
        <f ca="1">IF(U254="zákl. přenesená",N254,0)</f>
        <v>0</v>
      </c>
      <c r="BH254" s="107">
        <f ca="1">IF(U254="sníž. přenesená",N254,0)</f>
        <v>0</v>
      </c>
      <c r="BI254" s="107">
        <f ca="1">IF(U254="nulová",N254,0)</f>
        <v>0</v>
      </c>
      <c r="BJ254" s="7" t="s">
        <v>80</v>
      </c>
      <c r="BK254" s="107">
        <f ca="1">ROUND(L254*K254,2)</f>
        <v>0</v>
      </c>
      <c r="BL254" s="7" t="s">
        <v>104</v>
      </c>
      <c r="BM254" s="7" t="s">
        <v>474</v>
      </c>
    </row>
    <row r="255" spans="2:63" s="88" customFormat="1" ht="37.35" customHeight="1">
      <c r="B255" s="89"/>
      <c r="C255" s="90"/>
      <c r="D255" s="91" t="s">
        <v>77</v>
      </c>
      <c r="E255" s="91"/>
      <c r="F255" s="91"/>
      <c r="G255" s="91"/>
      <c r="H255" s="91"/>
      <c r="I255" s="91"/>
      <c r="J255" s="91"/>
      <c r="K255" s="91"/>
      <c r="L255" s="91"/>
      <c r="M255" s="91"/>
      <c r="N255" s="647">
        <f>SUM(N256:Q262)</f>
        <v>0</v>
      </c>
      <c r="O255" s="648"/>
      <c r="P255" s="648"/>
      <c r="Q255" s="648"/>
      <c r="R255" s="92"/>
      <c r="T255" s="93"/>
      <c r="U255" s="90"/>
      <c r="V255" s="90"/>
      <c r="W255" s="94">
        <f>SUM(W256:W262)</f>
        <v>0</v>
      </c>
      <c r="X255" s="90"/>
      <c r="Y255" s="94">
        <f>SUM(Y256:Y262)</f>
        <v>0</v>
      </c>
      <c r="Z255" s="90"/>
      <c r="AA255" s="95">
        <f>SUM(AA256:AA262)</f>
        <v>0</v>
      </c>
      <c r="AR255" s="96" t="s">
        <v>80</v>
      </c>
      <c r="AT255" s="97" t="s">
        <v>98</v>
      </c>
      <c r="AU255" s="97" t="s">
        <v>99</v>
      </c>
      <c r="AY255" s="96" t="s">
        <v>100</v>
      </c>
      <c r="BK255" s="98">
        <f>SUM(BK256:BK262)</f>
        <v>0</v>
      </c>
    </row>
    <row r="256" spans="2:65" s="16" customFormat="1" ht="28.9" customHeight="1">
      <c r="B256" s="62"/>
      <c r="C256" s="108">
        <v>89</v>
      </c>
      <c r="D256" s="108" t="s">
        <v>105</v>
      </c>
      <c r="E256" s="109" t="s">
        <v>367</v>
      </c>
      <c r="F256" s="618" t="s">
        <v>368</v>
      </c>
      <c r="G256" s="619"/>
      <c r="H256" s="619"/>
      <c r="I256" s="619"/>
      <c r="J256" s="110" t="s">
        <v>113</v>
      </c>
      <c r="K256" s="111">
        <v>16.23</v>
      </c>
      <c r="L256" s="620">
        <v>0</v>
      </c>
      <c r="M256" s="619"/>
      <c r="N256" s="621">
        <f aca="true" t="shared" si="66" ref="N256:N262">ROUND(L256*K256,2)</f>
        <v>0</v>
      </c>
      <c r="O256" s="622"/>
      <c r="P256" s="622"/>
      <c r="Q256" s="622"/>
      <c r="R256" s="64"/>
      <c r="T256" s="103" t="s">
        <v>17</v>
      </c>
      <c r="U256" s="104" t="s">
        <v>33</v>
      </c>
      <c r="V256" s="18"/>
      <c r="W256" s="105">
        <f aca="true" t="shared" si="67" ref="W256:W262">V256*K256</f>
        <v>0</v>
      </c>
      <c r="X256" s="105">
        <v>0</v>
      </c>
      <c r="Y256" s="105">
        <f aca="true" t="shared" si="68" ref="Y256:Y262">X256*K256</f>
        <v>0</v>
      </c>
      <c r="Z256" s="105">
        <v>0</v>
      </c>
      <c r="AA256" s="106">
        <f aca="true" t="shared" si="69" ref="AA256:AA262">Z256*K256</f>
        <v>0</v>
      </c>
      <c r="AR256" s="7" t="s">
        <v>128</v>
      </c>
      <c r="AT256" s="7" t="s">
        <v>105</v>
      </c>
      <c r="AU256" s="7" t="s">
        <v>80</v>
      </c>
      <c r="AY256" s="7" t="s">
        <v>100</v>
      </c>
      <c r="BE256" s="107">
        <f aca="true" t="shared" si="70" ref="BE256:BE262">IF(U256="základní",N256,0)</f>
        <v>0</v>
      </c>
      <c r="BF256" s="107">
        <f aca="true" t="shared" si="71" ref="BF256:BF262">IF(U256="snížená",N256,0)</f>
        <v>0</v>
      </c>
      <c r="BG256" s="107">
        <f aca="true" t="shared" si="72" ref="BG256:BG262">IF(U256="zákl. přenesená",N256,0)</f>
        <v>0</v>
      </c>
      <c r="BH256" s="107">
        <f aca="true" t="shared" si="73" ref="BH256:BH262">IF(U256="sníž. přenesená",N256,0)</f>
        <v>0</v>
      </c>
      <c r="BI256" s="107">
        <f aca="true" t="shared" si="74" ref="BI256:BI262">IF(U256="nulová",N256,0)</f>
        <v>0</v>
      </c>
      <c r="BJ256" s="7" t="s">
        <v>80</v>
      </c>
      <c r="BK256" s="107">
        <f aca="true" t="shared" si="75" ref="BK256:BK262">ROUND(L256*K256,2)</f>
        <v>0</v>
      </c>
      <c r="BL256" s="7" t="s">
        <v>104</v>
      </c>
      <c r="BM256" s="7" t="s">
        <v>475</v>
      </c>
    </row>
    <row r="257" spans="2:65" s="16" customFormat="1" ht="20.45" customHeight="1">
      <c r="B257" s="62"/>
      <c r="C257" s="108">
        <v>90</v>
      </c>
      <c r="D257" s="108" t="s">
        <v>105</v>
      </c>
      <c r="E257" s="109" t="s">
        <v>370</v>
      </c>
      <c r="F257" s="618" t="s">
        <v>371</v>
      </c>
      <c r="G257" s="619"/>
      <c r="H257" s="619"/>
      <c r="I257" s="619"/>
      <c r="J257" s="110" t="s">
        <v>113</v>
      </c>
      <c r="K257" s="111">
        <v>48.69</v>
      </c>
      <c r="L257" s="620">
        <v>0</v>
      </c>
      <c r="M257" s="619"/>
      <c r="N257" s="621">
        <f t="shared" si="66"/>
        <v>0</v>
      </c>
      <c r="O257" s="622"/>
      <c r="P257" s="622"/>
      <c r="Q257" s="622"/>
      <c r="R257" s="64"/>
      <c r="T257" s="103" t="s">
        <v>17</v>
      </c>
      <c r="U257" s="104" t="s">
        <v>33</v>
      </c>
      <c r="V257" s="18"/>
      <c r="W257" s="105">
        <f t="shared" si="67"/>
        <v>0</v>
      </c>
      <c r="X257" s="105">
        <v>0</v>
      </c>
      <c r="Y257" s="105">
        <f t="shared" si="68"/>
        <v>0</v>
      </c>
      <c r="Z257" s="105">
        <v>0</v>
      </c>
      <c r="AA257" s="106">
        <f t="shared" si="69"/>
        <v>0</v>
      </c>
      <c r="AR257" s="7" t="s">
        <v>128</v>
      </c>
      <c r="AT257" s="7" t="s">
        <v>105</v>
      </c>
      <c r="AU257" s="7" t="s">
        <v>80</v>
      </c>
      <c r="AY257" s="7" t="s">
        <v>100</v>
      </c>
      <c r="BE257" s="107">
        <f t="shared" si="70"/>
        <v>0</v>
      </c>
      <c r="BF257" s="107">
        <f t="shared" si="71"/>
        <v>0</v>
      </c>
      <c r="BG257" s="107">
        <f t="shared" si="72"/>
        <v>0</v>
      </c>
      <c r="BH257" s="107">
        <f t="shared" si="73"/>
        <v>0</v>
      </c>
      <c r="BI257" s="107">
        <f t="shared" si="74"/>
        <v>0</v>
      </c>
      <c r="BJ257" s="7" t="s">
        <v>80</v>
      </c>
      <c r="BK257" s="107">
        <f t="shared" si="75"/>
        <v>0</v>
      </c>
      <c r="BL257" s="7" t="s">
        <v>104</v>
      </c>
      <c r="BM257" s="7" t="s">
        <v>476</v>
      </c>
    </row>
    <row r="258" spans="2:65" s="16" customFormat="1" ht="20.45" customHeight="1">
      <c r="B258" s="62"/>
      <c r="C258" s="108">
        <v>91</v>
      </c>
      <c r="D258" s="108" t="s">
        <v>105</v>
      </c>
      <c r="E258" s="109" t="s">
        <v>373</v>
      </c>
      <c r="F258" s="618" t="s">
        <v>374</v>
      </c>
      <c r="G258" s="619"/>
      <c r="H258" s="619"/>
      <c r="I258" s="619"/>
      <c r="J258" s="110" t="s">
        <v>113</v>
      </c>
      <c r="K258" s="111">
        <v>16.23</v>
      </c>
      <c r="L258" s="620">
        <v>0</v>
      </c>
      <c r="M258" s="619"/>
      <c r="N258" s="621">
        <f t="shared" si="66"/>
        <v>0</v>
      </c>
      <c r="O258" s="622"/>
      <c r="P258" s="622"/>
      <c r="Q258" s="622"/>
      <c r="R258" s="64"/>
      <c r="T258" s="103" t="s">
        <v>17</v>
      </c>
      <c r="U258" s="104" t="s">
        <v>33</v>
      </c>
      <c r="V258" s="18"/>
      <c r="W258" s="105">
        <f t="shared" si="67"/>
        <v>0</v>
      </c>
      <c r="X258" s="105">
        <v>0</v>
      </c>
      <c r="Y258" s="105">
        <f t="shared" si="68"/>
        <v>0</v>
      </c>
      <c r="Z258" s="105">
        <v>0</v>
      </c>
      <c r="AA258" s="106">
        <f t="shared" si="69"/>
        <v>0</v>
      </c>
      <c r="AR258" s="7" t="s">
        <v>128</v>
      </c>
      <c r="AT258" s="7" t="s">
        <v>105</v>
      </c>
      <c r="AU258" s="7" t="s">
        <v>80</v>
      </c>
      <c r="AY258" s="7" t="s">
        <v>100</v>
      </c>
      <c r="BE258" s="107">
        <f t="shared" si="70"/>
        <v>0</v>
      </c>
      <c r="BF258" s="107">
        <f t="shared" si="71"/>
        <v>0</v>
      </c>
      <c r="BG258" s="107">
        <f t="shared" si="72"/>
        <v>0</v>
      </c>
      <c r="BH258" s="107">
        <f t="shared" si="73"/>
        <v>0</v>
      </c>
      <c r="BI258" s="107">
        <f t="shared" si="74"/>
        <v>0</v>
      </c>
      <c r="BJ258" s="7" t="s">
        <v>80</v>
      </c>
      <c r="BK258" s="107">
        <f t="shared" si="75"/>
        <v>0</v>
      </c>
      <c r="BL258" s="7" t="s">
        <v>104</v>
      </c>
      <c r="BM258" s="7" t="s">
        <v>477</v>
      </c>
    </row>
    <row r="259" spans="2:65" s="16" customFormat="1" ht="20.45" customHeight="1">
      <c r="B259" s="62"/>
      <c r="C259" s="108">
        <v>92</v>
      </c>
      <c r="D259" s="108" t="s">
        <v>105</v>
      </c>
      <c r="E259" s="109" t="s">
        <v>376</v>
      </c>
      <c r="F259" s="618" t="s">
        <v>377</v>
      </c>
      <c r="G259" s="619"/>
      <c r="H259" s="619"/>
      <c r="I259" s="619"/>
      <c r="J259" s="110" t="s">
        <v>113</v>
      </c>
      <c r="K259" s="111">
        <v>243.44</v>
      </c>
      <c r="L259" s="620">
        <v>0</v>
      </c>
      <c r="M259" s="619"/>
      <c r="N259" s="621">
        <f t="shared" si="66"/>
        <v>0</v>
      </c>
      <c r="O259" s="622"/>
      <c r="P259" s="622"/>
      <c r="Q259" s="622"/>
      <c r="R259" s="64"/>
      <c r="T259" s="103" t="s">
        <v>17</v>
      </c>
      <c r="U259" s="104" t="s">
        <v>33</v>
      </c>
      <c r="V259" s="18"/>
      <c r="W259" s="105">
        <f t="shared" si="67"/>
        <v>0</v>
      </c>
      <c r="X259" s="105">
        <v>0</v>
      </c>
      <c r="Y259" s="105">
        <f t="shared" si="68"/>
        <v>0</v>
      </c>
      <c r="Z259" s="105">
        <v>0</v>
      </c>
      <c r="AA259" s="106">
        <f t="shared" si="69"/>
        <v>0</v>
      </c>
      <c r="AR259" s="7" t="s">
        <v>128</v>
      </c>
      <c r="AT259" s="7" t="s">
        <v>105</v>
      </c>
      <c r="AU259" s="7" t="s">
        <v>80</v>
      </c>
      <c r="AY259" s="7" t="s">
        <v>100</v>
      </c>
      <c r="BE259" s="107">
        <f t="shared" si="70"/>
        <v>0</v>
      </c>
      <c r="BF259" s="107">
        <f t="shared" si="71"/>
        <v>0</v>
      </c>
      <c r="BG259" s="107">
        <f t="shared" si="72"/>
        <v>0</v>
      </c>
      <c r="BH259" s="107">
        <f t="shared" si="73"/>
        <v>0</v>
      </c>
      <c r="BI259" s="107">
        <f t="shared" si="74"/>
        <v>0</v>
      </c>
      <c r="BJ259" s="7" t="s">
        <v>80</v>
      </c>
      <c r="BK259" s="107">
        <f t="shared" si="75"/>
        <v>0</v>
      </c>
      <c r="BL259" s="7" t="s">
        <v>104</v>
      </c>
      <c r="BM259" s="7" t="s">
        <v>478</v>
      </c>
    </row>
    <row r="260" spans="2:65" s="16" customFormat="1" ht="20.45" customHeight="1">
      <c r="B260" s="62"/>
      <c r="C260" s="108">
        <v>93</v>
      </c>
      <c r="D260" s="108" t="s">
        <v>105</v>
      </c>
      <c r="E260" s="109" t="s">
        <v>379</v>
      </c>
      <c r="F260" s="618" t="s">
        <v>380</v>
      </c>
      <c r="G260" s="619"/>
      <c r="H260" s="619"/>
      <c r="I260" s="619"/>
      <c r="J260" s="110" t="s">
        <v>113</v>
      </c>
      <c r="K260" s="111">
        <v>16.23</v>
      </c>
      <c r="L260" s="620">
        <v>0</v>
      </c>
      <c r="M260" s="619"/>
      <c r="N260" s="621">
        <f t="shared" si="66"/>
        <v>0</v>
      </c>
      <c r="O260" s="622"/>
      <c r="P260" s="622"/>
      <c r="Q260" s="622"/>
      <c r="R260" s="64"/>
      <c r="T260" s="103" t="s">
        <v>17</v>
      </c>
      <c r="U260" s="104" t="s">
        <v>33</v>
      </c>
      <c r="V260" s="18"/>
      <c r="W260" s="105">
        <f t="shared" si="67"/>
        <v>0</v>
      </c>
      <c r="X260" s="105">
        <v>0</v>
      </c>
      <c r="Y260" s="105">
        <f t="shared" si="68"/>
        <v>0</v>
      </c>
      <c r="Z260" s="105">
        <v>0</v>
      </c>
      <c r="AA260" s="106">
        <f t="shared" si="69"/>
        <v>0</v>
      </c>
      <c r="AR260" s="7" t="s">
        <v>128</v>
      </c>
      <c r="AT260" s="7" t="s">
        <v>105</v>
      </c>
      <c r="AU260" s="7" t="s">
        <v>80</v>
      </c>
      <c r="AY260" s="7" t="s">
        <v>100</v>
      </c>
      <c r="BE260" s="107">
        <f t="shared" si="70"/>
        <v>0</v>
      </c>
      <c r="BF260" s="107">
        <f t="shared" si="71"/>
        <v>0</v>
      </c>
      <c r="BG260" s="107">
        <f t="shared" si="72"/>
        <v>0</v>
      </c>
      <c r="BH260" s="107">
        <f t="shared" si="73"/>
        <v>0</v>
      </c>
      <c r="BI260" s="107">
        <f t="shared" si="74"/>
        <v>0</v>
      </c>
      <c r="BJ260" s="7" t="s">
        <v>80</v>
      </c>
      <c r="BK260" s="107">
        <f t="shared" si="75"/>
        <v>0</v>
      </c>
      <c r="BL260" s="7" t="s">
        <v>104</v>
      </c>
      <c r="BM260" s="7" t="s">
        <v>479</v>
      </c>
    </row>
    <row r="261" spans="2:65" s="16" customFormat="1" ht="28.9" customHeight="1">
      <c r="B261" s="62"/>
      <c r="C261" s="108">
        <v>94</v>
      </c>
      <c r="D261" s="108" t="s">
        <v>105</v>
      </c>
      <c r="E261" s="109" t="s">
        <v>382</v>
      </c>
      <c r="F261" s="618" t="s">
        <v>383</v>
      </c>
      <c r="G261" s="619"/>
      <c r="H261" s="619"/>
      <c r="I261" s="619"/>
      <c r="J261" s="110" t="s">
        <v>113</v>
      </c>
      <c r="K261" s="111">
        <v>162.29</v>
      </c>
      <c r="L261" s="620">
        <v>0</v>
      </c>
      <c r="M261" s="619"/>
      <c r="N261" s="621">
        <f t="shared" si="66"/>
        <v>0</v>
      </c>
      <c r="O261" s="622"/>
      <c r="P261" s="622"/>
      <c r="Q261" s="622"/>
      <c r="R261" s="64"/>
      <c r="T261" s="103" t="s">
        <v>17</v>
      </c>
      <c r="U261" s="104" t="s">
        <v>33</v>
      </c>
      <c r="V261" s="18"/>
      <c r="W261" s="105">
        <f t="shared" si="67"/>
        <v>0</v>
      </c>
      <c r="X261" s="105">
        <v>0</v>
      </c>
      <c r="Y261" s="105">
        <f t="shared" si="68"/>
        <v>0</v>
      </c>
      <c r="Z261" s="105">
        <v>0</v>
      </c>
      <c r="AA261" s="106">
        <f t="shared" si="69"/>
        <v>0</v>
      </c>
      <c r="AR261" s="7" t="s">
        <v>128</v>
      </c>
      <c r="AT261" s="7" t="s">
        <v>105</v>
      </c>
      <c r="AU261" s="7" t="s">
        <v>80</v>
      </c>
      <c r="AY261" s="7" t="s">
        <v>100</v>
      </c>
      <c r="BE261" s="107">
        <f t="shared" si="70"/>
        <v>0</v>
      </c>
      <c r="BF261" s="107">
        <f t="shared" si="71"/>
        <v>0</v>
      </c>
      <c r="BG261" s="107">
        <f t="shared" si="72"/>
        <v>0</v>
      </c>
      <c r="BH261" s="107">
        <f t="shared" si="73"/>
        <v>0</v>
      </c>
      <c r="BI261" s="107">
        <f t="shared" si="74"/>
        <v>0</v>
      </c>
      <c r="BJ261" s="7" t="s">
        <v>80</v>
      </c>
      <c r="BK261" s="107">
        <f t="shared" si="75"/>
        <v>0</v>
      </c>
      <c r="BL261" s="7" t="s">
        <v>104</v>
      </c>
      <c r="BM261" s="7" t="s">
        <v>480</v>
      </c>
    </row>
    <row r="262" spans="2:65" s="16" customFormat="1" ht="20.45" customHeight="1">
      <c r="B262" s="62"/>
      <c r="C262" s="108">
        <v>95</v>
      </c>
      <c r="D262" s="108" t="s">
        <v>105</v>
      </c>
      <c r="E262" s="109" t="s">
        <v>385</v>
      </c>
      <c r="F262" s="618" t="s">
        <v>386</v>
      </c>
      <c r="G262" s="619"/>
      <c r="H262" s="619"/>
      <c r="I262" s="619"/>
      <c r="J262" s="110" t="s">
        <v>113</v>
      </c>
      <c r="K262" s="111">
        <v>16.23</v>
      </c>
      <c r="L262" s="620">
        <v>0</v>
      </c>
      <c r="M262" s="619"/>
      <c r="N262" s="621">
        <f t="shared" si="66"/>
        <v>0</v>
      </c>
      <c r="O262" s="622"/>
      <c r="P262" s="622"/>
      <c r="Q262" s="622"/>
      <c r="R262" s="64"/>
      <c r="T262" s="103" t="s">
        <v>17</v>
      </c>
      <c r="U262" s="104" t="s">
        <v>33</v>
      </c>
      <c r="V262" s="18"/>
      <c r="W262" s="105">
        <f t="shared" si="67"/>
        <v>0</v>
      </c>
      <c r="X262" s="105">
        <v>0</v>
      </c>
      <c r="Y262" s="105">
        <f t="shared" si="68"/>
        <v>0</v>
      </c>
      <c r="Z262" s="105">
        <v>0</v>
      </c>
      <c r="AA262" s="106">
        <f t="shared" si="69"/>
        <v>0</v>
      </c>
      <c r="AR262" s="7" t="s">
        <v>128</v>
      </c>
      <c r="AT262" s="7" t="s">
        <v>105</v>
      </c>
      <c r="AU262" s="7" t="s">
        <v>80</v>
      </c>
      <c r="AY262" s="7" t="s">
        <v>100</v>
      </c>
      <c r="BE262" s="107">
        <f t="shared" si="70"/>
        <v>0</v>
      </c>
      <c r="BF262" s="107">
        <f t="shared" si="71"/>
        <v>0</v>
      </c>
      <c r="BG262" s="107">
        <f t="shared" si="72"/>
        <v>0</v>
      </c>
      <c r="BH262" s="107">
        <f t="shared" si="73"/>
        <v>0</v>
      </c>
      <c r="BI262" s="107">
        <f t="shared" si="74"/>
        <v>0</v>
      </c>
      <c r="BJ262" s="7" t="s">
        <v>80</v>
      </c>
      <c r="BK262" s="107">
        <f t="shared" si="75"/>
        <v>0</v>
      </c>
      <c r="BL262" s="7" t="s">
        <v>104</v>
      </c>
      <c r="BM262" s="7" t="s">
        <v>481</v>
      </c>
    </row>
    <row r="263" spans="2:18" s="16" customFormat="1" ht="6.95" customHeight="1">
      <c r="B263" s="42"/>
      <c r="C263" s="43"/>
      <c r="D263" s="43"/>
      <c r="E263" s="43"/>
      <c r="F263" s="43"/>
      <c r="G263" s="43"/>
      <c r="H263" s="43"/>
      <c r="I263" s="43"/>
      <c r="J263" s="43"/>
      <c r="K263" s="43"/>
      <c r="L263" s="43"/>
      <c r="M263" s="43"/>
      <c r="N263" s="43"/>
      <c r="O263" s="43"/>
      <c r="P263" s="43"/>
      <c r="Q263" s="43"/>
      <c r="R263" s="44"/>
    </row>
  </sheetData>
  <mergeCells count="400">
    <mergeCell ref="O9:P9"/>
    <mergeCell ref="O11:P11"/>
    <mergeCell ref="O12:P12"/>
    <mergeCell ref="O14:P14"/>
    <mergeCell ref="E15:L15"/>
    <mergeCell ref="O15:P15"/>
    <mergeCell ref="H1:K1"/>
    <mergeCell ref="C2:Q2"/>
    <mergeCell ref="S2:AC2"/>
    <mergeCell ref="C4:Q4"/>
    <mergeCell ref="F6:P6"/>
    <mergeCell ref="F7:P7"/>
    <mergeCell ref="M28:P28"/>
    <mergeCell ref="M30:P30"/>
    <mergeCell ref="H32:J32"/>
    <mergeCell ref="M32:P32"/>
    <mergeCell ref="H33:J33"/>
    <mergeCell ref="M33:P33"/>
    <mergeCell ref="O17:P17"/>
    <mergeCell ref="O18:P18"/>
    <mergeCell ref="O20:P20"/>
    <mergeCell ref="O21:P21"/>
    <mergeCell ref="E24:L24"/>
    <mergeCell ref="M27:P27"/>
    <mergeCell ref="L38:P38"/>
    <mergeCell ref="C76:Q76"/>
    <mergeCell ref="F78:P78"/>
    <mergeCell ref="F79:P79"/>
    <mergeCell ref="M81:P81"/>
    <mergeCell ref="M83:Q83"/>
    <mergeCell ref="H34:J34"/>
    <mergeCell ref="M34:P34"/>
    <mergeCell ref="H35:J35"/>
    <mergeCell ref="M35:P35"/>
    <mergeCell ref="H36:J36"/>
    <mergeCell ref="M36:P36"/>
    <mergeCell ref="N90:Q90"/>
    <mergeCell ref="N91:Q91"/>
    <mergeCell ref="N92:Q92"/>
    <mergeCell ref="N93:Q93"/>
    <mergeCell ref="N94:Q94"/>
    <mergeCell ref="N95:Q95"/>
    <mergeCell ref="M84:Q84"/>
    <mergeCell ref="C86:G86"/>
    <mergeCell ref="N86:Q86"/>
    <mergeCell ref="N88:Q88"/>
    <mergeCell ref="N89:Q89"/>
    <mergeCell ref="N102:Q102"/>
    <mergeCell ref="N103:Q103"/>
    <mergeCell ref="N104:Q104"/>
    <mergeCell ref="N105:Q105"/>
    <mergeCell ref="N106:Q106"/>
    <mergeCell ref="N107:Q107"/>
    <mergeCell ref="N96:Q96"/>
    <mergeCell ref="N97:Q97"/>
    <mergeCell ref="N98:Q98"/>
    <mergeCell ref="N99:Q99"/>
    <mergeCell ref="N100:Q100"/>
    <mergeCell ref="N101:Q101"/>
    <mergeCell ref="N114:Q114"/>
    <mergeCell ref="N116:Q116"/>
    <mergeCell ref="D117:H117"/>
    <mergeCell ref="N117:Q117"/>
    <mergeCell ref="D118:H118"/>
    <mergeCell ref="N118:Q118"/>
    <mergeCell ref="N108:Q108"/>
    <mergeCell ref="N109:Q109"/>
    <mergeCell ref="N110:Q110"/>
    <mergeCell ref="N111:Q111"/>
    <mergeCell ref="N112:Q112"/>
    <mergeCell ref="N113:Q113"/>
    <mergeCell ref="N122:Q122"/>
    <mergeCell ref="L124:Q124"/>
    <mergeCell ref="C130:Q130"/>
    <mergeCell ref="F132:P132"/>
    <mergeCell ref="F133:P133"/>
    <mergeCell ref="M135:P135"/>
    <mergeCell ref="D119:H119"/>
    <mergeCell ref="N119:Q119"/>
    <mergeCell ref="D120:H120"/>
    <mergeCell ref="N120:Q120"/>
    <mergeCell ref="D121:H121"/>
    <mergeCell ref="N121:Q121"/>
    <mergeCell ref="F144:I144"/>
    <mergeCell ref="L144:M144"/>
    <mergeCell ref="N144:Q144"/>
    <mergeCell ref="F145:I145"/>
    <mergeCell ref="L145:M145"/>
    <mergeCell ref="N145:Q145"/>
    <mergeCell ref="N142:Q142"/>
    <mergeCell ref="N143:Q143"/>
    <mergeCell ref="M137:Q137"/>
    <mergeCell ref="M138:Q138"/>
    <mergeCell ref="F140:I140"/>
    <mergeCell ref="L140:M140"/>
    <mergeCell ref="N140:Q140"/>
    <mergeCell ref="N141:Q141"/>
    <mergeCell ref="F148:I148"/>
    <mergeCell ref="L148:M148"/>
    <mergeCell ref="N148:Q148"/>
    <mergeCell ref="F149:I149"/>
    <mergeCell ref="L149:M149"/>
    <mergeCell ref="N149:Q149"/>
    <mergeCell ref="F146:I146"/>
    <mergeCell ref="L146:M146"/>
    <mergeCell ref="N146:Q146"/>
    <mergeCell ref="F147:I147"/>
    <mergeCell ref="L147:M147"/>
    <mergeCell ref="N147:Q147"/>
    <mergeCell ref="F152:I152"/>
    <mergeCell ref="L152:M152"/>
    <mergeCell ref="N152:Q152"/>
    <mergeCell ref="F153:I153"/>
    <mergeCell ref="L153:M153"/>
    <mergeCell ref="N153:Q153"/>
    <mergeCell ref="F150:I150"/>
    <mergeCell ref="L150:M150"/>
    <mergeCell ref="N150:Q150"/>
    <mergeCell ref="F151:I151"/>
    <mergeCell ref="L151:M151"/>
    <mergeCell ref="N151:Q151"/>
    <mergeCell ref="F157:I157"/>
    <mergeCell ref="L157:M157"/>
    <mergeCell ref="N157:Q157"/>
    <mergeCell ref="F158:I158"/>
    <mergeCell ref="L158:M158"/>
    <mergeCell ref="N158:Q158"/>
    <mergeCell ref="N154:Q154"/>
    <mergeCell ref="F155:I155"/>
    <mergeCell ref="L155:M155"/>
    <mergeCell ref="N155:Q155"/>
    <mergeCell ref="F156:I156"/>
    <mergeCell ref="L156:M156"/>
    <mergeCell ref="N156:Q156"/>
    <mergeCell ref="F162:I162"/>
    <mergeCell ref="L162:M162"/>
    <mergeCell ref="N162:Q162"/>
    <mergeCell ref="N163:Q163"/>
    <mergeCell ref="F164:I164"/>
    <mergeCell ref="L164:M164"/>
    <mergeCell ref="N164:Q164"/>
    <mergeCell ref="F159:I159"/>
    <mergeCell ref="L159:M159"/>
    <mergeCell ref="N159:Q159"/>
    <mergeCell ref="N160:Q160"/>
    <mergeCell ref="F161:I161"/>
    <mergeCell ref="L161:M161"/>
    <mergeCell ref="N161:Q161"/>
    <mergeCell ref="F167:I167"/>
    <mergeCell ref="L167:M167"/>
    <mergeCell ref="N167:Q167"/>
    <mergeCell ref="F168:I168"/>
    <mergeCell ref="L168:M168"/>
    <mergeCell ref="N168:Q168"/>
    <mergeCell ref="F165:I165"/>
    <mergeCell ref="L165:M165"/>
    <mergeCell ref="N165:Q165"/>
    <mergeCell ref="F166:I166"/>
    <mergeCell ref="L166:M166"/>
    <mergeCell ref="N166:Q166"/>
    <mergeCell ref="N171:Q171"/>
    <mergeCell ref="F172:I172"/>
    <mergeCell ref="L172:M172"/>
    <mergeCell ref="N172:Q172"/>
    <mergeCell ref="F173:I173"/>
    <mergeCell ref="L173:M173"/>
    <mergeCell ref="N173:Q173"/>
    <mergeCell ref="F169:I169"/>
    <mergeCell ref="L169:M169"/>
    <mergeCell ref="N169:Q169"/>
    <mergeCell ref="F170:I170"/>
    <mergeCell ref="L170:M170"/>
    <mergeCell ref="N170:Q170"/>
    <mergeCell ref="N176:Q176"/>
    <mergeCell ref="F177:I177"/>
    <mergeCell ref="L177:M177"/>
    <mergeCell ref="N177:Q177"/>
    <mergeCell ref="N178:Q178"/>
    <mergeCell ref="F179:I179"/>
    <mergeCell ref="L179:M179"/>
    <mergeCell ref="N179:Q179"/>
    <mergeCell ref="F174:I174"/>
    <mergeCell ref="L174:M174"/>
    <mergeCell ref="N174:Q174"/>
    <mergeCell ref="F175:I175"/>
    <mergeCell ref="L175:M175"/>
    <mergeCell ref="N175:Q175"/>
    <mergeCell ref="F184:I184"/>
    <mergeCell ref="L184:M184"/>
    <mergeCell ref="N184:Q184"/>
    <mergeCell ref="F185:I185"/>
    <mergeCell ref="L185:M185"/>
    <mergeCell ref="N185:Q185"/>
    <mergeCell ref="N180:Q180"/>
    <mergeCell ref="F181:I181"/>
    <mergeCell ref="L181:M181"/>
    <mergeCell ref="N181:Q181"/>
    <mergeCell ref="N182:Q182"/>
    <mergeCell ref="F183:I183"/>
    <mergeCell ref="L183:M183"/>
    <mergeCell ref="N183:Q183"/>
    <mergeCell ref="F188:I188"/>
    <mergeCell ref="L188:M188"/>
    <mergeCell ref="N188:Q188"/>
    <mergeCell ref="N189:Q189"/>
    <mergeCell ref="F190:I190"/>
    <mergeCell ref="L190:M190"/>
    <mergeCell ref="N190:Q190"/>
    <mergeCell ref="F186:I186"/>
    <mergeCell ref="L186:M186"/>
    <mergeCell ref="N186:Q186"/>
    <mergeCell ref="F187:I187"/>
    <mergeCell ref="L187:M187"/>
    <mergeCell ref="N187:Q187"/>
    <mergeCell ref="F193:I193"/>
    <mergeCell ref="L193:M193"/>
    <mergeCell ref="N193:Q193"/>
    <mergeCell ref="F194:I194"/>
    <mergeCell ref="L194:M194"/>
    <mergeCell ref="N194:Q194"/>
    <mergeCell ref="F191:I191"/>
    <mergeCell ref="L191:M191"/>
    <mergeCell ref="N191:Q191"/>
    <mergeCell ref="F192:I192"/>
    <mergeCell ref="L192:M192"/>
    <mergeCell ref="N192:Q192"/>
    <mergeCell ref="F197:I197"/>
    <mergeCell ref="L197:M197"/>
    <mergeCell ref="N197:Q197"/>
    <mergeCell ref="F198:I198"/>
    <mergeCell ref="L198:M198"/>
    <mergeCell ref="N198:Q198"/>
    <mergeCell ref="F195:I195"/>
    <mergeCell ref="L195:M195"/>
    <mergeCell ref="N195:Q195"/>
    <mergeCell ref="F196:I196"/>
    <mergeCell ref="L196:M196"/>
    <mergeCell ref="N196:Q196"/>
    <mergeCell ref="N202:Q202"/>
    <mergeCell ref="N203:Q203"/>
    <mergeCell ref="F204:I204"/>
    <mergeCell ref="L204:M204"/>
    <mergeCell ref="N204:Q204"/>
    <mergeCell ref="F205:I205"/>
    <mergeCell ref="L205:M205"/>
    <mergeCell ref="N205:Q205"/>
    <mergeCell ref="F199:I199"/>
    <mergeCell ref="L199:M199"/>
    <mergeCell ref="N199:Q199"/>
    <mergeCell ref="N200:Q200"/>
    <mergeCell ref="F201:I201"/>
    <mergeCell ref="L201:M201"/>
    <mergeCell ref="N201:Q201"/>
    <mergeCell ref="F209:I209"/>
    <mergeCell ref="L209:M209"/>
    <mergeCell ref="N209:Q209"/>
    <mergeCell ref="F210:I210"/>
    <mergeCell ref="L210:M210"/>
    <mergeCell ref="N210:Q210"/>
    <mergeCell ref="N206:Q206"/>
    <mergeCell ref="F207:I207"/>
    <mergeCell ref="L207:M207"/>
    <mergeCell ref="N207:Q207"/>
    <mergeCell ref="F208:I208"/>
    <mergeCell ref="L208:M208"/>
    <mergeCell ref="N208:Q208"/>
    <mergeCell ref="N214:Q214"/>
    <mergeCell ref="F215:I215"/>
    <mergeCell ref="L215:M215"/>
    <mergeCell ref="N215:Q215"/>
    <mergeCell ref="F211:I211"/>
    <mergeCell ref="L211:M211"/>
    <mergeCell ref="N211:Q211"/>
    <mergeCell ref="N212:Q212"/>
    <mergeCell ref="F213:I213"/>
    <mergeCell ref="L213:M213"/>
    <mergeCell ref="N213:Q213"/>
    <mergeCell ref="F218:I218"/>
    <mergeCell ref="L218:M218"/>
    <mergeCell ref="N218:Q218"/>
    <mergeCell ref="F219:I219"/>
    <mergeCell ref="L219:M219"/>
    <mergeCell ref="N219:Q219"/>
    <mergeCell ref="F216:I216"/>
    <mergeCell ref="L216:M216"/>
    <mergeCell ref="N216:Q216"/>
    <mergeCell ref="F217:I217"/>
    <mergeCell ref="L217:M217"/>
    <mergeCell ref="N217:Q217"/>
    <mergeCell ref="F223:I223"/>
    <mergeCell ref="L223:M223"/>
    <mergeCell ref="N223:Q223"/>
    <mergeCell ref="F224:I224"/>
    <mergeCell ref="L224:M224"/>
    <mergeCell ref="N224:Q224"/>
    <mergeCell ref="F220:I220"/>
    <mergeCell ref="L220:M220"/>
    <mergeCell ref="N220:Q220"/>
    <mergeCell ref="N221:Q221"/>
    <mergeCell ref="F222:I222"/>
    <mergeCell ref="L222:M222"/>
    <mergeCell ref="N222:Q222"/>
    <mergeCell ref="F227:I227"/>
    <mergeCell ref="L227:M227"/>
    <mergeCell ref="N227:Q227"/>
    <mergeCell ref="F228:I228"/>
    <mergeCell ref="L228:M228"/>
    <mergeCell ref="N228:Q228"/>
    <mergeCell ref="F225:I225"/>
    <mergeCell ref="L225:M225"/>
    <mergeCell ref="N225:Q225"/>
    <mergeCell ref="F226:I226"/>
    <mergeCell ref="L226:M226"/>
    <mergeCell ref="N226:Q226"/>
    <mergeCell ref="N231:Q231"/>
    <mergeCell ref="F232:I232"/>
    <mergeCell ref="L232:M232"/>
    <mergeCell ref="N232:Q232"/>
    <mergeCell ref="F233:I233"/>
    <mergeCell ref="L233:M233"/>
    <mergeCell ref="N233:Q233"/>
    <mergeCell ref="F229:I229"/>
    <mergeCell ref="L229:M229"/>
    <mergeCell ref="N229:Q229"/>
    <mergeCell ref="F230:I230"/>
    <mergeCell ref="L230:M230"/>
    <mergeCell ref="N230:Q230"/>
    <mergeCell ref="N236:Q236"/>
    <mergeCell ref="F237:I237"/>
    <mergeCell ref="L237:M237"/>
    <mergeCell ref="N237:Q237"/>
    <mergeCell ref="N238:Q238"/>
    <mergeCell ref="F239:I239"/>
    <mergeCell ref="L239:M239"/>
    <mergeCell ref="N239:Q239"/>
    <mergeCell ref="F234:I234"/>
    <mergeCell ref="L234:M234"/>
    <mergeCell ref="N234:Q234"/>
    <mergeCell ref="F235:I235"/>
    <mergeCell ref="L235:M235"/>
    <mergeCell ref="N235:Q235"/>
    <mergeCell ref="N242:Q242"/>
    <mergeCell ref="F246:I246"/>
    <mergeCell ref="L246:M246"/>
    <mergeCell ref="N246:Q246"/>
    <mergeCell ref="F247:I247"/>
    <mergeCell ref="L247:M247"/>
    <mergeCell ref="N247:Q247"/>
    <mergeCell ref="F240:I240"/>
    <mergeCell ref="L240:M240"/>
    <mergeCell ref="N240:Q240"/>
    <mergeCell ref="F241:I241"/>
    <mergeCell ref="L241:M241"/>
    <mergeCell ref="N241:Q241"/>
    <mergeCell ref="F243:I243"/>
    <mergeCell ref="L243:M243"/>
    <mergeCell ref="N243:Q243"/>
    <mergeCell ref="F244:I244"/>
    <mergeCell ref="L244:M244"/>
    <mergeCell ref="N244:Q244"/>
    <mergeCell ref="F245:I245"/>
    <mergeCell ref="L245:M245"/>
    <mergeCell ref="N245:Q245"/>
    <mergeCell ref="N257:Q257"/>
    <mergeCell ref="N253:Q253"/>
    <mergeCell ref="F254:I254"/>
    <mergeCell ref="L254:M254"/>
    <mergeCell ref="N254:Q254"/>
    <mergeCell ref="F249:I249"/>
    <mergeCell ref="L249:M249"/>
    <mergeCell ref="N249:Q249"/>
    <mergeCell ref="N250:Q250"/>
    <mergeCell ref="N251:Q251"/>
    <mergeCell ref="F252:I252"/>
    <mergeCell ref="L252:M252"/>
    <mergeCell ref="N252:Q252"/>
    <mergeCell ref="F248:I248"/>
    <mergeCell ref="L248:M248"/>
    <mergeCell ref="N248:Q248"/>
    <mergeCell ref="F262:I262"/>
    <mergeCell ref="L262:M262"/>
    <mergeCell ref="N262:Q262"/>
    <mergeCell ref="F260:I260"/>
    <mergeCell ref="L260:M260"/>
    <mergeCell ref="N260:Q260"/>
    <mergeCell ref="F261:I261"/>
    <mergeCell ref="L261:M261"/>
    <mergeCell ref="N261:Q261"/>
    <mergeCell ref="F258:I258"/>
    <mergeCell ref="L258:M258"/>
    <mergeCell ref="N258:Q258"/>
    <mergeCell ref="F259:I259"/>
    <mergeCell ref="L259:M259"/>
    <mergeCell ref="N259:Q259"/>
    <mergeCell ref="N255:Q255"/>
    <mergeCell ref="F256:I256"/>
    <mergeCell ref="L256:M256"/>
    <mergeCell ref="N256:Q256"/>
    <mergeCell ref="F257:I257"/>
    <mergeCell ref="L257:M257"/>
  </mergeCells>
  <dataValidations count="22">
    <dataValidation type="list" allowBlank="1" showInputMessage="1" showErrorMessage="1" error="Povoleny jsou hodnoty základní, snížená, zákl. přenesená, sníž. přenesená, nulová." sqref="U65794:U65799 JQ65794:JQ65799 TM65794:TM65799 ADI65794:ADI65799 ANE65794:ANE65799 AXA65794:AXA65799 BGW65794:BGW65799 BQS65794:BQS65799 CAO65794:CAO65799 CKK65794:CKK65799 CUG65794:CUG65799 DEC65794:DEC65799 DNY65794:DNY65799 DXU65794:DXU65799 EHQ65794:EHQ65799 ERM65794:ERM65799 FBI65794:FBI65799 FLE65794:FLE65799 FVA65794:FVA65799 GEW65794:GEW65799 GOS65794:GOS65799 GYO65794:GYO65799 HIK65794:HIK65799 HSG65794:HSG65799 ICC65794:ICC65799 ILY65794:ILY65799 IVU65794:IVU65799 JFQ65794:JFQ65799 JPM65794:JPM65799 JZI65794:JZI65799 KJE65794:KJE65799 KTA65794:KTA65799 LCW65794:LCW65799 LMS65794:LMS65799 LWO65794:LWO65799 MGK65794:MGK65799 MQG65794:MQG65799 NAC65794:NAC65799 NJY65794:NJY65799 NTU65794:NTU65799 ODQ65794:ODQ65799 ONM65794:ONM65799 OXI65794:OXI65799 PHE65794:PHE65799 PRA65794:PRA65799 QAW65794:QAW65799 QKS65794:QKS65799 QUO65794:QUO65799 REK65794:REK65799 ROG65794:ROG65799 RYC65794:RYC65799 SHY65794:SHY65799 SRU65794:SRU65799 TBQ65794:TBQ65799 TLM65794:TLM65799 TVI65794:TVI65799 UFE65794:UFE65799 UPA65794:UPA65799 UYW65794:UYW65799 VIS65794:VIS65799 VSO65794:VSO65799 WCK65794:WCK65799 WMG65794:WMG65799 WWC65794:WWC65799 U131330:U131335 JQ131330:JQ131335 TM131330:TM131335 ADI131330:ADI131335 ANE131330:ANE131335 AXA131330:AXA131335 BGW131330:BGW131335 BQS131330:BQS131335 CAO131330:CAO131335 CKK131330:CKK131335 CUG131330:CUG131335 DEC131330:DEC131335 DNY131330:DNY131335 DXU131330:DXU131335 EHQ131330:EHQ131335 ERM131330:ERM131335 FBI131330:FBI131335 FLE131330:FLE131335 FVA131330:FVA131335 GEW131330:GEW131335 GOS131330:GOS131335 GYO131330:GYO131335 HIK131330:HIK131335 HSG131330:HSG131335 ICC131330:ICC131335 ILY131330:ILY131335 IVU131330:IVU131335 JFQ131330:JFQ131335 JPM131330:JPM131335 JZI131330:JZI131335 KJE131330:KJE131335 KTA131330:KTA131335 LCW131330:LCW131335 LMS131330:LMS131335 LWO131330:LWO131335 MGK131330:MGK131335">
      <formula1>"základní,snížená,zákl. přenesená,sníž. přenesená,nulová"</formula1>
    </dataValidation>
    <dataValidation type="list" allowBlank="1" showInputMessage="1" showErrorMessage="1" error="Povoleny jsou hodnoty základní, snížená, zákl. přenesená, sníž. přenesená, nulová." sqref="MQG131330:MQG131335 NAC131330:NAC131335 NJY131330:NJY131335 NTU131330:NTU131335 ODQ131330:ODQ131335 ONM131330:ONM131335 OXI131330:OXI131335 PHE131330:PHE131335 PRA131330:PRA131335 QAW131330:QAW131335 QKS131330:QKS131335 QUO131330:QUO131335 REK131330:REK131335 ROG131330:ROG131335 RYC131330:RYC131335 SHY131330:SHY131335 SRU131330:SRU131335 TBQ131330:TBQ131335 TLM131330:TLM131335 TVI131330:TVI131335 UFE131330:UFE131335 UPA131330:UPA131335 UYW131330:UYW131335 VIS131330:VIS131335 VSO131330:VSO131335 WCK131330:WCK131335 WMG131330:WMG131335 WWC131330:WWC131335 U196866:U196871 JQ196866:JQ196871 TM196866:TM196871 ADI196866:ADI196871 ANE196866:ANE196871 AXA196866:AXA196871 BGW196866:BGW196871 BQS196866:BQS196871 CAO196866:CAO196871 CKK196866:CKK196871 CUG196866:CUG196871 DEC196866:DEC196871 DNY196866:DNY196871 DXU196866:DXU196871 EHQ196866:EHQ196871 ERM196866:ERM196871 FBI196866:FBI196871 FLE196866:FLE196871 FVA196866:FVA196871 GEW196866:GEW196871 GOS196866:GOS196871 GYO196866:GYO196871 HIK196866:HIK196871 HSG196866:HSG196871 ICC196866:ICC196871 ILY196866:ILY196871 IVU196866:IVU196871 JFQ196866:JFQ196871 JPM196866:JPM196871 JZI196866:JZI196871 KJE196866:KJE196871 KTA196866:KTA196871 LCW196866:LCW196871 LMS196866:LMS196871 LWO196866:LWO196871 MGK196866:MGK196871 MQG196866:MQG196871 NAC196866:NAC196871 NJY196866:NJY196871 NTU196866:NTU196871 ODQ196866:ODQ196871 ONM196866:ONM196871 OXI196866:OXI196871 PHE196866:PHE196871 PRA196866:PRA196871 QAW196866:QAW196871 QKS196866:QKS196871 QUO196866:QUO196871 REK196866:REK196871 ROG196866:ROG196871 RYC196866:RYC196871 SHY196866:SHY196871 SRU196866:SRU196871 TBQ196866:TBQ196871 TLM196866:TLM196871 TVI196866:TVI196871 UFE196866:UFE196871 UPA196866:UPA196871 UYW196866:UYW196871 VIS196866:VIS196871 VSO196866:VSO196871 WCK196866:WCK196871 WMG196866:WMG196871 WWC196866:WWC196871 U262402:U262407 JQ262402:JQ262407 TM262402:TM262407 ADI262402:ADI262407 ANE262402:ANE262407 AXA262402:AXA262407 BGW262402:BGW262407 BQS262402:BQS262407">
      <formula1>"základní,snížená,zákl. přenesená,sníž. přenesená,nulová"</formula1>
    </dataValidation>
    <dataValidation type="list" allowBlank="1" showInputMessage="1" showErrorMessage="1" error="Povoleny jsou hodnoty základní, snížená, zákl. přenesená, sníž. přenesená, nulová." sqref="CAO262402:CAO262407 CKK262402:CKK262407 CUG262402:CUG262407 DEC262402:DEC262407 DNY262402:DNY262407 DXU262402:DXU262407 EHQ262402:EHQ262407 ERM262402:ERM262407 FBI262402:FBI262407 FLE262402:FLE262407 FVA262402:FVA262407 GEW262402:GEW262407 GOS262402:GOS262407 GYO262402:GYO262407 HIK262402:HIK262407 HSG262402:HSG262407 ICC262402:ICC262407 ILY262402:ILY262407 IVU262402:IVU262407 JFQ262402:JFQ262407 JPM262402:JPM262407 JZI262402:JZI262407 KJE262402:KJE262407 KTA262402:KTA262407 LCW262402:LCW262407 LMS262402:LMS262407 LWO262402:LWO262407 MGK262402:MGK262407 MQG262402:MQG262407 NAC262402:NAC262407 NJY262402:NJY262407 NTU262402:NTU262407 ODQ262402:ODQ262407 ONM262402:ONM262407 OXI262402:OXI262407 PHE262402:PHE262407 PRA262402:PRA262407 QAW262402:QAW262407 QKS262402:QKS262407 QUO262402:QUO262407 REK262402:REK262407 ROG262402:ROG262407 RYC262402:RYC262407 SHY262402:SHY262407 SRU262402:SRU262407 TBQ262402:TBQ262407 TLM262402:TLM262407 TVI262402:TVI262407 UFE262402:UFE262407 UPA262402:UPA262407 UYW262402:UYW262407 VIS262402:VIS262407 VSO262402:VSO262407 WCK262402:WCK262407 WMG262402:WMG262407 WWC262402:WWC262407 U327938:U327943 JQ327938:JQ327943 TM327938:TM327943 ADI327938:ADI327943 ANE327938:ANE327943 AXA327938:AXA327943 BGW327938:BGW327943 BQS327938:BQS327943 CAO327938:CAO327943 CKK327938:CKK327943 CUG327938:CUG327943 DEC327938:DEC327943 DNY327938:DNY327943 DXU327938:DXU327943 EHQ327938:EHQ327943 ERM327938:ERM327943 FBI327938:FBI327943 FLE327938:FLE327943 FVA327938:FVA327943 GEW327938:GEW327943 GOS327938:GOS327943 GYO327938:GYO327943 HIK327938:HIK327943 HSG327938:HSG327943 ICC327938:ICC327943 ILY327938:ILY327943 IVU327938:IVU327943 JFQ327938:JFQ327943 JPM327938:JPM327943 JZI327938:JZI327943 KJE327938:KJE327943 KTA327938:KTA327943 LCW327938:LCW327943 LMS327938:LMS327943 LWO327938:LWO327943 MGK327938:MGK327943 MQG327938:MQG327943 NAC327938:NAC327943 NJY327938:NJY327943 NTU327938:NTU327943 ODQ327938:ODQ327943 ONM327938:ONM327943 OXI327938:OXI327943 PHE327938:PHE327943">
      <formula1>"základní,snížená,zákl. přenesená,sníž. přenesená,nulová"</formula1>
    </dataValidation>
    <dataValidation type="list" allowBlank="1" showInputMessage="1" showErrorMessage="1" error="Povoleny jsou hodnoty základní, snížená, zákl. přenesená, sníž. přenesená, nulová." sqref="PRA327938:PRA327943 QAW327938:QAW327943 QKS327938:QKS327943 QUO327938:QUO327943 REK327938:REK327943 ROG327938:ROG327943 RYC327938:RYC327943 SHY327938:SHY327943 SRU327938:SRU327943 TBQ327938:TBQ327943 TLM327938:TLM327943 TVI327938:TVI327943 UFE327938:UFE327943 UPA327938:UPA327943 UYW327938:UYW327943 VIS327938:VIS327943 VSO327938:VSO327943 WCK327938:WCK327943 WMG327938:WMG327943 WWC327938:WWC327943 U393474:U393479 JQ393474:JQ393479 TM393474:TM393479 ADI393474:ADI393479 ANE393474:ANE393479 AXA393474:AXA393479 BGW393474:BGW393479 BQS393474:BQS393479 CAO393474:CAO393479 CKK393474:CKK393479 CUG393474:CUG393479 DEC393474:DEC393479 DNY393474:DNY393479 DXU393474:DXU393479 EHQ393474:EHQ393479 ERM393474:ERM393479 FBI393474:FBI393479 FLE393474:FLE393479 FVA393474:FVA393479 GEW393474:GEW393479 GOS393474:GOS393479 GYO393474:GYO393479 HIK393474:HIK393479 HSG393474:HSG393479 ICC393474:ICC393479 ILY393474:ILY393479 IVU393474:IVU393479 JFQ393474:JFQ393479 JPM393474:JPM393479 JZI393474:JZI393479 KJE393474:KJE393479 KTA393474:KTA393479 LCW393474:LCW393479 LMS393474:LMS393479 LWO393474:LWO393479 MGK393474:MGK393479 MQG393474:MQG393479 NAC393474:NAC393479 NJY393474:NJY393479 NTU393474:NTU393479 ODQ393474:ODQ393479 ONM393474:ONM393479 OXI393474:OXI393479 PHE393474:PHE393479 PRA393474:PRA393479 QAW393474:QAW393479 QKS393474:QKS393479 QUO393474:QUO393479 REK393474:REK393479 ROG393474:ROG393479 RYC393474:RYC393479 SHY393474:SHY393479 SRU393474:SRU393479 TBQ393474:TBQ393479 TLM393474:TLM393479 TVI393474:TVI393479 UFE393474:UFE393479 UPA393474:UPA393479 UYW393474:UYW393479 VIS393474:VIS393479 VSO393474:VSO393479 WCK393474:WCK393479 WMG393474:WMG393479 WWC393474:WWC393479 U459010:U459015 JQ459010:JQ459015 TM459010:TM459015 ADI459010:ADI459015 ANE459010:ANE459015 AXA459010:AXA459015 BGW459010:BGW459015 BQS459010:BQS459015 CAO459010:CAO459015 CKK459010:CKK459015 CUG459010:CUG459015 DEC459010:DEC459015 DNY459010:DNY459015 DXU459010:DXU459015 EHQ459010:EHQ459015 ERM459010:ERM459015">
      <formula1>"základní,snížená,zákl. přenesená,sníž. přenesená,nulová"</formula1>
    </dataValidation>
    <dataValidation type="list" allowBlank="1" showInputMessage="1" showErrorMessage="1" error="Povoleny jsou hodnoty základní, snížená, zákl. přenesená, sníž. přenesená, nulová." sqref="FBI459010:FBI459015 FLE459010:FLE459015 FVA459010:FVA459015 GEW459010:GEW459015 GOS459010:GOS459015 GYO459010:GYO459015 HIK459010:HIK459015 HSG459010:HSG459015 ICC459010:ICC459015 ILY459010:ILY459015 IVU459010:IVU459015 JFQ459010:JFQ459015 JPM459010:JPM459015 JZI459010:JZI459015 KJE459010:KJE459015 KTA459010:KTA459015 LCW459010:LCW459015 LMS459010:LMS459015 LWO459010:LWO459015 MGK459010:MGK459015 MQG459010:MQG459015 NAC459010:NAC459015 NJY459010:NJY459015 NTU459010:NTU459015 ODQ459010:ODQ459015 ONM459010:ONM459015 OXI459010:OXI459015 PHE459010:PHE459015 PRA459010:PRA459015 QAW459010:QAW459015 QKS459010:QKS459015 QUO459010:QUO459015 REK459010:REK459015 ROG459010:ROG459015 RYC459010:RYC459015 SHY459010:SHY459015 SRU459010:SRU459015 TBQ459010:TBQ459015 TLM459010:TLM459015 TVI459010:TVI459015 UFE459010:UFE459015 UPA459010:UPA459015 UYW459010:UYW459015 VIS459010:VIS459015 VSO459010:VSO459015 WCK459010:WCK459015 WMG459010:WMG459015 WWC459010:WWC459015 U524546:U524551 JQ524546:JQ524551 TM524546:TM524551 ADI524546:ADI524551 ANE524546:ANE524551 AXA524546:AXA524551 BGW524546:BGW524551 BQS524546:BQS524551 CAO524546:CAO524551 CKK524546:CKK524551 CUG524546:CUG524551 DEC524546:DEC524551 DNY524546:DNY524551 DXU524546:DXU524551 EHQ524546:EHQ524551 ERM524546:ERM524551 FBI524546:FBI524551 FLE524546:FLE524551 FVA524546:FVA524551 GEW524546:GEW524551 GOS524546:GOS524551 GYO524546:GYO524551 HIK524546:HIK524551 HSG524546:HSG524551 ICC524546:ICC524551 ILY524546:ILY524551 IVU524546:IVU524551 JFQ524546:JFQ524551 JPM524546:JPM524551 JZI524546:JZI524551 KJE524546:KJE524551 KTA524546:KTA524551 LCW524546:LCW524551 LMS524546:LMS524551 LWO524546:LWO524551 MGK524546:MGK524551 MQG524546:MQG524551 NAC524546:NAC524551 NJY524546:NJY524551 NTU524546:NTU524551 ODQ524546:ODQ524551 ONM524546:ONM524551 OXI524546:OXI524551 PHE524546:PHE524551 PRA524546:PRA524551 QAW524546:QAW524551 QKS524546:QKS524551 QUO524546:QUO524551 REK524546:REK524551 ROG524546:ROG524551 RYC524546:RYC524551 SHY524546:SHY524551">
      <formula1>"základní,snížená,zákl. přenesená,sníž. přenesená,nulová"</formula1>
    </dataValidation>
    <dataValidation type="list" allowBlank="1" showInputMessage="1" showErrorMessage="1" error="Povoleny jsou hodnoty základní, snížená, zákl. přenesená, sníž. přenesená, nulová." sqref="SRU524546:SRU524551 TBQ524546:TBQ524551 TLM524546:TLM524551 TVI524546:TVI524551 UFE524546:UFE524551 UPA524546:UPA524551 UYW524546:UYW524551 VIS524546:VIS524551 VSO524546:VSO524551 WCK524546:WCK524551 WMG524546:WMG524551 WWC524546:WWC524551 U590082:U590087 JQ590082:JQ590087 TM590082:TM590087 ADI590082:ADI590087 ANE590082:ANE590087 AXA590082:AXA590087 BGW590082:BGW590087 BQS590082:BQS590087 CAO590082:CAO590087 CKK590082:CKK590087 CUG590082:CUG590087 DEC590082:DEC590087 DNY590082:DNY590087 DXU590082:DXU590087 EHQ590082:EHQ590087 ERM590082:ERM590087 FBI590082:FBI590087 FLE590082:FLE590087 FVA590082:FVA590087 GEW590082:GEW590087 GOS590082:GOS590087 GYO590082:GYO590087 HIK590082:HIK590087 HSG590082:HSG590087 ICC590082:ICC590087 ILY590082:ILY590087 IVU590082:IVU590087 JFQ590082:JFQ590087 JPM590082:JPM590087 JZI590082:JZI590087 KJE590082:KJE590087 KTA590082:KTA590087 LCW590082:LCW590087 LMS590082:LMS590087 LWO590082:LWO590087 MGK590082:MGK590087 MQG590082:MQG590087 NAC590082:NAC590087 NJY590082:NJY590087 NTU590082:NTU590087 ODQ590082:ODQ590087 ONM590082:ONM590087 OXI590082:OXI590087 PHE590082:PHE590087 PRA590082:PRA590087 QAW590082:QAW590087 QKS590082:QKS590087 QUO590082:QUO590087 REK590082:REK590087 ROG590082:ROG590087 RYC590082:RYC590087 SHY590082:SHY590087 SRU590082:SRU590087 TBQ590082:TBQ590087 TLM590082:TLM590087 TVI590082:TVI590087 UFE590082:UFE590087 UPA590082:UPA590087 UYW590082:UYW590087 VIS590082:VIS590087 VSO590082:VSO590087 WCK590082:WCK590087 WMG590082:WMG590087 WWC590082:WWC590087 U655618:U655623 JQ655618:JQ655623 TM655618:TM655623 ADI655618:ADI655623 ANE655618:ANE655623 AXA655618:AXA655623 BGW655618:BGW655623 BQS655618:BQS655623 CAO655618:CAO655623 CKK655618:CKK655623 CUG655618:CUG655623 DEC655618:DEC655623 DNY655618:DNY655623 DXU655618:DXU655623 EHQ655618:EHQ655623 ERM655618:ERM655623 FBI655618:FBI655623 FLE655618:FLE655623 FVA655618:FVA655623 GEW655618:GEW655623 GOS655618:GOS655623 GYO655618:GYO655623 HIK655618:HIK655623 HSG655618:HSG655623">
      <formula1>"základní,snížená,zákl. přenesená,sníž. přenesená,nulová"</formula1>
    </dataValidation>
    <dataValidation type="list" allowBlank="1" showInputMessage="1" showErrorMessage="1" error="Povoleny jsou hodnoty základní, snížená, zákl. přenesená, sníž. přenesená, nulová." sqref="ICC655618:ICC655623 ILY655618:ILY655623 IVU655618:IVU655623 JFQ655618:JFQ655623 JPM655618:JPM655623 JZI655618:JZI655623 KJE655618:KJE655623 KTA655618:KTA655623 LCW655618:LCW655623 LMS655618:LMS655623 LWO655618:LWO655623 MGK655618:MGK655623 MQG655618:MQG655623 NAC655618:NAC655623 NJY655618:NJY655623 NTU655618:NTU655623 ODQ655618:ODQ655623 ONM655618:ONM655623 OXI655618:OXI655623 PHE655618:PHE655623 PRA655618:PRA655623 QAW655618:QAW655623 QKS655618:QKS655623 QUO655618:QUO655623 REK655618:REK655623 ROG655618:ROG655623 RYC655618:RYC655623 SHY655618:SHY655623 SRU655618:SRU655623 TBQ655618:TBQ655623 TLM655618:TLM655623 TVI655618:TVI655623 UFE655618:UFE655623 UPA655618:UPA655623 UYW655618:UYW655623 VIS655618:VIS655623 VSO655618:VSO655623 WCK655618:WCK655623 WMG655618:WMG655623 WWC655618:WWC655623 U721154:U721159 JQ721154:JQ721159 TM721154:TM721159 ADI721154:ADI721159 ANE721154:ANE721159 AXA721154:AXA721159 BGW721154:BGW721159 BQS721154:BQS721159 CAO721154:CAO721159 CKK721154:CKK721159 CUG721154:CUG721159 DEC721154:DEC721159 DNY721154:DNY721159 DXU721154:DXU721159 EHQ721154:EHQ721159 ERM721154:ERM721159 FBI721154:FBI721159 FLE721154:FLE721159 FVA721154:FVA721159 GEW721154:GEW721159 GOS721154:GOS721159 GYO721154:GYO721159 HIK721154:HIK721159 HSG721154:HSG721159 ICC721154:ICC721159 ILY721154:ILY721159 IVU721154:IVU721159 JFQ721154:JFQ721159 JPM721154:JPM721159 JZI721154:JZI721159 KJE721154:KJE721159 KTA721154:KTA721159 LCW721154:LCW721159 LMS721154:LMS721159 LWO721154:LWO721159 MGK721154:MGK721159 MQG721154:MQG721159 NAC721154:NAC721159 NJY721154:NJY721159 NTU721154:NTU721159 ODQ721154:ODQ721159 ONM721154:ONM721159 OXI721154:OXI721159 PHE721154:PHE721159 PRA721154:PRA721159 QAW721154:QAW721159 QKS721154:QKS721159 QUO721154:QUO721159 REK721154:REK721159 ROG721154:ROG721159 RYC721154:RYC721159 SHY721154:SHY721159 SRU721154:SRU721159 TBQ721154:TBQ721159 TLM721154:TLM721159 TVI721154:TVI721159 UFE721154:UFE721159 UPA721154:UPA721159 UYW721154:UYW721159 VIS721154:VIS721159">
      <formula1>"základní,snížená,zákl. přenesená,sníž. přenesená,nulová"</formula1>
    </dataValidation>
    <dataValidation type="list" allowBlank="1" showInputMessage="1" showErrorMessage="1" error="Povoleny jsou hodnoty základní, snížená, zákl. přenesená, sníž. přenesená, nulová." sqref="VSO721154:VSO721159 WCK721154:WCK721159 WMG721154:WMG721159 WWC721154:WWC721159 U786690:U786695 JQ786690:JQ786695 TM786690:TM786695 ADI786690:ADI786695 ANE786690:ANE786695 AXA786690:AXA786695 BGW786690:BGW786695 BQS786690:BQS786695 CAO786690:CAO786695 CKK786690:CKK786695 CUG786690:CUG786695 DEC786690:DEC786695 DNY786690:DNY786695 DXU786690:DXU786695 EHQ786690:EHQ786695 ERM786690:ERM786695 FBI786690:FBI786695 FLE786690:FLE786695 FVA786690:FVA786695 GEW786690:GEW786695 GOS786690:GOS786695 GYO786690:GYO786695 HIK786690:HIK786695 HSG786690:HSG786695 ICC786690:ICC786695 ILY786690:ILY786695 IVU786690:IVU786695 JFQ786690:JFQ786695 JPM786690:JPM786695 JZI786690:JZI786695 KJE786690:KJE786695 KTA786690:KTA786695 LCW786690:LCW786695 LMS786690:LMS786695 LWO786690:LWO786695 MGK786690:MGK786695 MQG786690:MQG786695 NAC786690:NAC786695 NJY786690:NJY786695 NTU786690:NTU786695 ODQ786690:ODQ786695 ONM786690:ONM786695 OXI786690:OXI786695 PHE786690:PHE786695 PRA786690:PRA786695 QAW786690:QAW786695 QKS786690:QKS786695 QUO786690:QUO786695 REK786690:REK786695 ROG786690:ROG786695 RYC786690:RYC786695 SHY786690:SHY786695 SRU786690:SRU786695 TBQ786690:TBQ786695 TLM786690:TLM786695 TVI786690:TVI786695 UFE786690:UFE786695 UPA786690:UPA786695 UYW786690:UYW786695 VIS786690:VIS786695 VSO786690:VSO786695 WCK786690:WCK786695 WMG786690:WMG786695 WWC786690:WWC786695 U852226:U852231 JQ852226:JQ852231 TM852226:TM852231 ADI852226:ADI852231 ANE852226:ANE852231 AXA852226:AXA852231 BGW852226:BGW852231 BQS852226:BQS852231 CAO852226:CAO852231 CKK852226:CKK852231 CUG852226:CUG852231 DEC852226:DEC852231 DNY852226:DNY852231 DXU852226:DXU852231 EHQ852226:EHQ852231 ERM852226:ERM852231 FBI852226:FBI852231 FLE852226:FLE852231 FVA852226:FVA852231 GEW852226:GEW852231 GOS852226:GOS852231 GYO852226:GYO852231 HIK852226:HIK852231 HSG852226:HSG852231 ICC852226:ICC852231 ILY852226:ILY852231 IVU852226:IVU852231 JFQ852226:JFQ852231 JPM852226:JPM852231 JZI852226:JZI852231 KJE852226:KJE852231 KTA852226:KTA852231">
      <formula1>"základní,snížená,zákl. přenesená,sníž. přenesená,nulová"</formula1>
    </dataValidation>
    <dataValidation type="list" allowBlank="1" showInputMessage="1" showErrorMessage="1" error="Povoleny jsou hodnoty základní, snížená, zákl. přenesená, sníž. přenesená, nulová." sqref="LCW852226:LCW852231 LMS852226:LMS852231 LWO852226:LWO852231 MGK852226:MGK852231 MQG852226:MQG852231 NAC852226:NAC852231 NJY852226:NJY852231 NTU852226:NTU852231 ODQ852226:ODQ852231 ONM852226:ONM852231 OXI852226:OXI852231 PHE852226:PHE852231 PRA852226:PRA852231 QAW852226:QAW852231 QKS852226:QKS852231 QUO852226:QUO852231 REK852226:REK852231 ROG852226:ROG852231 RYC852226:RYC852231 SHY852226:SHY852231 SRU852226:SRU852231 TBQ852226:TBQ852231 TLM852226:TLM852231 TVI852226:TVI852231 UFE852226:UFE852231 UPA852226:UPA852231 UYW852226:UYW852231 VIS852226:VIS852231 VSO852226:VSO852231 WCK852226:WCK852231 WMG852226:WMG852231 WWC852226:WWC852231 U917762:U917767 JQ917762:JQ917767 TM917762:TM917767 ADI917762:ADI917767 ANE917762:ANE917767 AXA917762:AXA917767 BGW917762:BGW917767 BQS917762:BQS917767 CAO917762:CAO917767 CKK917762:CKK917767 CUG917762:CUG917767 DEC917762:DEC917767 DNY917762:DNY917767 DXU917762:DXU917767 EHQ917762:EHQ917767 ERM917762:ERM917767 FBI917762:FBI917767 FLE917762:FLE917767 FVA917762:FVA917767 GEW917762:GEW917767 GOS917762:GOS917767 GYO917762:GYO917767 HIK917762:HIK917767 HSG917762:HSG917767 ICC917762:ICC917767 ILY917762:ILY917767 IVU917762:IVU917767 JFQ917762:JFQ917767 JPM917762:JPM917767 JZI917762:JZI917767 KJE917762:KJE917767 KTA917762:KTA917767 LCW917762:LCW917767 LMS917762:LMS917767 LWO917762:LWO917767 MGK917762:MGK917767 MQG917762:MQG917767 NAC917762:NAC917767 NJY917762:NJY917767 NTU917762:NTU917767 ODQ917762:ODQ917767 ONM917762:ONM917767 OXI917762:OXI917767 PHE917762:PHE917767 PRA917762:PRA917767 QAW917762:QAW917767 QKS917762:QKS917767 QUO917762:QUO917767 REK917762:REK917767 ROG917762:ROG917767 RYC917762:RYC917767 SHY917762:SHY917767 SRU917762:SRU917767 TBQ917762:TBQ917767 TLM917762:TLM917767 TVI917762:TVI917767 UFE917762:UFE917767 UPA917762:UPA917767 UYW917762:UYW917767 VIS917762:VIS917767 VSO917762:VSO917767 WCK917762:WCK917767 WMG917762:WMG917767 WWC917762:WWC917767 U983298:U983303 JQ983298:JQ983303 TM983298:TM983303 ADI983298:ADI983303">
      <formula1>"základní,snížená,zákl. přenesená,sníž. přenesená,nulová"</formula1>
    </dataValidation>
    <dataValidation type="list" allowBlank="1" showInputMessage="1" showErrorMessage="1" error="Povoleny jsou hodnoty základní, snížená, zákl. přenesená, sníž. přenesená, nulová." sqref="ANE983298:ANE983303 AXA983298:AXA983303 BGW983298:BGW983303 BQS983298:BQS983303 CAO983298:CAO983303 CKK983298:CKK983303 CUG983298:CUG983303 DEC983298:DEC983303 DNY983298:DNY983303 DXU983298:DXU983303 EHQ983298:EHQ983303 ERM983298:ERM983303 FBI983298:FBI983303 FLE983298:FLE983303 FVA983298:FVA983303 GEW983298:GEW983303 GOS983298:GOS983303 GYO983298:GYO983303 HIK983298:HIK983303 HSG983298:HSG983303 ICC983298:ICC983303 ILY983298:ILY983303 IVU983298:IVU983303 JFQ983298:JFQ983303 JPM983298:JPM983303 JZI983298:JZI983303 KJE983298:KJE983303 KTA983298:KTA983303 LCW983298:LCW983303 LMS983298:LMS983303 LWO983298:LWO983303 MGK983298:MGK983303 MQG983298:MQG983303 NAC983298:NAC983303 NJY983298:NJY983303 NTU983298:NTU983303 ODQ983298:ODQ983303 ONM983298:ONM983303 OXI983298:OXI983303 PHE983298:PHE983303 PRA983298:PRA983303 QAW983298:QAW983303 QKS983298:QKS983303 QUO983298:QUO983303 REK983298:REK983303 ROG983298:ROG983303 RYC983298:RYC983303 SHY983298:SHY983303 SRU983298:SRU983303 TBQ983298:TBQ983303 TLM983298:TLM983303 TVI983298:TVI983303 UFE983298:UFE983303 UPA983298:UPA983303 UYW983298:UYW983303 VIS983298:VIS983303 VSO983298:VSO983303 WCK983298:WCK983303 WMG983298:WMG983303 WWC983298:WWC983303 WWC263 WMG263 WCK263 VSO263 VIS263 UYW263 UPA263 UFE263 TVI263 TLM263 TBQ263 SRU263 SHY263 RYC263 ROG263 REK263 QUO263 QKS263 QAW263 PRA263 PHE263 OXI263 ONM263 ODQ263 NTU263 NJY263 NAC263 MQG263 MGK263 LWO263 LMS263 LCW263 KTA263 KJE263 JZI263 JPM263 JFQ263 IVU263 ILY263 ICC263">
      <formula1>"základní,snížená,zákl. přenesená,sníž. přenesená,nulová"</formula1>
    </dataValidation>
    <dataValidation type="list" allowBlank="1" showInputMessage="1" showErrorMessage="1" error="Povoleny jsou hodnoty základní, snížená, zákl. přenesená, sníž. přenesená, nulová." sqref="HSG263 HIK263 GYO263 GOS263 GEW263 FVA263 FLE263 FBI263 ERM263 EHQ263 DXU263 DNY263 DEC263 CUG263 CKK263 CAO263 BQS263 BGW263 AXA263 ANE263 ADI263 TM263 JQ263 U263">
      <formula1>"základní,snížená,zákl. přenesená,sníž. přenesená,nulová"</formula1>
    </dataValidation>
    <dataValidation type="list" allowBlank="1" showInputMessage="1" showErrorMessage="1" error="Povoleny jsou hodnoty K a M." sqref="D65794:D65799 IZ65794:IZ65799 SV65794:SV65799 ACR65794:ACR65799 AMN65794:AMN65799 AWJ65794:AWJ65799 BGF65794:BGF65799 BQB65794:BQB65799 BZX65794:BZX65799 CJT65794:CJT65799 CTP65794:CTP65799 DDL65794:DDL65799 DNH65794:DNH65799 DXD65794:DXD65799 EGZ65794:EGZ65799 EQV65794:EQV65799 FAR65794:FAR65799 FKN65794:FKN65799 FUJ65794:FUJ65799 GEF65794:GEF65799 GOB65794:GOB65799 GXX65794:GXX65799 HHT65794:HHT65799 HRP65794:HRP65799 IBL65794:IBL65799 ILH65794:ILH65799 IVD65794:IVD65799 JEZ65794:JEZ65799 JOV65794:JOV65799 JYR65794:JYR65799 KIN65794:KIN65799 KSJ65794:KSJ65799 LCF65794:LCF65799 LMB65794:LMB65799 LVX65794:LVX65799 MFT65794:MFT65799 MPP65794:MPP65799 MZL65794:MZL65799 NJH65794:NJH65799 NTD65794:NTD65799 OCZ65794:OCZ65799 OMV65794:OMV65799 OWR65794:OWR65799 PGN65794:PGN65799 PQJ65794:PQJ65799 QAF65794:QAF65799 QKB65794:QKB65799 QTX65794:QTX65799 RDT65794:RDT65799 RNP65794:RNP65799 RXL65794:RXL65799 SHH65794:SHH65799 SRD65794:SRD65799 TAZ65794:TAZ65799 TKV65794:TKV65799 TUR65794:TUR65799 UEN65794:UEN65799 UOJ65794:UOJ65799 UYF65794:UYF65799 VIB65794:VIB65799 VRX65794:VRX65799 WBT65794:WBT65799 WLP65794:WLP65799 WVL65794:WVL65799 D131330:D131335 IZ131330:IZ131335 SV131330:SV131335 ACR131330:ACR131335 AMN131330:AMN131335 AWJ131330:AWJ131335 BGF131330:BGF131335 BQB131330:BQB131335 BZX131330:BZX131335 CJT131330:CJT131335 CTP131330:CTP131335 DDL131330:DDL131335 DNH131330:DNH131335 DXD131330:DXD131335 EGZ131330:EGZ131335 EQV131330:EQV131335 FAR131330:FAR131335 FKN131330:FKN131335 FUJ131330:FUJ131335 GEF131330:GEF131335 GOB131330:GOB131335 GXX131330:GXX131335 HHT131330:HHT131335 HRP131330:HRP131335 IBL131330:IBL131335 ILH131330:ILH131335 IVD131330:IVD131335 JEZ131330:JEZ131335 JOV131330:JOV131335 JYR131330:JYR131335 KIN131330:KIN131335 KSJ131330:KSJ131335 LCF131330:LCF131335 LMB131330:LMB131335 LVX131330:LVX131335 MFT131330:MFT131335">
      <formula1>"K,M"</formula1>
    </dataValidation>
    <dataValidation type="list" allowBlank="1" showInputMessage="1" showErrorMessage="1" error="Povoleny jsou hodnoty K a M." sqref="MPP131330:MPP131335 MZL131330:MZL131335 NJH131330:NJH131335 NTD131330:NTD131335 OCZ131330:OCZ131335 OMV131330:OMV131335 OWR131330:OWR131335 PGN131330:PGN131335 PQJ131330:PQJ131335 QAF131330:QAF131335 QKB131330:QKB131335 QTX131330:QTX131335 RDT131330:RDT131335 RNP131330:RNP131335 RXL131330:RXL131335 SHH131330:SHH131335 SRD131330:SRD131335 TAZ131330:TAZ131335 TKV131330:TKV131335 TUR131330:TUR131335 UEN131330:UEN131335 UOJ131330:UOJ131335 UYF131330:UYF131335 VIB131330:VIB131335 VRX131330:VRX131335 WBT131330:WBT131335 WLP131330:WLP131335 WVL131330:WVL131335 D196866:D196871 IZ196866:IZ196871 SV196866:SV196871 ACR196866:ACR196871 AMN196866:AMN196871 AWJ196866:AWJ196871 BGF196866:BGF196871 BQB196866:BQB196871 BZX196866:BZX196871 CJT196866:CJT196871 CTP196866:CTP196871 DDL196866:DDL196871 DNH196866:DNH196871 DXD196866:DXD196871 EGZ196866:EGZ196871 EQV196866:EQV196871 FAR196866:FAR196871 FKN196866:FKN196871 FUJ196866:FUJ196871 GEF196866:GEF196871 GOB196866:GOB196871 GXX196866:GXX196871 HHT196866:HHT196871 HRP196866:HRP196871 IBL196866:IBL196871 ILH196866:ILH196871 IVD196866:IVD196871 JEZ196866:JEZ196871 JOV196866:JOV196871 JYR196866:JYR196871 KIN196866:KIN196871 KSJ196866:KSJ196871 LCF196866:LCF196871 LMB196866:LMB196871 LVX196866:LVX196871 MFT196866:MFT196871 MPP196866:MPP196871 MZL196866:MZL196871 NJH196866:NJH196871 NTD196866:NTD196871 OCZ196866:OCZ196871 OMV196866:OMV196871 OWR196866:OWR196871 PGN196866:PGN196871 PQJ196866:PQJ196871 QAF196866:QAF196871 QKB196866:QKB196871 QTX196866:QTX196871 RDT196866:RDT196871 RNP196866:RNP196871 RXL196866:RXL196871 SHH196866:SHH196871 SRD196866:SRD196871 TAZ196866:TAZ196871 TKV196866:TKV196871 TUR196866:TUR196871 UEN196866:UEN196871 UOJ196866:UOJ196871 UYF196866:UYF196871 VIB196866:VIB196871 VRX196866:VRX196871 WBT196866:WBT196871 WLP196866:WLP196871 WVL196866:WVL196871 D262402:D262407 IZ262402:IZ262407 SV262402:SV262407 ACR262402:ACR262407 AMN262402:AMN262407 AWJ262402:AWJ262407 BGF262402:BGF262407 BQB262402:BQB262407">
      <formula1>"K,M"</formula1>
    </dataValidation>
    <dataValidation type="list" allowBlank="1" showInputMessage="1" showErrorMessage="1" error="Povoleny jsou hodnoty K a M." sqref="BZX262402:BZX262407 CJT262402:CJT262407 CTP262402:CTP262407 DDL262402:DDL262407 DNH262402:DNH262407 DXD262402:DXD262407 EGZ262402:EGZ262407 EQV262402:EQV262407 FAR262402:FAR262407 FKN262402:FKN262407 FUJ262402:FUJ262407 GEF262402:GEF262407 GOB262402:GOB262407 GXX262402:GXX262407 HHT262402:HHT262407 HRP262402:HRP262407 IBL262402:IBL262407 ILH262402:ILH262407 IVD262402:IVD262407 JEZ262402:JEZ262407 JOV262402:JOV262407 JYR262402:JYR262407 KIN262402:KIN262407 KSJ262402:KSJ262407 LCF262402:LCF262407 LMB262402:LMB262407 LVX262402:LVX262407 MFT262402:MFT262407 MPP262402:MPP262407 MZL262402:MZL262407 NJH262402:NJH262407 NTD262402:NTD262407 OCZ262402:OCZ262407 OMV262402:OMV262407 OWR262402:OWR262407 PGN262402:PGN262407 PQJ262402:PQJ262407 QAF262402:QAF262407 QKB262402:QKB262407 QTX262402:QTX262407 RDT262402:RDT262407 RNP262402:RNP262407 RXL262402:RXL262407 SHH262402:SHH262407 SRD262402:SRD262407 TAZ262402:TAZ262407 TKV262402:TKV262407 TUR262402:TUR262407 UEN262402:UEN262407 UOJ262402:UOJ262407 UYF262402:UYF262407 VIB262402:VIB262407 VRX262402:VRX262407 WBT262402:WBT262407 WLP262402:WLP262407 WVL262402:WVL262407 D327938:D327943 IZ327938:IZ327943 SV327938:SV327943 ACR327938:ACR327943 AMN327938:AMN327943 AWJ327938:AWJ327943 BGF327938:BGF327943 BQB327938:BQB327943 BZX327938:BZX327943 CJT327938:CJT327943 CTP327938:CTP327943 DDL327938:DDL327943 DNH327938:DNH327943 DXD327938:DXD327943 EGZ327938:EGZ327943 EQV327938:EQV327943 FAR327938:FAR327943 FKN327938:FKN327943 FUJ327938:FUJ327943 GEF327938:GEF327943 GOB327938:GOB327943 GXX327938:GXX327943 HHT327938:HHT327943 HRP327938:HRP327943 IBL327938:IBL327943 ILH327938:ILH327943 IVD327938:IVD327943 JEZ327938:JEZ327943 JOV327938:JOV327943 JYR327938:JYR327943 KIN327938:KIN327943 KSJ327938:KSJ327943 LCF327938:LCF327943 LMB327938:LMB327943 LVX327938:LVX327943 MFT327938:MFT327943 MPP327938:MPP327943 MZL327938:MZL327943 NJH327938:NJH327943 NTD327938:NTD327943 OCZ327938:OCZ327943 OMV327938:OMV327943 OWR327938:OWR327943 PGN327938:PGN327943">
      <formula1>"K,M"</formula1>
    </dataValidation>
    <dataValidation type="list" allowBlank="1" showInputMessage="1" showErrorMessage="1" error="Povoleny jsou hodnoty K a M." sqref="PQJ327938:PQJ327943 QAF327938:QAF327943 QKB327938:QKB327943 QTX327938:QTX327943 RDT327938:RDT327943 RNP327938:RNP327943 RXL327938:RXL327943 SHH327938:SHH327943 SRD327938:SRD327943 TAZ327938:TAZ327943 TKV327938:TKV327943 TUR327938:TUR327943 UEN327938:UEN327943 UOJ327938:UOJ327943 UYF327938:UYF327943 VIB327938:VIB327943 VRX327938:VRX327943 WBT327938:WBT327943 WLP327938:WLP327943 WVL327938:WVL327943 D393474:D393479 IZ393474:IZ393479 SV393474:SV393479 ACR393474:ACR393479 AMN393474:AMN393479 AWJ393474:AWJ393479 BGF393474:BGF393479 BQB393474:BQB393479 BZX393474:BZX393479 CJT393474:CJT393479 CTP393474:CTP393479 DDL393474:DDL393479 DNH393474:DNH393479 DXD393474:DXD393479 EGZ393474:EGZ393479 EQV393474:EQV393479 FAR393474:FAR393479 FKN393474:FKN393479 FUJ393474:FUJ393479 GEF393474:GEF393479 GOB393474:GOB393479 GXX393474:GXX393479 HHT393474:HHT393479 HRP393474:HRP393479 IBL393474:IBL393479 ILH393474:ILH393479 IVD393474:IVD393479 JEZ393474:JEZ393479 JOV393474:JOV393479 JYR393474:JYR393479 KIN393474:KIN393479 KSJ393474:KSJ393479 LCF393474:LCF393479 LMB393474:LMB393479 LVX393474:LVX393479 MFT393474:MFT393479 MPP393474:MPP393479 MZL393474:MZL393479 NJH393474:NJH393479 NTD393474:NTD393479 OCZ393474:OCZ393479 OMV393474:OMV393479 OWR393474:OWR393479 PGN393474:PGN393479 PQJ393474:PQJ393479 QAF393474:QAF393479 QKB393474:QKB393479 QTX393474:QTX393479 RDT393474:RDT393479 RNP393474:RNP393479 RXL393474:RXL393479 SHH393474:SHH393479 SRD393474:SRD393479 TAZ393474:TAZ393479 TKV393474:TKV393479 TUR393474:TUR393479 UEN393474:UEN393479 UOJ393474:UOJ393479 UYF393474:UYF393479 VIB393474:VIB393479 VRX393474:VRX393479 WBT393474:WBT393479 WLP393474:WLP393479 WVL393474:WVL393479 D459010:D459015 IZ459010:IZ459015 SV459010:SV459015 ACR459010:ACR459015 AMN459010:AMN459015 AWJ459010:AWJ459015 BGF459010:BGF459015 BQB459010:BQB459015 BZX459010:BZX459015 CJT459010:CJT459015 CTP459010:CTP459015 DDL459010:DDL459015 DNH459010:DNH459015 DXD459010:DXD459015 EGZ459010:EGZ459015 EQV459010:EQV459015">
      <formula1>"K,M"</formula1>
    </dataValidation>
    <dataValidation type="list" allowBlank="1" showInputMessage="1" showErrorMessage="1" error="Povoleny jsou hodnoty K a M." sqref="FAR459010:FAR459015 FKN459010:FKN459015 FUJ459010:FUJ459015 GEF459010:GEF459015 GOB459010:GOB459015 GXX459010:GXX459015 HHT459010:HHT459015 HRP459010:HRP459015 IBL459010:IBL459015 ILH459010:ILH459015 IVD459010:IVD459015 JEZ459010:JEZ459015 JOV459010:JOV459015 JYR459010:JYR459015 KIN459010:KIN459015 KSJ459010:KSJ459015 LCF459010:LCF459015 LMB459010:LMB459015 LVX459010:LVX459015 MFT459010:MFT459015 MPP459010:MPP459015 MZL459010:MZL459015 NJH459010:NJH459015 NTD459010:NTD459015 OCZ459010:OCZ459015 OMV459010:OMV459015 OWR459010:OWR459015 PGN459010:PGN459015 PQJ459010:PQJ459015 QAF459010:QAF459015 QKB459010:QKB459015 QTX459010:QTX459015 RDT459010:RDT459015 RNP459010:RNP459015 RXL459010:RXL459015 SHH459010:SHH459015 SRD459010:SRD459015 TAZ459010:TAZ459015 TKV459010:TKV459015 TUR459010:TUR459015 UEN459010:UEN459015 UOJ459010:UOJ459015 UYF459010:UYF459015 VIB459010:VIB459015 VRX459010:VRX459015 WBT459010:WBT459015 WLP459010:WLP459015 WVL459010:WVL459015 D524546:D524551 IZ524546:IZ524551 SV524546:SV524551 ACR524546:ACR524551 AMN524546:AMN524551 AWJ524546:AWJ524551 BGF524546:BGF524551 BQB524546:BQB524551 BZX524546:BZX524551 CJT524546:CJT524551 CTP524546:CTP524551 DDL524546:DDL524551 DNH524546:DNH524551 DXD524546:DXD524551 EGZ524546:EGZ524551 EQV524546:EQV524551 FAR524546:FAR524551 FKN524546:FKN524551 FUJ524546:FUJ524551 GEF524546:GEF524551 GOB524546:GOB524551 GXX524546:GXX524551 HHT524546:HHT524551 HRP524546:HRP524551 IBL524546:IBL524551 ILH524546:ILH524551 IVD524546:IVD524551 JEZ524546:JEZ524551 JOV524546:JOV524551 JYR524546:JYR524551 KIN524546:KIN524551 KSJ524546:KSJ524551 LCF524546:LCF524551 LMB524546:LMB524551 LVX524546:LVX524551 MFT524546:MFT524551 MPP524546:MPP524551 MZL524546:MZL524551 NJH524546:NJH524551 NTD524546:NTD524551 OCZ524546:OCZ524551 OMV524546:OMV524551 OWR524546:OWR524551 PGN524546:PGN524551 PQJ524546:PQJ524551 QAF524546:QAF524551 QKB524546:QKB524551 QTX524546:QTX524551 RDT524546:RDT524551 RNP524546:RNP524551 RXL524546:RXL524551 SHH524546:SHH524551">
      <formula1>"K,M"</formula1>
    </dataValidation>
    <dataValidation type="list" allowBlank="1" showInputMessage="1" showErrorMessage="1" error="Povoleny jsou hodnoty K a M." sqref="SRD524546:SRD524551 TAZ524546:TAZ524551 TKV524546:TKV524551 TUR524546:TUR524551 UEN524546:UEN524551 UOJ524546:UOJ524551 UYF524546:UYF524551 VIB524546:VIB524551 VRX524546:VRX524551 WBT524546:WBT524551 WLP524546:WLP524551 WVL524546:WVL524551 D590082:D590087 IZ590082:IZ590087 SV590082:SV590087 ACR590082:ACR590087 AMN590082:AMN590087 AWJ590082:AWJ590087 BGF590082:BGF590087 BQB590082:BQB590087 BZX590082:BZX590087 CJT590082:CJT590087 CTP590082:CTP590087 DDL590082:DDL590087 DNH590082:DNH590087 DXD590082:DXD590087 EGZ590082:EGZ590087 EQV590082:EQV590087 FAR590082:FAR590087 FKN590082:FKN590087 FUJ590082:FUJ590087 GEF590082:GEF590087 GOB590082:GOB590087 GXX590082:GXX590087 HHT590082:HHT590087 HRP590082:HRP590087 IBL590082:IBL590087 ILH590082:ILH590087 IVD590082:IVD590087 JEZ590082:JEZ590087 JOV590082:JOV590087 JYR590082:JYR590087 KIN590082:KIN590087 KSJ590082:KSJ590087 LCF590082:LCF590087 LMB590082:LMB590087 LVX590082:LVX590087 MFT590082:MFT590087 MPP590082:MPP590087 MZL590082:MZL590087 NJH590082:NJH590087 NTD590082:NTD590087 OCZ590082:OCZ590087 OMV590082:OMV590087 OWR590082:OWR590087 PGN590082:PGN590087 PQJ590082:PQJ590087 QAF590082:QAF590087 QKB590082:QKB590087 QTX590082:QTX590087 RDT590082:RDT590087 RNP590082:RNP590087 RXL590082:RXL590087 SHH590082:SHH590087 SRD590082:SRD590087 TAZ590082:TAZ590087 TKV590082:TKV590087 TUR590082:TUR590087 UEN590082:UEN590087 UOJ590082:UOJ590087 UYF590082:UYF590087 VIB590082:VIB590087 VRX590082:VRX590087 WBT590082:WBT590087 WLP590082:WLP590087 WVL590082:WVL590087 D655618:D655623 IZ655618:IZ655623 SV655618:SV655623 ACR655618:ACR655623 AMN655618:AMN655623 AWJ655618:AWJ655623 BGF655618:BGF655623 BQB655618:BQB655623 BZX655618:BZX655623 CJT655618:CJT655623 CTP655618:CTP655623 DDL655618:DDL655623 DNH655618:DNH655623 DXD655618:DXD655623 EGZ655618:EGZ655623 EQV655618:EQV655623 FAR655618:FAR655623 FKN655618:FKN655623 FUJ655618:FUJ655623 GEF655618:GEF655623 GOB655618:GOB655623 GXX655618:GXX655623 HHT655618:HHT655623 HRP655618:HRP655623">
      <formula1>"K,M"</formula1>
    </dataValidation>
    <dataValidation type="list" allowBlank="1" showInputMessage="1" showErrorMessage="1" error="Povoleny jsou hodnoty K a M." sqref="IBL655618:IBL655623 ILH655618:ILH655623 IVD655618:IVD655623 JEZ655618:JEZ655623 JOV655618:JOV655623 JYR655618:JYR655623 KIN655618:KIN655623 KSJ655618:KSJ655623 LCF655618:LCF655623 LMB655618:LMB655623 LVX655618:LVX655623 MFT655618:MFT655623 MPP655618:MPP655623 MZL655618:MZL655623 NJH655618:NJH655623 NTD655618:NTD655623 OCZ655618:OCZ655623 OMV655618:OMV655623 OWR655618:OWR655623 PGN655618:PGN655623 PQJ655618:PQJ655623 QAF655618:QAF655623 QKB655618:QKB655623 QTX655618:QTX655623 RDT655618:RDT655623 RNP655618:RNP655623 RXL655618:RXL655623 SHH655618:SHH655623 SRD655618:SRD655623 TAZ655618:TAZ655623 TKV655618:TKV655623 TUR655618:TUR655623 UEN655618:UEN655623 UOJ655618:UOJ655623 UYF655618:UYF655623 VIB655618:VIB655623 VRX655618:VRX655623 WBT655618:WBT655623 WLP655618:WLP655623 WVL655618:WVL655623 D721154:D721159 IZ721154:IZ721159 SV721154:SV721159 ACR721154:ACR721159 AMN721154:AMN721159 AWJ721154:AWJ721159 BGF721154:BGF721159 BQB721154:BQB721159 BZX721154:BZX721159 CJT721154:CJT721159 CTP721154:CTP721159 DDL721154:DDL721159 DNH721154:DNH721159 DXD721154:DXD721159 EGZ721154:EGZ721159 EQV721154:EQV721159 FAR721154:FAR721159 FKN721154:FKN721159 FUJ721154:FUJ721159 GEF721154:GEF721159 GOB721154:GOB721159 GXX721154:GXX721159 HHT721154:HHT721159 HRP721154:HRP721159 IBL721154:IBL721159 ILH721154:ILH721159 IVD721154:IVD721159 JEZ721154:JEZ721159 JOV721154:JOV721159 JYR721154:JYR721159 KIN721154:KIN721159 KSJ721154:KSJ721159 LCF721154:LCF721159 LMB721154:LMB721159 LVX721154:LVX721159 MFT721154:MFT721159 MPP721154:MPP721159 MZL721154:MZL721159 NJH721154:NJH721159 NTD721154:NTD721159 OCZ721154:OCZ721159 OMV721154:OMV721159 OWR721154:OWR721159 PGN721154:PGN721159 PQJ721154:PQJ721159 QAF721154:QAF721159 QKB721154:QKB721159 QTX721154:QTX721159 RDT721154:RDT721159 RNP721154:RNP721159 RXL721154:RXL721159 SHH721154:SHH721159 SRD721154:SRD721159 TAZ721154:TAZ721159 TKV721154:TKV721159 TUR721154:TUR721159 UEN721154:UEN721159 UOJ721154:UOJ721159 UYF721154:UYF721159 VIB721154:VIB721159">
      <formula1>"K,M"</formula1>
    </dataValidation>
    <dataValidation type="list" allowBlank="1" showInputMessage="1" showErrorMessage="1" error="Povoleny jsou hodnoty K a M." sqref="VRX721154:VRX721159 WBT721154:WBT721159 WLP721154:WLP721159 WVL721154:WVL721159 D786690:D786695 IZ786690:IZ786695 SV786690:SV786695 ACR786690:ACR786695 AMN786690:AMN786695 AWJ786690:AWJ786695 BGF786690:BGF786695 BQB786690:BQB786695 BZX786690:BZX786695 CJT786690:CJT786695 CTP786690:CTP786695 DDL786690:DDL786695 DNH786690:DNH786695 DXD786690:DXD786695 EGZ786690:EGZ786695 EQV786690:EQV786695 FAR786690:FAR786695 FKN786690:FKN786695 FUJ786690:FUJ786695 GEF786690:GEF786695 GOB786690:GOB786695 GXX786690:GXX786695 HHT786690:HHT786695 HRP786690:HRP786695 IBL786690:IBL786695 ILH786690:ILH786695 IVD786690:IVD786695 JEZ786690:JEZ786695 JOV786690:JOV786695 JYR786690:JYR786695 KIN786690:KIN786695 KSJ786690:KSJ786695 LCF786690:LCF786695 LMB786690:LMB786695 LVX786690:LVX786695 MFT786690:MFT786695 MPP786690:MPP786695 MZL786690:MZL786695 NJH786690:NJH786695 NTD786690:NTD786695 OCZ786690:OCZ786695 OMV786690:OMV786695 OWR786690:OWR786695 PGN786690:PGN786695 PQJ786690:PQJ786695 QAF786690:QAF786695 QKB786690:QKB786695 QTX786690:QTX786695 RDT786690:RDT786695 RNP786690:RNP786695 RXL786690:RXL786695 SHH786690:SHH786695 SRD786690:SRD786695 TAZ786690:TAZ786695 TKV786690:TKV786695 TUR786690:TUR786695 UEN786690:UEN786695 UOJ786690:UOJ786695 UYF786690:UYF786695 VIB786690:VIB786695 VRX786690:VRX786695 WBT786690:WBT786695 WLP786690:WLP786695 WVL786690:WVL786695 D852226:D852231 IZ852226:IZ852231 SV852226:SV852231 ACR852226:ACR852231 AMN852226:AMN852231 AWJ852226:AWJ852231 BGF852226:BGF852231 BQB852226:BQB852231 BZX852226:BZX852231 CJT852226:CJT852231 CTP852226:CTP852231 DDL852226:DDL852231 DNH852226:DNH852231 DXD852226:DXD852231 EGZ852226:EGZ852231 EQV852226:EQV852231 FAR852226:FAR852231 FKN852226:FKN852231 FUJ852226:FUJ852231 GEF852226:GEF852231 GOB852226:GOB852231 GXX852226:GXX852231 HHT852226:HHT852231 HRP852226:HRP852231 IBL852226:IBL852231 ILH852226:ILH852231 IVD852226:IVD852231 JEZ852226:JEZ852231 JOV852226:JOV852231 JYR852226:JYR852231 KIN852226:KIN852231 KSJ852226:KSJ852231">
      <formula1>"K,M"</formula1>
    </dataValidation>
    <dataValidation type="list" allowBlank="1" showInputMessage="1" showErrorMessage="1" error="Povoleny jsou hodnoty K a M." sqref="LCF852226:LCF852231 LMB852226:LMB852231 LVX852226:LVX852231 MFT852226:MFT852231 MPP852226:MPP852231 MZL852226:MZL852231 NJH852226:NJH852231 NTD852226:NTD852231 OCZ852226:OCZ852231 OMV852226:OMV852231 OWR852226:OWR852231 PGN852226:PGN852231 PQJ852226:PQJ852231 QAF852226:QAF852231 QKB852226:QKB852231 QTX852226:QTX852231 RDT852226:RDT852231 RNP852226:RNP852231 RXL852226:RXL852231 SHH852226:SHH852231 SRD852226:SRD852231 TAZ852226:TAZ852231 TKV852226:TKV852231 TUR852226:TUR852231 UEN852226:UEN852231 UOJ852226:UOJ852231 UYF852226:UYF852231 VIB852226:VIB852231 VRX852226:VRX852231 WBT852226:WBT852231 WLP852226:WLP852231 WVL852226:WVL852231 D917762:D917767 IZ917762:IZ917767 SV917762:SV917767 ACR917762:ACR917767 AMN917762:AMN917767 AWJ917762:AWJ917767 BGF917762:BGF917767 BQB917762:BQB917767 BZX917762:BZX917767 CJT917762:CJT917767 CTP917762:CTP917767 DDL917762:DDL917767 DNH917762:DNH917767 DXD917762:DXD917767 EGZ917762:EGZ917767 EQV917762:EQV917767 FAR917762:FAR917767 FKN917762:FKN917767 FUJ917762:FUJ917767 GEF917762:GEF917767 GOB917762:GOB917767 GXX917762:GXX917767 HHT917762:HHT917767 HRP917762:HRP917767 IBL917762:IBL917767 ILH917762:ILH917767 IVD917762:IVD917767 JEZ917762:JEZ917767 JOV917762:JOV917767 JYR917762:JYR917767 KIN917762:KIN917767 KSJ917762:KSJ917767 LCF917762:LCF917767 LMB917762:LMB917767 LVX917762:LVX917767 MFT917762:MFT917767 MPP917762:MPP917767 MZL917762:MZL917767 NJH917762:NJH917767 NTD917762:NTD917767 OCZ917762:OCZ917767 OMV917762:OMV917767 OWR917762:OWR917767 PGN917762:PGN917767 PQJ917762:PQJ917767 QAF917762:QAF917767 QKB917762:QKB917767 QTX917762:QTX917767 RDT917762:RDT917767 RNP917762:RNP917767 RXL917762:RXL917767 SHH917762:SHH917767 SRD917762:SRD917767 TAZ917762:TAZ917767 TKV917762:TKV917767 TUR917762:TUR917767 UEN917762:UEN917767 UOJ917762:UOJ917767 UYF917762:UYF917767 VIB917762:VIB917767 VRX917762:VRX917767 WBT917762:WBT917767 WLP917762:WLP917767 WVL917762:WVL917767 D983298:D983303 IZ983298:IZ983303 SV983298:SV983303 ACR983298:ACR983303">
      <formula1>"K,M"</formula1>
    </dataValidation>
    <dataValidation type="list" allowBlank="1" showInputMessage="1" showErrorMessage="1" error="Povoleny jsou hodnoty K a M." sqref="AMN983298:AMN983303 AWJ983298:AWJ983303 BGF983298:BGF983303 BQB983298:BQB983303 BZX983298:BZX983303 CJT983298:CJT983303 CTP983298:CTP983303 DDL983298:DDL983303 DNH983298:DNH983303 DXD983298:DXD983303 EGZ983298:EGZ983303 EQV983298:EQV983303 FAR983298:FAR983303 FKN983298:FKN983303 FUJ983298:FUJ983303 GEF983298:GEF983303 GOB983298:GOB983303 GXX983298:GXX983303 HHT983298:HHT983303 HRP983298:HRP983303 IBL983298:IBL983303 ILH983298:ILH983303 IVD983298:IVD983303 JEZ983298:JEZ983303 JOV983298:JOV983303 JYR983298:JYR983303 KIN983298:KIN983303 KSJ983298:KSJ983303 LCF983298:LCF983303 LMB983298:LMB983303 LVX983298:LVX983303 MFT983298:MFT983303 MPP983298:MPP983303 MZL983298:MZL983303 NJH983298:NJH983303 NTD983298:NTD983303 OCZ983298:OCZ983303 OMV983298:OMV983303 OWR983298:OWR983303 PGN983298:PGN983303 PQJ983298:PQJ983303 QAF983298:QAF983303 QKB983298:QKB983303 QTX983298:QTX983303 RDT983298:RDT983303 RNP983298:RNP983303 RXL983298:RXL983303 SHH983298:SHH983303 SRD983298:SRD983303 TAZ983298:TAZ983303 TKV983298:TKV983303 TUR983298:TUR983303 UEN983298:UEN983303 UOJ983298:UOJ983303 UYF983298:UYF983303 VIB983298:VIB983303 VRX983298:VRX983303 WBT983298:WBT983303 WLP983298:WLP983303 WVL983298:WVL983303 WVL263 WLP263 WBT263 VRX263 VIB263 UYF263 UOJ263 UEN263 TUR263 TKV263 TAZ263 SRD263 SHH263 RXL263 RNP263 RDT263 QTX263 QKB263 QAF263 PQJ263 PGN263 OWR263 OMV263 OCZ263 NTD263 NJH263 MZL263 MPP263 MFT263 LVX263 LMB263 LCF263 KSJ263 KIN263 JYR263 JOV263 JEZ263 IVD263 ILH263 IBL263">
      <formula1>"K,M"</formula1>
    </dataValidation>
    <dataValidation type="list" allowBlank="1" showInputMessage="1" showErrorMessage="1" error="Povoleny jsou hodnoty K a M." sqref="HRP263 HHT263 GXX263 GOB263 GEF263 FUJ263 FKN263 FAR263 EQV263 EGZ263 DXD263 DNH263 DDL263 CTP263 CJT263 BZX263 BQB263 BGF263 AWJ263 AMN263 ACR263 SV263 IZ263 D263">
      <formula1>"K,M"</formula1>
    </dataValidation>
  </dataValidations>
  <hyperlinks>
    <hyperlink ref="F1:G1" location="C2" tooltip="Krycí list rozpočtu" display="1) Krycí list rozpočtu"/>
    <hyperlink ref="H1:K1" location="C86" tooltip="Rekapitulace rozpočtu" display="2) Rekapitulace rozpočtu"/>
    <hyperlink ref="L1" location="C142" tooltip="Rozpočet" display="3) Rozpočet"/>
    <hyperlink ref="S1:T1" location="'Rekapitulace stavby'!C2" tooltip="Rekapitulace stavby" display="Rekapitulace stavby"/>
  </hyperlink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5"/>
  <sheetViews>
    <sheetView workbookViewId="0" topLeftCell="A253">
      <selection activeCell="H267" sqref="H267"/>
    </sheetView>
  </sheetViews>
  <sheetFormatPr defaultColWidth="9.140625" defaultRowHeight="15"/>
  <cols>
    <col min="1" max="1" width="7.140625" style="6" customWidth="1"/>
    <col min="2" max="2" width="1.421875" style="6" customWidth="1"/>
    <col min="3" max="3" width="3.57421875" style="6" customWidth="1"/>
    <col min="4" max="4" width="3.7109375" style="6" customWidth="1"/>
    <col min="5" max="5" width="14.7109375" style="6" customWidth="1"/>
    <col min="6" max="7" width="9.57421875" style="6" customWidth="1"/>
    <col min="8" max="8" width="10.7109375" style="6" customWidth="1"/>
    <col min="9" max="9" width="6.00390625" style="6" customWidth="1"/>
    <col min="10" max="10" width="4.421875" style="6" customWidth="1"/>
    <col min="11" max="11" width="9.8515625" style="6" customWidth="1"/>
    <col min="12" max="12" width="10.28125" style="6" customWidth="1"/>
    <col min="13" max="14" width="5.140625" style="6" customWidth="1"/>
    <col min="15" max="15" width="1.7109375" style="6" customWidth="1"/>
    <col min="16" max="16" width="10.7109375" style="6" customWidth="1"/>
    <col min="17" max="17" width="3.57421875" style="6" customWidth="1"/>
    <col min="18" max="18" width="1.421875" style="6" customWidth="1"/>
    <col min="19" max="19" width="7.00390625" style="6" customWidth="1"/>
    <col min="20" max="20" width="25.421875" style="6" hidden="1" customWidth="1"/>
    <col min="21" max="21" width="14.00390625" style="6" hidden="1" customWidth="1"/>
    <col min="22" max="22" width="10.57421875" style="6" hidden="1" customWidth="1"/>
    <col min="23" max="23" width="14.00390625" style="6" hidden="1" customWidth="1"/>
    <col min="24" max="24" width="10.421875" style="6" hidden="1" customWidth="1"/>
    <col min="25" max="25" width="12.8515625" style="6" hidden="1" customWidth="1"/>
    <col min="26" max="26" width="9.421875" style="6" hidden="1" customWidth="1"/>
    <col min="27" max="27" width="12.8515625" style="6" hidden="1" customWidth="1"/>
    <col min="28" max="28" width="14.00390625" style="6" hidden="1" customWidth="1"/>
    <col min="29" max="29" width="9.421875" style="6" customWidth="1"/>
    <col min="30" max="30" width="12.8515625" style="6" customWidth="1"/>
    <col min="31" max="31" width="14.00390625" style="6" customWidth="1"/>
    <col min="32" max="43" width="9.140625" style="6" customWidth="1"/>
    <col min="44" max="64" width="9.140625" style="6" hidden="1" customWidth="1"/>
    <col min="65" max="256" width="9.140625" style="6" customWidth="1"/>
    <col min="257" max="257" width="7.140625" style="6" customWidth="1"/>
    <col min="258" max="258" width="1.421875" style="6" customWidth="1"/>
    <col min="259" max="259" width="3.57421875" style="6" customWidth="1"/>
    <col min="260" max="260" width="3.7109375" style="6" customWidth="1"/>
    <col min="261" max="261" width="14.7109375" style="6" customWidth="1"/>
    <col min="262" max="263" width="9.57421875" style="6" customWidth="1"/>
    <col min="264" max="264" width="10.7109375" style="6" customWidth="1"/>
    <col min="265" max="265" width="6.00390625" style="6" customWidth="1"/>
    <col min="266" max="266" width="4.421875" style="6" customWidth="1"/>
    <col min="267" max="267" width="9.8515625" style="6" customWidth="1"/>
    <col min="268" max="268" width="10.28125" style="6" customWidth="1"/>
    <col min="269" max="270" width="5.140625" style="6" customWidth="1"/>
    <col min="271" max="271" width="1.7109375" style="6" customWidth="1"/>
    <col min="272" max="272" width="10.7109375" style="6" customWidth="1"/>
    <col min="273" max="273" width="3.57421875" style="6" customWidth="1"/>
    <col min="274" max="274" width="1.421875" style="6" customWidth="1"/>
    <col min="275" max="275" width="7.00390625" style="6" customWidth="1"/>
    <col min="276" max="284" width="9.140625" style="6" hidden="1" customWidth="1"/>
    <col min="285" max="285" width="9.421875" style="6" customWidth="1"/>
    <col min="286" max="286" width="12.8515625" style="6" customWidth="1"/>
    <col min="287" max="287" width="14.00390625" style="6" customWidth="1"/>
    <col min="288" max="299" width="9.140625" style="6" customWidth="1"/>
    <col min="300" max="320" width="9.140625" style="6" hidden="1" customWidth="1"/>
    <col min="321" max="512" width="9.140625" style="6" customWidth="1"/>
    <col min="513" max="513" width="7.140625" style="6" customWidth="1"/>
    <col min="514" max="514" width="1.421875" style="6" customWidth="1"/>
    <col min="515" max="515" width="3.57421875" style="6" customWidth="1"/>
    <col min="516" max="516" width="3.7109375" style="6" customWidth="1"/>
    <col min="517" max="517" width="14.7109375" style="6" customWidth="1"/>
    <col min="518" max="519" width="9.57421875" style="6" customWidth="1"/>
    <col min="520" max="520" width="10.7109375" style="6" customWidth="1"/>
    <col min="521" max="521" width="6.00390625" style="6" customWidth="1"/>
    <col min="522" max="522" width="4.421875" style="6" customWidth="1"/>
    <col min="523" max="523" width="9.8515625" style="6" customWidth="1"/>
    <col min="524" max="524" width="10.28125" style="6" customWidth="1"/>
    <col min="525" max="526" width="5.140625" style="6" customWidth="1"/>
    <col min="527" max="527" width="1.7109375" style="6" customWidth="1"/>
    <col min="528" max="528" width="10.7109375" style="6" customWidth="1"/>
    <col min="529" max="529" width="3.57421875" style="6" customWidth="1"/>
    <col min="530" max="530" width="1.421875" style="6" customWidth="1"/>
    <col min="531" max="531" width="7.00390625" style="6" customWidth="1"/>
    <col min="532" max="540" width="9.140625" style="6" hidden="1" customWidth="1"/>
    <col min="541" max="541" width="9.421875" style="6" customWidth="1"/>
    <col min="542" max="542" width="12.8515625" style="6" customWidth="1"/>
    <col min="543" max="543" width="14.00390625" style="6" customWidth="1"/>
    <col min="544" max="555" width="9.140625" style="6" customWidth="1"/>
    <col min="556" max="576" width="9.140625" style="6" hidden="1" customWidth="1"/>
    <col min="577" max="768" width="9.140625" style="6" customWidth="1"/>
    <col min="769" max="769" width="7.140625" style="6" customWidth="1"/>
    <col min="770" max="770" width="1.421875" style="6" customWidth="1"/>
    <col min="771" max="771" width="3.57421875" style="6" customWidth="1"/>
    <col min="772" max="772" width="3.7109375" style="6" customWidth="1"/>
    <col min="773" max="773" width="14.7109375" style="6" customWidth="1"/>
    <col min="774" max="775" width="9.57421875" style="6" customWidth="1"/>
    <col min="776" max="776" width="10.7109375" style="6" customWidth="1"/>
    <col min="777" max="777" width="6.00390625" style="6" customWidth="1"/>
    <col min="778" max="778" width="4.421875" style="6" customWidth="1"/>
    <col min="779" max="779" width="9.8515625" style="6" customWidth="1"/>
    <col min="780" max="780" width="10.28125" style="6" customWidth="1"/>
    <col min="781" max="782" width="5.140625" style="6" customWidth="1"/>
    <col min="783" max="783" width="1.7109375" style="6" customWidth="1"/>
    <col min="784" max="784" width="10.7109375" style="6" customWidth="1"/>
    <col min="785" max="785" width="3.57421875" style="6" customWidth="1"/>
    <col min="786" max="786" width="1.421875" style="6" customWidth="1"/>
    <col min="787" max="787" width="7.00390625" style="6" customWidth="1"/>
    <col min="788" max="796" width="9.140625" style="6" hidden="1" customWidth="1"/>
    <col min="797" max="797" width="9.421875" style="6" customWidth="1"/>
    <col min="798" max="798" width="12.8515625" style="6" customWidth="1"/>
    <col min="799" max="799" width="14.00390625" style="6" customWidth="1"/>
    <col min="800" max="811" width="9.140625" style="6" customWidth="1"/>
    <col min="812" max="832" width="9.140625" style="6" hidden="1" customWidth="1"/>
    <col min="833" max="1024" width="9.140625" style="6" customWidth="1"/>
    <col min="1025" max="1025" width="7.140625" style="6" customWidth="1"/>
    <col min="1026" max="1026" width="1.421875" style="6" customWidth="1"/>
    <col min="1027" max="1027" width="3.57421875" style="6" customWidth="1"/>
    <col min="1028" max="1028" width="3.7109375" style="6" customWidth="1"/>
    <col min="1029" max="1029" width="14.7109375" style="6" customWidth="1"/>
    <col min="1030" max="1031" width="9.57421875" style="6" customWidth="1"/>
    <col min="1032" max="1032" width="10.7109375" style="6" customWidth="1"/>
    <col min="1033" max="1033" width="6.00390625" style="6" customWidth="1"/>
    <col min="1034" max="1034" width="4.421875" style="6" customWidth="1"/>
    <col min="1035" max="1035" width="9.8515625" style="6" customWidth="1"/>
    <col min="1036" max="1036" width="10.28125" style="6" customWidth="1"/>
    <col min="1037" max="1038" width="5.140625" style="6" customWidth="1"/>
    <col min="1039" max="1039" width="1.7109375" style="6" customWidth="1"/>
    <col min="1040" max="1040" width="10.7109375" style="6" customWidth="1"/>
    <col min="1041" max="1041" width="3.57421875" style="6" customWidth="1"/>
    <col min="1042" max="1042" width="1.421875" style="6" customWidth="1"/>
    <col min="1043" max="1043" width="7.00390625" style="6" customWidth="1"/>
    <col min="1044" max="1052" width="9.140625" style="6" hidden="1" customWidth="1"/>
    <col min="1053" max="1053" width="9.421875" style="6" customWidth="1"/>
    <col min="1054" max="1054" width="12.8515625" style="6" customWidth="1"/>
    <col min="1055" max="1055" width="14.00390625" style="6" customWidth="1"/>
    <col min="1056" max="1067" width="9.140625" style="6" customWidth="1"/>
    <col min="1068" max="1088" width="9.140625" style="6" hidden="1" customWidth="1"/>
    <col min="1089" max="1280" width="9.140625" style="6" customWidth="1"/>
    <col min="1281" max="1281" width="7.140625" style="6" customWidth="1"/>
    <col min="1282" max="1282" width="1.421875" style="6" customWidth="1"/>
    <col min="1283" max="1283" width="3.57421875" style="6" customWidth="1"/>
    <col min="1284" max="1284" width="3.7109375" style="6" customWidth="1"/>
    <col min="1285" max="1285" width="14.7109375" style="6" customWidth="1"/>
    <col min="1286" max="1287" width="9.57421875" style="6" customWidth="1"/>
    <col min="1288" max="1288" width="10.7109375" style="6" customWidth="1"/>
    <col min="1289" max="1289" width="6.00390625" style="6" customWidth="1"/>
    <col min="1290" max="1290" width="4.421875" style="6" customWidth="1"/>
    <col min="1291" max="1291" width="9.8515625" style="6" customWidth="1"/>
    <col min="1292" max="1292" width="10.28125" style="6" customWidth="1"/>
    <col min="1293" max="1294" width="5.140625" style="6" customWidth="1"/>
    <col min="1295" max="1295" width="1.7109375" style="6" customWidth="1"/>
    <col min="1296" max="1296" width="10.7109375" style="6" customWidth="1"/>
    <col min="1297" max="1297" width="3.57421875" style="6" customWidth="1"/>
    <col min="1298" max="1298" width="1.421875" style="6" customWidth="1"/>
    <col min="1299" max="1299" width="7.00390625" style="6" customWidth="1"/>
    <col min="1300" max="1308" width="9.140625" style="6" hidden="1" customWidth="1"/>
    <col min="1309" max="1309" width="9.421875" style="6" customWidth="1"/>
    <col min="1310" max="1310" width="12.8515625" style="6" customWidth="1"/>
    <col min="1311" max="1311" width="14.00390625" style="6" customWidth="1"/>
    <col min="1312" max="1323" width="9.140625" style="6" customWidth="1"/>
    <col min="1324" max="1344" width="9.140625" style="6" hidden="1" customWidth="1"/>
    <col min="1345" max="1536" width="9.140625" style="6" customWidth="1"/>
    <col min="1537" max="1537" width="7.140625" style="6" customWidth="1"/>
    <col min="1538" max="1538" width="1.421875" style="6" customWidth="1"/>
    <col min="1539" max="1539" width="3.57421875" style="6" customWidth="1"/>
    <col min="1540" max="1540" width="3.7109375" style="6" customWidth="1"/>
    <col min="1541" max="1541" width="14.7109375" style="6" customWidth="1"/>
    <col min="1542" max="1543" width="9.57421875" style="6" customWidth="1"/>
    <col min="1544" max="1544" width="10.7109375" style="6" customWidth="1"/>
    <col min="1545" max="1545" width="6.00390625" style="6" customWidth="1"/>
    <col min="1546" max="1546" width="4.421875" style="6" customWidth="1"/>
    <col min="1547" max="1547" width="9.8515625" style="6" customWidth="1"/>
    <col min="1548" max="1548" width="10.28125" style="6" customWidth="1"/>
    <col min="1549" max="1550" width="5.140625" style="6" customWidth="1"/>
    <col min="1551" max="1551" width="1.7109375" style="6" customWidth="1"/>
    <col min="1552" max="1552" width="10.7109375" style="6" customWidth="1"/>
    <col min="1553" max="1553" width="3.57421875" style="6" customWidth="1"/>
    <col min="1554" max="1554" width="1.421875" style="6" customWidth="1"/>
    <col min="1555" max="1555" width="7.00390625" style="6" customWidth="1"/>
    <col min="1556" max="1564" width="9.140625" style="6" hidden="1" customWidth="1"/>
    <col min="1565" max="1565" width="9.421875" style="6" customWidth="1"/>
    <col min="1566" max="1566" width="12.8515625" style="6" customWidth="1"/>
    <col min="1567" max="1567" width="14.00390625" style="6" customWidth="1"/>
    <col min="1568" max="1579" width="9.140625" style="6" customWidth="1"/>
    <col min="1580" max="1600" width="9.140625" style="6" hidden="1" customWidth="1"/>
    <col min="1601" max="1792" width="9.140625" style="6" customWidth="1"/>
    <col min="1793" max="1793" width="7.140625" style="6" customWidth="1"/>
    <col min="1794" max="1794" width="1.421875" style="6" customWidth="1"/>
    <col min="1795" max="1795" width="3.57421875" style="6" customWidth="1"/>
    <col min="1796" max="1796" width="3.7109375" style="6" customWidth="1"/>
    <col min="1797" max="1797" width="14.7109375" style="6" customWidth="1"/>
    <col min="1798" max="1799" width="9.57421875" style="6" customWidth="1"/>
    <col min="1800" max="1800" width="10.7109375" style="6" customWidth="1"/>
    <col min="1801" max="1801" width="6.00390625" style="6" customWidth="1"/>
    <col min="1802" max="1802" width="4.421875" style="6" customWidth="1"/>
    <col min="1803" max="1803" width="9.8515625" style="6" customWidth="1"/>
    <col min="1804" max="1804" width="10.28125" style="6" customWidth="1"/>
    <col min="1805" max="1806" width="5.140625" style="6" customWidth="1"/>
    <col min="1807" max="1807" width="1.7109375" style="6" customWidth="1"/>
    <col min="1808" max="1808" width="10.7109375" style="6" customWidth="1"/>
    <col min="1809" max="1809" width="3.57421875" style="6" customWidth="1"/>
    <col min="1810" max="1810" width="1.421875" style="6" customWidth="1"/>
    <col min="1811" max="1811" width="7.00390625" style="6" customWidth="1"/>
    <col min="1812" max="1820" width="9.140625" style="6" hidden="1" customWidth="1"/>
    <col min="1821" max="1821" width="9.421875" style="6" customWidth="1"/>
    <col min="1822" max="1822" width="12.8515625" style="6" customWidth="1"/>
    <col min="1823" max="1823" width="14.00390625" style="6" customWidth="1"/>
    <col min="1824" max="1835" width="9.140625" style="6" customWidth="1"/>
    <col min="1836" max="1856" width="9.140625" style="6" hidden="1" customWidth="1"/>
    <col min="1857" max="2048" width="9.140625" style="6" customWidth="1"/>
    <col min="2049" max="2049" width="7.140625" style="6" customWidth="1"/>
    <col min="2050" max="2050" width="1.421875" style="6" customWidth="1"/>
    <col min="2051" max="2051" width="3.57421875" style="6" customWidth="1"/>
    <col min="2052" max="2052" width="3.7109375" style="6" customWidth="1"/>
    <col min="2053" max="2053" width="14.7109375" style="6" customWidth="1"/>
    <col min="2054" max="2055" width="9.57421875" style="6" customWidth="1"/>
    <col min="2056" max="2056" width="10.7109375" style="6" customWidth="1"/>
    <col min="2057" max="2057" width="6.00390625" style="6" customWidth="1"/>
    <col min="2058" max="2058" width="4.421875" style="6" customWidth="1"/>
    <col min="2059" max="2059" width="9.8515625" style="6" customWidth="1"/>
    <col min="2060" max="2060" width="10.28125" style="6" customWidth="1"/>
    <col min="2061" max="2062" width="5.140625" style="6" customWidth="1"/>
    <col min="2063" max="2063" width="1.7109375" style="6" customWidth="1"/>
    <col min="2064" max="2064" width="10.7109375" style="6" customWidth="1"/>
    <col min="2065" max="2065" width="3.57421875" style="6" customWidth="1"/>
    <col min="2066" max="2066" width="1.421875" style="6" customWidth="1"/>
    <col min="2067" max="2067" width="7.00390625" style="6" customWidth="1"/>
    <col min="2068" max="2076" width="9.140625" style="6" hidden="1" customWidth="1"/>
    <col min="2077" max="2077" width="9.421875" style="6" customWidth="1"/>
    <col min="2078" max="2078" width="12.8515625" style="6" customWidth="1"/>
    <col min="2079" max="2079" width="14.00390625" style="6" customWidth="1"/>
    <col min="2080" max="2091" width="9.140625" style="6" customWidth="1"/>
    <col min="2092" max="2112" width="9.140625" style="6" hidden="1" customWidth="1"/>
    <col min="2113" max="2304" width="9.140625" style="6" customWidth="1"/>
    <col min="2305" max="2305" width="7.140625" style="6" customWidth="1"/>
    <col min="2306" max="2306" width="1.421875" style="6" customWidth="1"/>
    <col min="2307" max="2307" width="3.57421875" style="6" customWidth="1"/>
    <col min="2308" max="2308" width="3.7109375" style="6" customWidth="1"/>
    <col min="2309" max="2309" width="14.7109375" style="6" customWidth="1"/>
    <col min="2310" max="2311" width="9.57421875" style="6" customWidth="1"/>
    <col min="2312" max="2312" width="10.7109375" style="6" customWidth="1"/>
    <col min="2313" max="2313" width="6.00390625" style="6" customWidth="1"/>
    <col min="2314" max="2314" width="4.421875" style="6" customWidth="1"/>
    <col min="2315" max="2315" width="9.8515625" style="6" customWidth="1"/>
    <col min="2316" max="2316" width="10.28125" style="6" customWidth="1"/>
    <col min="2317" max="2318" width="5.140625" style="6" customWidth="1"/>
    <col min="2319" max="2319" width="1.7109375" style="6" customWidth="1"/>
    <col min="2320" max="2320" width="10.7109375" style="6" customWidth="1"/>
    <col min="2321" max="2321" width="3.57421875" style="6" customWidth="1"/>
    <col min="2322" max="2322" width="1.421875" style="6" customWidth="1"/>
    <col min="2323" max="2323" width="7.00390625" style="6" customWidth="1"/>
    <col min="2324" max="2332" width="9.140625" style="6" hidden="1" customWidth="1"/>
    <col min="2333" max="2333" width="9.421875" style="6" customWidth="1"/>
    <col min="2334" max="2334" width="12.8515625" style="6" customWidth="1"/>
    <col min="2335" max="2335" width="14.00390625" style="6" customWidth="1"/>
    <col min="2336" max="2347" width="9.140625" style="6" customWidth="1"/>
    <col min="2348" max="2368" width="9.140625" style="6" hidden="1" customWidth="1"/>
    <col min="2369" max="2560" width="9.140625" style="6" customWidth="1"/>
    <col min="2561" max="2561" width="7.140625" style="6" customWidth="1"/>
    <col min="2562" max="2562" width="1.421875" style="6" customWidth="1"/>
    <col min="2563" max="2563" width="3.57421875" style="6" customWidth="1"/>
    <col min="2564" max="2564" width="3.7109375" style="6" customWidth="1"/>
    <col min="2565" max="2565" width="14.7109375" style="6" customWidth="1"/>
    <col min="2566" max="2567" width="9.57421875" style="6" customWidth="1"/>
    <col min="2568" max="2568" width="10.7109375" style="6" customWidth="1"/>
    <col min="2569" max="2569" width="6.00390625" style="6" customWidth="1"/>
    <col min="2570" max="2570" width="4.421875" style="6" customWidth="1"/>
    <col min="2571" max="2571" width="9.8515625" style="6" customWidth="1"/>
    <col min="2572" max="2572" width="10.28125" style="6" customWidth="1"/>
    <col min="2573" max="2574" width="5.140625" style="6" customWidth="1"/>
    <col min="2575" max="2575" width="1.7109375" style="6" customWidth="1"/>
    <col min="2576" max="2576" width="10.7109375" style="6" customWidth="1"/>
    <col min="2577" max="2577" width="3.57421875" style="6" customWidth="1"/>
    <col min="2578" max="2578" width="1.421875" style="6" customWidth="1"/>
    <col min="2579" max="2579" width="7.00390625" style="6" customWidth="1"/>
    <col min="2580" max="2588" width="9.140625" style="6" hidden="1" customWidth="1"/>
    <col min="2589" max="2589" width="9.421875" style="6" customWidth="1"/>
    <col min="2590" max="2590" width="12.8515625" style="6" customWidth="1"/>
    <col min="2591" max="2591" width="14.00390625" style="6" customWidth="1"/>
    <col min="2592" max="2603" width="9.140625" style="6" customWidth="1"/>
    <col min="2604" max="2624" width="9.140625" style="6" hidden="1" customWidth="1"/>
    <col min="2625" max="2816" width="9.140625" style="6" customWidth="1"/>
    <col min="2817" max="2817" width="7.140625" style="6" customWidth="1"/>
    <col min="2818" max="2818" width="1.421875" style="6" customWidth="1"/>
    <col min="2819" max="2819" width="3.57421875" style="6" customWidth="1"/>
    <col min="2820" max="2820" width="3.7109375" style="6" customWidth="1"/>
    <col min="2821" max="2821" width="14.7109375" style="6" customWidth="1"/>
    <col min="2822" max="2823" width="9.57421875" style="6" customWidth="1"/>
    <col min="2824" max="2824" width="10.7109375" style="6" customWidth="1"/>
    <col min="2825" max="2825" width="6.00390625" style="6" customWidth="1"/>
    <col min="2826" max="2826" width="4.421875" style="6" customWidth="1"/>
    <col min="2827" max="2827" width="9.8515625" style="6" customWidth="1"/>
    <col min="2828" max="2828" width="10.28125" style="6" customWidth="1"/>
    <col min="2829" max="2830" width="5.140625" style="6" customWidth="1"/>
    <col min="2831" max="2831" width="1.7109375" style="6" customWidth="1"/>
    <col min="2832" max="2832" width="10.7109375" style="6" customWidth="1"/>
    <col min="2833" max="2833" width="3.57421875" style="6" customWidth="1"/>
    <col min="2834" max="2834" width="1.421875" style="6" customWidth="1"/>
    <col min="2835" max="2835" width="7.00390625" style="6" customWidth="1"/>
    <col min="2836" max="2844" width="9.140625" style="6" hidden="1" customWidth="1"/>
    <col min="2845" max="2845" width="9.421875" style="6" customWidth="1"/>
    <col min="2846" max="2846" width="12.8515625" style="6" customWidth="1"/>
    <col min="2847" max="2847" width="14.00390625" style="6" customWidth="1"/>
    <col min="2848" max="2859" width="9.140625" style="6" customWidth="1"/>
    <col min="2860" max="2880" width="9.140625" style="6" hidden="1" customWidth="1"/>
    <col min="2881" max="3072" width="9.140625" style="6" customWidth="1"/>
    <col min="3073" max="3073" width="7.140625" style="6" customWidth="1"/>
    <col min="3074" max="3074" width="1.421875" style="6" customWidth="1"/>
    <col min="3075" max="3075" width="3.57421875" style="6" customWidth="1"/>
    <col min="3076" max="3076" width="3.7109375" style="6" customWidth="1"/>
    <col min="3077" max="3077" width="14.7109375" style="6" customWidth="1"/>
    <col min="3078" max="3079" width="9.57421875" style="6" customWidth="1"/>
    <col min="3080" max="3080" width="10.7109375" style="6" customWidth="1"/>
    <col min="3081" max="3081" width="6.00390625" style="6" customWidth="1"/>
    <col min="3082" max="3082" width="4.421875" style="6" customWidth="1"/>
    <col min="3083" max="3083" width="9.8515625" style="6" customWidth="1"/>
    <col min="3084" max="3084" width="10.28125" style="6" customWidth="1"/>
    <col min="3085" max="3086" width="5.140625" style="6" customWidth="1"/>
    <col min="3087" max="3087" width="1.7109375" style="6" customWidth="1"/>
    <col min="3088" max="3088" width="10.7109375" style="6" customWidth="1"/>
    <col min="3089" max="3089" width="3.57421875" style="6" customWidth="1"/>
    <col min="3090" max="3090" width="1.421875" style="6" customWidth="1"/>
    <col min="3091" max="3091" width="7.00390625" style="6" customWidth="1"/>
    <col min="3092" max="3100" width="9.140625" style="6" hidden="1" customWidth="1"/>
    <col min="3101" max="3101" width="9.421875" style="6" customWidth="1"/>
    <col min="3102" max="3102" width="12.8515625" style="6" customWidth="1"/>
    <col min="3103" max="3103" width="14.00390625" style="6" customWidth="1"/>
    <col min="3104" max="3115" width="9.140625" style="6" customWidth="1"/>
    <col min="3116" max="3136" width="9.140625" style="6" hidden="1" customWidth="1"/>
    <col min="3137" max="3328" width="9.140625" style="6" customWidth="1"/>
    <col min="3329" max="3329" width="7.140625" style="6" customWidth="1"/>
    <col min="3330" max="3330" width="1.421875" style="6" customWidth="1"/>
    <col min="3331" max="3331" width="3.57421875" style="6" customWidth="1"/>
    <col min="3332" max="3332" width="3.7109375" style="6" customWidth="1"/>
    <col min="3333" max="3333" width="14.7109375" style="6" customWidth="1"/>
    <col min="3334" max="3335" width="9.57421875" style="6" customWidth="1"/>
    <col min="3336" max="3336" width="10.7109375" style="6" customWidth="1"/>
    <col min="3337" max="3337" width="6.00390625" style="6" customWidth="1"/>
    <col min="3338" max="3338" width="4.421875" style="6" customWidth="1"/>
    <col min="3339" max="3339" width="9.8515625" style="6" customWidth="1"/>
    <col min="3340" max="3340" width="10.28125" style="6" customWidth="1"/>
    <col min="3341" max="3342" width="5.140625" style="6" customWidth="1"/>
    <col min="3343" max="3343" width="1.7109375" style="6" customWidth="1"/>
    <col min="3344" max="3344" width="10.7109375" style="6" customWidth="1"/>
    <col min="3345" max="3345" width="3.57421875" style="6" customWidth="1"/>
    <col min="3346" max="3346" width="1.421875" style="6" customWidth="1"/>
    <col min="3347" max="3347" width="7.00390625" style="6" customWidth="1"/>
    <col min="3348" max="3356" width="9.140625" style="6" hidden="1" customWidth="1"/>
    <col min="3357" max="3357" width="9.421875" style="6" customWidth="1"/>
    <col min="3358" max="3358" width="12.8515625" style="6" customWidth="1"/>
    <col min="3359" max="3359" width="14.00390625" style="6" customWidth="1"/>
    <col min="3360" max="3371" width="9.140625" style="6" customWidth="1"/>
    <col min="3372" max="3392" width="9.140625" style="6" hidden="1" customWidth="1"/>
    <col min="3393" max="3584" width="9.140625" style="6" customWidth="1"/>
    <col min="3585" max="3585" width="7.140625" style="6" customWidth="1"/>
    <col min="3586" max="3586" width="1.421875" style="6" customWidth="1"/>
    <col min="3587" max="3587" width="3.57421875" style="6" customWidth="1"/>
    <col min="3588" max="3588" width="3.7109375" style="6" customWidth="1"/>
    <col min="3589" max="3589" width="14.7109375" style="6" customWidth="1"/>
    <col min="3590" max="3591" width="9.57421875" style="6" customWidth="1"/>
    <col min="3592" max="3592" width="10.7109375" style="6" customWidth="1"/>
    <col min="3593" max="3593" width="6.00390625" style="6" customWidth="1"/>
    <col min="3594" max="3594" width="4.421875" style="6" customWidth="1"/>
    <col min="3595" max="3595" width="9.8515625" style="6" customWidth="1"/>
    <col min="3596" max="3596" width="10.28125" style="6" customWidth="1"/>
    <col min="3597" max="3598" width="5.140625" style="6" customWidth="1"/>
    <col min="3599" max="3599" width="1.7109375" style="6" customWidth="1"/>
    <col min="3600" max="3600" width="10.7109375" style="6" customWidth="1"/>
    <col min="3601" max="3601" width="3.57421875" style="6" customWidth="1"/>
    <col min="3602" max="3602" width="1.421875" style="6" customWidth="1"/>
    <col min="3603" max="3603" width="7.00390625" style="6" customWidth="1"/>
    <col min="3604" max="3612" width="9.140625" style="6" hidden="1" customWidth="1"/>
    <col min="3613" max="3613" width="9.421875" style="6" customWidth="1"/>
    <col min="3614" max="3614" width="12.8515625" style="6" customWidth="1"/>
    <col min="3615" max="3615" width="14.00390625" style="6" customWidth="1"/>
    <col min="3616" max="3627" width="9.140625" style="6" customWidth="1"/>
    <col min="3628" max="3648" width="9.140625" style="6" hidden="1" customWidth="1"/>
    <col min="3649" max="3840" width="9.140625" style="6" customWidth="1"/>
    <col min="3841" max="3841" width="7.140625" style="6" customWidth="1"/>
    <col min="3842" max="3842" width="1.421875" style="6" customWidth="1"/>
    <col min="3843" max="3843" width="3.57421875" style="6" customWidth="1"/>
    <col min="3844" max="3844" width="3.7109375" style="6" customWidth="1"/>
    <col min="3845" max="3845" width="14.7109375" style="6" customWidth="1"/>
    <col min="3846" max="3847" width="9.57421875" style="6" customWidth="1"/>
    <col min="3848" max="3848" width="10.7109375" style="6" customWidth="1"/>
    <col min="3849" max="3849" width="6.00390625" style="6" customWidth="1"/>
    <col min="3850" max="3850" width="4.421875" style="6" customWidth="1"/>
    <col min="3851" max="3851" width="9.8515625" style="6" customWidth="1"/>
    <col min="3852" max="3852" width="10.28125" style="6" customWidth="1"/>
    <col min="3853" max="3854" width="5.140625" style="6" customWidth="1"/>
    <col min="3855" max="3855" width="1.7109375" style="6" customWidth="1"/>
    <col min="3856" max="3856" width="10.7109375" style="6" customWidth="1"/>
    <col min="3857" max="3857" width="3.57421875" style="6" customWidth="1"/>
    <col min="3858" max="3858" width="1.421875" style="6" customWidth="1"/>
    <col min="3859" max="3859" width="7.00390625" style="6" customWidth="1"/>
    <col min="3860" max="3868" width="9.140625" style="6" hidden="1" customWidth="1"/>
    <col min="3869" max="3869" width="9.421875" style="6" customWidth="1"/>
    <col min="3870" max="3870" width="12.8515625" style="6" customWidth="1"/>
    <col min="3871" max="3871" width="14.00390625" style="6" customWidth="1"/>
    <col min="3872" max="3883" width="9.140625" style="6" customWidth="1"/>
    <col min="3884" max="3904" width="9.140625" style="6" hidden="1" customWidth="1"/>
    <col min="3905" max="4096" width="9.140625" style="6" customWidth="1"/>
    <col min="4097" max="4097" width="7.140625" style="6" customWidth="1"/>
    <col min="4098" max="4098" width="1.421875" style="6" customWidth="1"/>
    <col min="4099" max="4099" width="3.57421875" style="6" customWidth="1"/>
    <col min="4100" max="4100" width="3.7109375" style="6" customWidth="1"/>
    <col min="4101" max="4101" width="14.7109375" style="6" customWidth="1"/>
    <col min="4102" max="4103" width="9.57421875" style="6" customWidth="1"/>
    <col min="4104" max="4104" width="10.7109375" style="6" customWidth="1"/>
    <col min="4105" max="4105" width="6.00390625" style="6" customWidth="1"/>
    <col min="4106" max="4106" width="4.421875" style="6" customWidth="1"/>
    <col min="4107" max="4107" width="9.8515625" style="6" customWidth="1"/>
    <col min="4108" max="4108" width="10.28125" style="6" customWidth="1"/>
    <col min="4109" max="4110" width="5.140625" style="6" customWidth="1"/>
    <col min="4111" max="4111" width="1.7109375" style="6" customWidth="1"/>
    <col min="4112" max="4112" width="10.7109375" style="6" customWidth="1"/>
    <col min="4113" max="4113" width="3.57421875" style="6" customWidth="1"/>
    <col min="4114" max="4114" width="1.421875" style="6" customWidth="1"/>
    <col min="4115" max="4115" width="7.00390625" style="6" customWidth="1"/>
    <col min="4116" max="4124" width="9.140625" style="6" hidden="1" customWidth="1"/>
    <col min="4125" max="4125" width="9.421875" style="6" customWidth="1"/>
    <col min="4126" max="4126" width="12.8515625" style="6" customWidth="1"/>
    <col min="4127" max="4127" width="14.00390625" style="6" customWidth="1"/>
    <col min="4128" max="4139" width="9.140625" style="6" customWidth="1"/>
    <col min="4140" max="4160" width="9.140625" style="6" hidden="1" customWidth="1"/>
    <col min="4161" max="4352" width="9.140625" style="6" customWidth="1"/>
    <col min="4353" max="4353" width="7.140625" style="6" customWidth="1"/>
    <col min="4354" max="4354" width="1.421875" style="6" customWidth="1"/>
    <col min="4355" max="4355" width="3.57421875" style="6" customWidth="1"/>
    <col min="4356" max="4356" width="3.7109375" style="6" customWidth="1"/>
    <col min="4357" max="4357" width="14.7109375" style="6" customWidth="1"/>
    <col min="4358" max="4359" width="9.57421875" style="6" customWidth="1"/>
    <col min="4360" max="4360" width="10.7109375" style="6" customWidth="1"/>
    <col min="4361" max="4361" width="6.00390625" style="6" customWidth="1"/>
    <col min="4362" max="4362" width="4.421875" style="6" customWidth="1"/>
    <col min="4363" max="4363" width="9.8515625" style="6" customWidth="1"/>
    <col min="4364" max="4364" width="10.28125" style="6" customWidth="1"/>
    <col min="4365" max="4366" width="5.140625" style="6" customWidth="1"/>
    <col min="4367" max="4367" width="1.7109375" style="6" customWidth="1"/>
    <col min="4368" max="4368" width="10.7109375" style="6" customWidth="1"/>
    <col min="4369" max="4369" width="3.57421875" style="6" customWidth="1"/>
    <col min="4370" max="4370" width="1.421875" style="6" customWidth="1"/>
    <col min="4371" max="4371" width="7.00390625" style="6" customWidth="1"/>
    <col min="4372" max="4380" width="9.140625" style="6" hidden="1" customWidth="1"/>
    <col min="4381" max="4381" width="9.421875" style="6" customWidth="1"/>
    <col min="4382" max="4382" width="12.8515625" style="6" customWidth="1"/>
    <col min="4383" max="4383" width="14.00390625" style="6" customWidth="1"/>
    <col min="4384" max="4395" width="9.140625" style="6" customWidth="1"/>
    <col min="4396" max="4416" width="9.140625" style="6" hidden="1" customWidth="1"/>
    <col min="4417" max="4608" width="9.140625" style="6" customWidth="1"/>
    <col min="4609" max="4609" width="7.140625" style="6" customWidth="1"/>
    <col min="4610" max="4610" width="1.421875" style="6" customWidth="1"/>
    <col min="4611" max="4611" width="3.57421875" style="6" customWidth="1"/>
    <col min="4612" max="4612" width="3.7109375" style="6" customWidth="1"/>
    <col min="4613" max="4613" width="14.7109375" style="6" customWidth="1"/>
    <col min="4614" max="4615" width="9.57421875" style="6" customWidth="1"/>
    <col min="4616" max="4616" width="10.7109375" style="6" customWidth="1"/>
    <col min="4617" max="4617" width="6.00390625" style="6" customWidth="1"/>
    <col min="4618" max="4618" width="4.421875" style="6" customWidth="1"/>
    <col min="4619" max="4619" width="9.8515625" style="6" customWidth="1"/>
    <col min="4620" max="4620" width="10.28125" style="6" customWidth="1"/>
    <col min="4621" max="4622" width="5.140625" style="6" customWidth="1"/>
    <col min="4623" max="4623" width="1.7109375" style="6" customWidth="1"/>
    <col min="4624" max="4624" width="10.7109375" style="6" customWidth="1"/>
    <col min="4625" max="4625" width="3.57421875" style="6" customWidth="1"/>
    <col min="4626" max="4626" width="1.421875" style="6" customWidth="1"/>
    <col min="4627" max="4627" width="7.00390625" style="6" customWidth="1"/>
    <col min="4628" max="4636" width="9.140625" style="6" hidden="1" customWidth="1"/>
    <col min="4637" max="4637" width="9.421875" style="6" customWidth="1"/>
    <col min="4638" max="4638" width="12.8515625" style="6" customWidth="1"/>
    <col min="4639" max="4639" width="14.00390625" style="6" customWidth="1"/>
    <col min="4640" max="4651" width="9.140625" style="6" customWidth="1"/>
    <col min="4652" max="4672" width="9.140625" style="6" hidden="1" customWidth="1"/>
    <col min="4673" max="4864" width="9.140625" style="6" customWidth="1"/>
    <col min="4865" max="4865" width="7.140625" style="6" customWidth="1"/>
    <col min="4866" max="4866" width="1.421875" style="6" customWidth="1"/>
    <col min="4867" max="4867" width="3.57421875" style="6" customWidth="1"/>
    <col min="4868" max="4868" width="3.7109375" style="6" customWidth="1"/>
    <col min="4869" max="4869" width="14.7109375" style="6" customWidth="1"/>
    <col min="4870" max="4871" width="9.57421875" style="6" customWidth="1"/>
    <col min="4872" max="4872" width="10.7109375" style="6" customWidth="1"/>
    <col min="4873" max="4873" width="6.00390625" style="6" customWidth="1"/>
    <col min="4874" max="4874" width="4.421875" style="6" customWidth="1"/>
    <col min="4875" max="4875" width="9.8515625" style="6" customWidth="1"/>
    <col min="4876" max="4876" width="10.28125" style="6" customWidth="1"/>
    <col min="4877" max="4878" width="5.140625" style="6" customWidth="1"/>
    <col min="4879" max="4879" width="1.7109375" style="6" customWidth="1"/>
    <col min="4880" max="4880" width="10.7109375" style="6" customWidth="1"/>
    <col min="4881" max="4881" width="3.57421875" style="6" customWidth="1"/>
    <col min="4882" max="4882" width="1.421875" style="6" customWidth="1"/>
    <col min="4883" max="4883" width="7.00390625" style="6" customWidth="1"/>
    <col min="4884" max="4892" width="9.140625" style="6" hidden="1" customWidth="1"/>
    <col min="4893" max="4893" width="9.421875" style="6" customWidth="1"/>
    <col min="4894" max="4894" width="12.8515625" style="6" customWidth="1"/>
    <col min="4895" max="4895" width="14.00390625" style="6" customWidth="1"/>
    <col min="4896" max="4907" width="9.140625" style="6" customWidth="1"/>
    <col min="4908" max="4928" width="9.140625" style="6" hidden="1" customWidth="1"/>
    <col min="4929" max="5120" width="9.140625" style="6" customWidth="1"/>
    <col min="5121" max="5121" width="7.140625" style="6" customWidth="1"/>
    <col min="5122" max="5122" width="1.421875" style="6" customWidth="1"/>
    <col min="5123" max="5123" width="3.57421875" style="6" customWidth="1"/>
    <col min="5124" max="5124" width="3.7109375" style="6" customWidth="1"/>
    <col min="5125" max="5125" width="14.7109375" style="6" customWidth="1"/>
    <col min="5126" max="5127" width="9.57421875" style="6" customWidth="1"/>
    <col min="5128" max="5128" width="10.7109375" style="6" customWidth="1"/>
    <col min="5129" max="5129" width="6.00390625" style="6" customWidth="1"/>
    <col min="5130" max="5130" width="4.421875" style="6" customWidth="1"/>
    <col min="5131" max="5131" width="9.8515625" style="6" customWidth="1"/>
    <col min="5132" max="5132" width="10.28125" style="6" customWidth="1"/>
    <col min="5133" max="5134" width="5.140625" style="6" customWidth="1"/>
    <col min="5135" max="5135" width="1.7109375" style="6" customWidth="1"/>
    <col min="5136" max="5136" width="10.7109375" style="6" customWidth="1"/>
    <col min="5137" max="5137" width="3.57421875" style="6" customWidth="1"/>
    <col min="5138" max="5138" width="1.421875" style="6" customWidth="1"/>
    <col min="5139" max="5139" width="7.00390625" style="6" customWidth="1"/>
    <col min="5140" max="5148" width="9.140625" style="6" hidden="1" customWidth="1"/>
    <col min="5149" max="5149" width="9.421875" style="6" customWidth="1"/>
    <col min="5150" max="5150" width="12.8515625" style="6" customWidth="1"/>
    <col min="5151" max="5151" width="14.00390625" style="6" customWidth="1"/>
    <col min="5152" max="5163" width="9.140625" style="6" customWidth="1"/>
    <col min="5164" max="5184" width="9.140625" style="6" hidden="1" customWidth="1"/>
    <col min="5185" max="5376" width="9.140625" style="6" customWidth="1"/>
    <col min="5377" max="5377" width="7.140625" style="6" customWidth="1"/>
    <col min="5378" max="5378" width="1.421875" style="6" customWidth="1"/>
    <col min="5379" max="5379" width="3.57421875" style="6" customWidth="1"/>
    <col min="5380" max="5380" width="3.7109375" style="6" customWidth="1"/>
    <col min="5381" max="5381" width="14.7109375" style="6" customWidth="1"/>
    <col min="5382" max="5383" width="9.57421875" style="6" customWidth="1"/>
    <col min="5384" max="5384" width="10.7109375" style="6" customWidth="1"/>
    <col min="5385" max="5385" width="6.00390625" style="6" customWidth="1"/>
    <col min="5386" max="5386" width="4.421875" style="6" customWidth="1"/>
    <col min="5387" max="5387" width="9.8515625" style="6" customWidth="1"/>
    <col min="5388" max="5388" width="10.28125" style="6" customWidth="1"/>
    <col min="5389" max="5390" width="5.140625" style="6" customWidth="1"/>
    <col min="5391" max="5391" width="1.7109375" style="6" customWidth="1"/>
    <col min="5392" max="5392" width="10.7109375" style="6" customWidth="1"/>
    <col min="5393" max="5393" width="3.57421875" style="6" customWidth="1"/>
    <col min="5394" max="5394" width="1.421875" style="6" customWidth="1"/>
    <col min="5395" max="5395" width="7.00390625" style="6" customWidth="1"/>
    <col min="5396" max="5404" width="9.140625" style="6" hidden="1" customWidth="1"/>
    <col min="5405" max="5405" width="9.421875" style="6" customWidth="1"/>
    <col min="5406" max="5406" width="12.8515625" style="6" customWidth="1"/>
    <col min="5407" max="5407" width="14.00390625" style="6" customWidth="1"/>
    <col min="5408" max="5419" width="9.140625" style="6" customWidth="1"/>
    <col min="5420" max="5440" width="9.140625" style="6" hidden="1" customWidth="1"/>
    <col min="5441" max="5632" width="9.140625" style="6" customWidth="1"/>
    <col min="5633" max="5633" width="7.140625" style="6" customWidth="1"/>
    <col min="5634" max="5634" width="1.421875" style="6" customWidth="1"/>
    <col min="5635" max="5635" width="3.57421875" style="6" customWidth="1"/>
    <col min="5636" max="5636" width="3.7109375" style="6" customWidth="1"/>
    <col min="5637" max="5637" width="14.7109375" style="6" customWidth="1"/>
    <col min="5638" max="5639" width="9.57421875" style="6" customWidth="1"/>
    <col min="5640" max="5640" width="10.7109375" style="6" customWidth="1"/>
    <col min="5641" max="5641" width="6.00390625" style="6" customWidth="1"/>
    <col min="5642" max="5642" width="4.421875" style="6" customWidth="1"/>
    <col min="5643" max="5643" width="9.8515625" style="6" customWidth="1"/>
    <col min="5644" max="5644" width="10.28125" style="6" customWidth="1"/>
    <col min="5645" max="5646" width="5.140625" style="6" customWidth="1"/>
    <col min="5647" max="5647" width="1.7109375" style="6" customWidth="1"/>
    <col min="5648" max="5648" width="10.7109375" style="6" customWidth="1"/>
    <col min="5649" max="5649" width="3.57421875" style="6" customWidth="1"/>
    <col min="5650" max="5650" width="1.421875" style="6" customWidth="1"/>
    <col min="5651" max="5651" width="7.00390625" style="6" customWidth="1"/>
    <col min="5652" max="5660" width="9.140625" style="6" hidden="1" customWidth="1"/>
    <col min="5661" max="5661" width="9.421875" style="6" customWidth="1"/>
    <col min="5662" max="5662" width="12.8515625" style="6" customWidth="1"/>
    <col min="5663" max="5663" width="14.00390625" style="6" customWidth="1"/>
    <col min="5664" max="5675" width="9.140625" style="6" customWidth="1"/>
    <col min="5676" max="5696" width="9.140625" style="6" hidden="1" customWidth="1"/>
    <col min="5697" max="5888" width="9.140625" style="6" customWidth="1"/>
    <col min="5889" max="5889" width="7.140625" style="6" customWidth="1"/>
    <col min="5890" max="5890" width="1.421875" style="6" customWidth="1"/>
    <col min="5891" max="5891" width="3.57421875" style="6" customWidth="1"/>
    <col min="5892" max="5892" width="3.7109375" style="6" customWidth="1"/>
    <col min="5893" max="5893" width="14.7109375" style="6" customWidth="1"/>
    <col min="5894" max="5895" width="9.57421875" style="6" customWidth="1"/>
    <col min="5896" max="5896" width="10.7109375" style="6" customWidth="1"/>
    <col min="5897" max="5897" width="6.00390625" style="6" customWidth="1"/>
    <col min="5898" max="5898" width="4.421875" style="6" customWidth="1"/>
    <col min="5899" max="5899" width="9.8515625" style="6" customWidth="1"/>
    <col min="5900" max="5900" width="10.28125" style="6" customWidth="1"/>
    <col min="5901" max="5902" width="5.140625" style="6" customWidth="1"/>
    <col min="5903" max="5903" width="1.7109375" style="6" customWidth="1"/>
    <col min="5904" max="5904" width="10.7109375" style="6" customWidth="1"/>
    <col min="5905" max="5905" width="3.57421875" style="6" customWidth="1"/>
    <col min="5906" max="5906" width="1.421875" style="6" customWidth="1"/>
    <col min="5907" max="5907" width="7.00390625" style="6" customWidth="1"/>
    <col min="5908" max="5916" width="9.140625" style="6" hidden="1" customWidth="1"/>
    <col min="5917" max="5917" width="9.421875" style="6" customWidth="1"/>
    <col min="5918" max="5918" width="12.8515625" style="6" customWidth="1"/>
    <col min="5919" max="5919" width="14.00390625" style="6" customWidth="1"/>
    <col min="5920" max="5931" width="9.140625" style="6" customWidth="1"/>
    <col min="5932" max="5952" width="9.140625" style="6" hidden="1" customWidth="1"/>
    <col min="5953" max="6144" width="9.140625" style="6" customWidth="1"/>
    <col min="6145" max="6145" width="7.140625" style="6" customWidth="1"/>
    <col min="6146" max="6146" width="1.421875" style="6" customWidth="1"/>
    <col min="6147" max="6147" width="3.57421875" style="6" customWidth="1"/>
    <col min="6148" max="6148" width="3.7109375" style="6" customWidth="1"/>
    <col min="6149" max="6149" width="14.7109375" style="6" customWidth="1"/>
    <col min="6150" max="6151" width="9.57421875" style="6" customWidth="1"/>
    <col min="6152" max="6152" width="10.7109375" style="6" customWidth="1"/>
    <col min="6153" max="6153" width="6.00390625" style="6" customWidth="1"/>
    <col min="6154" max="6154" width="4.421875" style="6" customWidth="1"/>
    <col min="6155" max="6155" width="9.8515625" style="6" customWidth="1"/>
    <col min="6156" max="6156" width="10.28125" style="6" customWidth="1"/>
    <col min="6157" max="6158" width="5.140625" style="6" customWidth="1"/>
    <col min="6159" max="6159" width="1.7109375" style="6" customWidth="1"/>
    <col min="6160" max="6160" width="10.7109375" style="6" customWidth="1"/>
    <col min="6161" max="6161" width="3.57421875" style="6" customWidth="1"/>
    <col min="6162" max="6162" width="1.421875" style="6" customWidth="1"/>
    <col min="6163" max="6163" width="7.00390625" style="6" customWidth="1"/>
    <col min="6164" max="6172" width="9.140625" style="6" hidden="1" customWidth="1"/>
    <col min="6173" max="6173" width="9.421875" style="6" customWidth="1"/>
    <col min="6174" max="6174" width="12.8515625" style="6" customWidth="1"/>
    <col min="6175" max="6175" width="14.00390625" style="6" customWidth="1"/>
    <col min="6176" max="6187" width="9.140625" style="6" customWidth="1"/>
    <col min="6188" max="6208" width="9.140625" style="6" hidden="1" customWidth="1"/>
    <col min="6209" max="6400" width="9.140625" style="6" customWidth="1"/>
    <col min="6401" max="6401" width="7.140625" style="6" customWidth="1"/>
    <col min="6402" max="6402" width="1.421875" style="6" customWidth="1"/>
    <col min="6403" max="6403" width="3.57421875" style="6" customWidth="1"/>
    <col min="6404" max="6404" width="3.7109375" style="6" customWidth="1"/>
    <col min="6405" max="6405" width="14.7109375" style="6" customWidth="1"/>
    <col min="6406" max="6407" width="9.57421875" style="6" customWidth="1"/>
    <col min="6408" max="6408" width="10.7109375" style="6" customWidth="1"/>
    <col min="6409" max="6409" width="6.00390625" style="6" customWidth="1"/>
    <col min="6410" max="6410" width="4.421875" style="6" customWidth="1"/>
    <col min="6411" max="6411" width="9.8515625" style="6" customWidth="1"/>
    <col min="6412" max="6412" width="10.28125" style="6" customWidth="1"/>
    <col min="6413" max="6414" width="5.140625" style="6" customWidth="1"/>
    <col min="6415" max="6415" width="1.7109375" style="6" customWidth="1"/>
    <col min="6416" max="6416" width="10.7109375" style="6" customWidth="1"/>
    <col min="6417" max="6417" width="3.57421875" style="6" customWidth="1"/>
    <col min="6418" max="6418" width="1.421875" style="6" customWidth="1"/>
    <col min="6419" max="6419" width="7.00390625" style="6" customWidth="1"/>
    <col min="6420" max="6428" width="9.140625" style="6" hidden="1" customWidth="1"/>
    <col min="6429" max="6429" width="9.421875" style="6" customWidth="1"/>
    <col min="6430" max="6430" width="12.8515625" style="6" customWidth="1"/>
    <col min="6431" max="6431" width="14.00390625" style="6" customWidth="1"/>
    <col min="6432" max="6443" width="9.140625" style="6" customWidth="1"/>
    <col min="6444" max="6464" width="9.140625" style="6" hidden="1" customWidth="1"/>
    <col min="6465" max="6656" width="9.140625" style="6" customWidth="1"/>
    <col min="6657" max="6657" width="7.140625" style="6" customWidth="1"/>
    <col min="6658" max="6658" width="1.421875" style="6" customWidth="1"/>
    <col min="6659" max="6659" width="3.57421875" style="6" customWidth="1"/>
    <col min="6660" max="6660" width="3.7109375" style="6" customWidth="1"/>
    <col min="6661" max="6661" width="14.7109375" style="6" customWidth="1"/>
    <col min="6662" max="6663" width="9.57421875" style="6" customWidth="1"/>
    <col min="6664" max="6664" width="10.7109375" style="6" customWidth="1"/>
    <col min="6665" max="6665" width="6.00390625" style="6" customWidth="1"/>
    <col min="6666" max="6666" width="4.421875" style="6" customWidth="1"/>
    <col min="6667" max="6667" width="9.8515625" style="6" customWidth="1"/>
    <col min="6668" max="6668" width="10.28125" style="6" customWidth="1"/>
    <col min="6669" max="6670" width="5.140625" style="6" customWidth="1"/>
    <col min="6671" max="6671" width="1.7109375" style="6" customWidth="1"/>
    <col min="6672" max="6672" width="10.7109375" style="6" customWidth="1"/>
    <col min="6673" max="6673" width="3.57421875" style="6" customWidth="1"/>
    <col min="6674" max="6674" width="1.421875" style="6" customWidth="1"/>
    <col min="6675" max="6675" width="7.00390625" style="6" customWidth="1"/>
    <col min="6676" max="6684" width="9.140625" style="6" hidden="1" customWidth="1"/>
    <col min="6685" max="6685" width="9.421875" style="6" customWidth="1"/>
    <col min="6686" max="6686" width="12.8515625" style="6" customWidth="1"/>
    <col min="6687" max="6687" width="14.00390625" style="6" customWidth="1"/>
    <col min="6688" max="6699" width="9.140625" style="6" customWidth="1"/>
    <col min="6700" max="6720" width="9.140625" style="6" hidden="1" customWidth="1"/>
    <col min="6721" max="6912" width="9.140625" style="6" customWidth="1"/>
    <col min="6913" max="6913" width="7.140625" style="6" customWidth="1"/>
    <col min="6914" max="6914" width="1.421875" style="6" customWidth="1"/>
    <col min="6915" max="6915" width="3.57421875" style="6" customWidth="1"/>
    <col min="6916" max="6916" width="3.7109375" style="6" customWidth="1"/>
    <col min="6917" max="6917" width="14.7109375" style="6" customWidth="1"/>
    <col min="6918" max="6919" width="9.57421875" style="6" customWidth="1"/>
    <col min="6920" max="6920" width="10.7109375" style="6" customWidth="1"/>
    <col min="6921" max="6921" width="6.00390625" style="6" customWidth="1"/>
    <col min="6922" max="6922" width="4.421875" style="6" customWidth="1"/>
    <col min="6923" max="6923" width="9.8515625" style="6" customWidth="1"/>
    <col min="6924" max="6924" width="10.28125" style="6" customWidth="1"/>
    <col min="6925" max="6926" width="5.140625" style="6" customWidth="1"/>
    <col min="6927" max="6927" width="1.7109375" style="6" customWidth="1"/>
    <col min="6928" max="6928" width="10.7109375" style="6" customWidth="1"/>
    <col min="6929" max="6929" width="3.57421875" style="6" customWidth="1"/>
    <col min="6930" max="6930" width="1.421875" style="6" customWidth="1"/>
    <col min="6931" max="6931" width="7.00390625" style="6" customWidth="1"/>
    <col min="6932" max="6940" width="9.140625" style="6" hidden="1" customWidth="1"/>
    <col min="6941" max="6941" width="9.421875" style="6" customWidth="1"/>
    <col min="6942" max="6942" width="12.8515625" style="6" customWidth="1"/>
    <col min="6943" max="6943" width="14.00390625" style="6" customWidth="1"/>
    <col min="6944" max="6955" width="9.140625" style="6" customWidth="1"/>
    <col min="6956" max="6976" width="9.140625" style="6" hidden="1" customWidth="1"/>
    <col min="6977" max="7168" width="9.140625" style="6" customWidth="1"/>
    <col min="7169" max="7169" width="7.140625" style="6" customWidth="1"/>
    <col min="7170" max="7170" width="1.421875" style="6" customWidth="1"/>
    <col min="7171" max="7171" width="3.57421875" style="6" customWidth="1"/>
    <col min="7172" max="7172" width="3.7109375" style="6" customWidth="1"/>
    <col min="7173" max="7173" width="14.7109375" style="6" customWidth="1"/>
    <col min="7174" max="7175" width="9.57421875" style="6" customWidth="1"/>
    <col min="7176" max="7176" width="10.7109375" style="6" customWidth="1"/>
    <col min="7177" max="7177" width="6.00390625" style="6" customWidth="1"/>
    <col min="7178" max="7178" width="4.421875" style="6" customWidth="1"/>
    <col min="7179" max="7179" width="9.8515625" style="6" customWidth="1"/>
    <col min="7180" max="7180" width="10.28125" style="6" customWidth="1"/>
    <col min="7181" max="7182" width="5.140625" style="6" customWidth="1"/>
    <col min="7183" max="7183" width="1.7109375" style="6" customWidth="1"/>
    <col min="7184" max="7184" width="10.7109375" style="6" customWidth="1"/>
    <col min="7185" max="7185" width="3.57421875" style="6" customWidth="1"/>
    <col min="7186" max="7186" width="1.421875" style="6" customWidth="1"/>
    <col min="7187" max="7187" width="7.00390625" style="6" customWidth="1"/>
    <col min="7188" max="7196" width="9.140625" style="6" hidden="1" customWidth="1"/>
    <col min="7197" max="7197" width="9.421875" style="6" customWidth="1"/>
    <col min="7198" max="7198" width="12.8515625" style="6" customWidth="1"/>
    <col min="7199" max="7199" width="14.00390625" style="6" customWidth="1"/>
    <col min="7200" max="7211" width="9.140625" style="6" customWidth="1"/>
    <col min="7212" max="7232" width="9.140625" style="6" hidden="1" customWidth="1"/>
    <col min="7233" max="7424" width="9.140625" style="6" customWidth="1"/>
    <col min="7425" max="7425" width="7.140625" style="6" customWidth="1"/>
    <col min="7426" max="7426" width="1.421875" style="6" customWidth="1"/>
    <col min="7427" max="7427" width="3.57421875" style="6" customWidth="1"/>
    <col min="7428" max="7428" width="3.7109375" style="6" customWidth="1"/>
    <col min="7429" max="7429" width="14.7109375" style="6" customWidth="1"/>
    <col min="7430" max="7431" width="9.57421875" style="6" customWidth="1"/>
    <col min="7432" max="7432" width="10.7109375" style="6" customWidth="1"/>
    <col min="7433" max="7433" width="6.00390625" style="6" customWidth="1"/>
    <col min="7434" max="7434" width="4.421875" style="6" customWidth="1"/>
    <col min="7435" max="7435" width="9.8515625" style="6" customWidth="1"/>
    <col min="7436" max="7436" width="10.28125" style="6" customWidth="1"/>
    <col min="7437" max="7438" width="5.140625" style="6" customWidth="1"/>
    <col min="7439" max="7439" width="1.7109375" style="6" customWidth="1"/>
    <col min="7440" max="7440" width="10.7109375" style="6" customWidth="1"/>
    <col min="7441" max="7441" width="3.57421875" style="6" customWidth="1"/>
    <col min="7442" max="7442" width="1.421875" style="6" customWidth="1"/>
    <col min="7443" max="7443" width="7.00390625" style="6" customWidth="1"/>
    <col min="7444" max="7452" width="9.140625" style="6" hidden="1" customWidth="1"/>
    <col min="7453" max="7453" width="9.421875" style="6" customWidth="1"/>
    <col min="7454" max="7454" width="12.8515625" style="6" customWidth="1"/>
    <col min="7455" max="7455" width="14.00390625" style="6" customWidth="1"/>
    <col min="7456" max="7467" width="9.140625" style="6" customWidth="1"/>
    <col min="7468" max="7488" width="9.140625" style="6" hidden="1" customWidth="1"/>
    <col min="7489" max="7680" width="9.140625" style="6" customWidth="1"/>
    <col min="7681" max="7681" width="7.140625" style="6" customWidth="1"/>
    <col min="7682" max="7682" width="1.421875" style="6" customWidth="1"/>
    <col min="7683" max="7683" width="3.57421875" style="6" customWidth="1"/>
    <col min="7684" max="7684" width="3.7109375" style="6" customWidth="1"/>
    <col min="7685" max="7685" width="14.7109375" style="6" customWidth="1"/>
    <col min="7686" max="7687" width="9.57421875" style="6" customWidth="1"/>
    <col min="7688" max="7688" width="10.7109375" style="6" customWidth="1"/>
    <col min="7689" max="7689" width="6.00390625" style="6" customWidth="1"/>
    <col min="7690" max="7690" width="4.421875" style="6" customWidth="1"/>
    <col min="7691" max="7691" width="9.8515625" style="6" customWidth="1"/>
    <col min="7692" max="7692" width="10.28125" style="6" customWidth="1"/>
    <col min="7693" max="7694" width="5.140625" style="6" customWidth="1"/>
    <col min="7695" max="7695" width="1.7109375" style="6" customWidth="1"/>
    <col min="7696" max="7696" width="10.7109375" style="6" customWidth="1"/>
    <col min="7697" max="7697" width="3.57421875" style="6" customWidth="1"/>
    <col min="7698" max="7698" width="1.421875" style="6" customWidth="1"/>
    <col min="7699" max="7699" width="7.00390625" style="6" customWidth="1"/>
    <col min="7700" max="7708" width="9.140625" style="6" hidden="1" customWidth="1"/>
    <col min="7709" max="7709" width="9.421875" style="6" customWidth="1"/>
    <col min="7710" max="7710" width="12.8515625" style="6" customWidth="1"/>
    <col min="7711" max="7711" width="14.00390625" style="6" customWidth="1"/>
    <col min="7712" max="7723" width="9.140625" style="6" customWidth="1"/>
    <col min="7724" max="7744" width="9.140625" style="6" hidden="1" customWidth="1"/>
    <col min="7745" max="7936" width="9.140625" style="6" customWidth="1"/>
    <col min="7937" max="7937" width="7.140625" style="6" customWidth="1"/>
    <col min="7938" max="7938" width="1.421875" style="6" customWidth="1"/>
    <col min="7939" max="7939" width="3.57421875" style="6" customWidth="1"/>
    <col min="7940" max="7940" width="3.7109375" style="6" customWidth="1"/>
    <col min="7941" max="7941" width="14.7109375" style="6" customWidth="1"/>
    <col min="7942" max="7943" width="9.57421875" style="6" customWidth="1"/>
    <col min="7944" max="7944" width="10.7109375" style="6" customWidth="1"/>
    <col min="7945" max="7945" width="6.00390625" style="6" customWidth="1"/>
    <col min="7946" max="7946" width="4.421875" style="6" customWidth="1"/>
    <col min="7947" max="7947" width="9.8515625" style="6" customWidth="1"/>
    <col min="7948" max="7948" width="10.28125" style="6" customWidth="1"/>
    <col min="7949" max="7950" width="5.140625" style="6" customWidth="1"/>
    <col min="7951" max="7951" width="1.7109375" style="6" customWidth="1"/>
    <col min="7952" max="7952" width="10.7109375" style="6" customWidth="1"/>
    <col min="7953" max="7953" width="3.57421875" style="6" customWidth="1"/>
    <col min="7954" max="7954" width="1.421875" style="6" customWidth="1"/>
    <col min="7955" max="7955" width="7.00390625" style="6" customWidth="1"/>
    <col min="7956" max="7964" width="9.140625" style="6" hidden="1" customWidth="1"/>
    <col min="7965" max="7965" width="9.421875" style="6" customWidth="1"/>
    <col min="7966" max="7966" width="12.8515625" style="6" customWidth="1"/>
    <col min="7967" max="7967" width="14.00390625" style="6" customWidth="1"/>
    <col min="7968" max="7979" width="9.140625" style="6" customWidth="1"/>
    <col min="7980" max="8000" width="9.140625" style="6" hidden="1" customWidth="1"/>
    <col min="8001" max="8192" width="9.140625" style="6" customWidth="1"/>
    <col min="8193" max="8193" width="7.140625" style="6" customWidth="1"/>
    <col min="8194" max="8194" width="1.421875" style="6" customWidth="1"/>
    <col min="8195" max="8195" width="3.57421875" style="6" customWidth="1"/>
    <col min="8196" max="8196" width="3.7109375" style="6" customWidth="1"/>
    <col min="8197" max="8197" width="14.7109375" style="6" customWidth="1"/>
    <col min="8198" max="8199" width="9.57421875" style="6" customWidth="1"/>
    <col min="8200" max="8200" width="10.7109375" style="6" customWidth="1"/>
    <col min="8201" max="8201" width="6.00390625" style="6" customWidth="1"/>
    <col min="8202" max="8202" width="4.421875" style="6" customWidth="1"/>
    <col min="8203" max="8203" width="9.8515625" style="6" customWidth="1"/>
    <col min="8204" max="8204" width="10.28125" style="6" customWidth="1"/>
    <col min="8205" max="8206" width="5.140625" style="6" customWidth="1"/>
    <col min="8207" max="8207" width="1.7109375" style="6" customWidth="1"/>
    <col min="8208" max="8208" width="10.7109375" style="6" customWidth="1"/>
    <col min="8209" max="8209" width="3.57421875" style="6" customWidth="1"/>
    <col min="8210" max="8210" width="1.421875" style="6" customWidth="1"/>
    <col min="8211" max="8211" width="7.00390625" style="6" customWidth="1"/>
    <col min="8212" max="8220" width="9.140625" style="6" hidden="1" customWidth="1"/>
    <col min="8221" max="8221" width="9.421875" style="6" customWidth="1"/>
    <col min="8222" max="8222" width="12.8515625" style="6" customWidth="1"/>
    <col min="8223" max="8223" width="14.00390625" style="6" customWidth="1"/>
    <col min="8224" max="8235" width="9.140625" style="6" customWidth="1"/>
    <col min="8236" max="8256" width="9.140625" style="6" hidden="1" customWidth="1"/>
    <col min="8257" max="8448" width="9.140625" style="6" customWidth="1"/>
    <col min="8449" max="8449" width="7.140625" style="6" customWidth="1"/>
    <col min="8450" max="8450" width="1.421875" style="6" customWidth="1"/>
    <col min="8451" max="8451" width="3.57421875" style="6" customWidth="1"/>
    <col min="8452" max="8452" width="3.7109375" style="6" customWidth="1"/>
    <col min="8453" max="8453" width="14.7109375" style="6" customWidth="1"/>
    <col min="8454" max="8455" width="9.57421875" style="6" customWidth="1"/>
    <col min="8456" max="8456" width="10.7109375" style="6" customWidth="1"/>
    <col min="8457" max="8457" width="6.00390625" style="6" customWidth="1"/>
    <col min="8458" max="8458" width="4.421875" style="6" customWidth="1"/>
    <col min="8459" max="8459" width="9.8515625" style="6" customWidth="1"/>
    <col min="8460" max="8460" width="10.28125" style="6" customWidth="1"/>
    <col min="8461" max="8462" width="5.140625" style="6" customWidth="1"/>
    <col min="8463" max="8463" width="1.7109375" style="6" customWidth="1"/>
    <col min="8464" max="8464" width="10.7109375" style="6" customWidth="1"/>
    <col min="8465" max="8465" width="3.57421875" style="6" customWidth="1"/>
    <col min="8466" max="8466" width="1.421875" style="6" customWidth="1"/>
    <col min="8467" max="8467" width="7.00390625" style="6" customWidth="1"/>
    <col min="8468" max="8476" width="9.140625" style="6" hidden="1" customWidth="1"/>
    <col min="8477" max="8477" width="9.421875" style="6" customWidth="1"/>
    <col min="8478" max="8478" width="12.8515625" style="6" customWidth="1"/>
    <col min="8479" max="8479" width="14.00390625" style="6" customWidth="1"/>
    <col min="8480" max="8491" width="9.140625" style="6" customWidth="1"/>
    <col min="8492" max="8512" width="9.140625" style="6" hidden="1" customWidth="1"/>
    <col min="8513" max="8704" width="9.140625" style="6" customWidth="1"/>
    <col min="8705" max="8705" width="7.140625" style="6" customWidth="1"/>
    <col min="8706" max="8706" width="1.421875" style="6" customWidth="1"/>
    <col min="8707" max="8707" width="3.57421875" style="6" customWidth="1"/>
    <col min="8708" max="8708" width="3.7109375" style="6" customWidth="1"/>
    <col min="8709" max="8709" width="14.7109375" style="6" customWidth="1"/>
    <col min="8710" max="8711" width="9.57421875" style="6" customWidth="1"/>
    <col min="8712" max="8712" width="10.7109375" style="6" customWidth="1"/>
    <col min="8713" max="8713" width="6.00390625" style="6" customWidth="1"/>
    <col min="8714" max="8714" width="4.421875" style="6" customWidth="1"/>
    <col min="8715" max="8715" width="9.8515625" style="6" customWidth="1"/>
    <col min="8716" max="8716" width="10.28125" style="6" customWidth="1"/>
    <col min="8717" max="8718" width="5.140625" style="6" customWidth="1"/>
    <col min="8719" max="8719" width="1.7109375" style="6" customWidth="1"/>
    <col min="8720" max="8720" width="10.7109375" style="6" customWidth="1"/>
    <col min="8721" max="8721" width="3.57421875" style="6" customWidth="1"/>
    <col min="8722" max="8722" width="1.421875" style="6" customWidth="1"/>
    <col min="8723" max="8723" width="7.00390625" style="6" customWidth="1"/>
    <col min="8724" max="8732" width="9.140625" style="6" hidden="1" customWidth="1"/>
    <col min="8733" max="8733" width="9.421875" style="6" customWidth="1"/>
    <col min="8734" max="8734" width="12.8515625" style="6" customWidth="1"/>
    <col min="8735" max="8735" width="14.00390625" style="6" customWidth="1"/>
    <col min="8736" max="8747" width="9.140625" style="6" customWidth="1"/>
    <col min="8748" max="8768" width="9.140625" style="6" hidden="1" customWidth="1"/>
    <col min="8769" max="8960" width="9.140625" style="6" customWidth="1"/>
    <col min="8961" max="8961" width="7.140625" style="6" customWidth="1"/>
    <col min="8962" max="8962" width="1.421875" style="6" customWidth="1"/>
    <col min="8963" max="8963" width="3.57421875" style="6" customWidth="1"/>
    <col min="8964" max="8964" width="3.7109375" style="6" customWidth="1"/>
    <col min="8965" max="8965" width="14.7109375" style="6" customWidth="1"/>
    <col min="8966" max="8967" width="9.57421875" style="6" customWidth="1"/>
    <col min="8968" max="8968" width="10.7109375" style="6" customWidth="1"/>
    <col min="8969" max="8969" width="6.00390625" style="6" customWidth="1"/>
    <col min="8970" max="8970" width="4.421875" style="6" customWidth="1"/>
    <col min="8971" max="8971" width="9.8515625" style="6" customWidth="1"/>
    <col min="8972" max="8972" width="10.28125" style="6" customWidth="1"/>
    <col min="8973" max="8974" width="5.140625" style="6" customWidth="1"/>
    <col min="8975" max="8975" width="1.7109375" style="6" customWidth="1"/>
    <col min="8976" max="8976" width="10.7109375" style="6" customWidth="1"/>
    <col min="8977" max="8977" width="3.57421875" style="6" customWidth="1"/>
    <col min="8978" max="8978" width="1.421875" style="6" customWidth="1"/>
    <col min="8979" max="8979" width="7.00390625" style="6" customWidth="1"/>
    <col min="8980" max="8988" width="9.140625" style="6" hidden="1" customWidth="1"/>
    <col min="8989" max="8989" width="9.421875" style="6" customWidth="1"/>
    <col min="8990" max="8990" width="12.8515625" style="6" customWidth="1"/>
    <col min="8991" max="8991" width="14.00390625" style="6" customWidth="1"/>
    <col min="8992" max="9003" width="9.140625" style="6" customWidth="1"/>
    <col min="9004" max="9024" width="9.140625" style="6" hidden="1" customWidth="1"/>
    <col min="9025" max="9216" width="9.140625" style="6" customWidth="1"/>
    <col min="9217" max="9217" width="7.140625" style="6" customWidth="1"/>
    <col min="9218" max="9218" width="1.421875" style="6" customWidth="1"/>
    <col min="9219" max="9219" width="3.57421875" style="6" customWidth="1"/>
    <col min="9220" max="9220" width="3.7109375" style="6" customWidth="1"/>
    <col min="9221" max="9221" width="14.7109375" style="6" customWidth="1"/>
    <col min="9222" max="9223" width="9.57421875" style="6" customWidth="1"/>
    <col min="9224" max="9224" width="10.7109375" style="6" customWidth="1"/>
    <col min="9225" max="9225" width="6.00390625" style="6" customWidth="1"/>
    <col min="9226" max="9226" width="4.421875" style="6" customWidth="1"/>
    <col min="9227" max="9227" width="9.8515625" style="6" customWidth="1"/>
    <col min="9228" max="9228" width="10.28125" style="6" customWidth="1"/>
    <col min="9229" max="9230" width="5.140625" style="6" customWidth="1"/>
    <col min="9231" max="9231" width="1.7109375" style="6" customWidth="1"/>
    <col min="9232" max="9232" width="10.7109375" style="6" customWidth="1"/>
    <col min="9233" max="9233" width="3.57421875" style="6" customWidth="1"/>
    <col min="9234" max="9234" width="1.421875" style="6" customWidth="1"/>
    <col min="9235" max="9235" width="7.00390625" style="6" customWidth="1"/>
    <col min="9236" max="9244" width="9.140625" style="6" hidden="1" customWidth="1"/>
    <col min="9245" max="9245" width="9.421875" style="6" customWidth="1"/>
    <col min="9246" max="9246" width="12.8515625" style="6" customWidth="1"/>
    <col min="9247" max="9247" width="14.00390625" style="6" customWidth="1"/>
    <col min="9248" max="9259" width="9.140625" style="6" customWidth="1"/>
    <col min="9260" max="9280" width="9.140625" style="6" hidden="1" customWidth="1"/>
    <col min="9281" max="9472" width="9.140625" style="6" customWidth="1"/>
    <col min="9473" max="9473" width="7.140625" style="6" customWidth="1"/>
    <col min="9474" max="9474" width="1.421875" style="6" customWidth="1"/>
    <col min="9475" max="9475" width="3.57421875" style="6" customWidth="1"/>
    <col min="9476" max="9476" width="3.7109375" style="6" customWidth="1"/>
    <col min="9477" max="9477" width="14.7109375" style="6" customWidth="1"/>
    <col min="9478" max="9479" width="9.57421875" style="6" customWidth="1"/>
    <col min="9480" max="9480" width="10.7109375" style="6" customWidth="1"/>
    <col min="9481" max="9481" width="6.00390625" style="6" customWidth="1"/>
    <col min="9482" max="9482" width="4.421875" style="6" customWidth="1"/>
    <col min="9483" max="9483" width="9.8515625" style="6" customWidth="1"/>
    <col min="9484" max="9484" width="10.28125" style="6" customWidth="1"/>
    <col min="9485" max="9486" width="5.140625" style="6" customWidth="1"/>
    <col min="9487" max="9487" width="1.7109375" style="6" customWidth="1"/>
    <col min="9488" max="9488" width="10.7109375" style="6" customWidth="1"/>
    <col min="9489" max="9489" width="3.57421875" style="6" customWidth="1"/>
    <col min="9490" max="9490" width="1.421875" style="6" customWidth="1"/>
    <col min="9491" max="9491" width="7.00390625" style="6" customWidth="1"/>
    <col min="9492" max="9500" width="9.140625" style="6" hidden="1" customWidth="1"/>
    <col min="9501" max="9501" width="9.421875" style="6" customWidth="1"/>
    <col min="9502" max="9502" width="12.8515625" style="6" customWidth="1"/>
    <col min="9503" max="9503" width="14.00390625" style="6" customWidth="1"/>
    <col min="9504" max="9515" width="9.140625" style="6" customWidth="1"/>
    <col min="9516" max="9536" width="9.140625" style="6" hidden="1" customWidth="1"/>
    <col min="9537" max="9728" width="9.140625" style="6" customWidth="1"/>
    <col min="9729" max="9729" width="7.140625" style="6" customWidth="1"/>
    <col min="9730" max="9730" width="1.421875" style="6" customWidth="1"/>
    <col min="9731" max="9731" width="3.57421875" style="6" customWidth="1"/>
    <col min="9732" max="9732" width="3.7109375" style="6" customWidth="1"/>
    <col min="9733" max="9733" width="14.7109375" style="6" customWidth="1"/>
    <col min="9734" max="9735" width="9.57421875" style="6" customWidth="1"/>
    <col min="9736" max="9736" width="10.7109375" style="6" customWidth="1"/>
    <col min="9737" max="9737" width="6.00390625" style="6" customWidth="1"/>
    <col min="9738" max="9738" width="4.421875" style="6" customWidth="1"/>
    <col min="9739" max="9739" width="9.8515625" style="6" customWidth="1"/>
    <col min="9740" max="9740" width="10.28125" style="6" customWidth="1"/>
    <col min="9741" max="9742" width="5.140625" style="6" customWidth="1"/>
    <col min="9743" max="9743" width="1.7109375" style="6" customWidth="1"/>
    <col min="9744" max="9744" width="10.7109375" style="6" customWidth="1"/>
    <col min="9745" max="9745" width="3.57421875" style="6" customWidth="1"/>
    <col min="9746" max="9746" width="1.421875" style="6" customWidth="1"/>
    <col min="9747" max="9747" width="7.00390625" style="6" customWidth="1"/>
    <col min="9748" max="9756" width="9.140625" style="6" hidden="1" customWidth="1"/>
    <col min="9757" max="9757" width="9.421875" style="6" customWidth="1"/>
    <col min="9758" max="9758" width="12.8515625" style="6" customWidth="1"/>
    <col min="9759" max="9759" width="14.00390625" style="6" customWidth="1"/>
    <col min="9760" max="9771" width="9.140625" style="6" customWidth="1"/>
    <col min="9772" max="9792" width="9.140625" style="6" hidden="1" customWidth="1"/>
    <col min="9793" max="9984" width="9.140625" style="6" customWidth="1"/>
    <col min="9985" max="9985" width="7.140625" style="6" customWidth="1"/>
    <col min="9986" max="9986" width="1.421875" style="6" customWidth="1"/>
    <col min="9987" max="9987" width="3.57421875" style="6" customWidth="1"/>
    <col min="9988" max="9988" width="3.7109375" style="6" customWidth="1"/>
    <col min="9989" max="9989" width="14.7109375" style="6" customWidth="1"/>
    <col min="9990" max="9991" width="9.57421875" style="6" customWidth="1"/>
    <col min="9992" max="9992" width="10.7109375" style="6" customWidth="1"/>
    <col min="9993" max="9993" width="6.00390625" style="6" customWidth="1"/>
    <col min="9994" max="9994" width="4.421875" style="6" customWidth="1"/>
    <col min="9995" max="9995" width="9.8515625" style="6" customWidth="1"/>
    <col min="9996" max="9996" width="10.28125" style="6" customWidth="1"/>
    <col min="9997" max="9998" width="5.140625" style="6" customWidth="1"/>
    <col min="9999" max="9999" width="1.7109375" style="6" customWidth="1"/>
    <col min="10000" max="10000" width="10.7109375" style="6" customWidth="1"/>
    <col min="10001" max="10001" width="3.57421875" style="6" customWidth="1"/>
    <col min="10002" max="10002" width="1.421875" style="6" customWidth="1"/>
    <col min="10003" max="10003" width="7.00390625" style="6" customWidth="1"/>
    <col min="10004" max="10012" width="9.140625" style="6" hidden="1" customWidth="1"/>
    <col min="10013" max="10013" width="9.421875" style="6" customWidth="1"/>
    <col min="10014" max="10014" width="12.8515625" style="6" customWidth="1"/>
    <col min="10015" max="10015" width="14.00390625" style="6" customWidth="1"/>
    <col min="10016" max="10027" width="9.140625" style="6" customWidth="1"/>
    <col min="10028" max="10048" width="9.140625" style="6" hidden="1" customWidth="1"/>
    <col min="10049" max="10240" width="9.140625" style="6" customWidth="1"/>
    <col min="10241" max="10241" width="7.140625" style="6" customWidth="1"/>
    <col min="10242" max="10242" width="1.421875" style="6" customWidth="1"/>
    <col min="10243" max="10243" width="3.57421875" style="6" customWidth="1"/>
    <col min="10244" max="10244" width="3.7109375" style="6" customWidth="1"/>
    <col min="10245" max="10245" width="14.7109375" style="6" customWidth="1"/>
    <col min="10246" max="10247" width="9.57421875" style="6" customWidth="1"/>
    <col min="10248" max="10248" width="10.7109375" style="6" customWidth="1"/>
    <col min="10249" max="10249" width="6.00390625" style="6" customWidth="1"/>
    <col min="10250" max="10250" width="4.421875" style="6" customWidth="1"/>
    <col min="10251" max="10251" width="9.8515625" style="6" customWidth="1"/>
    <col min="10252" max="10252" width="10.28125" style="6" customWidth="1"/>
    <col min="10253" max="10254" width="5.140625" style="6" customWidth="1"/>
    <col min="10255" max="10255" width="1.7109375" style="6" customWidth="1"/>
    <col min="10256" max="10256" width="10.7109375" style="6" customWidth="1"/>
    <col min="10257" max="10257" width="3.57421875" style="6" customWidth="1"/>
    <col min="10258" max="10258" width="1.421875" style="6" customWidth="1"/>
    <col min="10259" max="10259" width="7.00390625" style="6" customWidth="1"/>
    <col min="10260" max="10268" width="9.140625" style="6" hidden="1" customWidth="1"/>
    <col min="10269" max="10269" width="9.421875" style="6" customWidth="1"/>
    <col min="10270" max="10270" width="12.8515625" style="6" customWidth="1"/>
    <col min="10271" max="10271" width="14.00390625" style="6" customWidth="1"/>
    <col min="10272" max="10283" width="9.140625" style="6" customWidth="1"/>
    <col min="10284" max="10304" width="9.140625" style="6" hidden="1" customWidth="1"/>
    <col min="10305" max="10496" width="9.140625" style="6" customWidth="1"/>
    <col min="10497" max="10497" width="7.140625" style="6" customWidth="1"/>
    <col min="10498" max="10498" width="1.421875" style="6" customWidth="1"/>
    <col min="10499" max="10499" width="3.57421875" style="6" customWidth="1"/>
    <col min="10500" max="10500" width="3.7109375" style="6" customWidth="1"/>
    <col min="10501" max="10501" width="14.7109375" style="6" customWidth="1"/>
    <col min="10502" max="10503" width="9.57421875" style="6" customWidth="1"/>
    <col min="10504" max="10504" width="10.7109375" style="6" customWidth="1"/>
    <col min="10505" max="10505" width="6.00390625" style="6" customWidth="1"/>
    <col min="10506" max="10506" width="4.421875" style="6" customWidth="1"/>
    <col min="10507" max="10507" width="9.8515625" style="6" customWidth="1"/>
    <col min="10508" max="10508" width="10.28125" style="6" customWidth="1"/>
    <col min="10509" max="10510" width="5.140625" style="6" customWidth="1"/>
    <col min="10511" max="10511" width="1.7109375" style="6" customWidth="1"/>
    <col min="10512" max="10512" width="10.7109375" style="6" customWidth="1"/>
    <col min="10513" max="10513" width="3.57421875" style="6" customWidth="1"/>
    <col min="10514" max="10514" width="1.421875" style="6" customWidth="1"/>
    <col min="10515" max="10515" width="7.00390625" style="6" customWidth="1"/>
    <col min="10516" max="10524" width="9.140625" style="6" hidden="1" customWidth="1"/>
    <col min="10525" max="10525" width="9.421875" style="6" customWidth="1"/>
    <col min="10526" max="10526" width="12.8515625" style="6" customWidth="1"/>
    <col min="10527" max="10527" width="14.00390625" style="6" customWidth="1"/>
    <col min="10528" max="10539" width="9.140625" style="6" customWidth="1"/>
    <col min="10540" max="10560" width="9.140625" style="6" hidden="1" customWidth="1"/>
    <col min="10561" max="10752" width="9.140625" style="6" customWidth="1"/>
    <col min="10753" max="10753" width="7.140625" style="6" customWidth="1"/>
    <col min="10754" max="10754" width="1.421875" style="6" customWidth="1"/>
    <col min="10755" max="10755" width="3.57421875" style="6" customWidth="1"/>
    <col min="10756" max="10756" width="3.7109375" style="6" customWidth="1"/>
    <col min="10757" max="10757" width="14.7109375" style="6" customWidth="1"/>
    <col min="10758" max="10759" width="9.57421875" style="6" customWidth="1"/>
    <col min="10760" max="10760" width="10.7109375" style="6" customWidth="1"/>
    <col min="10761" max="10761" width="6.00390625" style="6" customWidth="1"/>
    <col min="10762" max="10762" width="4.421875" style="6" customWidth="1"/>
    <col min="10763" max="10763" width="9.8515625" style="6" customWidth="1"/>
    <col min="10764" max="10764" width="10.28125" style="6" customWidth="1"/>
    <col min="10765" max="10766" width="5.140625" style="6" customWidth="1"/>
    <col min="10767" max="10767" width="1.7109375" style="6" customWidth="1"/>
    <col min="10768" max="10768" width="10.7109375" style="6" customWidth="1"/>
    <col min="10769" max="10769" width="3.57421875" style="6" customWidth="1"/>
    <col min="10770" max="10770" width="1.421875" style="6" customWidth="1"/>
    <col min="10771" max="10771" width="7.00390625" style="6" customWidth="1"/>
    <col min="10772" max="10780" width="9.140625" style="6" hidden="1" customWidth="1"/>
    <col min="10781" max="10781" width="9.421875" style="6" customWidth="1"/>
    <col min="10782" max="10782" width="12.8515625" style="6" customWidth="1"/>
    <col min="10783" max="10783" width="14.00390625" style="6" customWidth="1"/>
    <col min="10784" max="10795" width="9.140625" style="6" customWidth="1"/>
    <col min="10796" max="10816" width="9.140625" style="6" hidden="1" customWidth="1"/>
    <col min="10817" max="11008" width="9.140625" style="6" customWidth="1"/>
    <col min="11009" max="11009" width="7.140625" style="6" customWidth="1"/>
    <col min="11010" max="11010" width="1.421875" style="6" customWidth="1"/>
    <col min="11011" max="11011" width="3.57421875" style="6" customWidth="1"/>
    <col min="11012" max="11012" width="3.7109375" style="6" customWidth="1"/>
    <col min="11013" max="11013" width="14.7109375" style="6" customWidth="1"/>
    <col min="11014" max="11015" width="9.57421875" style="6" customWidth="1"/>
    <col min="11016" max="11016" width="10.7109375" style="6" customWidth="1"/>
    <col min="11017" max="11017" width="6.00390625" style="6" customWidth="1"/>
    <col min="11018" max="11018" width="4.421875" style="6" customWidth="1"/>
    <col min="11019" max="11019" width="9.8515625" style="6" customWidth="1"/>
    <col min="11020" max="11020" width="10.28125" style="6" customWidth="1"/>
    <col min="11021" max="11022" width="5.140625" style="6" customWidth="1"/>
    <col min="11023" max="11023" width="1.7109375" style="6" customWidth="1"/>
    <col min="11024" max="11024" width="10.7109375" style="6" customWidth="1"/>
    <col min="11025" max="11025" width="3.57421875" style="6" customWidth="1"/>
    <col min="11026" max="11026" width="1.421875" style="6" customWidth="1"/>
    <col min="11027" max="11027" width="7.00390625" style="6" customWidth="1"/>
    <col min="11028" max="11036" width="9.140625" style="6" hidden="1" customWidth="1"/>
    <col min="11037" max="11037" width="9.421875" style="6" customWidth="1"/>
    <col min="11038" max="11038" width="12.8515625" style="6" customWidth="1"/>
    <col min="11039" max="11039" width="14.00390625" style="6" customWidth="1"/>
    <col min="11040" max="11051" width="9.140625" style="6" customWidth="1"/>
    <col min="11052" max="11072" width="9.140625" style="6" hidden="1" customWidth="1"/>
    <col min="11073" max="11264" width="9.140625" style="6" customWidth="1"/>
    <col min="11265" max="11265" width="7.140625" style="6" customWidth="1"/>
    <col min="11266" max="11266" width="1.421875" style="6" customWidth="1"/>
    <col min="11267" max="11267" width="3.57421875" style="6" customWidth="1"/>
    <col min="11268" max="11268" width="3.7109375" style="6" customWidth="1"/>
    <col min="11269" max="11269" width="14.7109375" style="6" customWidth="1"/>
    <col min="11270" max="11271" width="9.57421875" style="6" customWidth="1"/>
    <col min="11272" max="11272" width="10.7109375" style="6" customWidth="1"/>
    <col min="11273" max="11273" width="6.00390625" style="6" customWidth="1"/>
    <col min="11274" max="11274" width="4.421875" style="6" customWidth="1"/>
    <col min="11275" max="11275" width="9.8515625" style="6" customWidth="1"/>
    <col min="11276" max="11276" width="10.28125" style="6" customWidth="1"/>
    <col min="11277" max="11278" width="5.140625" style="6" customWidth="1"/>
    <col min="11279" max="11279" width="1.7109375" style="6" customWidth="1"/>
    <col min="11280" max="11280" width="10.7109375" style="6" customWidth="1"/>
    <col min="11281" max="11281" width="3.57421875" style="6" customWidth="1"/>
    <col min="11282" max="11282" width="1.421875" style="6" customWidth="1"/>
    <col min="11283" max="11283" width="7.00390625" style="6" customWidth="1"/>
    <col min="11284" max="11292" width="9.140625" style="6" hidden="1" customWidth="1"/>
    <col min="11293" max="11293" width="9.421875" style="6" customWidth="1"/>
    <col min="11294" max="11294" width="12.8515625" style="6" customWidth="1"/>
    <col min="11295" max="11295" width="14.00390625" style="6" customWidth="1"/>
    <col min="11296" max="11307" width="9.140625" style="6" customWidth="1"/>
    <col min="11308" max="11328" width="9.140625" style="6" hidden="1" customWidth="1"/>
    <col min="11329" max="11520" width="9.140625" style="6" customWidth="1"/>
    <col min="11521" max="11521" width="7.140625" style="6" customWidth="1"/>
    <col min="11522" max="11522" width="1.421875" style="6" customWidth="1"/>
    <col min="11523" max="11523" width="3.57421875" style="6" customWidth="1"/>
    <col min="11524" max="11524" width="3.7109375" style="6" customWidth="1"/>
    <col min="11525" max="11525" width="14.7109375" style="6" customWidth="1"/>
    <col min="11526" max="11527" width="9.57421875" style="6" customWidth="1"/>
    <col min="11528" max="11528" width="10.7109375" style="6" customWidth="1"/>
    <col min="11529" max="11529" width="6.00390625" style="6" customWidth="1"/>
    <col min="11530" max="11530" width="4.421875" style="6" customWidth="1"/>
    <col min="11531" max="11531" width="9.8515625" style="6" customWidth="1"/>
    <col min="11532" max="11532" width="10.28125" style="6" customWidth="1"/>
    <col min="11533" max="11534" width="5.140625" style="6" customWidth="1"/>
    <col min="11535" max="11535" width="1.7109375" style="6" customWidth="1"/>
    <col min="11536" max="11536" width="10.7109375" style="6" customWidth="1"/>
    <col min="11537" max="11537" width="3.57421875" style="6" customWidth="1"/>
    <col min="11538" max="11538" width="1.421875" style="6" customWidth="1"/>
    <col min="11539" max="11539" width="7.00390625" style="6" customWidth="1"/>
    <col min="11540" max="11548" width="9.140625" style="6" hidden="1" customWidth="1"/>
    <col min="11549" max="11549" width="9.421875" style="6" customWidth="1"/>
    <col min="11550" max="11550" width="12.8515625" style="6" customWidth="1"/>
    <col min="11551" max="11551" width="14.00390625" style="6" customWidth="1"/>
    <col min="11552" max="11563" width="9.140625" style="6" customWidth="1"/>
    <col min="11564" max="11584" width="9.140625" style="6" hidden="1" customWidth="1"/>
    <col min="11585" max="11776" width="9.140625" style="6" customWidth="1"/>
    <col min="11777" max="11777" width="7.140625" style="6" customWidth="1"/>
    <col min="11778" max="11778" width="1.421875" style="6" customWidth="1"/>
    <col min="11779" max="11779" width="3.57421875" style="6" customWidth="1"/>
    <col min="11780" max="11780" width="3.7109375" style="6" customWidth="1"/>
    <col min="11781" max="11781" width="14.7109375" style="6" customWidth="1"/>
    <col min="11782" max="11783" width="9.57421875" style="6" customWidth="1"/>
    <col min="11784" max="11784" width="10.7109375" style="6" customWidth="1"/>
    <col min="11785" max="11785" width="6.00390625" style="6" customWidth="1"/>
    <col min="11786" max="11786" width="4.421875" style="6" customWidth="1"/>
    <col min="11787" max="11787" width="9.8515625" style="6" customWidth="1"/>
    <col min="11788" max="11788" width="10.28125" style="6" customWidth="1"/>
    <col min="11789" max="11790" width="5.140625" style="6" customWidth="1"/>
    <col min="11791" max="11791" width="1.7109375" style="6" customWidth="1"/>
    <col min="11792" max="11792" width="10.7109375" style="6" customWidth="1"/>
    <col min="11793" max="11793" width="3.57421875" style="6" customWidth="1"/>
    <col min="11794" max="11794" width="1.421875" style="6" customWidth="1"/>
    <col min="11795" max="11795" width="7.00390625" style="6" customWidth="1"/>
    <col min="11796" max="11804" width="9.140625" style="6" hidden="1" customWidth="1"/>
    <col min="11805" max="11805" width="9.421875" style="6" customWidth="1"/>
    <col min="11806" max="11806" width="12.8515625" style="6" customWidth="1"/>
    <col min="11807" max="11807" width="14.00390625" style="6" customWidth="1"/>
    <col min="11808" max="11819" width="9.140625" style="6" customWidth="1"/>
    <col min="11820" max="11840" width="9.140625" style="6" hidden="1" customWidth="1"/>
    <col min="11841" max="12032" width="9.140625" style="6" customWidth="1"/>
    <col min="12033" max="12033" width="7.140625" style="6" customWidth="1"/>
    <col min="12034" max="12034" width="1.421875" style="6" customWidth="1"/>
    <col min="12035" max="12035" width="3.57421875" style="6" customWidth="1"/>
    <col min="12036" max="12036" width="3.7109375" style="6" customWidth="1"/>
    <col min="12037" max="12037" width="14.7109375" style="6" customWidth="1"/>
    <col min="12038" max="12039" width="9.57421875" style="6" customWidth="1"/>
    <col min="12040" max="12040" width="10.7109375" style="6" customWidth="1"/>
    <col min="12041" max="12041" width="6.00390625" style="6" customWidth="1"/>
    <col min="12042" max="12042" width="4.421875" style="6" customWidth="1"/>
    <col min="12043" max="12043" width="9.8515625" style="6" customWidth="1"/>
    <col min="12044" max="12044" width="10.28125" style="6" customWidth="1"/>
    <col min="12045" max="12046" width="5.140625" style="6" customWidth="1"/>
    <col min="12047" max="12047" width="1.7109375" style="6" customWidth="1"/>
    <col min="12048" max="12048" width="10.7109375" style="6" customWidth="1"/>
    <col min="12049" max="12049" width="3.57421875" style="6" customWidth="1"/>
    <col min="12050" max="12050" width="1.421875" style="6" customWidth="1"/>
    <col min="12051" max="12051" width="7.00390625" style="6" customWidth="1"/>
    <col min="12052" max="12060" width="9.140625" style="6" hidden="1" customWidth="1"/>
    <col min="12061" max="12061" width="9.421875" style="6" customWidth="1"/>
    <col min="12062" max="12062" width="12.8515625" style="6" customWidth="1"/>
    <col min="12063" max="12063" width="14.00390625" style="6" customWidth="1"/>
    <col min="12064" max="12075" width="9.140625" style="6" customWidth="1"/>
    <col min="12076" max="12096" width="9.140625" style="6" hidden="1" customWidth="1"/>
    <col min="12097" max="12288" width="9.140625" style="6" customWidth="1"/>
    <col min="12289" max="12289" width="7.140625" style="6" customWidth="1"/>
    <col min="12290" max="12290" width="1.421875" style="6" customWidth="1"/>
    <col min="12291" max="12291" width="3.57421875" style="6" customWidth="1"/>
    <col min="12292" max="12292" width="3.7109375" style="6" customWidth="1"/>
    <col min="12293" max="12293" width="14.7109375" style="6" customWidth="1"/>
    <col min="12294" max="12295" width="9.57421875" style="6" customWidth="1"/>
    <col min="12296" max="12296" width="10.7109375" style="6" customWidth="1"/>
    <col min="12297" max="12297" width="6.00390625" style="6" customWidth="1"/>
    <col min="12298" max="12298" width="4.421875" style="6" customWidth="1"/>
    <col min="12299" max="12299" width="9.8515625" style="6" customWidth="1"/>
    <col min="12300" max="12300" width="10.28125" style="6" customWidth="1"/>
    <col min="12301" max="12302" width="5.140625" style="6" customWidth="1"/>
    <col min="12303" max="12303" width="1.7109375" style="6" customWidth="1"/>
    <col min="12304" max="12304" width="10.7109375" style="6" customWidth="1"/>
    <col min="12305" max="12305" width="3.57421875" style="6" customWidth="1"/>
    <col min="12306" max="12306" width="1.421875" style="6" customWidth="1"/>
    <col min="12307" max="12307" width="7.00390625" style="6" customWidth="1"/>
    <col min="12308" max="12316" width="9.140625" style="6" hidden="1" customWidth="1"/>
    <col min="12317" max="12317" width="9.421875" style="6" customWidth="1"/>
    <col min="12318" max="12318" width="12.8515625" style="6" customWidth="1"/>
    <col min="12319" max="12319" width="14.00390625" style="6" customWidth="1"/>
    <col min="12320" max="12331" width="9.140625" style="6" customWidth="1"/>
    <col min="12332" max="12352" width="9.140625" style="6" hidden="1" customWidth="1"/>
    <col min="12353" max="12544" width="9.140625" style="6" customWidth="1"/>
    <col min="12545" max="12545" width="7.140625" style="6" customWidth="1"/>
    <col min="12546" max="12546" width="1.421875" style="6" customWidth="1"/>
    <col min="12547" max="12547" width="3.57421875" style="6" customWidth="1"/>
    <col min="12548" max="12548" width="3.7109375" style="6" customWidth="1"/>
    <col min="12549" max="12549" width="14.7109375" style="6" customWidth="1"/>
    <col min="12550" max="12551" width="9.57421875" style="6" customWidth="1"/>
    <col min="12552" max="12552" width="10.7109375" style="6" customWidth="1"/>
    <col min="12553" max="12553" width="6.00390625" style="6" customWidth="1"/>
    <col min="12554" max="12554" width="4.421875" style="6" customWidth="1"/>
    <col min="12555" max="12555" width="9.8515625" style="6" customWidth="1"/>
    <col min="12556" max="12556" width="10.28125" style="6" customWidth="1"/>
    <col min="12557" max="12558" width="5.140625" style="6" customWidth="1"/>
    <col min="12559" max="12559" width="1.7109375" style="6" customWidth="1"/>
    <col min="12560" max="12560" width="10.7109375" style="6" customWidth="1"/>
    <col min="12561" max="12561" width="3.57421875" style="6" customWidth="1"/>
    <col min="12562" max="12562" width="1.421875" style="6" customWidth="1"/>
    <col min="12563" max="12563" width="7.00390625" style="6" customWidth="1"/>
    <col min="12564" max="12572" width="9.140625" style="6" hidden="1" customWidth="1"/>
    <col min="12573" max="12573" width="9.421875" style="6" customWidth="1"/>
    <col min="12574" max="12574" width="12.8515625" style="6" customWidth="1"/>
    <col min="12575" max="12575" width="14.00390625" style="6" customWidth="1"/>
    <col min="12576" max="12587" width="9.140625" style="6" customWidth="1"/>
    <col min="12588" max="12608" width="9.140625" style="6" hidden="1" customWidth="1"/>
    <col min="12609" max="12800" width="9.140625" style="6" customWidth="1"/>
    <col min="12801" max="12801" width="7.140625" style="6" customWidth="1"/>
    <col min="12802" max="12802" width="1.421875" style="6" customWidth="1"/>
    <col min="12803" max="12803" width="3.57421875" style="6" customWidth="1"/>
    <col min="12804" max="12804" width="3.7109375" style="6" customWidth="1"/>
    <col min="12805" max="12805" width="14.7109375" style="6" customWidth="1"/>
    <col min="12806" max="12807" width="9.57421875" style="6" customWidth="1"/>
    <col min="12808" max="12808" width="10.7109375" style="6" customWidth="1"/>
    <col min="12809" max="12809" width="6.00390625" style="6" customWidth="1"/>
    <col min="12810" max="12810" width="4.421875" style="6" customWidth="1"/>
    <col min="12811" max="12811" width="9.8515625" style="6" customWidth="1"/>
    <col min="12812" max="12812" width="10.28125" style="6" customWidth="1"/>
    <col min="12813" max="12814" width="5.140625" style="6" customWidth="1"/>
    <col min="12815" max="12815" width="1.7109375" style="6" customWidth="1"/>
    <col min="12816" max="12816" width="10.7109375" style="6" customWidth="1"/>
    <col min="12817" max="12817" width="3.57421875" style="6" customWidth="1"/>
    <col min="12818" max="12818" width="1.421875" style="6" customWidth="1"/>
    <col min="12819" max="12819" width="7.00390625" style="6" customWidth="1"/>
    <col min="12820" max="12828" width="9.140625" style="6" hidden="1" customWidth="1"/>
    <col min="12829" max="12829" width="9.421875" style="6" customWidth="1"/>
    <col min="12830" max="12830" width="12.8515625" style="6" customWidth="1"/>
    <col min="12831" max="12831" width="14.00390625" style="6" customWidth="1"/>
    <col min="12832" max="12843" width="9.140625" style="6" customWidth="1"/>
    <col min="12844" max="12864" width="9.140625" style="6" hidden="1" customWidth="1"/>
    <col min="12865" max="13056" width="9.140625" style="6" customWidth="1"/>
    <col min="13057" max="13057" width="7.140625" style="6" customWidth="1"/>
    <col min="13058" max="13058" width="1.421875" style="6" customWidth="1"/>
    <col min="13059" max="13059" width="3.57421875" style="6" customWidth="1"/>
    <col min="13060" max="13060" width="3.7109375" style="6" customWidth="1"/>
    <col min="13061" max="13061" width="14.7109375" style="6" customWidth="1"/>
    <col min="13062" max="13063" width="9.57421875" style="6" customWidth="1"/>
    <col min="13064" max="13064" width="10.7109375" style="6" customWidth="1"/>
    <col min="13065" max="13065" width="6.00390625" style="6" customWidth="1"/>
    <col min="13066" max="13066" width="4.421875" style="6" customWidth="1"/>
    <col min="13067" max="13067" width="9.8515625" style="6" customWidth="1"/>
    <col min="13068" max="13068" width="10.28125" style="6" customWidth="1"/>
    <col min="13069" max="13070" width="5.140625" style="6" customWidth="1"/>
    <col min="13071" max="13071" width="1.7109375" style="6" customWidth="1"/>
    <col min="13072" max="13072" width="10.7109375" style="6" customWidth="1"/>
    <col min="13073" max="13073" width="3.57421875" style="6" customWidth="1"/>
    <col min="13074" max="13074" width="1.421875" style="6" customWidth="1"/>
    <col min="13075" max="13075" width="7.00390625" style="6" customWidth="1"/>
    <col min="13076" max="13084" width="9.140625" style="6" hidden="1" customWidth="1"/>
    <col min="13085" max="13085" width="9.421875" style="6" customWidth="1"/>
    <col min="13086" max="13086" width="12.8515625" style="6" customWidth="1"/>
    <col min="13087" max="13087" width="14.00390625" style="6" customWidth="1"/>
    <col min="13088" max="13099" width="9.140625" style="6" customWidth="1"/>
    <col min="13100" max="13120" width="9.140625" style="6" hidden="1" customWidth="1"/>
    <col min="13121" max="13312" width="9.140625" style="6" customWidth="1"/>
    <col min="13313" max="13313" width="7.140625" style="6" customWidth="1"/>
    <col min="13314" max="13314" width="1.421875" style="6" customWidth="1"/>
    <col min="13315" max="13315" width="3.57421875" style="6" customWidth="1"/>
    <col min="13316" max="13316" width="3.7109375" style="6" customWidth="1"/>
    <col min="13317" max="13317" width="14.7109375" style="6" customWidth="1"/>
    <col min="13318" max="13319" width="9.57421875" style="6" customWidth="1"/>
    <col min="13320" max="13320" width="10.7109375" style="6" customWidth="1"/>
    <col min="13321" max="13321" width="6.00390625" style="6" customWidth="1"/>
    <col min="13322" max="13322" width="4.421875" style="6" customWidth="1"/>
    <col min="13323" max="13323" width="9.8515625" style="6" customWidth="1"/>
    <col min="13324" max="13324" width="10.28125" style="6" customWidth="1"/>
    <col min="13325" max="13326" width="5.140625" style="6" customWidth="1"/>
    <col min="13327" max="13327" width="1.7109375" style="6" customWidth="1"/>
    <col min="13328" max="13328" width="10.7109375" style="6" customWidth="1"/>
    <col min="13329" max="13329" width="3.57421875" style="6" customWidth="1"/>
    <col min="13330" max="13330" width="1.421875" style="6" customWidth="1"/>
    <col min="13331" max="13331" width="7.00390625" style="6" customWidth="1"/>
    <col min="13332" max="13340" width="9.140625" style="6" hidden="1" customWidth="1"/>
    <col min="13341" max="13341" width="9.421875" style="6" customWidth="1"/>
    <col min="13342" max="13342" width="12.8515625" style="6" customWidth="1"/>
    <col min="13343" max="13343" width="14.00390625" style="6" customWidth="1"/>
    <col min="13344" max="13355" width="9.140625" style="6" customWidth="1"/>
    <col min="13356" max="13376" width="9.140625" style="6" hidden="1" customWidth="1"/>
    <col min="13377" max="13568" width="9.140625" style="6" customWidth="1"/>
    <col min="13569" max="13569" width="7.140625" style="6" customWidth="1"/>
    <col min="13570" max="13570" width="1.421875" style="6" customWidth="1"/>
    <col min="13571" max="13571" width="3.57421875" style="6" customWidth="1"/>
    <col min="13572" max="13572" width="3.7109375" style="6" customWidth="1"/>
    <col min="13573" max="13573" width="14.7109375" style="6" customWidth="1"/>
    <col min="13574" max="13575" width="9.57421875" style="6" customWidth="1"/>
    <col min="13576" max="13576" width="10.7109375" style="6" customWidth="1"/>
    <col min="13577" max="13577" width="6.00390625" style="6" customWidth="1"/>
    <col min="13578" max="13578" width="4.421875" style="6" customWidth="1"/>
    <col min="13579" max="13579" width="9.8515625" style="6" customWidth="1"/>
    <col min="13580" max="13580" width="10.28125" style="6" customWidth="1"/>
    <col min="13581" max="13582" width="5.140625" style="6" customWidth="1"/>
    <col min="13583" max="13583" width="1.7109375" style="6" customWidth="1"/>
    <col min="13584" max="13584" width="10.7109375" style="6" customWidth="1"/>
    <col min="13585" max="13585" width="3.57421875" style="6" customWidth="1"/>
    <col min="13586" max="13586" width="1.421875" style="6" customWidth="1"/>
    <col min="13587" max="13587" width="7.00390625" style="6" customWidth="1"/>
    <col min="13588" max="13596" width="9.140625" style="6" hidden="1" customWidth="1"/>
    <col min="13597" max="13597" width="9.421875" style="6" customWidth="1"/>
    <col min="13598" max="13598" width="12.8515625" style="6" customWidth="1"/>
    <col min="13599" max="13599" width="14.00390625" style="6" customWidth="1"/>
    <col min="13600" max="13611" width="9.140625" style="6" customWidth="1"/>
    <col min="13612" max="13632" width="9.140625" style="6" hidden="1" customWidth="1"/>
    <col min="13633" max="13824" width="9.140625" style="6" customWidth="1"/>
    <col min="13825" max="13825" width="7.140625" style="6" customWidth="1"/>
    <col min="13826" max="13826" width="1.421875" style="6" customWidth="1"/>
    <col min="13827" max="13827" width="3.57421875" style="6" customWidth="1"/>
    <col min="13828" max="13828" width="3.7109375" style="6" customWidth="1"/>
    <col min="13829" max="13829" width="14.7109375" style="6" customWidth="1"/>
    <col min="13830" max="13831" width="9.57421875" style="6" customWidth="1"/>
    <col min="13832" max="13832" width="10.7109375" style="6" customWidth="1"/>
    <col min="13833" max="13833" width="6.00390625" style="6" customWidth="1"/>
    <col min="13834" max="13834" width="4.421875" style="6" customWidth="1"/>
    <col min="13835" max="13835" width="9.8515625" style="6" customWidth="1"/>
    <col min="13836" max="13836" width="10.28125" style="6" customWidth="1"/>
    <col min="13837" max="13838" width="5.140625" style="6" customWidth="1"/>
    <col min="13839" max="13839" width="1.7109375" style="6" customWidth="1"/>
    <col min="13840" max="13840" width="10.7109375" style="6" customWidth="1"/>
    <col min="13841" max="13841" width="3.57421875" style="6" customWidth="1"/>
    <col min="13842" max="13842" width="1.421875" style="6" customWidth="1"/>
    <col min="13843" max="13843" width="7.00390625" style="6" customWidth="1"/>
    <col min="13844" max="13852" width="9.140625" style="6" hidden="1" customWidth="1"/>
    <col min="13853" max="13853" width="9.421875" style="6" customWidth="1"/>
    <col min="13854" max="13854" width="12.8515625" style="6" customWidth="1"/>
    <col min="13855" max="13855" width="14.00390625" style="6" customWidth="1"/>
    <col min="13856" max="13867" width="9.140625" style="6" customWidth="1"/>
    <col min="13868" max="13888" width="9.140625" style="6" hidden="1" customWidth="1"/>
    <col min="13889" max="14080" width="9.140625" style="6" customWidth="1"/>
    <col min="14081" max="14081" width="7.140625" style="6" customWidth="1"/>
    <col min="14082" max="14082" width="1.421875" style="6" customWidth="1"/>
    <col min="14083" max="14083" width="3.57421875" style="6" customWidth="1"/>
    <col min="14084" max="14084" width="3.7109375" style="6" customWidth="1"/>
    <col min="14085" max="14085" width="14.7109375" style="6" customWidth="1"/>
    <col min="14086" max="14087" width="9.57421875" style="6" customWidth="1"/>
    <col min="14088" max="14088" width="10.7109375" style="6" customWidth="1"/>
    <col min="14089" max="14089" width="6.00390625" style="6" customWidth="1"/>
    <col min="14090" max="14090" width="4.421875" style="6" customWidth="1"/>
    <col min="14091" max="14091" width="9.8515625" style="6" customWidth="1"/>
    <col min="14092" max="14092" width="10.28125" style="6" customWidth="1"/>
    <col min="14093" max="14094" width="5.140625" style="6" customWidth="1"/>
    <col min="14095" max="14095" width="1.7109375" style="6" customWidth="1"/>
    <col min="14096" max="14096" width="10.7109375" style="6" customWidth="1"/>
    <col min="14097" max="14097" width="3.57421875" style="6" customWidth="1"/>
    <col min="14098" max="14098" width="1.421875" style="6" customWidth="1"/>
    <col min="14099" max="14099" width="7.00390625" style="6" customWidth="1"/>
    <col min="14100" max="14108" width="9.140625" style="6" hidden="1" customWidth="1"/>
    <col min="14109" max="14109" width="9.421875" style="6" customWidth="1"/>
    <col min="14110" max="14110" width="12.8515625" style="6" customWidth="1"/>
    <col min="14111" max="14111" width="14.00390625" style="6" customWidth="1"/>
    <col min="14112" max="14123" width="9.140625" style="6" customWidth="1"/>
    <col min="14124" max="14144" width="9.140625" style="6" hidden="1" customWidth="1"/>
    <col min="14145" max="14336" width="9.140625" style="6" customWidth="1"/>
    <col min="14337" max="14337" width="7.140625" style="6" customWidth="1"/>
    <col min="14338" max="14338" width="1.421875" style="6" customWidth="1"/>
    <col min="14339" max="14339" width="3.57421875" style="6" customWidth="1"/>
    <col min="14340" max="14340" width="3.7109375" style="6" customWidth="1"/>
    <col min="14341" max="14341" width="14.7109375" style="6" customWidth="1"/>
    <col min="14342" max="14343" width="9.57421875" style="6" customWidth="1"/>
    <col min="14344" max="14344" width="10.7109375" style="6" customWidth="1"/>
    <col min="14345" max="14345" width="6.00390625" style="6" customWidth="1"/>
    <col min="14346" max="14346" width="4.421875" style="6" customWidth="1"/>
    <col min="14347" max="14347" width="9.8515625" style="6" customWidth="1"/>
    <col min="14348" max="14348" width="10.28125" style="6" customWidth="1"/>
    <col min="14349" max="14350" width="5.140625" style="6" customWidth="1"/>
    <col min="14351" max="14351" width="1.7109375" style="6" customWidth="1"/>
    <col min="14352" max="14352" width="10.7109375" style="6" customWidth="1"/>
    <col min="14353" max="14353" width="3.57421875" style="6" customWidth="1"/>
    <col min="14354" max="14354" width="1.421875" style="6" customWidth="1"/>
    <col min="14355" max="14355" width="7.00390625" style="6" customWidth="1"/>
    <col min="14356" max="14364" width="9.140625" style="6" hidden="1" customWidth="1"/>
    <col min="14365" max="14365" width="9.421875" style="6" customWidth="1"/>
    <col min="14366" max="14366" width="12.8515625" style="6" customWidth="1"/>
    <col min="14367" max="14367" width="14.00390625" style="6" customWidth="1"/>
    <col min="14368" max="14379" width="9.140625" style="6" customWidth="1"/>
    <col min="14380" max="14400" width="9.140625" style="6" hidden="1" customWidth="1"/>
    <col min="14401" max="14592" width="9.140625" style="6" customWidth="1"/>
    <col min="14593" max="14593" width="7.140625" style="6" customWidth="1"/>
    <col min="14594" max="14594" width="1.421875" style="6" customWidth="1"/>
    <col min="14595" max="14595" width="3.57421875" style="6" customWidth="1"/>
    <col min="14596" max="14596" width="3.7109375" style="6" customWidth="1"/>
    <col min="14597" max="14597" width="14.7109375" style="6" customWidth="1"/>
    <col min="14598" max="14599" width="9.57421875" style="6" customWidth="1"/>
    <col min="14600" max="14600" width="10.7109375" style="6" customWidth="1"/>
    <col min="14601" max="14601" width="6.00390625" style="6" customWidth="1"/>
    <col min="14602" max="14602" width="4.421875" style="6" customWidth="1"/>
    <col min="14603" max="14603" width="9.8515625" style="6" customWidth="1"/>
    <col min="14604" max="14604" width="10.28125" style="6" customWidth="1"/>
    <col min="14605" max="14606" width="5.140625" style="6" customWidth="1"/>
    <col min="14607" max="14607" width="1.7109375" style="6" customWidth="1"/>
    <col min="14608" max="14608" width="10.7109375" style="6" customWidth="1"/>
    <col min="14609" max="14609" width="3.57421875" style="6" customWidth="1"/>
    <col min="14610" max="14610" width="1.421875" style="6" customWidth="1"/>
    <col min="14611" max="14611" width="7.00390625" style="6" customWidth="1"/>
    <col min="14612" max="14620" width="9.140625" style="6" hidden="1" customWidth="1"/>
    <col min="14621" max="14621" width="9.421875" style="6" customWidth="1"/>
    <col min="14622" max="14622" width="12.8515625" style="6" customWidth="1"/>
    <col min="14623" max="14623" width="14.00390625" style="6" customWidth="1"/>
    <col min="14624" max="14635" width="9.140625" style="6" customWidth="1"/>
    <col min="14636" max="14656" width="9.140625" style="6" hidden="1" customWidth="1"/>
    <col min="14657" max="14848" width="9.140625" style="6" customWidth="1"/>
    <col min="14849" max="14849" width="7.140625" style="6" customWidth="1"/>
    <col min="14850" max="14850" width="1.421875" style="6" customWidth="1"/>
    <col min="14851" max="14851" width="3.57421875" style="6" customWidth="1"/>
    <col min="14852" max="14852" width="3.7109375" style="6" customWidth="1"/>
    <col min="14853" max="14853" width="14.7109375" style="6" customWidth="1"/>
    <col min="14854" max="14855" width="9.57421875" style="6" customWidth="1"/>
    <col min="14856" max="14856" width="10.7109375" style="6" customWidth="1"/>
    <col min="14857" max="14857" width="6.00390625" style="6" customWidth="1"/>
    <col min="14858" max="14858" width="4.421875" style="6" customWidth="1"/>
    <col min="14859" max="14859" width="9.8515625" style="6" customWidth="1"/>
    <col min="14860" max="14860" width="10.28125" style="6" customWidth="1"/>
    <col min="14861" max="14862" width="5.140625" style="6" customWidth="1"/>
    <col min="14863" max="14863" width="1.7109375" style="6" customWidth="1"/>
    <col min="14864" max="14864" width="10.7109375" style="6" customWidth="1"/>
    <col min="14865" max="14865" width="3.57421875" style="6" customWidth="1"/>
    <col min="14866" max="14866" width="1.421875" style="6" customWidth="1"/>
    <col min="14867" max="14867" width="7.00390625" style="6" customWidth="1"/>
    <col min="14868" max="14876" width="9.140625" style="6" hidden="1" customWidth="1"/>
    <col min="14877" max="14877" width="9.421875" style="6" customWidth="1"/>
    <col min="14878" max="14878" width="12.8515625" style="6" customWidth="1"/>
    <col min="14879" max="14879" width="14.00390625" style="6" customWidth="1"/>
    <col min="14880" max="14891" width="9.140625" style="6" customWidth="1"/>
    <col min="14892" max="14912" width="9.140625" style="6" hidden="1" customWidth="1"/>
    <col min="14913" max="15104" width="9.140625" style="6" customWidth="1"/>
    <col min="15105" max="15105" width="7.140625" style="6" customWidth="1"/>
    <col min="15106" max="15106" width="1.421875" style="6" customWidth="1"/>
    <col min="15107" max="15107" width="3.57421875" style="6" customWidth="1"/>
    <col min="15108" max="15108" width="3.7109375" style="6" customWidth="1"/>
    <col min="15109" max="15109" width="14.7109375" style="6" customWidth="1"/>
    <col min="15110" max="15111" width="9.57421875" style="6" customWidth="1"/>
    <col min="15112" max="15112" width="10.7109375" style="6" customWidth="1"/>
    <col min="15113" max="15113" width="6.00390625" style="6" customWidth="1"/>
    <col min="15114" max="15114" width="4.421875" style="6" customWidth="1"/>
    <col min="15115" max="15115" width="9.8515625" style="6" customWidth="1"/>
    <col min="15116" max="15116" width="10.28125" style="6" customWidth="1"/>
    <col min="15117" max="15118" width="5.140625" style="6" customWidth="1"/>
    <col min="15119" max="15119" width="1.7109375" style="6" customWidth="1"/>
    <col min="15120" max="15120" width="10.7109375" style="6" customWidth="1"/>
    <col min="15121" max="15121" width="3.57421875" style="6" customWidth="1"/>
    <col min="15122" max="15122" width="1.421875" style="6" customWidth="1"/>
    <col min="15123" max="15123" width="7.00390625" style="6" customWidth="1"/>
    <col min="15124" max="15132" width="9.140625" style="6" hidden="1" customWidth="1"/>
    <col min="15133" max="15133" width="9.421875" style="6" customWidth="1"/>
    <col min="15134" max="15134" width="12.8515625" style="6" customWidth="1"/>
    <col min="15135" max="15135" width="14.00390625" style="6" customWidth="1"/>
    <col min="15136" max="15147" width="9.140625" style="6" customWidth="1"/>
    <col min="15148" max="15168" width="9.140625" style="6" hidden="1" customWidth="1"/>
    <col min="15169" max="15360" width="9.140625" style="6" customWidth="1"/>
    <col min="15361" max="15361" width="7.140625" style="6" customWidth="1"/>
    <col min="15362" max="15362" width="1.421875" style="6" customWidth="1"/>
    <col min="15363" max="15363" width="3.57421875" style="6" customWidth="1"/>
    <col min="15364" max="15364" width="3.7109375" style="6" customWidth="1"/>
    <col min="15365" max="15365" width="14.7109375" style="6" customWidth="1"/>
    <col min="15366" max="15367" width="9.57421875" style="6" customWidth="1"/>
    <col min="15368" max="15368" width="10.7109375" style="6" customWidth="1"/>
    <col min="15369" max="15369" width="6.00390625" style="6" customWidth="1"/>
    <col min="15370" max="15370" width="4.421875" style="6" customWidth="1"/>
    <col min="15371" max="15371" width="9.8515625" style="6" customWidth="1"/>
    <col min="15372" max="15372" width="10.28125" style="6" customWidth="1"/>
    <col min="15373" max="15374" width="5.140625" style="6" customWidth="1"/>
    <col min="15375" max="15375" width="1.7109375" style="6" customWidth="1"/>
    <col min="15376" max="15376" width="10.7109375" style="6" customWidth="1"/>
    <col min="15377" max="15377" width="3.57421875" style="6" customWidth="1"/>
    <col min="15378" max="15378" width="1.421875" style="6" customWidth="1"/>
    <col min="15379" max="15379" width="7.00390625" style="6" customWidth="1"/>
    <col min="15380" max="15388" width="9.140625" style="6" hidden="1" customWidth="1"/>
    <col min="15389" max="15389" width="9.421875" style="6" customWidth="1"/>
    <col min="15390" max="15390" width="12.8515625" style="6" customWidth="1"/>
    <col min="15391" max="15391" width="14.00390625" style="6" customWidth="1"/>
    <col min="15392" max="15403" width="9.140625" style="6" customWidth="1"/>
    <col min="15404" max="15424" width="9.140625" style="6" hidden="1" customWidth="1"/>
    <col min="15425" max="15616" width="9.140625" style="6" customWidth="1"/>
    <col min="15617" max="15617" width="7.140625" style="6" customWidth="1"/>
    <col min="15618" max="15618" width="1.421875" style="6" customWidth="1"/>
    <col min="15619" max="15619" width="3.57421875" style="6" customWidth="1"/>
    <col min="15620" max="15620" width="3.7109375" style="6" customWidth="1"/>
    <col min="15621" max="15621" width="14.7109375" style="6" customWidth="1"/>
    <col min="15622" max="15623" width="9.57421875" style="6" customWidth="1"/>
    <col min="15624" max="15624" width="10.7109375" style="6" customWidth="1"/>
    <col min="15625" max="15625" width="6.00390625" style="6" customWidth="1"/>
    <col min="15626" max="15626" width="4.421875" style="6" customWidth="1"/>
    <col min="15627" max="15627" width="9.8515625" style="6" customWidth="1"/>
    <col min="15628" max="15628" width="10.28125" style="6" customWidth="1"/>
    <col min="15629" max="15630" width="5.140625" style="6" customWidth="1"/>
    <col min="15631" max="15631" width="1.7109375" style="6" customWidth="1"/>
    <col min="15632" max="15632" width="10.7109375" style="6" customWidth="1"/>
    <col min="15633" max="15633" width="3.57421875" style="6" customWidth="1"/>
    <col min="15634" max="15634" width="1.421875" style="6" customWidth="1"/>
    <col min="15635" max="15635" width="7.00390625" style="6" customWidth="1"/>
    <col min="15636" max="15644" width="9.140625" style="6" hidden="1" customWidth="1"/>
    <col min="15645" max="15645" width="9.421875" style="6" customWidth="1"/>
    <col min="15646" max="15646" width="12.8515625" style="6" customWidth="1"/>
    <col min="15647" max="15647" width="14.00390625" style="6" customWidth="1"/>
    <col min="15648" max="15659" width="9.140625" style="6" customWidth="1"/>
    <col min="15660" max="15680" width="9.140625" style="6" hidden="1" customWidth="1"/>
    <col min="15681" max="15872" width="9.140625" style="6" customWidth="1"/>
    <col min="15873" max="15873" width="7.140625" style="6" customWidth="1"/>
    <col min="15874" max="15874" width="1.421875" style="6" customWidth="1"/>
    <col min="15875" max="15875" width="3.57421875" style="6" customWidth="1"/>
    <col min="15876" max="15876" width="3.7109375" style="6" customWidth="1"/>
    <col min="15877" max="15877" width="14.7109375" style="6" customWidth="1"/>
    <col min="15878" max="15879" width="9.57421875" style="6" customWidth="1"/>
    <col min="15880" max="15880" width="10.7109375" style="6" customWidth="1"/>
    <col min="15881" max="15881" width="6.00390625" style="6" customWidth="1"/>
    <col min="15882" max="15882" width="4.421875" style="6" customWidth="1"/>
    <col min="15883" max="15883" width="9.8515625" style="6" customWidth="1"/>
    <col min="15884" max="15884" width="10.28125" style="6" customWidth="1"/>
    <col min="15885" max="15886" width="5.140625" style="6" customWidth="1"/>
    <col min="15887" max="15887" width="1.7109375" style="6" customWidth="1"/>
    <col min="15888" max="15888" width="10.7109375" style="6" customWidth="1"/>
    <col min="15889" max="15889" width="3.57421875" style="6" customWidth="1"/>
    <col min="15890" max="15890" width="1.421875" style="6" customWidth="1"/>
    <col min="15891" max="15891" width="7.00390625" style="6" customWidth="1"/>
    <col min="15892" max="15900" width="9.140625" style="6" hidden="1" customWidth="1"/>
    <col min="15901" max="15901" width="9.421875" style="6" customWidth="1"/>
    <col min="15902" max="15902" width="12.8515625" style="6" customWidth="1"/>
    <col min="15903" max="15903" width="14.00390625" style="6" customWidth="1"/>
    <col min="15904" max="15915" width="9.140625" style="6" customWidth="1"/>
    <col min="15916" max="15936" width="9.140625" style="6" hidden="1" customWidth="1"/>
    <col min="15937" max="16128" width="9.140625" style="6" customWidth="1"/>
    <col min="16129" max="16129" width="7.140625" style="6" customWidth="1"/>
    <col min="16130" max="16130" width="1.421875" style="6" customWidth="1"/>
    <col min="16131" max="16131" width="3.57421875" style="6" customWidth="1"/>
    <col min="16132" max="16132" width="3.7109375" style="6" customWidth="1"/>
    <col min="16133" max="16133" width="14.7109375" style="6" customWidth="1"/>
    <col min="16134" max="16135" width="9.57421875" style="6" customWidth="1"/>
    <col min="16136" max="16136" width="10.7109375" style="6" customWidth="1"/>
    <col min="16137" max="16137" width="6.00390625" style="6" customWidth="1"/>
    <col min="16138" max="16138" width="4.421875" style="6" customWidth="1"/>
    <col min="16139" max="16139" width="9.8515625" style="6" customWidth="1"/>
    <col min="16140" max="16140" width="10.28125" style="6" customWidth="1"/>
    <col min="16141" max="16142" width="5.140625" style="6" customWidth="1"/>
    <col min="16143" max="16143" width="1.7109375" style="6" customWidth="1"/>
    <col min="16144" max="16144" width="10.7109375" style="6" customWidth="1"/>
    <col min="16145" max="16145" width="3.57421875" style="6" customWidth="1"/>
    <col min="16146" max="16146" width="1.421875" style="6" customWidth="1"/>
    <col min="16147" max="16147" width="7.00390625" style="6" customWidth="1"/>
    <col min="16148" max="16156" width="9.140625" style="6" hidden="1" customWidth="1"/>
    <col min="16157" max="16157" width="9.421875" style="6" customWidth="1"/>
    <col min="16158" max="16158" width="12.8515625" style="6" customWidth="1"/>
    <col min="16159" max="16159" width="14.00390625" style="6" customWidth="1"/>
    <col min="16160" max="16171" width="9.140625" style="6" customWidth="1"/>
    <col min="16172" max="16192" width="9.140625" style="6" hidden="1" customWidth="1"/>
    <col min="16193" max="16384" width="9.140625" style="6" customWidth="1"/>
  </cols>
  <sheetData>
    <row r="1" spans="1:66" ht="21.75" customHeight="1">
      <c r="A1" s="1"/>
      <c r="B1" s="2"/>
      <c r="C1" s="2"/>
      <c r="D1" s="3" t="s">
        <v>0</v>
      </c>
      <c r="E1" s="2"/>
      <c r="F1" s="4" t="s">
        <v>1</v>
      </c>
      <c r="G1" s="4"/>
      <c r="H1" s="646" t="s">
        <v>2</v>
      </c>
      <c r="I1" s="646"/>
      <c r="J1" s="646"/>
      <c r="K1" s="646"/>
      <c r="L1" s="4" t="s">
        <v>3</v>
      </c>
      <c r="M1" s="2"/>
      <c r="N1" s="2"/>
      <c r="O1" s="3" t="s">
        <v>4</v>
      </c>
      <c r="P1" s="2"/>
      <c r="Q1" s="2"/>
      <c r="R1" s="2"/>
      <c r="S1" s="4" t="s">
        <v>5</v>
      </c>
      <c r="T1" s="4"/>
      <c r="U1" s="1"/>
      <c r="V1" s="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3:46" ht="36.95" customHeight="1">
      <c r="C2" s="604" t="s">
        <v>6</v>
      </c>
      <c r="D2" s="605"/>
      <c r="E2" s="605"/>
      <c r="F2" s="605"/>
      <c r="G2" s="605"/>
      <c r="H2" s="605"/>
      <c r="I2" s="605"/>
      <c r="J2" s="605"/>
      <c r="K2" s="605"/>
      <c r="L2" s="605"/>
      <c r="M2" s="605"/>
      <c r="N2" s="605"/>
      <c r="O2" s="605"/>
      <c r="P2" s="605"/>
      <c r="Q2" s="605"/>
      <c r="S2" s="606" t="s">
        <v>7</v>
      </c>
      <c r="T2" s="605"/>
      <c r="U2" s="605"/>
      <c r="V2" s="605"/>
      <c r="W2" s="605"/>
      <c r="X2" s="605"/>
      <c r="Y2" s="605"/>
      <c r="Z2" s="605"/>
      <c r="AA2" s="605"/>
      <c r="AB2" s="605"/>
      <c r="AC2" s="605"/>
      <c r="AT2" s="7" t="s">
        <v>8</v>
      </c>
    </row>
    <row r="3" spans="2:46" ht="6.95" customHeight="1">
      <c r="B3" s="8"/>
      <c r="C3" s="9"/>
      <c r="D3" s="9"/>
      <c r="E3" s="9"/>
      <c r="F3" s="9"/>
      <c r="G3" s="9"/>
      <c r="H3" s="9"/>
      <c r="I3" s="9"/>
      <c r="J3" s="9"/>
      <c r="K3" s="9"/>
      <c r="L3" s="9"/>
      <c r="M3" s="9"/>
      <c r="N3" s="9"/>
      <c r="O3" s="9"/>
      <c r="P3" s="9"/>
      <c r="Q3" s="9"/>
      <c r="R3" s="10"/>
      <c r="AT3" s="7" t="s">
        <v>9</v>
      </c>
    </row>
    <row r="4" spans="2:46" ht="36.95" customHeight="1">
      <c r="B4" s="11"/>
      <c r="C4" s="598" t="s">
        <v>10</v>
      </c>
      <c r="D4" s="607"/>
      <c r="E4" s="607"/>
      <c r="F4" s="607"/>
      <c r="G4" s="607"/>
      <c r="H4" s="607"/>
      <c r="I4" s="607"/>
      <c r="J4" s="607"/>
      <c r="K4" s="607"/>
      <c r="L4" s="607"/>
      <c r="M4" s="607"/>
      <c r="N4" s="607"/>
      <c r="O4" s="607"/>
      <c r="P4" s="607"/>
      <c r="Q4" s="607"/>
      <c r="R4" s="12"/>
      <c r="T4" s="13" t="s">
        <v>11</v>
      </c>
      <c r="AT4" s="7" t="s">
        <v>12</v>
      </c>
    </row>
    <row r="5" spans="2:18" ht="6.95" customHeight="1">
      <c r="B5" s="11"/>
      <c r="C5" s="14"/>
      <c r="D5" s="14"/>
      <c r="E5" s="14"/>
      <c r="F5" s="14"/>
      <c r="G5" s="14"/>
      <c r="H5" s="14"/>
      <c r="I5" s="14"/>
      <c r="J5" s="14"/>
      <c r="K5" s="14"/>
      <c r="L5" s="14"/>
      <c r="M5" s="14"/>
      <c r="N5" s="14"/>
      <c r="O5" s="14"/>
      <c r="P5" s="14"/>
      <c r="Q5" s="14"/>
      <c r="R5" s="12"/>
    </row>
    <row r="6" spans="2:18" ht="25.35" customHeight="1">
      <c r="B6" s="11"/>
      <c r="C6" s="14"/>
      <c r="D6" s="15" t="s">
        <v>13</v>
      </c>
      <c r="E6" s="14"/>
      <c r="F6" s="628" t="str">
        <f ca="1">'KL '!K6</f>
        <v>Nemocnice Vyškov – Rekonstrukce sociálního zařízení  na poliklinice - dokončení</v>
      </c>
      <c r="G6" s="607"/>
      <c r="H6" s="607"/>
      <c r="I6" s="607"/>
      <c r="J6" s="607"/>
      <c r="K6" s="607"/>
      <c r="L6" s="607"/>
      <c r="M6" s="607"/>
      <c r="N6" s="607"/>
      <c r="O6" s="607"/>
      <c r="P6" s="607"/>
      <c r="Q6" s="14"/>
      <c r="R6" s="12"/>
    </row>
    <row r="7" spans="2:18" s="16" customFormat="1" ht="32.85" customHeight="1">
      <c r="B7" s="17"/>
      <c r="C7" s="18"/>
      <c r="D7" s="19" t="s">
        <v>14</v>
      </c>
      <c r="E7" s="18"/>
      <c r="F7" s="612" t="s">
        <v>15</v>
      </c>
      <c r="G7" s="575"/>
      <c r="H7" s="575"/>
      <c r="I7" s="575"/>
      <c r="J7" s="575"/>
      <c r="K7" s="575"/>
      <c r="L7" s="575"/>
      <c r="M7" s="575"/>
      <c r="N7" s="575"/>
      <c r="O7" s="575"/>
      <c r="P7" s="575"/>
      <c r="Q7" s="18"/>
      <c r="R7" s="20"/>
    </row>
    <row r="8" spans="2:18" s="16" customFormat="1" ht="14.45" customHeight="1">
      <c r="B8" s="17"/>
      <c r="C8" s="18"/>
      <c r="D8" s="15" t="s">
        <v>16</v>
      </c>
      <c r="E8" s="18"/>
      <c r="F8" s="21" t="s">
        <v>17</v>
      </c>
      <c r="G8" s="18"/>
      <c r="H8" s="18"/>
      <c r="I8" s="18"/>
      <c r="J8" s="18"/>
      <c r="K8" s="18"/>
      <c r="L8" s="18"/>
      <c r="M8" s="15" t="s">
        <v>18</v>
      </c>
      <c r="N8" s="18"/>
      <c r="O8" s="21" t="s">
        <v>17</v>
      </c>
      <c r="P8" s="18"/>
      <c r="Q8" s="18"/>
      <c r="R8" s="20"/>
    </row>
    <row r="9" spans="2:18" s="16" customFormat="1" ht="14.45" customHeight="1">
      <c r="B9" s="17"/>
      <c r="C9" s="18"/>
      <c r="D9" s="15" t="s">
        <v>19</v>
      </c>
      <c r="E9" s="18"/>
      <c r="F9" s="21" t="s">
        <v>20</v>
      </c>
      <c r="G9" s="18"/>
      <c r="H9" s="18"/>
      <c r="I9" s="18"/>
      <c r="J9" s="18"/>
      <c r="K9" s="18"/>
      <c r="L9" s="18"/>
      <c r="M9" s="15" t="s">
        <v>21</v>
      </c>
      <c r="N9" s="18"/>
      <c r="O9" s="644"/>
      <c r="P9" s="575"/>
      <c r="Q9" s="18"/>
      <c r="R9" s="20"/>
    </row>
    <row r="10" spans="2:18" s="16" customFormat="1" ht="10.9" customHeight="1">
      <c r="B10" s="17"/>
      <c r="C10" s="18"/>
      <c r="D10" s="18"/>
      <c r="E10" s="18"/>
      <c r="F10" s="18"/>
      <c r="G10" s="18"/>
      <c r="H10" s="18"/>
      <c r="I10" s="18"/>
      <c r="J10" s="18"/>
      <c r="K10" s="18"/>
      <c r="L10" s="18"/>
      <c r="M10" s="18"/>
      <c r="N10" s="18"/>
      <c r="O10" s="18"/>
      <c r="P10" s="18"/>
      <c r="Q10" s="18"/>
      <c r="R10" s="20"/>
    </row>
    <row r="11" spans="2:18" s="16" customFormat="1" ht="14.45" customHeight="1">
      <c r="B11" s="17"/>
      <c r="C11" s="18"/>
      <c r="D11" s="15" t="s">
        <v>22</v>
      </c>
      <c r="E11" s="18"/>
      <c r="F11" s="18"/>
      <c r="G11" s="18"/>
      <c r="H11" s="18"/>
      <c r="I11" s="18"/>
      <c r="J11" s="18"/>
      <c r="K11" s="18"/>
      <c r="L11" s="18"/>
      <c r="M11" s="15" t="s">
        <v>23</v>
      </c>
      <c r="N11" s="18"/>
      <c r="O11" s="608" t="s">
        <v>17</v>
      </c>
      <c r="P11" s="575"/>
      <c r="Q11" s="18"/>
      <c r="R11" s="20"/>
    </row>
    <row r="12" spans="2:18" s="16" customFormat="1" ht="18" customHeight="1">
      <c r="B12" s="17"/>
      <c r="C12" s="18"/>
      <c r="D12" s="18"/>
      <c r="E12" s="21" t="s">
        <v>20</v>
      </c>
      <c r="F12" s="18"/>
      <c r="G12" s="18"/>
      <c r="H12" s="18"/>
      <c r="I12" s="18"/>
      <c r="J12" s="18"/>
      <c r="K12" s="18"/>
      <c r="L12" s="18"/>
      <c r="M12" s="15" t="s">
        <v>24</v>
      </c>
      <c r="N12" s="18"/>
      <c r="O12" s="608" t="s">
        <v>17</v>
      </c>
      <c r="P12" s="575"/>
      <c r="Q12" s="18"/>
      <c r="R12" s="20"/>
    </row>
    <row r="13" spans="2:18" s="16" customFormat="1" ht="6.95" customHeight="1">
      <c r="B13" s="17"/>
      <c r="C13" s="18"/>
      <c r="D13" s="18"/>
      <c r="E13" s="18"/>
      <c r="F13" s="18"/>
      <c r="G13" s="18"/>
      <c r="H13" s="18"/>
      <c r="I13" s="18"/>
      <c r="J13" s="18"/>
      <c r="K13" s="18"/>
      <c r="L13" s="18"/>
      <c r="M13" s="18"/>
      <c r="N13" s="18"/>
      <c r="O13" s="18"/>
      <c r="P13" s="18"/>
      <c r="Q13" s="18"/>
      <c r="R13" s="20"/>
    </row>
    <row r="14" spans="2:18" s="16" customFormat="1" ht="14.45" customHeight="1">
      <c r="B14" s="17"/>
      <c r="C14" s="18"/>
      <c r="D14" s="15" t="s">
        <v>25</v>
      </c>
      <c r="E14" s="18"/>
      <c r="F14" s="18"/>
      <c r="G14" s="18"/>
      <c r="H14" s="18"/>
      <c r="I14" s="18"/>
      <c r="J14" s="18"/>
      <c r="K14" s="18"/>
      <c r="L14" s="18"/>
      <c r="M14" s="15" t="s">
        <v>23</v>
      </c>
      <c r="N14" s="18"/>
      <c r="O14" s="645" t="s">
        <v>764</v>
      </c>
      <c r="P14" s="575"/>
      <c r="Q14" s="18"/>
      <c r="R14" s="20"/>
    </row>
    <row r="15" spans="2:18" s="16" customFormat="1" ht="18" customHeight="1">
      <c r="B15" s="17"/>
      <c r="C15" s="18"/>
      <c r="D15" s="18"/>
      <c r="E15" s="645" t="s">
        <v>764</v>
      </c>
      <c r="F15" s="575"/>
      <c r="G15" s="575"/>
      <c r="H15" s="575"/>
      <c r="I15" s="575"/>
      <c r="J15" s="575"/>
      <c r="K15" s="575"/>
      <c r="L15" s="575"/>
      <c r="M15" s="15" t="s">
        <v>24</v>
      </c>
      <c r="N15" s="18"/>
      <c r="O15" s="645" t="s">
        <v>764</v>
      </c>
      <c r="P15" s="575"/>
      <c r="Q15" s="18"/>
      <c r="R15" s="20"/>
    </row>
    <row r="16" spans="2:18" s="16" customFormat="1" ht="6.95" customHeight="1">
      <c r="B16" s="17"/>
      <c r="C16" s="18"/>
      <c r="D16" s="18"/>
      <c r="E16" s="18"/>
      <c r="F16" s="18"/>
      <c r="G16" s="18"/>
      <c r="H16" s="18"/>
      <c r="I16" s="18"/>
      <c r="J16" s="18"/>
      <c r="K16" s="18"/>
      <c r="L16" s="18"/>
      <c r="M16" s="18"/>
      <c r="N16" s="18"/>
      <c r="O16" s="18"/>
      <c r="P16" s="18"/>
      <c r="Q16" s="18"/>
      <c r="R16" s="20"/>
    </row>
    <row r="17" spans="2:18" s="16" customFormat="1" ht="14.45" customHeight="1">
      <c r="B17" s="17"/>
      <c r="C17" s="18"/>
      <c r="D17" s="15" t="s">
        <v>26</v>
      </c>
      <c r="E17" s="18"/>
      <c r="F17" s="18"/>
      <c r="G17" s="18"/>
      <c r="H17" s="18"/>
      <c r="I17" s="18"/>
      <c r="J17" s="18"/>
      <c r="K17" s="18"/>
      <c r="L17" s="18"/>
      <c r="M17" s="15" t="s">
        <v>23</v>
      </c>
      <c r="N17" s="18"/>
      <c r="O17" s="608" t="s">
        <v>17</v>
      </c>
      <c r="P17" s="575"/>
      <c r="Q17" s="18"/>
      <c r="R17" s="20"/>
    </row>
    <row r="18" spans="2:18" s="16" customFormat="1" ht="18" customHeight="1">
      <c r="B18" s="17"/>
      <c r="C18" s="18"/>
      <c r="D18" s="18"/>
      <c r="E18" s="21" t="s">
        <v>20</v>
      </c>
      <c r="F18" s="18"/>
      <c r="G18" s="18"/>
      <c r="H18" s="18"/>
      <c r="I18" s="18"/>
      <c r="J18" s="18"/>
      <c r="K18" s="18"/>
      <c r="L18" s="18"/>
      <c r="M18" s="15" t="s">
        <v>24</v>
      </c>
      <c r="N18" s="18"/>
      <c r="O18" s="608" t="s">
        <v>17</v>
      </c>
      <c r="P18" s="575"/>
      <c r="Q18" s="18"/>
      <c r="R18" s="20"/>
    </row>
    <row r="19" spans="2:18" s="16" customFormat="1" ht="6.95" customHeight="1">
      <c r="B19" s="17"/>
      <c r="C19" s="18"/>
      <c r="D19" s="18"/>
      <c r="E19" s="18"/>
      <c r="F19" s="18"/>
      <c r="G19" s="18"/>
      <c r="H19" s="18"/>
      <c r="I19" s="18"/>
      <c r="J19" s="18"/>
      <c r="K19" s="18"/>
      <c r="L19" s="18"/>
      <c r="M19" s="18"/>
      <c r="N19" s="18"/>
      <c r="O19" s="18"/>
      <c r="P19" s="18"/>
      <c r="Q19" s="18"/>
      <c r="R19" s="20"/>
    </row>
    <row r="20" spans="2:18" s="16" customFormat="1" ht="14.45" customHeight="1">
      <c r="B20" s="17"/>
      <c r="C20" s="18"/>
      <c r="D20" s="15" t="s">
        <v>27</v>
      </c>
      <c r="E20" s="18"/>
      <c r="F20" s="18"/>
      <c r="G20" s="18"/>
      <c r="H20" s="18"/>
      <c r="I20" s="18"/>
      <c r="J20" s="18"/>
      <c r="K20" s="18"/>
      <c r="L20" s="18"/>
      <c r="M20" s="15" t="s">
        <v>23</v>
      </c>
      <c r="N20" s="18"/>
      <c r="O20" s="608" t="s">
        <v>17</v>
      </c>
      <c r="P20" s="575"/>
      <c r="Q20" s="18"/>
      <c r="R20" s="20"/>
    </row>
    <row r="21" spans="2:18" s="16" customFormat="1" ht="18" customHeight="1">
      <c r="B21" s="17"/>
      <c r="C21" s="18"/>
      <c r="D21" s="18"/>
      <c r="E21" s="21" t="s">
        <v>20</v>
      </c>
      <c r="F21" s="18"/>
      <c r="G21" s="18"/>
      <c r="H21" s="18"/>
      <c r="I21" s="18"/>
      <c r="J21" s="18"/>
      <c r="K21" s="18"/>
      <c r="L21" s="18"/>
      <c r="M21" s="15" t="s">
        <v>24</v>
      </c>
      <c r="N21" s="18"/>
      <c r="O21" s="608" t="s">
        <v>17</v>
      </c>
      <c r="P21" s="575"/>
      <c r="Q21" s="18"/>
      <c r="R21" s="20"/>
    </row>
    <row r="22" spans="2:18" s="16" customFormat="1" ht="6.95" customHeight="1">
      <c r="B22" s="17"/>
      <c r="C22" s="18"/>
      <c r="D22" s="18"/>
      <c r="E22" s="18"/>
      <c r="F22" s="18"/>
      <c r="G22" s="18"/>
      <c r="H22" s="18"/>
      <c r="I22" s="18"/>
      <c r="J22" s="18"/>
      <c r="K22" s="18"/>
      <c r="L22" s="18"/>
      <c r="M22" s="18"/>
      <c r="N22" s="18"/>
      <c r="O22" s="18"/>
      <c r="P22" s="18"/>
      <c r="Q22" s="18"/>
      <c r="R22" s="20"/>
    </row>
    <row r="23" spans="2:18" s="16" customFormat="1" ht="14.45" customHeight="1">
      <c r="B23" s="17"/>
      <c r="C23" s="18"/>
      <c r="D23" s="15" t="s">
        <v>28</v>
      </c>
      <c r="E23" s="18"/>
      <c r="F23" s="18"/>
      <c r="G23" s="18"/>
      <c r="H23" s="18"/>
      <c r="I23" s="18"/>
      <c r="J23" s="18"/>
      <c r="K23" s="18"/>
      <c r="L23" s="18"/>
      <c r="M23" s="18"/>
      <c r="N23" s="18"/>
      <c r="O23" s="18"/>
      <c r="P23" s="18"/>
      <c r="Q23" s="18"/>
      <c r="R23" s="20"/>
    </row>
    <row r="24" spans="2:18" s="16" customFormat="1" ht="20.45" customHeight="1">
      <c r="B24" s="17"/>
      <c r="C24" s="18"/>
      <c r="D24" s="18"/>
      <c r="E24" s="614" t="s">
        <v>17</v>
      </c>
      <c r="F24" s="575"/>
      <c r="G24" s="575"/>
      <c r="H24" s="575"/>
      <c r="I24" s="575"/>
      <c r="J24" s="575"/>
      <c r="K24" s="575"/>
      <c r="L24" s="575"/>
      <c r="M24" s="18"/>
      <c r="N24" s="18"/>
      <c r="O24" s="18"/>
      <c r="P24" s="18"/>
      <c r="Q24" s="18"/>
      <c r="R24" s="20"/>
    </row>
    <row r="25" spans="2:18" s="16" customFormat="1" ht="6.95" customHeight="1">
      <c r="B25" s="17"/>
      <c r="C25" s="18"/>
      <c r="D25" s="18"/>
      <c r="E25" s="18"/>
      <c r="F25" s="18"/>
      <c r="G25" s="18"/>
      <c r="H25" s="18"/>
      <c r="I25" s="18"/>
      <c r="J25" s="18"/>
      <c r="K25" s="18"/>
      <c r="L25" s="18"/>
      <c r="M25" s="18"/>
      <c r="N25" s="18"/>
      <c r="O25" s="18"/>
      <c r="P25" s="18"/>
      <c r="Q25" s="18"/>
      <c r="R25" s="20"/>
    </row>
    <row r="26" spans="2:18" s="16" customFormat="1" ht="6.95" customHeight="1">
      <c r="B26" s="17"/>
      <c r="C26" s="18"/>
      <c r="D26" s="22"/>
      <c r="E26" s="22"/>
      <c r="F26" s="22"/>
      <c r="G26" s="22"/>
      <c r="H26" s="22"/>
      <c r="I26" s="22"/>
      <c r="J26" s="22"/>
      <c r="K26" s="22"/>
      <c r="L26" s="22"/>
      <c r="M26" s="22"/>
      <c r="N26" s="22"/>
      <c r="O26" s="22"/>
      <c r="P26" s="22"/>
      <c r="Q26" s="18"/>
      <c r="R26" s="20"/>
    </row>
    <row r="27" spans="2:18" s="16" customFormat="1" ht="14.45" customHeight="1">
      <c r="B27" s="17"/>
      <c r="C27" s="18"/>
      <c r="D27" s="23"/>
      <c r="E27" s="18"/>
      <c r="F27" s="18"/>
      <c r="G27" s="18"/>
      <c r="H27" s="18"/>
      <c r="I27" s="18"/>
      <c r="J27" s="18"/>
      <c r="K27" s="18"/>
      <c r="L27" s="18"/>
      <c r="M27" s="615"/>
      <c r="N27" s="575"/>
      <c r="O27" s="575"/>
      <c r="P27" s="575"/>
      <c r="Q27" s="18"/>
      <c r="R27" s="20"/>
    </row>
    <row r="28" spans="2:18" s="16" customFormat="1" ht="14.45" customHeight="1">
      <c r="B28" s="17"/>
      <c r="C28" s="18"/>
      <c r="D28" s="24"/>
      <c r="E28" s="18"/>
      <c r="F28" s="18"/>
      <c r="G28" s="18"/>
      <c r="H28" s="18"/>
      <c r="I28" s="18"/>
      <c r="J28" s="18"/>
      <c r="K28" s="18"/>
      <c r="L28" s="18"/>
      <c r="M28" s="615"/>
      <c r="N28" s="575"/>
      <c r="O28" s="575"/>
      <c r="P28" s="575"/>
      <c r="Q28" s="18"/>
      <c r="R28" s="20"/>
    </row>
    <row r="29" spans="2:18" s="16" customFormat="1" ht="6.95" customHeight="1">
      <c r="B29" s="17"/>
      <c r="C29" s="18"/>
      <c r="D29" s="18"/>
      <c r="E29" s="18"/>
      <c r="F29" s="18"/>
      <c r="G29" s="18"/>
      <c r="H29" s="18"/>
      <c r="I29" s="18"/>
      <c r="J29" s="18"/>
      <c r="K29" s="18"/>
      <c r="L29" s="18"/>
      <c r="M29" s="18"/>
      <c r="N29" s="18"/>
      <c r="O29" s="18"/>
      <c r="P29" s="18"/>
      <c r="Q29" s="18"/>
      <c r="R29" s="20"/>
    </row>
    <row r="30" spans="2:18" s="16" customFormat="1" ht="25.35" customHeight="1">
      <c r="B30" s="17"/>
      <c r="C30" s="18"/>
      <c r="D30" s="25" t="s">
        <v>31</v>
      </c>
      <c r="E30" s="18"/>
      <c r="F30" s="18"/>
      <c r="G30" s="18"/>
      <c r="H30" s="18"/>
      <c r="I30" s="18"/>
      <c r="J30" s="18"/>
      <c r="K30" s="18"/>
      <c r="L30" s="18"/>
      <c r="M30" s="642">
        <f ca="1">ROUND(N88,)</f>
        <v>0</v>
      </c>
      <c r="N30" s="575"/>
      <c r="O30" s="575"/>
      <c r="P30" s="575"/>
      <c r="Q30" s="18"/>
      <c r="R30" s="20"/>
    </row>
    <row r="31" spans="2:18" s="16" customFormat="1" ht="6.95" customHeight="1">
      <c r="B31" s="17"/>
      <c r="C31" s="18"/>
      <c r="D31" s="22"/>
      <c r="E31" s="22"/>
      <c r="F31" s="22"/>
      <c r="G31" s="22"/>
      <c r="H31" s="22"/>
      <c r="I31" s="22"/>
      <c r="J31" s="22"/>
      <c r="K31" s="22"/>
      <c r="L31" s="22"/>
      <c r="M31" s="22"/>
      <c r="N31" s="22"/>
      <c r="O31" s="22"/>
      <c r="P31" s="22"/>
      <c r="Q31" s="18"/>
      <c r="R31" s="20"/>
    </row>
    <row r="32" spans="2:18" s="16" customFormat="1" ht="14.45" customHeight="1">
      <c r="B32" s="17"/>
      <c r="C32" s="18"/>
      <c r="D32" s="26"/>
      <c r="E32" s="26"/>
      <c r="F32" s="27"/>
      <c r="G32" s="28"/>
      <c r="H32" s="643"/>
      <c r="I32" s="575"/>
      <c r="J32" s="575"/>
      <c r="K32" s="18"/>
      <c r="L32" s="18"/>
      <c r="M32" s="643"/>
      <c r="N32" s="575"/>
      <c r="O32" s="575"/>
      <c r="P32" s="575"/>
      <c r="Q32" s="18"/>
      <c r="R32" s="20"/>
    </row>
    <row r="33" spans="2:18" s="16" customFormat="1" ht="14.45" customHeight="1">
      <c r="B33" s="17"/>
      <c r="C33" s="18"/>
      <c r="D33" s="18"/>
      <c r="E33" s="26"/>
      <c r="F33" s="27"/>
      <c r="G33" s="28"/>
      <c r="H33" s="643"/>
      <c r="I33" s="575"/>
      <c r="J33" s="575"/>
      <c r="K33" s="18"/>
      <c r="L33" s="18"/>
      <c r="M33" s="643"/>
      <c r="N33" s="575"/>
      <c r="O33" s="575"/>
      <c r="P33" s="575"/>
      <c r="Q33" s="18"/>
      <c r="R33" s="20"/>
    </row>
    <row r="34" spans="2:18" s="16" customFormat="1" ht="14.45" customHeight="1" hidden="1">
      <c r="B34" s="17"/>
      <c r="C34" s="18"/>
      <c r="D34" s="18"/>
      <c r="E34" s="26"/>
      <c r="F34" s="27"/>
      <c r="G34" s="28"/>
      <c r="H34" s="643"/>
      <c r="I34" s="575"/>
      <c r="J34" s="575"/>
      <c r="K34" s="18"/>
      <c r="L34" s="18"/>
      <c r="M34" s="643"/>
      <c r="N34" s="575"/>
      <c r="O34" s="575"/>
      <c r="P34" s="575"/>
      <c r="Q34" s="18"/>
      <c r="R34" s="20"/>
    </row>
    <row r="35" spans="2:18" s="16" customFormat="1" ht="14.45" customHeight="1" hidden="1">
      <c r="B35" s="17"/>
      <c r="C35" s="18"/>
      <c r="D35" s="18"/>
      <c r="E35" s="26"/>
      <c r="F35" s="27"/>
      <c r="G35" s="28"/>
      <c r="H35" s="643"/>
      <c r="I35" s="575"/>
      <c r="J35" s="575"/>
      <c r="K35" s="18"/>
      <c r="L35" s="18"/>
      <c r="M35" s="643"/>
      <c r="N35" s="575"/>
      <c r="O35" s="575"/>
      <c r="P35" s="575"/>
      <c r="Q35" s="18"/>
      <c r="R35" s="20"/>
    </row>
    <row r="36" spans="2:18" s="16" customFormat="1" ht="14.45" customHeight="1" hidden="1">
      <c r="B36" s="17"/>
      <c r="C36" s="18"/>
      <c r="D36" s="18"/>
      <c r="E36" s="26"/>
      <c r="F36" s="27"/>
      <c r="G36" s="28"/>
      <c r="H36" s="643"/>
      <c r="I36" s="575"/>
      <c r="J36" s="575"/>
      <c r="K36" s="18"/>
      <c r="L36" s="18"/>
      <c r="M36" s="643"/>
      <c r="N36" s="575"/>
      <c r="O36" s="575"/>
      <c r="P36" s="575"/>
      <c r="Q36" s="18"/>
      <c r="R36" s="20"/>
    </row>
    <row r="37" spans="2:18" s="16" customFormat="1" ht="6.95" customHeight="1">
      <c r="B37" s="17"/>
      <c r="C37" s="18"/>
      <c r="D37" s="18"/>
      <c r="E37" s="18"/>
      <c r="F37" s="18"/>
      <c r="G37" s="18"/>
      <c r="H37" s="18"/>
      <c r="I37" s="18"/>
      <c r="J37" s="18"/>
      <c r="K37" s="18"/>
      <c r="L37" s="18"/>
      <c r="M37" s="18"/>
      <c r="N37" s="18"/>
      <c r="O37" s="18"/>
      <c r="P37" s="18"/>
      <c r="Q37" s="18"/>
      <c r="R37" s="20"/>
    </row>
    <row r="38" spans="2:18" s="16" customFormat="1" ht="25.35" customHeight="1">
      <c r="B38" s="17"/>
      <c r="C38" s="29"/>
      <c r="D38" s="30"/>
      <c r="E38" s="31"/>
      <c r="F38" s="31"/>
      <c r="G38" s="32"/>
      <c r="H38" s="33"/>
      <c r="I38" s="31"/>
      <c r="J38" s="31"/>
      <c r="K38" s="31"/>
      <c r="L38" s="640"/>
      <c r="M38" s="593"/>
      <c r="N38" s="593"/>
      <c r="O38" s="593"/>
      <c r="P38" s="595"/>
      <c r="Q38" s="29"/>
      <c r="R38" s="20"/>
    </row>
    <row r="39" spans="2:18" s="16" customFormat="1" ht="14.45" customHeight="1">
      <c r="B39" s="17"/>
      <c r="C39" s="18"/>
      <c r="D39" s="18"/>
      <c r="E39" s="18"/>
      <c r="F39" s="18"/>
      <c r="G39" s="18"/>
      <c r="H39" s="18"/>
      <c r="I39" s="18"/>
      <c r="J39" s="18"/>
      <c r="K39" s="18"/>
      <c r="L39" s="18"/>
      <c r="M39" s="18"/>
      <c r="N39" s="18"/>
      <c r="O39" s="18"/>
      <c r="P39" s="18"/>
      <c r="Q39" s="18"/>
      <c r="R39" s="20"/>
    </row>
    <row r="40" spans="2:18" s="16" customFormat="1" ht="14.45" customHeight="1">
      <c r="B40" s="17"/>
      <c r="C40" s="18"/>
      <c r="D40" s="18"/>
      <c r="E40" s="18"/>
      <c r="F40" s="18"/>
      <c r="G40" s="18"/>
      <c r="H40" s="18"/>
      <c r="I40" s="18"/>
      <c r="J40" s="18"/>
      <c r="K40" s="18"/>
      <c r="L40" s="18"/>
      <c r="M40" s="18"/>
      <c r="N40" s="18"/>
      <c r="O40" s="18"/>
      <c r="P40" s="18"/>
      <c r="Q40" s="18"/>
      <c r="R40" s="20"/>
    </row>
    <row r="41" spans="2:18" ht="15">
      <c r="B41" s="11"/>
      <c r="C41" s="14"/>
      <c r="D41" s="14"/>
      <c r="E41" s="14"/>
      <c r="F41" s="14"/>
      <c r="G41" s="14"/>
      <c r="H41" s="14"/>
      <c r="I41" s="14"/>
      <c r="J41" s="14"/>
      <c r="K41" s="14"/>
      <c r="L41" s="14"/>
      <c r="M41" s="14"/>
      <c r="N41" s="14"/>
      <c r="O41" s="14"/>
      <c r="P41" s="14"/>
      <c r="Q41" s="14"/>
      <c r="R41" s="12"/>
    </row>
    <row r="42" spans="2:18" ht="15">
      <c r="B42" s="11"/>
      <c r="C42" s="14"/>
      <c r="D42" s="14"/>
      <c r="E42" s="14"/>
      <c r="F42" s="14"/>
      <c r="G42" s="14"/>
      <c r="H42" s="14"/>
      <c r="I42" s="14"/>
      <c r="J42" s="14"/>
      <c r="K42" s="14"/>
      <c r="L42" s="14"/>
      <c r="M42" s="14"/>
      <c r="N42" s="14"/>
      <c r="O42" s="14"/>
      <c r="P42" s="14"/>
      <c r="Q42" s="14"/>
      <c r="R42" s="12"/>
    </row>
    <row r="43" spans="2:18" ht="15">
      <c r="B43" s="11"/>
      <c r="C43" s="14"/>
      <c r="D43" s="14"/>
      <c r="E43" s="14"/>
      <c r="F43" s="14"/>
      <c r="G43" s="14"/>
      <c r="H43" s="14"/>
      <c r="I43" s="14"/>
      <c r="J43" s="14"/>
      <c r="K43" s="14"/>
      <c r="L43" s="14"/>
      <c r="M43" s="14"/>
      <c r="N43" s="14"/>
      <c r="O43" s="14"/>
      <c r="P43" s="14"/>
      <c r="Q43" s="14"/>
      <c r="R43" s="12"/>
    </row>
    <row r="44" spans="2:18" ht="15">
      <c r="B44" s="11"/>
      <c r="C44" s="14"/>
      <c r="D44" s="14"/>
      <c r="E44" s="14"/>
      <c r="F44" s="14"/>
      <c r="G44" s="14"/>
      <c r="H44" s="14"/>
      <c r="I44" s="14"/>
      <c r="J44" s="14"/>
      <c r="K44" s="14"/>
      <c r="L44" s="14"/>
      <c r="M44" s="14"/>
      <c r="N44" s="14"/>
      <c r="O44" s="14"/>
      <c r="P44" s="14"/>
      <c r="Q44" s="14"/>
      <c r="R44" s="12"/>
    </row>
    <row r="45" spans="2:18" ht="15">
      <c r="B45" s="11"/>
      <c r="C45" s="14"/>
      <c r="D45" s="14"/>
      <c r="E45" s="14"/>
      <c r="F45" s="14"/>
      <c r="G45" s="14"/>
      <c r="H45" s="14"/>
      <c r="I45" s="14"/>
      <c r="J45" s="14"/>
      <c r="K45" s="14"/>
      <c r="L45" s="14"/>
      <c r="M45" s="14"/>
      <c r="N45" s="14"/>
      <c r="O45" s="14"/>
      <c r="P45" s="14"/>
      <c r="Q45" s="14"/>
      <c r="R45" s="12"/>
    </row>
    <row r="46" spans="2:18" ht="15">
      <c r="B46" s="11"/>
      <c r="C46" s="14"/>
      <c r="D46" s="14"/>
      <c r="E46" s="14"/>
      <c r="F46" s="14"/>
      <c r="G46" s="14"/>
      <c r="H46" s="14"/>
      <c r="I46" s="14"/>
      <c r="J46" s="14"/>
      <c r="K46" s="14"/>
      <c r="L46" s="14"/>
      <c r="M46" s="14"/>
      <c r="N46" s="14"/>
      <c r="O46" s="14"/>
      <c r="P46" s="14"/>
      <c r="Q46" s="14"/>
      <c r="R46" s="12"/>
    </row>
    <row r="47" spans="2:18" ht="15">
      <c r="B47" s="11"/>
      <c r="C47" s="14"/>
      <c r="D47" s="14"/>
      <c r="E47" s="14"/>
      <c r="F47" s="14"/>
      <c r="G47" s="14"/>
      <c r="H47" s="14"/>
      <c r="I47" s="14"/>
      <c r="J47" s="14"/>
      <c r="K47" s="14"/>
      <c r="L47" s="14"/>
      <c r="M47" s="14"/>
      <c r="N47" s="14"/>
      <c r="O47" s="14"/>
      <c r="P47" s="14"/>
      <c r="Q47" s="14"/>
      <c r="R47" s="12"/>
    </row>
    <row r="48" spans="2:18" ht="15">
      <c r="B48" s="11"/>
      <c r="C48" s="14"/>
      <c r="D48" s="14"/>
      <c r="E48" s="14"/>
      <c r="F48" s="14"/>
      <c r="G48" s="14"/>
      <c r="H48" s="14"/>
      <c r="I48" s="14"/>
      <c r="J48" s="14"/>
      <c r="K48" s="14"/>
      <c r="L48" s="14"/>
      <c r="M48" s="14"/>
      <c r="N48" s="14"/>
      <c r="O48" s="14"/>
      <c r="P48" s="14"/>
      <c r="Q48" s="14"/>
      <c r="R48" s="12"/>
    </row>
    <row r="49" spans="2:18" ht="15">
      <c r="B49" s="11"/>
      <c r="C49" s="14"/>
      <c r="D49" s="14"/>
      <c r="E49" s="14"/>
      <c r="F49" s="14"/>
      <c r="G49" s="14"/>
      <c r="H49" s="14"/>
      <c r="I49" s="14"/>
      <c r="J49" s="14"/>
      <c r="K49" s="14"/>
      <c r="L49" s="14"/>
      <c r="M49" s="14"/>
      <c r="N49" s="14"/>
      <c r="O49" s="14"/>
      <c r="P49" s="14"/>
      <c r="Q49" s="14"/>
      <c r="R49" s="12"/>
    </row>
    <row r="50" spans="2:18" s="16" customFormat="1" ht="15">
      <c r="B50" s="17"/>
      <c r="C50" s="18"/>
      <c r="D50" s="34" t="s">
        <v>41</v>
      </c>
      <c r="E50" s="22"/>
      <c r="F50" s="22"/>
      <c r="G50" s="22"/>
      <c r="H50" s="35"/>
      <c r="I50" s="18"/>
      <c r="J50" s="34" t="s">
        <v>42</v>
      </c>
      <c r="K50" s="22"/>
      <c r="L50" s="22"/>
      <c r="M50" s="22"/>
      <c r="N50" s="22"/>
      <c r="O50" s="22"/>
      <c r="P50" s="35"/>
      <c r="Q50" s="18"/>
      <c r="R50" s="20"/>
    </row>
    <row r="51" spans="2:18" ht="15">
      <c r="B51" s="11"/>
      <c r="C51" s="14"/>
      <c r="D51" s="36"/>
      <c r="E51" s="14"/>
      <c r="F51" s="14"/>
      <c r="G51" s="14"/>
      <c r="H51" s="37"/>
      <c r="I51" s="14"/>
      <c r="J51" s="36"/>
      <c r="K51" s="14"/>
      <c r="L51" s="14"/>
      <c r="M51" s="14"/>
      <c r="N51" s="14"/>
      <c r="O51" s="14"/>
      <c r="P51" s="37"/>
      <c r="Q51" s="14"/>
      <c r="R51" s="12"/>
    </row>
    <row r="52" spans="2:18" ht="15">
      <c r="B52" s="11"/>
      <c r="C52" s="14"/>
      <c r="D52" s="36"/>
      <c r="E52" s="14"/>
      <c r="F52" s="14"/>
      <c r="G52" s="14"/>
      <c r="H52" s="37"/>
      <c r="I52" s="14"/>
      <c r="J52" s="36"/>
      <c r="K52" s="14"/>
      <c r="L52" s="14"/>
      <c r="M52" s="14"/>
      <c r="N52" s="14"/>
      <c r="O52" s="14"/>
      <c r="P52" s="37"/>
      <c r="Q52" s="14"/>
      <c r="R52" s="12"/>
    </row>
    <row r="53" spans="2:18" ht="15">
      <c r="B53" s="11"/>
      <c r="C53" s="14"/>
      <c r="D53" s="36"/>
      <c r="E53" s="14"/>
      <c r="F53" s="14"/>
      <c r="G53" s="14"/>
      <c r="H53" s="37"/>
      <c r="I53" s="14"/>
      <c r="J53" s="36"/>
      <c r="K53" s="14"/>
      <c r="L53" s="14"/>
      <c r="M53" s="14"/>
      <c r="N53" s="14"/>
      <c r="O53" s="14"/>
      <c r="P53" s="37"/>
      <c r="Q53" s="14"/>
      <c r="R53" s="12"/>
    </row>
    <row r="54" spans="2:18" ht="15">
      <c r="B54" s="11"/>
      <c r="C54" s="14"/>
      <c r="D54" s="36"/>
      <c r="E54" s="14"/>
      <c r="F54" s="14"/>
      <c r="G54" s="14"/>
      <c r="H54" s="37"/>
      <c r="I54" s="14"/>
      <c r="J54" s="36"/>
      <c r="K54" s="14"/>
      <c r="L54" s="14"/>
      <c r="M54" s="14"/>
      <c r="N54" s="14"/>
      <c r="O54" s="14"/>
      <c r="P54" s="37"/>
      <c r="Q54" s="14"/>
      <c r="R54" s="12"/>
    </row>
    <row r="55" spans="2:18" ht="15">
      <c r="B55" s="11"/>
      <c r="C55" s="14"/>
      <c r="D55" s="36"/>
      <c r="E55" s="14"/>
      <c r="F55" s="14"/>
      <c r="G55" s="14"/>
      <c r="H55" s="37"/>
      <c r="I55" s="14"/>
      <c r="J55" s="36"/>
      <c r="K55" s="14"/>
      <c r="L55" s="14"/>
      <c r="M55" s="14"/>
      <c r="N55" s="14"/>
      <c r="O55" s="14"/>
      <c r="P55" s="37"/>
      <c r="Q55" s="14"/>
      <c r="R55" s="12"/>
    </row>
    <row r="56" spans="2:18" ht="15">
      <c r="B56" s="11"/>
      <c r="C56" s="14"/>
      <c r="D56" s="36"/>
      <c r="E56" s="14"/>
      <c r="F56" s="14"/>
      <c r="G56" s="14"/>
      <c r="H56" s="37"/>
      <c r="I56" s="14"/>
      <c r="J56" s="36"/>
      <c r="K56" s="14"/>
      <c r="L56" s="14"/>
      <c r="M56" s="14"/>
      <c r="N56" s="14"/>
      <c r="O56" s="14"/>
      <c r="P56" s="37"/>
      <c r="Q56" s="14"/>
      <c r="R56" s="12"/>
    </row>
    <row r="57" spans="2:18" ht="15">
      <c r="B57" s="11"/>
      <c r="C57" s="14"/>
      <c r="D57" s="36"/>
      <c r="E57" s="14"/>
      <c r="F57" s="14"/>
      <c r="G57" s="14"/>
      <c r="H57" s="37"/>
      <c r="I57" s="14"/>
      <c r="J57" s="36"/>
      <c r="K57" s="14"/>
      <c r="L57" s="14"/>
      <c r="M57" s="14"/>
      <c r="N57" s="14"/>
      <c r="O57" s="14"/>
      <c r="P57" s="37"/>
      <c r="Q57" s="14"/>
      <c r="R57" s="12"/>
    </row>
    <row r="58" spans="2:18" ht="15">
      <c r="B58" s="11"/>
      <c r="C58" s="14"/>
      <c r="D58" s="36"/>
      <c r="E58" s="14"/>
      <c r="F58" s="14"/>
      <c r="G58" s="14"/>
      <c r="H58" s="37"/>
      <c r="I58" s="14"/>
      <c r="J58" s="36"/>
      <c r="K58" s="14"/>
      <c r="L58" s="14"/>
      <c r="M58" s="14"/>
      <c r="N58" s="14"/>
      <c r="O58" s="14"/>
      <c r="P58" s="37"/>
      <c r="Q58" s="14"/>
      <c r="R58" s="12"/>
    </row>
    <row r="59" spans="2:18" s="16" customFormat="1" ht="15">
      <c r="B59" s="17"/>
      <c r="C59" s="18"/>
      <c r="D59" s="38" t="s">
        <v>43</v>
      </c>
      <c r="E59" s="39"/>
      <c r="F59" s="39"/>
      <c r="G59" s="40" t="s">
        <v>44</v>
      </c>
      <c r="H59" s="41"/>
      <c r="I59" s="18"/>
      <c r="J59" s="38" t="s">
        <v>43</v>
      </c>
      <c r="K59" s="39"/>
      <c r="L59" s="39"/>
      <c r="M59" s="39"/>
      <c r="N59" s="40" t="s">
        <v>44</v>
      </c>
      <c r="O59" s="39"/>
      <c r="P59" s="41"/>
      <c r="Q59" s="18"/>
      <c r="R59" s="20"/>
    </row>
    <row r="60" spans="2:18" ht="15">
      <c r="B60" s="11"/>
      <c r="C60" s="14"/>
      <c r="D60" s="14"/>
      <c r="E60" s="14"/>
      <c r="F60" s="14"/>
      <c r="G60" s="14"/>
      <c r="H60" s="14"/>
      <c r="I60" s="14"/>
      <c r="J60" s="14"/>
      <c r="K60" s="14"/>
      <c r="L60" s="14"/>
      <c r="M60" s="14"/>
      <c r="N60" s="14"/>
      <c r="O60" s="14"/>
      <c r="P60" s="14"/>
      <c r="Q60" s="14"/>
      <c r="R60" s="12"/>
    </row>
    <row r="61" spans="2:18" s="16" customFormat="1" ht="15">
      <c r="B61" s="17"/>
      <c r="C61" s="18"/>
      <c r="D61" s="34" t="s">
        <v>45</v>
      </c>
      <c r="E61" s="22"/>
      <c r="F61" s="22"/>
      <c r="G61" s="22"/>
      <c r="H61" s="35"/>
      <c r="I61" s="18"/>
      <c r="J61" s="34" t="s">
        <v>46</v>
      </c>
      <c r="K61" s="22"/>
      <c r="L61" s="22"/>
      <c r="M61" s="22"/>
      <c r="N61" s="22"/>
      <c r="O61" s="22"/>
      <c r="P61" s="35"/>
      <c r="Q61" s="18"/>
      <c r="R61" s="20"/>
    </row>
    <row r="62" spans="2:18" ht="15">
      <c r="B62" s="11"/>
      <c r="C62" s="14"/>
      <c r="D62" s="36"/>
      <c r="E62" s="14"/>
      <c r="F62" s="14"/>
      <c r="G62" s="14"/>
      <c r="H62" s="37"/>
      <c r="I62" s="14"/>
      <c r="J62" s="36"/>
      <c r="K62" s="14"/>
      <c r="L62" s="14"/>
      <c r="M62" s="14"/>
      <c r="N62" s="14"/>
      <c r="O62" s="14"/>
      <c r="P62" s="37"/>
      <c r="Q62" s="14"/>
      <c r="R62" s="12"/>
    </row>
    <row r="63" spans="2:18" ht="15">
      <c r="B63" s="11"/>
      <c r="C63" s="14"/>
      <c r="D63" s="36"/>
      <c r="E63" s="14"/>
      <c r="F63" s="14"/>
      <c r="G63" s="14"/>
      <c r="H63" s="37"/>
      <c r="I63" s="14"/>
      <c r="J63" s="36"/>
      <c r="K63" s="14"/>
      <c r="L63" s="14"/>
      <c r="M63" s="14"/>
      <c r="N63" s="14"/>
      <c r="O63" s="14"/>
      <c r="P63" s="37"/>
      <c r="Q63" s="14"/>
      <c r="R63" s="12"/>
    </row>
    <row r="64" spans="2:18" ht="15">
      <c r="B64" s="11"/>
      <c r="C64" s="14"/>
      <c r="D64" s="36"/>
      <c r="E64" s="14"/>
      <c r="F64" s="14"/>
      <c r="G64" s="14"/>
      <c r="H64" s="37"/>
      <c r="I64" s="14"/>
      <c r="J64" s="36"/>
      <c r="K64" s="14"/>
      <c r="L64" s="14"/>
      <c r="M64" s="14"/>
      <c r="N64" s="14"/>
      <c r="O64" s="14"/>
      <c r="P64" s="37"/>
      <c r="Q64" s="14"/>
      <c r="R64" s="12"/>
    </row>
    <row r="65" spans="2:18" ht="15">
      <c r="B65" s="11"/>
      <c r="C65" s="14"/>
      <c r="D65" s="36"/>
      <c r="E65" s="14"/>
      <c r="F65" s="14"/>
      <c r="G65" s="14"/>
      <c r="H65" s="37"/>
      <c r="I65" s="14"/>
      <c r="J65" s="36"/>
      <c r="K65" s="14"/>
      <c r="L65" s="14"/>
      <c r="M65" s="14"/>
      <c r="N65" s="14"/>
      <c r="O65" s="14"/>
      <c r="P65" s="37"/>
      <c r="Q65" s="14"/>
      <c r="R65" s="12"/>
    </row>
    <row r="66" spans="2:18" ht="15">
      <c r="B66" s="11"/>
      <c r="C66" s="14"/>
      <c r="D66" s="36"/>
      <c r="E66" s="14"/>
      <c r="F66" s="14"/>
      <c r="G66" s="14"/>
      <c r="H66" s="37"/>
      <c r="I66" s="14"/>
      <c r="J66" s="36"/>
      <c r="K66" s="14"/>
      <c r="L66" s="14"/>
      <c r="M66" s="14"/>
      <c r="N66" s="14"/>
      <c r="O66" s="14"/>
      <c r="P66" s="37"/>
      <c r="Q66" s="14"/>
      <c r="R66" s="12"/>
    </row>
    <row r="67" spans="2:18" ht="15">
      <c r="B67" s="11"/>
      <c r="C67" s="14"/>
      <c r="D67" s="36"/>
      <c r="E67" s="14"/>
      <c r="F67" s="14"/>
      <c r="G67" s="14"/>
      <c r="H67" s="37"/>
      <c r="I67" s="14"/>
      <c r="J67" s="36"/>
      <c r="K67" s="14"/>
      <c r="L67" s="14"/>
      <c r="M67" s="14"/>
      <c r="N67" s="14"/>
      <c r="O67" s="14"/>
      <c r="P67" s="37"/>
      <c r="Q67" s="14"/>
      <c r="R67" s="12"/>
    </row>
    <row r="68" spans="2:18" ht="15">
      <c r="B68" s="11"/>
      <c r="C68" s="14"/>
      <c r="D68" s="36"/>
      <c r="E68" s="14"/>
      <c r="F68" s="14"/>
      <c r="G68" s="14"/>
      <c r="H68" s="37"/>
      <c r="I68" s="14"/>
      <c r="J68" s="36"/>
      <c r="K68" s="14"/>
      <c r="L68" s="14"/>
      <c r="M68" s="14"/>
      <c r="N68" s="14"/>
      <c r="O68" s="14"/>
      <c r="P68" s="37"/>
      <c r="Q68" s="14"/>
      <c r="R68" s="12"/>
    </row>
    <row r="69" spans="2:18" ht="15">
      <c r="B69" s="11"/>
      <c r="C69" s="14"/>
      <c r="D69" s="36"/>
      <c r="E69" s="14"/>
      <c r="F69" s="14"/>
      <c r="G69" s="14"/>
      <c r="H69" s="37"/>
      <c r="I69" s="14"/>
      <c r="J69" s="36"/>
      <c r="K69" s="14"/>
      <c r="L69" s="14"/>
      <c r="M69" s="14"/>
      <c r="N69" s="14"/>
      <c r="O69" s="14"/>
      <c r="P69" s="37"/>
      <c r="Q69" s="14"/>
      <c r="R69" s="12"/>
    </row>
    <row r="70" spans="2:18" s="16" customFormat="1" ht="15">
      <c r="B70" s="17"/>
      <c r="C70" s="18"/>
      <c r="D70" s="38" t="s">
        <v>43</v>
      </c>
      <c r="E70" s="39"/>
      <c r="F70" s="39"/>
      <c r="G70" s="40" t="s">
        <v>44</v>
      </c>
      <c r="H70" s="41"/>
      <c r="I70" s="18"/>
      <c r="J70" s="38" t="s">
        <v>43</v>
      </c>
      <c r="K70" s="39"/>
      <c r="L70" s="39"/>
      <c r="M70" s="39"/>
      <c r="N70" s="40" t="s">
        <v>44</v>
      </c>
      <c r="O70" s="39"/>
      <c r="P70" s="41"/>
      <c r="Q70" s="18"/>
      <c r="R70" s="20"/>
    </row>
    <row r="71" spans="2:18" s="16" customFormat="1" ht="14.45" customHeight="1">
      <c r="B71" s="42"/>
      <c r="C71" s="43"/>
      <c r="D71" s="43"/>
      <c r="E71" s="43"/>
      <c r="F71" s="43"/>
      <c r="G71" s="43"/>
      <c r="H71" s="43"/>
      <c r="I71" s="43"/>
      <c r="J71" s="43"/>
      <c r="K71" s="43"/>
      <c r="L71" s="43"/>
      <c r="M71" s="43"/>
      <c r="N71" s="43"/>
      <c r="O71" s="43"/>
      <c r="P71" s="43"/>
      <c r="Q71" s="43"/>
      <c r="R71" s="44"/>
    </row>
    <row r="75" spans="2:18" s="16" customFormat="1" ht="6.95" customHeight="1">
      <c r="B75" s="45"/>
      <c r="C75" s="46"/>
      <c r="D75" s="46"/>
      <c r="E75" s="46"/>
      <c r="F75" s="46"/>
      <c r="G75" s="46"/>
      <c r="H75" s="46"/>
      <c r="I75" s="46"/>
      <c r="J75" s="46"/>
      <c r="K75" s="46"/>
      <c r="L75" s="46"/>
      <c r="M75" s="46"/>
      <c r="N75" s="46"/>
      <c r="O75" s="46"/>
      <c r="P75" s="46"/>
      <c r="Q75" s="46"/>
      <c r="R75" s="47"/>
    </row>
    <row r="76" spans="2:18" s="16" customFormat="1" ht="36.95" customHeight="1">
      <c r="B76" s="17"/>
      <c r="C76" s="598" t="s">
        <v>47</v>
      </c>
      <c r="D76" s="575"/>
      <c r="E76" s="575"/>
      <c r="F76" s="575"/>
      <c r="G76" s="575"/>
      <c r="H76" s="575"/>
      <c r="I76" s="575"/>
      <c r="J76" s="575"/>
      <c r="K76" s="575"/>
      <c r="L76" s="575"/>
      <c r="M76" s="575"/>
      <c r="N76" s="575"/>
      <c r="O76" s="575"/>
      <c r="P76" s="575"/>
      <c r="Q76" s="575"/>
      <c r="R76" s="20"/>
    </row>
    <row r="77" spans="2:18" s="16" customFormat="1" ht="6.95" customHeight="1">
      <c r="B77" s="17"/>
      <c r="C77" s="18"/>
      <c r="D77" s="18"/>
      <c r="E77" s="18"/>
      <c r="F77" s="18"/>
      <c r="G77" s="18"/>
      <c r="H77" s="18"/>
      <c r="I77" s="18"/>
      <c r="J77" s="18"/>
      <c r="K77" s="18"/>
      <c r="L77" s="18"/>
      <c r="M77" s="18"/>
      <c r="N77" s="18"/>
      <c r="O77" s="18"/>
      <c r="P77" s="18"/>
      <c r="Q77" s="18"/>
      <c r="R77" s="20"/>
    </row>
    <row r="78" spans="2:18" s="16" customFormat="1" ht="30" customHeight="1">
      <c r="B78" s="17"/>
      <c r="C78" s="15" t="s">
        <v>13</v>
      </c>
      <c r="D78" s="18"/>
      <c r="E78" s="18"/>
      <c r="F78" s="628" t="str">
        <f ca="1">F6</f>
        <v>Nemocnice Vyškov – Rekonstrukce sociálního zařízení  na poliklinice - dokončení</v>
      </c>
      <c r="G78" s="575"/>
      <c r="H78" s="575"/>
      <c r="I78" s="575"/>
      <c r="J78" s="575"/>
      <c r="K78" s="575"/>
      <c r="L78" s="575"/>
      <c r="M78" s="575"/>
      <c r="N78" s="575"/>
      <c r="O78" s="575"/>
      <c r="P78" s="575"/>
      <c r="Q78" s="18"/>
      <c r="R78" s="20"/>
    </row>
    <row r="79" spans="2:18" s="16" customFormat="1" ht="36.95" customHeight="1">
      <c r="B79" s="17"/>
      <c r="C79" s="48" t="s">
        <v>14</v>
      </c>
      <c r="D79" s="18"/>
      <c r="E79" s="18"/>
      <c r="F79" s="586" t="str">
        <f>F7</f>
        <v>05 - 3NP - Stavební část 3NP</v>
      </c>
      <c r="G79" s="575"/>
      <c r="H79" s="575"/>
      <c r="I79" s="575"/>
      <c r="J79" s="575"/>
      <c r="K79" s="575"/>
      <c r="L79" s="575"/>
      <c r="M79" s="575"/>
      <c r="N79" s="575"/>
      <c r="O79" s="575"/>
      <c r="P79" s="575"/>
      <c r="Q79" s="18"/>
      <c r="R79" s="20"/>
    </row>
    <row r="80" spans="2:18" s="16" customFormat="1" ht="6.95" customHeight="1">
      <c r="B80" s="17"/>
      <c r="C80" s="18"/>
      <c r="D80" s="18"/>
      <c r="E80" s="18"/>
      <c r="F80" s="18"/>
      <c r="G80" s="18"/>
      <c r="H80" s="18"/>
      <c r="I80" s="18"/>
      <c r="J80" s="18"/>
      <c r="K80" s="18"/>
      <c r="L80" s="18"/>
      <c r="M80" s="18"/>
      <c r="N80" s="18"/>
      <c r="O80" s="18"/>
      <c r="P80" s="18"/>
      <c r="Q80" s="18"/>
      <c r="R80" s="20"/>
    </row>
    <row r="81" spans="2:18" s="16" customFormat="1" ht="18" customHeight="1">
      <c r="B81" s="17"/>
      <c r="C81" s="15" t="s">
        <v>19</v>
      </c>
      <c r="D81" s="18"/>
      <c r="E81" s="18"/>
      <c r="F81" s="21" t="str">
        <f>F9</f>
        <v xml:space="preserve"> </v>
      </c>
      <c r="G81" s="18"/>
      <c r="H81" s="18"/>
      <c r="I81" s="18"/>
      <c r="J81" s="18"/>
      <c r="K81" s="15" t="s">
        <v>21</v>
      </c>
      <c r="L81" s="18"/>
      <c r="M81" s="629"/>
      <c r="N81" s="575"/>
      <c r="O81" s="575"/>
      <c r="P81" s="575"/>
      <c r="Q81" s="18"/>
      <c r="R81" s="20"/>
    </row>
    <row r="82" spans="2:18" s="16" customFormat="1" ht="6.95" customHeight="1">
      <c r="B82" s="17"/>
      <c r="C82" s="18"/>
      <c r="D82" s="18"/>
      <c r="E82" s="18"/>
      <c r="F82" s="18"/>
      <c r="G82" s="18"/>
      <c r="H82" s="18"/>
      <c r="I82" s="18"/>
      <c r="J82" s="18"/>
      <c r="K82" s="18"/>
      <c r="L82" s="18"/>
      <c r="M82" s="18"/>
      <c r="N82" s="18"/>
      <c r="O82" s="18"/>
      <c r="P82" s="18"/>
      <c r="Q82" s="18"/>
      <c r="R82" s="20"/>
    </row>
    <row r="83" spans="2:18" s="16" customFormat="1" ht="15">
      <c r="B83" s="17"/>
      <c r="C83" s="15" t="s">
        <v>22</v>
      </c>
      <c r="D83" s="18"/>
      <c r="E83" s="18"/>
      <c r="F83" s="21" t="str">
        <f>E12</f>
        <v xml:space="preserve"> </v>
      </c>
      <c r="G83" s="18"/>
      <c r="H83" s="18"/>
      <c r="I83" s="18"/>
      <c r="J83" s="18"/>
      <c r="K83" s="15" t="s">
        <v>26</v>
      </c>
      <c r="L83" s="18"/>
      <c r="M83" s="608" t="str">
        <f>E18</f>
        <v xml:space="preserve"> </v>
      </c>
      <c r="N83" s="575"/>
      <c r="O83" s="575"/>
      <c r="P83" s="575"/>
      <c r="Q83" s="575"/>
      <c r="R83" s="20"/>
    </row>
    <row r="84" spans="2:18" s="16" customFormat="1" ht="14.45" customHeight="1">
      <c r="B84" s="17"/>
      <c r="C84" s="15" t="s">
        <v>25</v>
      </c>
      <c r="D84" s="18"/>
      <c r="E84" s="18"/>
      <c r="F84" s="21" t="str">
        <f>IF(E15="","",E15)</f>
        <v>Vyplň údaj</v>
      </c>
      <c r="G84" s="18"/>
      <c r="H84" s="18"/>
      <c r="I84" s="18"/>
      <c r="J84" s="18"/>
      <c r="K84" s="15" t="s">
        <v>27</v>
      </c>
      <c r="L84" s="18"/>
      <c r="M84" s="608" t="str">
        <f>E21</f>
        <v xml:space="preserve"> </v>
      </c>
      <c r="N84" s="575"/>
      <c r="O84" s="575"/>
      <c r="P84" s="575"/>
      <c r="Q84" s="575"/>
      <c r="R84" s="20"/>
    </row>
    <row r="85" spans="2:18" s="16" customFormat="1" ht="10.35" customHeight="1">
      <c r="B85" s="17"/>
      <c r="C85" s="18"/>
      <c r="D85" s="18"/>
      <c r="E85" s="18"/>
      <c r="F85" s="18"/>
      <c r="G85" s="18"/>
      <c r="H85" s="18"/>
      <c r="I85" s="18"/>
      <c r="J85" s="18"/>
      <c r="K85" s="18"/>
      <c r="L85" s="18"/>
      <c r="M85" s="18"/>
      <c r="N85" s="18"/>
      <c r="O85" s="18"/>
      <c r="P85" s="18"/>
      <c r="Q85" s="18"/>
      <c r="R85" s="20"/>
    </row>
    <row r="86" spans="2:18" s="16" customFormat="1" ht="29.25" customHeight="1">
      <c r="B86" s="17"/>
      <c r="C86" s="641" t="s">
        <v>48</v>
      </c>
      <c r="D86" s="627"/>
      <c r="E86" s="627"/>
      <c r="F86" s="627"/>
      <c r="G86" s="627"/>
      <c r="H86" s="29"/>
      <c r="I86" s="29"/>
      <c r="J86" s="29"/>
      <c r="K86" s="29"/>
      <c r="L86" s="29"/>
      <c r="M86" s="29"/>
      <c r="N86" s="641" t="s">
        <v>49</v>
      </c>
      <c r="O86" s="575"/>
      <c r="P86" s="575"/>
      <c r="Q86" s="575"/>
      <c r="R86" s="20"/>
    </row>
    <row r="87" spans="2:18" s="16" customFormat="1" ht="10.35" customHeight="1">
      <c r="B87" s="17"/>
      <c r="C87" s="18"/>
      <c r="D87" s="18"/>
      <c r="E87" s="18"/>
      <c r="F87" s="18"/>
      <c r="G87" s="18"/>
      <c r="H87" s="18"/>
      <c r="I87" s="18"/>
      <c r="J87" s="18"/>
      <c r="K87" s="18"/>
      <c r="L87" s="18"/>
      <c r="M87" s="18"/>
      <c r="N87" s="18"/>
      <c r="O87" s="18"/>
      <c r="P87" s="18"/>
      <c r="Q87" s="18"/>
      <c r="R87" s="20"/>
    </row>
    <row r="88" spans="2:47" s="16" customFormat="1" ht="29.25" customHeight="1">
      <c r="B88" s="17"/>
      <c r="C88" s="49" t="s">
        <v>50</v>
      </c>
      <c r="D88" s="18"/>
      <c r="E88" s="18"/>
      <c r="F88" s="18"/>
      <c r="G88" s="18"/>
      <c r="H88" s="18"/>
      <c r="I88" s="18"/>
      <c r="J88" s="18"/>
      <c r="K88" s="18"/>
      <c r="L88" s="18"/>
      <c r="M88" s="18"/>
      <c r="N88" s="574">
        <f ca="1">N89+N101+N111+N114</f>
        <v>0</v>
      </c>
      <c r="O88" s="575"/>
      <c r="P88" s="575"/>
      <c r="Q88" s="575"/>
      <c r="R88" s="20"/>
      <c r="AU88" s="7" t="s">
        <v>51</v>
      </c>
    </row>
    <row r="89" spans="2:18" s="50" customFormat="1" ht="24.95" customHeight="1">
      <c r="B89" s="51"/>
      <c r="C89" s="52"/>
      <c r="D89" s="53" t="s">
        <v>52</v>
      </c>
      <c r="E89" s="52"/>
      <c r="F89" s="52"/>
      <c r="G89" s="52"/>
      <c r="H89" s="52"/>
      <c r="I89" s="52"/>
      <c r="J89" s="52"/>
      <c r="K89" s="52"/>
      <c r="L89" s="52"/>
      <c r="M89" s="52"/>
      <c r="N89" s="631">
        <f>N90+N91+N92+N93+N94+N95+N96+N97+N98+N99+N100</f>
        <v>0</v>
      </c>
      <c r="O89" s="634"/>
      <c r="P89" s="634"/>
      <c r="Q89" s="634"/>
      <c r="R89" s="54"/>
    </row>
    <row r="90" spans="2:18" s="55" customFormat="1" ht="19.9" customHeight="1">
      <c r="B90" s="56"/>
      <c r="C90" s="57"/>
      <c r="D90" s="58" t="s">
        <v>53</v>
      </c>
      <c r="E90" s="57"/>
      <c r="F90" s="57"/>
      <c r="G90" s="57"/>
      <c r="H90" s="57"/>
      <c r="I90" s="57"/>
      <c r="J90" s="57"/>
      <c r="K90" s="57"/>
      <c r="L90" s="57"/>
      <c r="M90" s="57"/>
      <c r="N90" s="577">
        <f>N143</f>
        <v>0</v>
      </c>
      <c r="O90" s="639"/>
      <c r="P90" s="639"/>
      <c r="Q90" s="639"/>
      <c r="R90" s="59"/>
    </row>
    <row r="91" spans="2:18" s="55" customFormat="1" ht="19.9" customHeight="1">
      <c r="B91" s="56"/>
      <c r="C91" s="57"/>
      <c r="D91" s="58" t="s">
        <v>54</v>
      </c>
      <c r="E91" s="57"/>
      <c r="F91" s="57"/>
      <c r="G91" s="57"/>
      <c r="H91" s="57"/>
      <c r="I91" s="57"/>
      <c r="J91" s="57"/>
      <c r="K91" s="57"/>
      <c r="L91" s="57"/>
      <c r="M91" s="57"/>
      <c r="N91" s="577">
        <f>N154</f>
        <v>0</v>
      </c>
      <c r="O91" s="639"/>
      <c r="P91" s="639"/>
      <c r="Q91" s="639"/>
      <c r="R91" s="59"/>
    </row>
    <row r="92" spans="2:18" s="55" customFormat="1" ht="19.9" customHeight="1">
      <c r="B92" s="56"/>
      <c r="C92" s="57"/>
      <c r="D92" s="58" t="s">
        <v>55</v>
      </c>
      <c r="E92" s="57"/>
      <c r="F92" s="57"/>
      <c r="G92" s="57"/>
      <c r="H92" s="57"/>
      <c r="I92" s="57"/>
      <c r="J92" s="57"/>
      <c r="K92" s="57"/>
      <c r="L92" s="57"/>
      <c r="M92" s="57"/>
      <c r="N92" s="577">
        <f>N160</f>
        <v>0</v>
      </c>
      <c r="O92" s="639"/>
      <c r="P92" s="639"/>
      <c r="Q92" s="639"/>
      <c r="R92" s="59"/>
    </row>
    <row r="93" spans="2:18" s="55" customFormat="1" ht="19.9" customHeight="1">
      <c r="B93" s="56"/>
      <c r="C93" s="57"/>
      <c r="D93" s="58" t="s">
        <v>56</v>
      </c>
      <c r="E93" s="57"/>
      <c r="F93" s="57"/>
      <c r="G93" s="57"/>
      <c r="H93" s="57"/>
      <c r="I93" s="57"/>
      <c r="J93" s="57"/>
      <c r="K93" s="57"/>
      <c r="L93" s="57"/>
      <c r="M93" s="57"/>
      <c r="N93" s="577">
        <f>N163</f>
        <v>0</v>
      </c>
      <c r="O93" s="639"/>
      <c r="P93" s="639"/>
      <c r="Q93" s="639"/>
      <c r="R93" s="59"/>
    </row>
    <row r="94" spans="2:18" s="55" customFormat="1" ht="19.9" customHeight="1">
      <c r="B94" s="56"/>
      <c r="C94" s="57"/>
      <c r="D94" s="58" t="s">
        <v>57</v>
      </c>
      <c r="E94" s="57"/>
      <c r="F94" s="57"/>
      <c r="G94" s="57"/>
      <c r="H94" s="57"/>
      <c r="I94" s="57"/>
      <c r="J94" s="57"/>
      <c r="K94" s="57"/>
      <c r="L94" s="57"/>
      <c r="M94" s="57"/>
      <c r="N94" s="577">
        <f>N171</f>
        <v>0</v>
      </c>
      <c r="O94" s="639"/>
      <c r="P94" s="639"/>
      <c r="Q94" s="639"/>
      <c r="R94" s="59"/>
    </row>
    <row r="95" spans="2:18" s="55" customFormat="1" ht="19.9" customHeight="1">
      <c r="B95" s="56"/>
      <c r="C95" s="57"/>
      <c r="D95" s="58" t="s">
        <v>58</v>
      </c>
      <c r="E95" s="57"/>
      <c r="F95" s="57"/>
      <c r="G95" s="57"/>
      <c r="H95" s="57"/>
      <c r="I95" s="57"/>
      <c r="J95" s="57"/>
      <c r="K95" s="57"/>
      <c r="L95" s="57"/>
      <c r="M95" s="57"/>
      <c r="N95" s="577">
        <f>N176</f>
        <v>0</v>
      </c>
      <c r="O95" s="639"/>
      <c r="P95" s="639"/>
      <c r="Q95" s="639"/>
      <c r="R95" s="59"/>
    </row>
    <row r="96" spans="2:18" s="55" customFormat="1" ht="19.9" customHeight="1">
      <c r="B96" s="56"/>
      <c r="C96" s="57"/>
      <c r="D96" s="58" t="s">
        <v>59</v>
      </c>
      <c r="E96" s="57"/>
      <c r="F96" s="57"/>
      <c r="G96" s="57"/>
      <c r="H96" s="57"/>
      <c r="I96" s="57"/>
      <c r="J96" s="57"/>
      <c r="K96" s="57"/>
      <c r="L96" s="57"/>
      <c r="M96" s="57"/>
      <c r="N96" s="577">
        <f>N179</f>
        <v>0</v>
      </c>
      <c r="O96" s="639"/>
      <c r="P96" s="639"/>
      <c r="Q96" s="639"/>
      <c r="R96" s="59"/>
    </row>
    <row r="97" spans="2:18" s="55" customFormat="1" ht="19.9" customHeight="1">
      <c r="B97" s="56"/>
      <c r="C97" s="57"/>
      <c r="D97" s="58" t="s">
        <v>60</v>
      </c>
      <c r="E97" s="57"/>
      <c r="F97" s="57"/>
      <c r="G97" s="57"/>
      <c r="H97" s="57"/>
      <c r="I97" s="57"/>
      <c r="J97" s="57"/>
      <c r="K97" s="57"/>
      <c r="L97" s="57"/>
      <c r="M97" s="57"/>
      <c r="N97" s="577">
        <f>N181</f>
        <v>0</v>
      </c>
      <c r="O97" s="639"/>
      <c r="P97" s="639"/>
      <c r="Q97" s="639"/>
      <c r="R97" s="59"/>
    </row>
    <row r="98" spans="2:18" s="55" customFormat="1" ht="19.9" customHeight="1">
      <c r="B98" s="56"/>
      <c r="C98" s="57"/>
      <c r="D98" s="58" t="s">
        <v>61</v>
      </c>
      <c r="E98" s="57"/>
      <c r="F98" s="57"/>
      <c r="G98" s="57"/>
      <c r="H98" s="57"/>
      <c r="I98" s="57"/>
      <c r="J98" s="57"/>
      <c r="K98" s="57"/>
      <c r="L98" s="57"/>
      <c r="M98" s="57"/>
      <c r="N98" s="577">
        <f>N183</f>
        <v>0</v>
      </c>
      <c r="O98" s="639"/>
      <c r="P98" s="639"/>
      <c r="Q98" s="639"/>
      <c r="R98" s="59"/>
    </row>
    <row r="99" spans="2:18" s="55" customFormat="1" ht="19.9" customHeight="1">
      <c r="B99" s="56"/>
      <c r="C99" s="57"/>
      <c r="D99" s="58" t="s">
        <v>62</v>
      </c>
      <c r="E99" s="57"/>
      <c r="F99" s="57"/>
      <c r="G99" s="57"/>
      <c r="H99" s="57"/>
      <c r="I99" s="57"/>
      <c r="J99" s="57"/>
      <c r="K99" s="57"/>
      <c r="L99" s="57"/>
      <c r="M99" s="57"/>
      <c r="N99" s="577">
        <f>N190</f>
        <v>0</v>
      </c>
      <c r="O99" s="639"/>
      <c r="P99" s="639"/>
      <c r="Q99" s="639"/>
      <c r="R99" s="59"/>
    </row>
    <row r="100" spans="2:18" s="55" customFormat="1" ht="19.9" customHeight="1">
      <c r="B100" s="56"/>
      <c r="C100" s="57"/>
      <c r="D100" s="58" t="s">
        <v>63</v>
      </c>
      <c r="E100" s="57"/>
      <c r="F100" s="57"/>
      <c r="G100" s="57"/>
      <c r="H100" s="57"/>
      <c r="I100" s="57"/>
      <c r="J100" s="57"/>
      <c r="K100" s="57"/>
      <c r="L100" s="57"/>
      <c r="M100" s="57"/>
      <c r="N100" s="577">
        <f>N201</f>
        <v>0</v>
      </c>
      <c r="O100" s="639"/>
      <c r="P100" s="639"/>
      <c r="Q100" s="639"/>
      <c r="R100" s="59"/>
    </row>
    <row r="101" spans="2:18" s="50" customFormat="1" ht="24.95" customHeight="1">
      <c r="B101" s="51"/>
      <c r="C101" s="52"/>
      <c r="D101" s="53" t="s">
        <v>64</v>
      </c>
      <c r="E101" s="52"/>
      <c r="F101" s="52"/>
      <c r="G101" s="52"/>
      <c r="H101" s="52"/>
      <c r="I101" s="52"/>
      <c r="J101" s="52"/>
      <c r="K101" s="52"/>
      <c r="L101" s="52"/>
      <c r="M101" s="52"/>
      <c r="N101" s="631">
        <f ca="1">N203</f>
        <v>0</v>
      </c>
      <c r="O101" s="634"/>
      <c r="P101" s="634"/>
      <c r="Q101" s="634"/>
      <c r="R101" s="54"/>
    </row>
    <row r="102" spans="2:18" s="55" customFormat="1" ht="19.9" customHeight="1">
      <c r="B102" s="56"/>
      <c r="C102" s="57"/>
      <c r="D102" s="58" t="s">
        <v>65</v>
      </c>
      <c r="E102" s="57"/>
      <c r="F102" s="57"/>
      <c r="G102" s="57"/>
      <c r="H102" s="57"/>
      <c r="I102" s="57"/>
      <c r="J102" s="57"/>
      <c r="K102" s="57"/>
      <c r="L102" s="57"/>
      <c r="M102" s="57"/>
      <c r="N102" s="577">
        <f>N204</f>
        <v>0</v>
      </c>
      <c r="O102" s="639"/>
      <c r="P102" s="639"/>
      <c r="Q102" s="639"/>
      <c r="R102" s="59"/>
    </row>
    <row r="103" spans="2:18" s="55" customFormat="1" ht="19.9" customHeight="1">
      <c r="B103" s="56"/>
      <c r="C103" s="57"/>
      <c r="D103" s="58" t="s">
        <v>66</v>
      </c>
      <c r="E103" s="57"/>
      <c r="F103" s="57"/>
      <c r="G103" s="57"/>
      <c r="H103" s="57"/>
      <c r="I103" s="57"/>
      <c r="J103" s="57"/>
      <c r="K103" s="57"/>
      <c r="L103" s="57"/>
      <c r="M103" s="57"/>
      <c r="N103" s="577">
        <f>N207</f>
        <v>0</v>
      </c>
      <c r="O103" s="639"/>
      <c r="P103" s="639"/>
      <c r="Q103" s="639"/>
      <c r="R103" s="59"/>
    </row>
    <row r="104" spans="2:18" s="55" customFormat="1" ht="19.9" customHeight="1">
      <c r="B104" s="56"/>
      <c r="C104" s="57"/>
      <c r="D104" s="58" t="s">
        <v>67</v>
      </c>
      <c r="E104" s="57"/>
      <c r="F104" s="57"/>
      <c r="G104" s="57"/>
      <c r="H104" s="57"/>
      <c r="I104" s="57"/>
      <c r="J104" s="57"/>
      <c r="K104" s="57"/>
      <c r="L104" s="57"/>
      <c r="M104" s="57"/>
      <c r="N104" s="577">
        <f ca="1">N213</f>
        <v>0</v>
      </c>
      <c r="O104" s="639"/>
      <c r="P104" s="639"/>
      <c r="Q104" s="639"/>
      <c r="R104" s="59"/>
    </row>
    <row r="105" spans="2:18" s="55" customFormat="1" ht="19.9" customHeight="1">
      <c r="B105" s="56"/>
      <c r="C105" s="57"/>
      <c r="D105" s="58" t="s">
        <v>68</v>
      </c>
      <c r="E105" s="57"/>
      <c r="F105" s="57"/>
      <c r="G105" s="57"/>
      <c r="H105" s="57"/>
      <c r="I105" s="57"/>
      <c r="J105" s="57"/>
      <c r="K105" s="57"/>
      <c r="L105" s="57"/>
      <c r="M105" s="57"/>
      <c r="N105" s="577">
        <f>N215</f>
        <v>0</v>
      </c>
      <c r="O105" s="639"/>
      <c r="P105" s="639"/>
      <c r="Q105" s="639"/>
      <c r="R105" s="59"/>
    </row>
    <row r="106" spans="2:18" s="55" customFormat="1" ht="19.9" customHeight="1">
      <c r="B106" s="56"/>
      <c r="C106" s="57"/>
      <c r="D106" s="58" t="s">
        <v>69</v>
      </c>
      <c r="E106" s="57"/>
      <c r="F106" s="57"/>
      <c r="G106" s="57"/>
      <c r="H106" s="57"/>
      <c r="I106" s="57"/>
      <c r="J106" s="57"/>
      <c r="K106" s="57"/>
      <c r="L106" s="57"/>
      <c r="M106" s="57"/>
      <c r="N106" s="577">
        <f>N223</f>
        <v>0</v>
      </c>
      <c r="O106" s="639"/>
      <c r="P106" s="639"/>
      <c r="Q106" s="639"/>
      <c r="R106" s="59"/>
    </row>
    <row r="107" spans="2:18" s="55" customFormat="1" ht="19.9" customHeight="1">
      <c r="B107" s="56"/>
      <c r="C107" s="57"/>
      <c r="D107" s="58" t="s">
        <v>70</v>
      </c>
      <c r="E107" s="57"/>
      <c r="F107" s="57"/>
      <c r="G107" s="57"/>
      <c r="H107" s="57"/>
      <c r="I107" s="57"/>
      <c r="J107" s="57"/>
      <c r="K107" s="57"/>
      <c r="L107" s="57"/>
      <c r="M107" s="57"/>
      <c r="N107" s="577">
        <f>N233</f>
        <v>0</v>
      </c>
      <c r="O107" s="639"/>
      <c r="P107" s="639"/>
      <c r="Q107" s="639"/>
      <c r="R107" s="59"/>
    </row>
    <row r="108" spans="2:18" s="55" customFormat="1" ht="19.9" customHeight="1">
      <c r="B108" s="56"/>
      <c r="C108" s="57"/>
      <c r="D108" s="58" t="s">
        <v>71</v>
      </c>
      <c r="E108" s="57"/>
      <c r="F108" s="57"/>
      <c r="G108" s="57"/>
      <c r="H108" s="57"/>
      <c r="I108" s="57"/>
      <c r="J108" s="57"/>
      <c r="K108" s="57"/>
      <c r="L108" s="57"/>
      <c r="M108" s="57"/>
      <c r="N108" s="577">
        <f>N238</f>
        <v>0</v>
      </c>
      <c r="O108" s="639"/>
      <c r="P108" s="639"/>
      <c r="Q108" s="639"/>
      <c r="R108" s="59"/>
    </row>
    <row r="109" spans="2:18" s="55" customFormat="1" ht="19.9" customHeight="1">
      <c r="B109" s="56"/>
      <c r="C109" s="57"/>
      <c r="D109" s="58" t="s">
        <v>72</v>
      </c>
      <c r="E109" s="57"/>
      <c r="F109" s="57"/>
      <c r="G109" s="57"/>
      <c r="H109" s="57"/>
      <c r="I109" s="57"/>
      <c r="J109" s="57"/>
      <c r="K109" s="57"/>
      <c r="L109" s="57"/>
      <c r="M109" s="57"/>
      <c r="N109" s="577">
        <f>N240</f>
        <v>0</v>
      </c>
      <c r="O109" s="639"/>
      <c r="P109" s="639"/>
      <c r="Q109" s="639"/>
      <c r="R109" s="59"/>
    </row>
    <row r="110" spans="2:18" s="55" customFormat="1" ht="19.9" customHeight="1">
      <c r="B110" s="56"/>
      <c r="C110" s="57"/>
      <c r="D110" s="58" t="s">
        <v>73</v>
      </c>
      <c r="E110" s="57"/>
      <c r="F110" s="57"/>
      <c r="G110" s="57"/>
      <c r="H110" s="57"/>
      <c r="I110" s="57"/>
      <c r="J110" s="57"/>
      <c r="K110" s="57"/>
      <c r="L110" s="57"/>
      <c r="M110" s="57"/>
      <c r="N110" s="577">
        <f ca="1">N244</f>
        <v>0</v>
      </c>
      <c r="O110" s="639"/>
      <c r="P110" s="639"/>
      <c r="Q110" s="639"/>
      <c r="R110" s="59"/>
    </row>
    <row r="111" spans="2:18" s="50" customFormat="1" ht="24.95" customHeight="1">
      <c r="B111" s="51"/>
      <c r="C111" s="52"/>
      <c r="D111" s="53" t="s">
        <v>74</v>
      </c>
      <c r="E111" s="52"/>
      <c r="F111" s="52"/>
      <c r="G111" s="52"/>
      <c r="H111" s="52"/>
      <c r="I111" s="52"/>
      <c r="J111" s="52"/>
      <c r="K111" s="52"/>
      <c r="L111" s="52"/>
      <c r="M111" s="52"/>
      <c r="N111" s="631">
        <f ca="1">N252</f>
        <v>0</v>
      </c>
      <c r="O111" s="634"/>
      <c r="P111" s="634"/>
      <c r="Q111" s="634"/>
      <c r="R111" s="54"/>
    </row>
    <row r="112" spans="2:18" s="55" customFormat="1" ht="19.9" customHeight="1">
      <c r="B112" s="56"/>
      <c r="C112" s="57"/>
      <c r="D112" s="58" t="s">
        <v>75</v>
      </c>
      <c r="E112" s="57"/>
      <c r="F112" s="57"/>
      <c r="G112" s="57"/>
      <c r="H112" s="57"/>
      <c r="I112" s="57"/>
      <c r="J112" s="57"/>
      <c r="K112" s="57"/>
      <c r="L112" s="57"/>
      <c r="M112" s="57"/>
      <c r="N112" s="577">
        <f ca="1">N253</f>
        <v>0</v>
      </c>
      <c r="O112" s="639"/>
      <c r="P112" s="639"/>
      <c r="Q112" s="639"/>
      <c r="R112" s="59"/>
    </row>
    <row r="113" spans="2:18" s="55" customFormat="1" ht="19.9" customHeight="1">
      <c r="B113" s="56"/>
      <c r="C113" s="57"/>
      <c r="D113" s="58" t="s">
        <v>76</v>
      </c>
      <c r="E113" s="57"/>
      <c r="F113" s="57"/>
      <c r="G113" s="57"/>
      <c r="H113" s="57"/>
      <c r="I113" s="57"/>
      <c r="J113" s="57"/>
      <c r="K113" s="57"/>
      <c r="L113" s="57"/>
      <c r="M113" s="57"/>
      <c r="N113" s="577">
        <f ca="1">N255</f>
        <v>0</v>
      </c>
      <c r="O113" s="639"/>
      <c r="P113" s="639"/>
      <c r="Q113" s="639"/>
      <c r="R113" s="59"/>
    </row>
    <row r="114" spans="2:18" s="50" customFormat="1" ht="24.95" customHeight="1">
      <c r="B114" s="51"/>
      <c r="C114" s="52"/>
      <c r="D114" s="53" t="s">
        <v>77</v>
      </c>
      <c r="E114" s="52"/>
      <c r="F114" s="52"/>
      <c r="G114" s="52"/>
      <c r="H114" s="52"/>
      <c r="I114" s="52"/>
      <c r="J114" s="52"/>
      <c r="K114" s="52"/>
      <c r="L114" s="52"/>
      <c r="M114" s="52"/>
      <c r="N114" s="631">
        <f>N257</f>
        <v>0</v>
      </c>
      <c r="O114" s="634"/>
      <c r="P114" s="634"/>
      <c r="Q114" s="634"/>
      <c r="R114" s="54"/>
    </row>
    <row r="115" spans="2:18" s="16" customFormat="1" ht="21.75" customHeight="1">
      <c r="B115" s="17"/>
      <c r="C115" s="18"/>
      <c r="D115" s="18"/>
      <c r="E115" s="18"/>
      <c r="F115" s="18"/>
      <c r="G115" s="18"/>
      <c r="H115" s="18"/>
      <c r="I115" s="18"/>
      <c r="J115" s="18"/>
      <c r="K115" s="18"/>
      <c r="L115" s="18"/>
      <c r="M115" s="18"/>
      <c r="N115" s="18"/>
      <c r="O115" s="18"/>
      <c r="P115" s="18"/>
      <c r="Q115" s="18"/>
      <c r="R115" s="20"/>
    </row>
    <row r="116" spans="2:21" s="16" customFormat="1" ht="29.25" customHeight="1">
      <c r="B116" s="17"/>
      <c r="C116" s="49"/>
      <c r="D116" s="18"/>
      <c r="E116" s="18"/>
      <c r="F116" s="18"/>
      <c r="G116" s="18"/>
      <c r="H116" s="18"/>
      <c r="I116" s="18"/>
      <c r="J116" s="18"/>
      <c r="K116" s="18"/>
      <c r="L116" s="18"/>
      <c r="M116" s="18"/>
      <c r="N116" s="635"/>
      <c r="O116" s="575"/>
      <c r="P116" s="575"/>
      <c r="Q116" s="575"/>
      <c r="R116" s="20"/>
      <c r="T116" s="60"/>
      <c r="U116" s="61" t="s">
        <v>32</v>
      </c>
    </row>
    <row r="117" spans="2:65" s="16" customFormat="1" ht="18" customHeight="1">
      <c r="B117" s="62"/>
      <c r="C117" s="63"/>
      <c r="D117" s="579"/>
      <c r="E117" s="636"/>
      <c r="F117" s="636"/>
      <c r="G117" s="636"/>
      <c r="H117" s="636"/>
      <c r="I117" s="63"/>
      <c r="J117" s="63"/>
      <c r="K117" s="63"/>
      <c r="L117" s="63"/>
      <c r="M117" s="63"/>
      <c r="N117" s="576"/>
      <c r="O117" s="636"/>
      <c r="P117" s="636"/>
      <c r="Q117" s="636"/>
      <c r="R117" s="64"/>
      <c r="S117" s="65"/>
      <c r="T117" s="66"/>
      <c r="U117" s="67" t="s">
        <v>33</v>
      </c>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9" t="s">
        <v>79</v>
      </c>
      <c r="AZ117" s="68"/>
      <c r="BA117" s="68"/>
      <c r="BB117" s="68"/>
      <c r="BC117" s="68"/>
      <c r="BD117" s="68"/>
      <c r="BE117" s="70">
        <f aca="true" t="shared" si="0" ref="BE117:BE122">IF(U117="základní",N117,0)</f>
        <v>0</v>
      </c>
      <c r="BF117" s="70">
        <f aca="true" t="shared" si="1" ref="BF117:BF122">IF(U117="snížená",N117,0)</f>
        <v>0</v>
      </c>
      <c r="BG117" s="70">
        <f aca="true" t="shared" si="2" ref="BG117:BG122">IF(U117="zákl. přenesená",N117,0)</f>
        <v>0</v>
      </c>
      <c r="BH117" s="70">
        <f aca="true" t="shared" si="3" ref="BH117:BH122">IF(U117="sníž. přenesená",N117,0)</f>
        <v>0</v>
      </c>
      <c r="BI117" s="70">
        <f aca="true" t="shared" si="4" ref="BI117:BI122">IF(U117="nulová",N117,0)</f>
        <v>0</v>
      </c>
      <c r="BJ117" s="69" t="s">
        <v>80</v>
      </c>
      <c r="BK117" s="68"/>
      <c r="BL117" s="68"/>
      <c r="BM117" s="68"/>
    </row>
    <row r="118" spans="2:65" s="16" customFormat="1" ht="18" customHeight="1">
      <c r="B118" s="62"/>
      <c r="C118" s="63"/>
      <c r="D118" s="579"/>
      <c r="E118" s="636"/>
      <c r="F118" s="636"/>
      <c r="G118" s="636"/>
      <c r="H118" s="636"/>
      <c r="I118" s="63"/>
      <c r="J118" s="63"/>
      <c r="K118" s="63"/>
      <c r="L118" s="63"/>
      <c r="M118" s="63"/>
      <c r="N118" s="576"/>
      <c r="O118" s="636"/>
      <c r="P118" s="636"/>
      <c r="Q118" s="636"/>
      <c r="R118" s="64"/>
      <c r="S118" s="65"/>
      <c r="T118" s="66"/>
      <c r="U118" s="67" t="s">
        <v>33</v>
      </c>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9" t="s">
        <v>79</v>
      </c>
      <c r="AZ118" s="68"/>
      <c r="BA118" s="68"/>
      <c r="BB118" s="68"/>
      <c r="BC118" s="68"/>
      <c r="BD118" s="68"/>
      <c r="BE118" s="70">
        <f t="shared" si="0"/>
        <v>0</v>
      </c>
      <c r="BF118" s="70">
        <f t="shared" si="1"/>
        <v>0</v>
      </c>
      <c r="BG118" s="70">
        <f t="shared" si="2"/>
        <v>0</v>
      </c>
      <c r="BH118" s="70">
        <f t="shared" si="3"/>
        <v>0</v>
      </c>
      <c r="BI118" s="70">
        <f t="shared" si="4"/>
        <v>0</v>
      </c>
      <c r="BJ118" s="69" t="s">
        <v>80</v>
      </c>
      <c r="BK118" s="68"/>
      <c r="BL118" s="68"/>
      <c r="BM118" s="68"/>
    </row>
    <row r="119" spans="2:65" s="16" customFormat="1" ht="18" customHeight="1">
      <c r="B119" s="62"/>
      <c r="C119" s="63"/>
      <c r="D119" s="579"/>
      <c r="E119" s="636"/>
      <c r="F119" s="636"/>
      <c r="G119" s="636"/>
      <c r="H119" s="636"/>
      <c r="I119" s="63"/>
      <c r="J119" s="63"/>
      <c r="K119" s="63"/>
      <c r="L119" s="63"/>
      <c r="M119" s="63"/>
      <c r="N119" s="576"/>
      <c r="O119" s="636"/>
      <c r="P119" s="636"/>
      <c r="Q119" s="636"/>
      <c r="R119" s="64"/>
      <c r="S119" s="65"/>
      <c r="T119" s="66"/>
      <c r="U119" s="67" t="s">
        <v>33</v>
      </c>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9" t="s">
        <v>79</v>
      </c>
      <c r="AZ119" s="68"/>
      <c r="BA119" s="68"/>
      <c r="BB119" s="68"/>
      <c r="BC119" s="68"/>
      <c r="BD119" s="68"/>
      <c r="BE119" s="70">
        <f t="shared" si="0"/>
        <v>0</v>
      </c>
      <c r="BF119" s="70">
        <f t="shared" si="1"/>
        <v>0</v>
      </c>
      <c r="BG119" s="70">
        <f t="shared" si="2"/>
        <v>0</v>
      </c>
      <c r="BH119" s="70">
        <f t="shared" si="3"/>
        <v>0</v>
      </c>
      <c r="BI119" s="70">
        <f t="shared" si="4"/>
        <v>0</v>
      </c>
      <c r="BJ119" s="69" t="s">
        <v>80</v>
      </c>
      <c r="BK119" s="68"/>
      <c r="BL119" s="68"/>
      <c r="BM119" s="68"/>
    </row>
    <row r="120" spans="2:65" s="16" customFormat="1" ht="18" customHeight="1">
      <c r="B120" s="62"/>
      <c r="C120" s="63"/>
      <c r="D120" s="579"/>
      <c r="E120" s="636"/>
      <c r="F120" s="636"/>
      <c r="G120" s="636"/>
      <c r="H120" s="636"/>
      <c r="I120" s="63"/>
      <c r="J120" s="63"/>
      <c r="K120" s="63"/>
      <c r="L120" s="63"/>
      <c r="M120" s="63"/>
      <c r="N120" s="576"/>
      <c r="O120" s="636"/>
      <c r="P120" s="636"/>
      <c r="Q120" s="636"/>
      <c r="R120" s="64"/>
      <c r="S120" s="65"/>
      <c r="T120" s="66"/>
      <c r="U120" s="67" t="s">
        <v>33</v>
      </c>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9" t="s">
        <v>79</v>
      </c>
      <c r="AZ120" s="68"/>
      <c r="BA120" s="68"/>
      <c r="BB120" s="68"/>
      <c r="BC120" s="68"/>
      <c r="BD120" s="68"/>
      <c r="BE120" s="70">
        <f t="shared" si="0"/>
        <v>0</v>
      </c>
      <c r="BF120" s="70">
        <f t="shared" si="1"/>
        <v>0</v>
      </c>
      <c r="BG120" s="70">
        <f t="shared" si="2"/>
        <v>0</v>
      </c>
      <c r="BH120" s="70">
        <f t="shared" si="3"/>
        <v>0</v>
      </c>
      <c r="BI120" s="70">
        <f t="shared" si="4"/>
        <v>0</v>
      </c>
      <c r="BJ120" s="69" t="s">
        <v>80</v>
      </c>
      <c r="BK120" s="68"/>
      <c r="BL120" s="68"/>
      <c r="BM120" s="68"/>
    </row>
    <row r="121" spans="2:65" s="16" customFormat="1" ht="18" customHeight="1">
      <c r="B121" s="62"/>
      <c r="C121" s="63"/>
      <c r="D121" s="579"/>
      <c r="E121" s="636"/>
      <c r="F121" s="636"/>
      <c r="G121" s="636"/>
      <c r="H121" s="636"/>
      <c r="I121" s="63"/>
      <c r="J121" s="63"/>
      <c r="K121" s="63"/>
      <c r="L121" s="63"/>
      <c r="M121" s="63"/>
      <c r="N121" s="576"/>
      <c r="O121" s="636"/>
      <c r="P121" s="636"/>
      <c r="Q121" s="636"/>
      <c r="R121" s="64"/>
      <c r="S121" s="65"/>
      <c r="T121" s="66"/>
      <c r="U121" s="67" t="s">
        <v>33</v>
      </c>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9" t="s">
        <v>79</v>
      </c>
      <c r="AZ121" s="68"/>
      <c r="BA121" s="68"/>
      <c r="BB121" s="68"/>
      <c r="BC121" s="68"/>
      <c r="BD121" s="68"/>
      <c r="BE121" s="70">
        <f t="shared" si="0"/>
        <v>0</v>
      </c>
      <c r="BF121" s="70">
        <f t="shared" si="1"/>
        <v>0</v>
      </c>
      <c r="BG121" s="70">
        <f t="shared" si="2"/>
        <v>0</v>
      </c>
      <c r="BH121" s="70">
        <f t="shared" si="3"/>
        <v>0</v>
      </c>
      <c r="BI121" s="70">
        <f t="shared" si="4"/>
        <v>0</v>
      </c>
      <c r="BJ121" s="69" t="s">
        <v>80</v>
      </c>
      <c r="BK121" s="68"/>
      <c r="BL121" s="68"/>
      <c r="BM121" s="68"/>
    </row>
    <row r="122" spans="2:65" s="16" customFormat="1" ht="18" customHeight="1">
      <c r="B122" s="62"/>
      <c r="C122" s="63"/>
      <c r="D122" s="71"/>
      <c r="E122" s="63"/>
      <c r="F122" s="63"/>
      <c r="G122" s="63"/>
      <c r="H122" s="63"/>
      <c r="I122" s="63"/>
      <c r="J122" s="63"/>
      <c r="K122" s="63"/>
      <c r="L122" s="63"/>
      <c r="M122" s="63"/>
      <c r="N122" s="576"/>
      <c r="O122" s="636"/>
      <c r="P122" s="636"/>
      <c r="Q122" s="636"/>
      <c r="R122" s="64"/>
      <c r="S122" s="65"/>
      <c r="T122" s="72"/>
      <c r="U122" s="73" t="s">
        <v>33</v>
      </c>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9" t="s">
        <v>82</v>
      </c>
      <c r="AZ122" s="68"/>
      <c r="BA122" s="68"/>
      <c r="BB122" s="68"/>
      <c r="BC122" s="68"/>
      <c r="BD122" s="68"/>
      <c r="BE122" s="70">
        <f t="shared" si="0"/>
        <v>0</v>
      </c>
      <c r="BF122" s="70">
        <f t="shared" si="1"/>
        <v>0</v>
      </c>
      <c r="BG122" s="70">
        <f t="shared" si="2"/>
        <v>0</v>
      </c>
      <c r="BH122" s="70">
        <f t="shared" si="3"/>
        <v>0</v>
      </c>
      <c r="BI122" s="70">
        <f t="shared" si="4"/>
        <v>0</v>
      </c>
      <c r="BJ122" s="69" t="s">
        <v>80</v>
      </c>
      <c r="BK122" s="68"/>
      <c r="BL122" s="68"/>
      <c r="BM122" s="68"/>
    </row>
    <row r="123" spans="2:18" s="16" customFormat="1" ht="15">
      <c r="B123" s="17"/>
      <c r="C123" s="18"/>
      <c r="D123" s="18"/>
      <c r="E123" s="18"/>
      <c r="F123" s="18"/>
      <c r="G123" s="18"/>
      <c r="H123" s="18"/>
      <c r="I123" s="18"/>
      <c r="J123" s="18"/>
      <c r="K123" s="18"/>
      <c r="L123" s="18"/>
      <c r="M123" s="18"/>
      <c r="N123" s="18"/>
      <c r="O123" s="18"/>
      <c r="P123" s="18"/>
      <c r="Q123" s="18"/>
      <c r="R123" s="20"/>
    </row>
    <row r="124" spans="2:18" s="16" customFormat="1" ht="29.25" customHeight="1">
      <c r="B124" s="17"/>
      <c r="C124" s="74" t="s">
        <v>1280</v>
      </c>
      <c r="D124" s="29"/>
      <c r="E124" s="29"/>
      <c r="F124" s="29"/>
      <c r="G124" s="29"/>
      <c r="H124" s="29"/>
      <c r="I124" s="29"/>
      <c r="J124" s="29"/>
      <c r="K124" s="29"/>
      <c r="L124" s="578">
        <f ca="1">ROUND(SUM(N88+N116),2)</f>
        <v>0</v>
      </c>
      <c r="M124" s="627"/>
      <c r="N124" s="627"/>
      <c r="O124" s="627"/>
      <c r="P124" s="627"/>
      <c r="Q124" s="627"/>
      <c r="R124" s="20"/>
    </row>
    <row r="125" spans="2:18" s="16" customFormat="1" ht="6.95" customHeight="1">
      <c r="B125" s="42"/>
      <c r="C125" s="43"/>
      <c r="D125" s="43"/>
      <c r="E125" s="43"/>
      <c r="F125" s="43"/>
      <c r="G125" s="43"/>
      <c r="H125" s="43"/>
      <c r="I125" s="43"/>
      <c r="J125" s="43"/>
      <c r="K125" s="43"/>
      <c r="L125" s="43"/>
      <c r="M125" s="43"/>
      <c r="N125" s="43"/>
      <c r="O125" s="43"/>
      <c r="P125" s="43"/>
      <c r="Q125" s="43"/>
      <c r="R125" s="44"/>
    </row>
    <row r="129" spans="2:18" s="16" customFormat="1" ht="6.95" customHeight="1">
      <c r="B129" s="45"/>
      <c r="C129" s="46"/>
      <c r="D129" s="46"/>
      <c r="E129" s="46"/>
      <c r="F129" s="46"/>
      <c r="G129" s="46"/>
      <c r="H129" s="46"/>
      <c r="I129" s="46"/>
      <c r="J129" s="46"/>
      <c r="K129" s="46"/>
      <c r="L129" s="46"/>
      <c r="M129" s="46"/>
      <c r="N129" s="46"/>
      <c r="O129" s="46"/>
      <c r="P129" s="46"/>
      <c r="Q129" s="46"/>
      <c r="R129" s="47"/>
    </row>
    <row r="130" spans="2:18" s="16" customFormat="1" ht="36.95" customHeight="1">
      <c r="B130" s="17"/>
      <c r="C130" s="598" t="s">
        <v>83</v>
      </c>
      <c r="D130" s="575"/>
      <c r="E130" s="575"/>
      <c r="F130" s="575"/>
      <c r="G130" s="575"/>
      <c r="H130" s="575"/>
      <c r="I130" s="575"/>
      <c r="J130" s="575"/>
      <c r="K130" s="575"/>
      <c r="L130" s="575"/>
      <c r="M130" s="575"/>
      <c r="N130" s="575"/>
      <c r="O130" s="575"/>
      <c r="P130" s="575"/>
      <c r="Q130" s="575"/>
      <c r="R130" s="20"/>
    </row>
    <row r="131" spans="2:18" s="16" customFormat="1" ht="6.95" customHeight="1">
      <c r="B131" s="17"/>
      <c r="C131" s="18"/>
      <c r="D131" s="18"/>
      <c r="E131" s="18"/>
      <c r="F131" s="18"/>
      <c r="G131" s="18"/>
      <c r="H131" s="18"/>
      <c r="I131" s="18"/>
      <c r="J131" s="18"/>
      <c r="K131" s="18"/>
      <c r="L131" s="18"/>
      <c r="M131" s="18"/>
      <c r="N131" s="18"/>
      <c r="O131" s="18"/>
      <c r="P131" s="18"/>
      <c r="Q131" s="18"/>
      <c r="R131" s="20"/>
    </row>
    <row r="132" spans="2:18" s="16" customFormat="1" ht="30" customHeight="1">
      <c r="B132" s="17"/>
      <c r="C132" s="15" t="s">
        <v>13</v>
      </c>
      <c r="D132" s="18"/>
      <c r="E132" s="18"/>
      <c r="F132" s="628" t="str">
        <f ca="1">F6</f>
        <v>Nemocnice Vyškov – Rekonstrukce sociálního zařízení  na poliklinice - dokončení</v>
      </c>
      <c r="G132" s="575"/>
      <c r="H132" s="575"/>
      <c r="I132" s="575"/>
      <c r="J132" s="575"/>
      <c r="K132" s="575"/>
      <c r="L132" s="575"/>
      <c r="M132" s="575"/>
      <c r="N132" s="575"/>
      <c r="O132" s="575"/>
      <c r="P132" s="575"/>
      <c r="Q132" s="18"/>
      <c r="R132" s="20"/>
    </row>
    <row r="133" spans="2:18" s="16" customFormat="1" ht="36.95" customHeight="1">
      <c r="B133" s="17"/>
      <c r="C133" s="48" t="s">
        <v>14</v>
      </c>
      <c r="D133" s="18"/>
      <c r="E133" s="18"/>
      <c r="F133" s="586" t="str">
        <f>F7</f>
        <v>05 - 3NP - Stavební část 3NP</v>
      </c>
      <c r="G133" s="575"/>
      <c r="H133" s="575"/>
      <c r="I133" s="575"/>
      <c r="J133" s="575"/>
      <c r="K133" s="575"/>
      <c r="L133" s="575"/>
      <c r="M133" s="575"/>
      <c r="N133" s="575"/>
      <c r="O133" s="575"/>
      <c r="P133" s="575"/>
      <c r="Q133" s="18"/>
      <c r="R133" s="20"/>
    </row>
    <row r="134" spans="2:18" s="16" customFormat="1" ht="6.95" customHeight="1">
      <c r="B134" s="17"/>
      <c r="C134" s="18"/>
      <c r="D134" s="18"/>
      <c r="E134" s="18"/>
      <c r="F134" s="18"/>
      <c r="G134" s="18"/>
      <c r="H134" s="18"/>
      <c r="I134" s="18"/>
      <c r="J134" s="18"/>
      <c r="K134" s="18"/>
      <c r="L134" s="18"/>
      <c r="M134" s="18"/>
      <c r="N134" s="18"/>
      <c r="O134" s="18"/>
      <c r="P134" s="18"/>
      <c r="Q134" s="18"/>
      <c r="R134" s="20"/>
    </row>
    <row r="135" spans="2:18" s="16" customFormat="1" ht="18" customHeight="1">
      <c r="B135" s="17"/>
      <c r="C135" s="15" t="s">
        <v>19</v>
      </c>
      <c r="D135" s="18"/>
      <c r="E135" s="18"/>
      <c r="F135" s="21" t="str">
        <f>F9</f>
        <v xml:space="preserve"> </v>
      </c>
      <c r="G135" s="18"/>
      <c r="H135" s="18"/>
      <c r="I135" s="18"/>
      <c r="J135" s="18"/>
      <c r="K135" s="15" t="s">
        <v>21</v>
      </c>
      <c r="L135" s="18"/>
      <c r="M135" s="629"/>
      <c r="N135" s="575"/>
      <c r="O135" s="575"/>
      <c r="P135" s="575"/>
      <c r="Q135" s="18"/>
      <c r="R135" s="20"/>
    </row>
    <row r="136" spans="2:18" s="16" customFormat="1" ht="6.95" customHeight="1">
      <c r="B136" s="17"/>
      <c r="C136" s="18"/>
      <c r="D136" s="18"/>
      <c r="E136" s="18"/>
      <c r="F136" s="18"/>
      <c r="G136" s="18"/>
      <c r="H136" s="18"/>
      <c r="I136" s="18"/>
      <c r="J136" s="18"/>
      <c r="K136" s="18"/>
      <c r="L136" s="18"/>
      <c r="M136" s="18"/>
      <c r="N136" s="18"/>
      <c r="O136" s="18"/>
      <c r="P136" s="18"/>
      <c r="Q136" s="18"/>
      <c r="R136" s="20"/>
    </row>
    <row r="137" spans="2:18" s="16" customFormat="1" ht="15">
      <c r="B137" s="17"/>
      <c r="C137" s="15" t="s">
        <v>22</v>
      </c>
      <c r="D137" s="18"/>
      <c r="E137" s="18"/>
      <c r="F137" s="21" t="str">
        <f>E12</f>
        <v xml:space="preserve"> </v>
      </c>
      <c r="G137" s="18"/>
      <c r="H137" s="18"/>
      <c r="I137" s="18"/>
      <c r="J137" s="18"/>
      <c r="K137" s="15" t="s">
        <v>26</v>
      </c>
      <c r="L137" s="18"/>
      <c r="M137" s="608" t="str">
        <f>E18</f>
        <v xml:space="preserve"> </v>
      </c>
      <c r="N137" s="575"/>
      <c r="O137" s="575"/>
      <c r="P137" s="575"/>
      <c r="Q137" s="575"/>
      <c r="R137" s="20"/>
    </row>
    <row r="138" spans="2:18" s="16" customFormat="1" ht="14.45" customHeight="1">
      <c r="B138" s="17"/>
      <c r="C138" s="15" t="s">
        <v>25</v>
      </c>
      <c r="D138" s="18"/>
      <c r="E138" s="18"/>
      <c r="F138" s="21" t="str">
        <f>IF(E15="","",E15)</f>
        <v>Vyplň údaj</v>
      </c>
      <c r="G138" s="18"/>
      <c r="H138" s="18"/>
      <c r="I138" s="18"/>
      <c r="J138" s="18"/>
      <c r="K138" s="15" t="s">
        <v>27</v>
      </c>
      <c r="L138" s="18"/>
      <c r="M138" s="608" t="str">
        <f>E21</f>
        <v xml:space="preserve"> </v>
      </c>
      <c r="N138" s="575"/>
      <c r="O138" s="575"/>
      <c r="P138" s="575"/>
      <c r="Q138" s="575"/>
      <c r="R138" s="20"/>
    </row>
    <row r="139" spans="2:18" s="16" customFormat="1" ht="10.35" customHeight="1">
      <c r="B139" s="17"/>
      <c r="C139" s="18"/>
      <c r="D139" s="18"/>
      <c r="E139" s="18"/>
      <c r="F139" s="18"/>
      <c r="G139" s="18"/>
      <c r="H139" s="18"/>
      <c r="I139" s="18"/>
      <c r="J139" s="18"/>
      <c r="K139" s="18"/>
      <c r="L139" s="18"/>
      <c r="M139" s="18"/>
      <c r="N139" s="18"/>
      <c r="O139" s="18"/>
      <c r="P139" s="18"/>
      <c r="Q139" s="18"/>
      <c r="R139" s="20"/>
    </row>
    <row r="140" spans="2:27" s="75" customFormat="1" ht="29.25" customHeight="1">
      <c r="B140" s="76"/>
      <c r="C140" s="77" t="s">
        <v>84</v>
      </c>
      <c r="D140" s="78" t="s">
        <v>85</v>
      </c>
      <c r="E140" s="78" t="s">
        <v>86</v>
      </c>
      <c r="F140" s="623" t="s">
        <v>87</v>
      </c>
      <c r="G140" s="624"/>
      <c r="H140" s="624"/>
      <c r="I140" s="624"/>
      <c r="J140" s="78" t="s">
        <v>88</v>
      </c>
      <c r="K140" s="78" t="s">
        <v>89</v>
      </c>
      <c r="L140" s="625" t="s">
        <v>90</v>
      </c>
      <c r="M140" s="624"/>
      <c r="N140" s="623" t="s">
        <v>49</v>
      </c>
      <c r="O140" s="624"/>
      <c r="P140" s="624"/>
      <c r="Q140" s="626"/>
      <c r="R140" s="79"/>
      <c r="T140" s="80" t="s">
        <v>91</v>
      </c>
      <c r="U140" s="81" t="s">
        <v>32</v>
      </c>
      <c r="V140" s="81" t="s">
        <v>92</v>
      </c>
      <c r="W140" s="81" t="s">
        <v>93</v>
      </c>
      <c r="X140" s="81" t="s">
        <v>94</v>
      </c>
      <c r="Y140" s="81" t="s">
        <v>95</v>
      </c>
      <c r="Z140" s="81" t="s">
        <v>96</v>
      </c>
      <c r="AA140" s="82" t="s">
        <v>97</v>
      </c>
    </row>
    <row r="141" spans="2:63" s="16" customFormat="1" ht="29.25" customHeight="1">
      <c r="B141" s="17"/>
      <c r="C141" s="83" t="s">
        <v>29</v>
      </c>
      <c r="D141" s="18"/>
      <c r="E141" s="18"/>
      <c r="F141" s="18"/>
      <c r="G141" s="18"/>
      <c r="H141" s="18"/>
      <c r="I141" s="18"/>
      <c r="J141" s="18"/>
      <c r="K141" s="18"/>
      <c r="L141" s="18"/>
      <c r="M141" s="18"/>
      <c r="N141" s="637"/>
      <c r="O141" s="638"/>
      <c r="P141" s="638"/>
      <c r="Q141" s="638"/>
      <c r="R141" s="20"/>
      <c r="T141" s="84"/>
      <c r="U141" s="22"/>
      <c r="V141" s="22"/>
      <c r="W141" s="85" t="e">
        <f>W142+W203+W252+W257+#REF!</f>
        <v>#REF!</v>
      </c>
      <c r="X141" s="22"/>
      <c r="Y141" s="85" t="e">
        <f>Y142+Y203+Y252+Y257+#REF!</f>
        <v>#REF!</v>
      </c>
      <c r="Z141" s="22"/>
      <c r="AA141" s="86" t="e">
        <f>AA142+AA203+AA252+AA257+#REF!</f>
        <v>#REF!</v>
      </c>
      <c r="AT141" s="7" t="s">
        <v>98</v>
      </c>
      <c r="AU141" s="7" t="s">
        <v>51</v>
      </c>
      <c r="BK141" s="87" t="e">
        <f ca="1">BK142+BK203+BK252+BK257+#REF!</f>
        <v>#REF!</v>
      </c>
    </row>
    <row r="142" spans="2:63" s="88" customFormat="1" ht="37.35" customHeight="1">
      <c r="B142" s="89"/>
      <c r="C142" s="90"/>
      <c r="D142" s="91"/>
      <c r="E142" s="91"/>
      <c r="F142" s="91"/>
      <c r="G142" s="91"/>
      <c r="H142" s="91"/>
      <c r="I142" s="91"/>
      <c r="J142" s="91"/>
      <c r="K142" s="91"/>
      <c r="L142" s="91"/>
      <c r="M142" s="91"/>
      <c r="N142" s="630"/>
      <c r="O142" s="631"/>
      <c r="P142" s="631"/>
      <c r="Q142" s="631"/>
      <c r="R142" s="92"/>
      <c r="T142" s="93"/>
      <c r="U142" s="90"/>
      <c r="V142" s="90"/>
      <c r="W142" s="94" t="e">
        <f>#REF!+W143+W154+W160+W163+W171+W176+W179+W181+W183+W190+W201</f>
        <v>#REF!</v>
      </c>
      <c r="X142" s="90"/>
      <c r="Y142" s="94" t="e">
        <f>#REF!+Y143+Y154+Y160+Y163+Y171+Y176+Y179+Y181+Y183+Y190+Y201</f>
        <v>#REF!</v>
      </c>
      <c r="Z142" s="90"/>
      <c r="AA142" s="95" t="e">
        <f>#REF!+AA143+AA154+AA160+AA163+AA171+AA176+AA179+AA181+AA183+AA190+AA201</f>
        <v>#REF!</v>
      </c>
      <c r="AR142" s="96" t="s">
        <v>80</v>
      </c>
      <c r="AT142" s="97" t="s">
        <v>98</v>
      </c>
      <c r="AU142" s="97" t="s">
        <v>99</v>
      </c>
      <c r="AY142" s="96" t="s">
        <v>100</v>
      </c>
      <c r="BK142" s="98" t="e">
        <f>#REF!+BK143+BK154+BK160+BK163+BK171+BK176+BK179+BK181+BK183+BK190+BK201</f>
        <v>#REF!</v>
      </c>
    </row>
    <row r="143" spans="2:63" s="88" customFormat="1" ht="29.85" customHeight="1">
      <c r="B143" s="89"/>
      <c r="C143" s="90"/>
      <c r="D143" s="99" t="s">
        <v>53</v>
      </c>
      <c r="E143" s="99"/>
      <c r="F143" s="99"/>
      <c r="G143" s="99"/>
      <c r="H143" s="99"/>
      <c r="I143" s="99"/>
      <c r="J143" s="99"/>
      <c r="K143" s="99"/>
      <c r="L143" s="99"/>
      <c r="M143" s="99"/>
      <c r="N143" s="653">
        <f>SUM(N144:Q153)</f>
        <v>0</v>
      </c>
      <c r="O143" s="654"/>
      <c r="P143" s="654"/>
      <c r="Q143" s="654"/>
      <c r="R143" s="92"/>
      <c r="T143" s="93"/>
      <c r="U143" s="90"/>
      <c r="V143" s="90"/>
      <c r="W143" s="94">
        <f>SUM(W144:W153)</f>
        <v>0</v>
      </c>
      <c r="X143" s="90"/>
      <c r="Y143" s="94">
        <f>SUM(Y144:Y153)</f>
        <v>0</v>
      </c>
      <c r="Z143" s="90"/>
      <c r="AA143" s="95">
        <f>SUM(AA144:AA153)</f>
        <v>0</v>
      </c>
      <c r="AR143" s="96" t="s">
        <v>80</v>
      </c>
      <c r="AT143" s="97" t="s">
        <v>98</v>
      </c>
      <c r="AU143" s="97" t="s">
        <v>80</v>
      </c>
      <c r="AY143" s="96" t="s">
        <v>100</v>
      </c>
      <c r="BK143" s="98">
        <f>SUM(BK144:BK153)</f>
        <v>0</v>
      </c>
    </row>
    <row r="144" spans="2:65" s="16" customFormat="1" ht="20.45" customHeight="1">
      <c r="B144" s="62"/>
      <c r="C144" s="108">
        <v>1</v>
      </c>
      <c r="D144" s="108" t="s">
        <v>105</v>
      </c>
      <c r="E144" s="109" t="s">
        <v>106</v>
      </c>
      <c r="F144" s="618" t="s">
        <v>805</v>
      </c>
      <c r="G144" s="619"/>
      <c r="H144" s="619"/>
      <c r="I144" s="619"/>
      <c r="J144" s="110" t="s">
        <v>107</v>
      </c>
      <c r="K144" s="111">
        <v>1</v>
      </c>
      <c r="L144" s="620">
        <v>0</v>
      </c>
      <c r="M144" s="619"/>
      <c r="N144" s="621">
        <f aca="true" t="shared" si="5" ref="N144:N153">ROUND(L144*K144,2)</f>
        <v>0</v>
      </c>
      <c r="O144" s="622"/>
      <c r="P144" s="622"/>
      <c r="Q144" s="622"/>
      <c r="R144" s="64"/>
      <c r="T144" s="103" t="s">
        <v>17</v>
      </c>
      <c r="U144" s="104" t="s">
        <v>33</v>
      </c>
      <c r="V144" s="18"/>
      <c r="W144" s="105">
        <f aca="true" t="shared" si="6" ref="W144:W153">V144*K144</f>
        <v>0</v>
      </c>
      <c r="X144" s="105">
        <v>0</v>
      </c>
      <c r="Y144" s="105">
        <f aca="true" t="shared" si="7" ref="Y144:Y153">X144*K144</f>
        <v>0</v>
      </c>
      <c r="Z144" s="105">
        <v>0</v>
      </c>
      <c r="AA144" s="106">
        <f aca="true" t="shared" si="8" ref="AA144:AA153">Z144*K144</f>
        <v>0</v>
      </c>
      <c r="AR144" s="7" t="s">
        <v>108</v>
      </c>
      <c r="AT144" s="7" t="s">
        <v>105</v>
      </c>
      <c r="AU144" s="7" t="s">
        <v>9</v>
      </c>
      <c r="AY144" s="7" t="s">
        <v>100</v>
      </c>
      <c r="BE144" s="107">
        <f aca="true" t="shared" si="9" ref="BE144:BE153">IF(U144="základní",N144,0)</f>
        <v>0</v>
      </c>
      <c r="BF144" s="107">
        <f aca="true" t="shared" si="10" ref="BF144:BF153">IF(U144="snížená",N144,0)</f>
        <v>0</v>
      </c>
      <c r="BG144" s="107">
        <f aca="true" t="shared" si="11" ref="BG144:BG153">IF(U144="zákl. přenesená",N144,0)</f>
        <v>0</v>
      </c>
      <c r="BH144" s="107">
        <f aca="true" t="shared" si="12" ref="BH144:BH153">IF(U144="sníž. přenesená",N144,0)</f>
        <v>0</v>
      </c>
      <c r="BI144" s="107">
        <f aca="true" t="shared" si="13" ref="BI144:BI153">IF(U144="nulová",N144,0)</f>
        <v>0</v>
      </c>
      <c r="BJ144" s="7" t="s">
        <v>80</v>
      </c>
      <c r="BK144" s="107">
        <f aca="true" t="shared" si="14" ref="BK144:BK153">ROUND(L144*K144,2)</f>
        <v>0</v>
      </c>
      <c r="BL144" s="7" t="s">
        <v>108</v>
      </c>
      <c r="BM144" s="7" t="s">
        <v>109</v>
      </c>
    </row>
    <row r="145" spans="2:65" s="16" customFormat="1" ht="28.9" customHeight="1">
      <c r="B145" s="62"/>
      <c r="C145" s="108">
        <v>2</v>
      </c>
      <c r="D145" s="108" t="s">
        <v>105</v>
      </c>
      <c r="E145" s="109" t="s">
        <v>111</v>
      </c>
      <c r="F145" s="618" t="s">
        <v>112</v>
      </c>
      <c r="G145" s="619"/>
      <c r="H145" s="619"/>
      <c r="I145" s="619"/>
      <c r="J145" s="110" t="s">
        <v>113</v>
      </c>
      <c r="K145" s="111">
        <v>0.023</v>
      </c>
      <c r="L145" s="620">
        <v>0</v>
      </c>
      <c r="M145" s="619"/>
      <c r="N145" s="621">
        <f t="shared" si="5"/>
        <v>0</v>
      </c>
      <c r="O145" s="622"/>
      <c r="P145" s="622"/>
      <c r="Q145" s="622"/>
      <c r="R145" s="64"/>
      <c r="T145" s="103" t="s">
        <v>17</v>
      </c>
      <c r="U145" s="104" t="s">
        <v>33</v>
      </c>
      <c r="V145" s="18"/>
      <c r="W145" s="105">
        <f t="shared" si="6"/>
        <v>0</v>
      </c>
      <c r="X145" s="105">
        <v>0</v>
      </c>
      <c r="Y145" s="105">
        <f t="shared" si="7"/>
        <v>0</v>
      </c>
      <c r="Z145" s="105">
        <v>0</v>
      </c>
      <c r="AA145" s="106">
        <f t="shared" si="8"/>
        <v>0</v>
      </c>
      <c r="AR145" s="7" t="s">
        <v>108</v>
      </c>
      <c r="AT145" s="7" t="s">
        <v>105</v>
      </c>
      <c r="AU145" s="7" t="s">
        <v>9</v>
      </c>
      <c r="AY145" s="7" t="s">
        <v>100</v>
      </c>
      <c r="BE145" s="107">
        <f t="shared" si="9"/>
        <v>0</v>
      </c>
      <c r="BF145" s="107">
        <f t="shared" si="10"/>
        <v>0</v>
      </c>
      <c r="BG145" s="107">
        <f t="shared" si="11"/>
        <v>0</v>
      </c>
      <c r="BH145" s="107">
        <f t="shared" si="12"/>
        <v>0</v>
      </c>
      <c r="BI145" s="107">
        <f t="shared" si="13"/>
        <v>0</v>
      </c>
      <c r="BJ145" s="7" t="s">
        <v>80</v>
      </c>
      <c r="BK145" s="107">
        <f t="shared" si="14"/>
        <v>0</v>
      </c>
      <c r="BL145" s="7" t="s">
        <v>108</v>
      </c>
      <c r="BM145" s="7" t="s">
        <v>114</v>
      </c>
    </row>
    <row r="146" spans="2:65" s="16" customFormat="1" ht="28.9" customHeight="1">
      <c r="B146" s="62"/>
      <c r="C146" s="108">
        <v>3</v>
      </c>
      <c r="D146" s="108" t="s">
        <v>105</v>
      </c>
      <c r="E146" s="109" t="s">
        <v>115</v>
      </c>
      <c r="F146" s="618" t="s">
        <v>116</v>
      </c>
      <c r="G146" s="619"/>
      <c r="H146" s="619"/>
      <c r="I146" s="619"/>
      <c r="J146" s="110" t="s">
        <v>113</v>
      </c>
      <c r="K146" s="111">
        <v>0.055</v>
      </c>
      <c r="L146" s="620">
        <v>0</v>
      </c>
      <c r="M146" s="619"/>
      <c r="N146" s="621">
        <f t="shared" si="5"/>
        <v>0</v>
      </c>
      <c r="O146" s="622"/>
      <c r="P146" s="622"/>
      <c r="Q146" s="622"/>
      <c r="R146" s="64"/>
      <c r="T146" s="103" t="s">
        <v>17</v>
      </c>
      <c r="U146" s="104" t="s">
        <v>33</v>
      </c>
      <c r="V146" s="18"/>
      <c r="W146" s="105">
        <f t="shared" si="6"/>
        <v>0</v>
      </c>
      <c r="X146" s="105">
        <v>0</v>
      </c>
      <c r="Y146" s="105">
        <f t="shared" si="7"/>
        <v>0</v>
      </c>
      <c r="Z146" s="105">
        <v>0</v>
      </c>
      <c r="AA146" s="106">
        <f t="shared" si="8"/>
        <v>0</v>
      </c>
      <c r="AR146" s="7" t="s">
        <v>108</v>
      </c>
      <c r="AT146" s="7" t="s">
        <v>105</v>
      </c>
      <c r="AU146" s="7" t="s">
        <v>9</v>
      </c>
      <c r="AY146" s="7" t="s">
        <v>100</v>
      </c>
      <c r="BE146" s="107">
        <f t="shared" si="9"/>
        <v>0</v>
      </c>
      <c r="BF146" s="107">
        <f t="shared" si="10"/>
        <v>0</v>
      </c>
      <c r="BG146" s="107">
        <f t="shared" si="11"/>
        <v>0</v>
      </c>
      <c r="BH146" s="107">
        <f t="shared" si="12"/>
        <v>0</v>
      </c>
      <c r="BI146" s="107">
        <f t="shared" si="13"/>
        <v>0</v>
      </c>
      <c r="BJ146" s="7" t="s">
        <v>80</v>
      </c>
      <c r="BK146" s="107">
        <f t="shared" si="14"/>
        <v>0</v>
      </c>
      <c r="BL146" s="7" t="s">
        <v>108</v>
      </c>
      <c r="BM146" s="7" t="s">
        <v>117</v>
      </c>
    </row>
    <row r="147" spans="2:65" s="16" customFormat="1" ht="20.45" customHeight="1">
      <c r="B147" s="62"/>
      <c r="C147" s="108">
        <v>4</v>
      </c>
      <c r="D147" s="108" t="s">
        <v>105</v>
      </c>
      <c r="E147" s="109" t="s">
        <v>119</v>
      </c>
      <c r="F147" s="618" t="s">
        <v>806</v>
      </c>
      <c r="G147" s="619"/>
      <c r="H147" s="619"/>
      <c r="I147" s="619"/>
      <c r="J147" s="110" t="s">
        <v>120</v>
      </c>
      <c r="K147" s="111">
        <v>19.204</v>
      </c>
      <c r="L147" s="620">
        <v>0</v>
      </c>
      <c r="M147" s="619"/>
      <c r="N147" s="621">
        <f t="shared" si="5"/>
        <v>0</v>
      </c>
      <c r="O147" s="622"/>
      <c r="P147" s="622"/>
      <c r="Q147" s="622"/>
      <c r="R147" s="64"/>
      <c r="T147" s="103" t="s">
        <v>17</v>
      </c>
      <c r="U147" s="104" t="s">
        <v>33</v>
      </c>
      <c r="V147" s="18"/>
      <c r="W147" s="105">
        <f t="shared" si="6"/>
        <v>0</v>
      </c>
      <c r="X147" s="105">
        <v>0</v>
      </c>
      <c r="Y147" s="105">
        <f t="shared" si="7"/>
        <v>0</v>
      </c>
      <c r="Z147" s="105">
        <v>0</v>
      </c>
      <c r="AA147" s="106">
        <f t="shared" si="8"/>
        <v>0</v>
      </c>
      <c r="AR147" s="7" t="s">
        <v>108</v>
      </c>
      <c r="AT147" s="7" t="s">
        <v>105</v>
      </c>
      <c r="AU147" s="7" t="s">
        <v>9</v>
      </c>
      <c r="AY147" s="7" t="s">
        <v>100</v>
      </c>
      <c r="BE147" s="107">
        <f t="shared" si="9"/>
        <v>0</v>
      </c>
      <c r="BF147" s="107">
        <f t="shared" si="10"/>
        <v>0</v>
      </c>
      <c r="BG147" s="107">
        <f t="shared" si="11"/>
        <v>0</v>
      </c>
      <c r="BH147" s="107">
        <f t="shared" si="12"/>
        <v>0</v>
      </c>
      <c r="BI147" s="107">
        <f t="shared" si="13"/>
        <v>0</v>
      </c>
      <c r="BJ147" s="7" t="s">
        <v>80</v>
      </c>
      <c r="BK147" s="107">
        <f t="shared" si="14"/>
        <v>0</v>
      </c>
      <c r="BL147" s="7" t="s">
        <v>108</v>
      </c>
      <c r="BM147" s="7" t="s">
        <v>121</v>
      </c>
    </row>
    <row r="148" spans="2:65" s="16" customFormat="1" ht="28.9" customHeight="1">
      <c r="B148" s="62"/>
      <c r="C148" s="108">
        <v>5</v>
      </c>
      <c r="D148" s="108" t="s">
        <v>105</v>
      </c>
      <c r="E148" s="109" t="s">
        <v>123</v>
      </c>
      <c r="F148" s="618" t="s">
        <v>807</v>
      </c>
      <c r="G148" s="619"/>
      <c r="H148" s="619"/>
      <c r="I148" s="619"/>
      <c r="J148" s="110" t="s">
        <v>120</v>
      </c>
      <c r="K148" s="111">
        <v>42.841</v>
      </c>
      <c r="L148" s="620">
        <v>0</v>
      </c>
      <c r="M148" s="619"/>
      <c r="N148" s="621">
        <f t="shared" si="5"/>
        <v>0</v>
      </c>
      <c r="O148" s="622"/>
      <c r="P148" s="622"/>
      <c r="Q148" s="622"/>
      <c r="R148" s="64"/>
      <c r="T148" s="103" t="s">
        <v>17</v>
      </c>
      <c r="U148" s="104" t="s">
        <v>33</v>
      </c>
      <c r="V148" s="18"/>
      <c r="W148" s="105">
        <f t="shared" si="6"/>
        <v>0</v>
      </c>
      <c r="X148" s="105">
        <v>0</v>
      </c>
      <c r="Y148" s="105">
        <f t="shared" si="7"/>
        <v>0</v>
      </c>
      <c r="Z148" s="105">
        <v>0</v>
      </c>
      <c r="AA148" s="106">
        <f t="shared" si="8"/>
        <v>0</v>
      </c>
      <c r="AR148" s="7" t="s">
        <v>108</v>
      </c>
      <c r="AT148" s="7" t="s">
        <v>105</v>
      </c>
      <c r="AU148" s="7" t="s">
        <v>9</v>
      </c>
      <c r="AY148" s="7" t="s">
        <v>100</v>
      </c>
      <c r="BE148" s="107">
        <f t="shared" si="9"/>
        <v>0</v>
      </c>
      <c r="BF148" s="107">
        <f t="shared" si="10"/>
        <v>0</v>
      </c>
      <c r="BG148" s="107">
        <f t="shared" si="11"/>
        <v>0</v>
      </c>
      <c r="BH148" s="107">
        <f t="shared" si="12"/>
        <v>0</v>
      </c>
      <c r="BI148" s="107">
        <f t="shared" si="13"/>
        <v>0</v>
      </c>
      <c r="BJ148" s="7" t="s">
        <v>80</v>
      </c>
      <c r="BK148" s="107">
        <f t="shared" si="14"/>
        <v>0</v>
      </c>
      <c r="BL148" s="7" t="s">
        <v>108</v>
      </c>
      <c r="BM148" s="7" t="s">
        <v>124</v>
      </c>
    </row>
    <row r="149" spans="2:65" s="16" customFormat="1" ht="28.9" customHeight="1">
      <c r="B149" s="62"/>
      <c r="C149" s="108">
        <v>6</v>
      </c>
      <c r="D149" s="108" t="s">
        <v>105</v>
      </c>
      <c r="E149" s="109" t="s">
        <v>126</v>
      </c>
      <c r="F149" s="618" t="s">
        <v>808</v>
      </c>
      <c r="G149" s="619"/>
      <c r="H149" s="619"/>
      <c r="I149" s="619"/>
      <c r="J149" s="110" t="s">
        <v>120</v>
      </c>
      <c r="K149" s="111">
        <v>1.47</v>
      </c>
      <c r="L149" s="620">
        <v>0</v>
      </c>
      <c r="M149" s="619"/>
      <c r="N149" s="621">
        <f t="shared" si="5"/>
        <v>0</v>
      </c>
      <c r="O149" s="622"/>
      <c r="P149" s="622"/>
      <c r="Q149" s="622"/>
      <c r="R149" s="64"/>
      <c r="T149" s="103" t="s">
        <v>17</v>
      </c>
      <c r="U149" s="104" t="s">
        <v>33</v>
      </c>
      <c r="V149" s="18"/>
      <c r="W149" s="105">
        <f t="shared" si="6"/>
        <v>0</v>
      </c>
      <c r="X149" s="105">
        <v>0</v>
      </c>
      <c r="Y149" s="105">
        <f t="shared" si="7"/>
        <v>0</v>
      </c>
      <c r="Z149" s="105">
        <v>0</v>
      </c>
      <c r="AA149" s="106">
        <f t="shared" si="8"/>
        <v>0</v>
      </c>
      <c r="AR149" s="7" t="s">
        <v>108</v>
      </c>
      <c r="AT149" s="7" t="s">
        <v>105</v>
      </c>
      <c r="AU149" s="7" t="s">
        <v>9</v>
      </c>
      <c r="AY149" s="7" t="s">
        <v>100</v>
      </c>
      <c r="BE149" s="107">
        <f t="shared" si="9"/>
        <v>0</v>
      </c>
      <c r="BF149" s="107">
        <f t="shared" si="10"/>
        <v>0</v>
      </c>
      <c r="BG149" s="107">
        <f t="shared" si="11"/>
        <v>0</v>
      </c>
      <c r="BH149" s="107">
        <f t="shared" si="12"/>
        <v>0</v>
      </c>
      <c r="BI149" s="107">
        <f t="shared" si="13"/>
        <v>0</v>
      </c>
      <c r="BJ149" s="7" t="s">
        <v>80</v>
      </c>
      <c r="BK149" s="107">
        <f t="shared" si="14"/>
        <v>0</v>
      </c>
      <c r="BL149" s="7" t="s">
        <v>108</v>
      </c>
      <c r="BM149" s="7" t="s">
        <v>127</v>
      </c>
    </row>
    <row r="150" spans="2:65" s="16" customFormat="1" ht="28.9" customHeight="1">
      <c r="B150" s="62"/>
      <c r="C150" s="108">
        <v>7</v>
      </c>
      <c r="D150" s="108" t="s">
        <v>105</v>
      </c>
      <c r="E150" s="109" t="s">
        <v>129</v>
      </c>
      <c r="F150" s="618" t="s">
        <v>130</v>
      </c>
      <c r="G150" s="619"/>
      <c r="H150" s="619"/>
      <c r="I150" s="619"/>
      <c r="J150" s="110" t="s">
        <v>131</v>
      </c>
      <c r="K150" s="111">
        <v>39</v>
      </c>
      <c r="L150" s="620">
        <v>0</v>
      </c>
      <c r="M150" s="619"/>
      <c r="N150" s="621">
        <f t="shared" si="5"/>
        <v>0</v>
      </c>
      <c r="O150" s="622"/>
      <c r="P150" s="622"/>
      <c r="Q150" s="622"/>
      <c r="R150" s="64"/>
      <c r="T150" s="103" t="s">
        <v>17</v>
      </c>
      <c r="U150" s="104" t="s">
        <v>33</v>
      </c>
      <c r="V150" s="18"/>
      <c r="W150" s="105">
        <f t="shared" si="6"/>
        <v>0</v>
      </c>
      <c r="X150" s="105">
        <v>0</v>
      </c>
      <c r="Y150" s="105">
        <f t="shared" si="7"/>
        <v>0</v>
      </c>
      <c r="Z150" s="105">
        <v>0</v>
      </c>
      <c r="AA150" s="106">
        <f t="shared" si="8"/>
        <v>0</v>
      </c>
      <c r="AR150" s="7" t="s">
        <v>108</v>
      </c>
      <c r="AT150" s="7" t="s">
        <v>105</v>
      </c>
      <c r="AU150" s="7" t="s">
        <v>9</v>
      </c>
      <c r="AY150" s="7" t="s">
        <v>100</v>
      </c>
      <c r="BE150" s="107">
        <f t="shared" si="9"/>
        <v>0</v>
      </c>
      <c r="BF150" s="107">
        <f t="shared" si="10"/>
        <v>0</v>
      </c>
      <c r="BG150" s="107">
        <f t="shared" si="11"/>
        <v>0</v>
      </c>
      <c r="BH150" s="107">
        <f t="shared" si="12"/>
        <v>0</v>
      </c>
      <c r="BI150" s="107">
        <f t="shared" si="13"/>
        <v>0</v>
      </c>
      <c r="BJ150" s="7" t="s">
        <v>80</v>
      </c>
      <c r="BK150" s="107">
        <f t="shared" si="14"/>
        <v>0</v>
      </c>
      <c r="BL150" s="7" t="s">
        <v>108</v>
      </c>
      <c r="BM150" s="7" t="s">
        <v>132</v>
      </c>
    </row>
    <row r="151" spans="2:65" s="16" customFormat="1" ht="28.9" customHeight="1">
      <c r="B151" s="62"/>
      <c r="C151" s="108">
        <v>8</v>
      </c>
      <c r="D151" s="108" t="s">
        <v>105</v>
      </c>
      <c r="E151" s="109" t="s">
        <v>133</v>
      </c>
      <c r="F151" s="618" t="s">
        <v>134</v>
      </c>
      <c r="G151" s="619"/>
      <c r="H151" s="619"/>
      <c r="I151" s="619"/>
      <c r="J151" s="110" t="s">
        <v>120</v>
      </c>
      <c r="K151" s="111">
        <v>0.99</v>
      </c>
      <c r="L151" s="620">
        <v>0</v>
      </c>
      <c r="M151" s="619"/>
      <c r="N151" s="621">
        <f t="shared" si="5"/>
        <v>0</v>
      </c>
      <c r="O151" s="622"/>
      <c r="P151" s="622"/>
      <c r="Q151" s="622"/>
      <c r="R151" s="64"/>
      <c r="T151" s="103" t="s">
        <v>17</v>
      </c>
      <c r="U151" s="104" t="s">
        <v>33</v>
      </c>
      <c r="V151" s="18"/>
      <c r="W151" s="105">
        <f t="shared" si="6"/>
        <v>0</v>
      </c>
      <c r="X151" s="105">
        <v>0</v>
      </c>
      <c r="Y151" s="105">
        <f t="shared" si="7"/>
        <v>0</v>
      </c>
      <c r="Z151" s="105">
        <v>0</v>
      </c>
      <c r="AA151" s="106">
        <f t="shared" si="8"/>
        <v>0</v>
      </c>
      <c r="AR151" s="7" t="s">
        <v>108</v>
      </c>
      <c r="AT151" s="7" t="s">
        <v>105</v>
      </c>
      <c r="AU151" s="7" t="s">
        <v>9</v>
      </c>
      <c r="AY151" s="7" t="s">
        <v>100</v>
      </c>
      <c r="BE151" s="107">
        <f t="shared" si="9"/>
        <v>0</v>
      </c>
      <c r="BF151" s="107">
        <f t="shared" si="10"/>
        <v>0</v>
      </c>
      <c r="BG151" s="107">
        <f t="shared" si="11"/>
        <v>0</v>
      </c>
      <c r="BH151" s="107">
        <f t="shared" si="12"/>
        <v>0</v>
      </c>
      <c r="BI151" s="107">
        <f t="shared" si="13"/>
        <v>0</v>
      </c>
      <c r="BJ151" s="7" t="s">
        <v>80</v>
      </c>
      <c r="BK151" s="107">
        <f t="shared" si="14"/>
        <v>0</v>
      </c>
      <c r="BL151" s="7" t="s">
        <v>108</v>
      </c>
      <c r="BM151" s="7" t="s">
        <v>135</v>
      </c>
    </row>
    <row r="152" spans="2:65" s="16" customFormat="1" ht="28.9" customHeight="1">
      <c r="B152" s="62"/>
      <c r="C152" s="108">
        <v>9</v>
      </c>
      <c r="D152" s="108" t="s">
        <v>105</v>
      </c>
      <c r="E152" s="109" t="s">
        <v>137</v>
      </c>
      <c r="F152" s="618" t="s">
        <v>809</v>
      </c>
      <c r="G152" s="619"/>
      <c r="H152" s="619"/>
      <c r="I152" s="619"/>
      <c r="J152" s="110" t="s">
        <v>120</v>
      </c>
      <c r="K152" s="111">
        <v>6.253</v>
      </c>
      <c r="L152" s="620">
        <v>0</v>
      </c>
      <c r="M152" s="619"/>
      <c r="N152" s="621">
        <f t="shared" si="5"/>
        <v>0</v>
      </c>
      <c r="O152" s="622"/>
      <c r="P152" s="622"/>
      <c r="Q152" s="622"/>
      <c r="R152" s="64"/>
      <c r="T152" s="103" t="s">
        <v>17</v>
      </c>
      <c r="U152" s="104" t="s">
        <v>33</v>
      </c>
      <c r="V152" s="18"/>
      <c r="W152" s="105">
        <f t="shared" si="6"/>
        <v>0</v>
      </c>
      <c r="X152" s="105">
        <v>0</v>
      </c>
      <c r="Y152" s="105">
        <f t="shared" si="7"/>
        <v>0</v>
      </c>
      <c r="Z152" s="105">
        <v>0</v>
      </c>
      <c r="AA152" s="106">
        <f t="shared" si="8"/>
        <v>0</v>
      </c>
      <c r="AR152" s="7" t="s">
        <v>108</v>
      </c>
      <c r="AT152" s="7" t="s">
        <v>105</v>
      </c>
      <c r="AU152" s="7" t="s">
        <v>9</v>
      </c>
      <c r="AY152" s="7" t="s">
        <v>100</v>
      </c>
      <c r="BE152" s="107">
        <f t="shared" si="9"/>
        <v>0</v>
      </c>
      <c r="BF152" s="107">
        <f t="shared" si="10"/>
        <v>0</v>
      </c>
      <c r="BG152" s="107">
        <f t="shared" si="11"/>
        <v>0</v>
      </c>
      <c r="BH152" s="107">
        <f t="shared" si="12"/>
        <v>0</v>
      </c>
      <c r="BI152" s="107">
        <f t="shared" si="13"/>
        <v>0</v>
      </c>
      <c r="BJ152" s="7" t="s">
        <v>80</v>
      </c>
      <c r="BK152" s="107">
        <f t="shared" si="14"/>
        <v>0</v>
      </c>
      <c r="BL152" s="7" t="s">
        <v>108</v>
      </c>
      <c r="BM152" s="7" t="s">
        <v>138</v>
      </c>
    </row>
    <row r="153" spans="2:65" s="16" customFormat="1" ht="28.9" customHeight="1">
      <c r="B153" s="62"/>
      <c r="C153" s="108">
        <v>10</v>
      </c>
      <c r="D153" s="108" t="s">
        <v>105</v>
      </c>
      <c r="E153" s="109" t="s">
        <v>139</v>
      </c>
      <c r="F153" s="618" t="s">
        <v>810</v>
      </c>
      <c r="G153" s="619"/>
      <c r="H153" s="619"/>
      <c r="I153" s="619"/>
      <c r="J153" s="110" t="s">
        <v>120</v>
      </c>
      <c r="K153" s="111">
        <v>0.78</v>
      </c>
      <c r="L153" s="620">
        <v>0</v>
      </c>
      <c r="M153" s="619"/>
      <c r="N153" s="621">
        <f t="shared" si="5"/>
        <v>0</v>
      </c>
      <c r="O153" s="622"/>
      <c r="P153" s="622"/>
      <c r="Q153" s="622"/>
      <c r="R153" s="64"/>
      <c r="T153" s="103" t="s">
        <v>17</v>
      </c>
      <c r="U153" s="104" t="s">
        <v>33</v>
      </c>
      <c r="V153" s="18"/>
      <c r="W153" s="105">
        <f t="shared" si="6"/>
        <v>0</v>
      </c>
      <c r="X153" s="105">
        <v>0</v>
      </c>
      <c r="Y153" s="105">
        <f t="shared" si="7"/>
        <v>0</v>
      </c>
      <c r="Z153" s="105">
        <v>0</v>
      </c>
      <c r="AA153" s="106">
        <f t="shared" si="8"/>
        <v>0</v>
      </c>
      <c r="AR153" s="7" t="s">
        <v>108</v>
      </c>
      <c r="AT153" s="7" t="s">
        <v>105</v>
      </c>
      <c r="AU153" s="7" t="s">
        <v>9</v>
      </c>
      <c r="AY153" s="7" t="s">
        <v>100</v>
      </c>
      <c r="BE153" s="107">
        <f t="shared" si="9"/>
        <v>0</v>
      </c>
      <c r="BF153" s="107">
        <f t="shared" si="10"/>
        <v>0</v>
      </c>
      <c r="BG153" s="107">
        <f t="shared" si="11"/>
        <v>0</v>
      </c>
      <c r="BH153" s="107">
        <f t="shared" si="12"/>
        <v>0</v>
      </c>
      <c r="BI153" s="107">
        <f t="shared" si="13"/>
        <v>0</v>
      </c>
      <c r="BJ153" s="7" t="s">
        <v>80</v>
      </c>
      <c r="BK153" s="107">
        <f t="shared" si="14"/>
        <v>0</v>
      </c>
      <c r="BL153" s="7" t="s">
        <v>108</v>
      </c>
      <c r="BM153" s="7" t="s">
        <v>140</v>
      </c>
    </row>
    <row r="154" spans="2:63" s="88" customFormat="1" ht="29.85" customHeight="1">
      <c r="B154" s="89"/>
      <c r="C154" s="90"/>
      <c r="D154" s="99" t="s">
        <v>54</v>
      </c>
      <c r="E154" s="99"/>
      <c r="F154" s="99"/>
      <c r="G154" s="99"/>
      <c r="H154" s="99"/>
      <c r="I154" s="99"/>
      <c r="J154" s="99"/>
      <c r="K154" s="99"/>
      <c r="L154" s="99"/>
      <c r="M154" s="99"/>
      <c r="N154" s="653">
        <f>SUM(N155:Q159)</f>
        <v>0</v>
      </c>
      <c r="O154" s="654"/>
      <c r="P154" s="654"/>
      <c r="Q154" s="654"/>
      <c r="R154" s="92"/>
      <c r="T154" s="93"/>
      <c r="U154" s="90"/>
      <c r="V154" s="90"/>
      <c r="W154" s="94">
        <f>SUM(W155:W159)</f>
        <v>0</v>
      </c>
      <c r="X154" s="90"/>
      <c r="Y154" s="94">
        <f>SUM(Y155:Y159)</f>
        <v>0</v>
      </c>
      <c r="Z154" s="90"/>
      <c r="AA154" s="95">
        <f>SUM(AA155:AA159)</f>
        <v>0</v>
      </c>
      <c r="AR154" s="96" t="s">
        <v>80</v>
      </c>
      <c r="AT154" s="97" t="s">
        <v>98</v>
      </c>
      <c r="AU154" s="97" t="s">
        <v>80</v>
      </c>
      <c r="AY154" s="96" t="s">
        <v>100</v>
      </c>
      <c r="BK154" s="98">
        <f>SUM(BK155:BK159)</f>
        <v>0</v>
      </c>
    </row>
    <row r="155" spans="2:65" s="16" customFormat="1" ht="40.15" customHeight="1">
      <c r="B155" s="62"/>
      <c r="C155" s="108">
        <v>11</v>
      </c>
      <c r="D155" s="108" t="s">
        <v>105</v>
      </c>
      <c r="E155" s="109" t="s">
        <v>141</v>
      </c>
      <c r="F155" s="618" t="s">
        <v>142</v>
      </c>
      <c r="G155" s="619"/>
      <c r="H155" s="619"/>
      <c r="I155" s="619"/>
      <c r="J155" s="110" t="s">
        <v>120</v>
      </c>
      <c r="K155" s="111">
        <v>14.2</v>
      </c>
      <c r="L155" s="620">
        <v>0</v>
      </c>
      <c r="M155" s="619"/>
      <c r="N155" s="621">
        <f>ROUND(L155*K155,2)</f>
        <v>0</v>
      </c>
      <c r="O155" s="622"/>
      <c r="P155" s="622"/>
      <c r="Q155" s="622"/>
      <c r="R155" s="64"/>
      <c r="T155" s="103" t="s">
        <v>17</v>
      </c>
      <c r="U155" s="104" t="s">
        <v>33</v>
      </c>
      <c r="V155" s="18"/>
      <c r="W155" s="105">
        <f>V155*K155</f>
        <v>0</v>
      </c>
      <c r="X155" s="105">
        <v>0</v>
      </c>
      <c r="Y155" s="105">
        <f>X155*K155</f>
        <v>0</v>
      </c>
      <c r="Z155" s="105">
        <v>0</v>
      </c>
      <c r="AA155" s="106">
        <f>Z155*K155</f>
        <v>0</v>
      </c>
      <c r="AR155" s="7" t="s">
        <v>128</v>
      </c>
      <c r="AT155" s="7" t="s">
        <v>105</v>
      </c>
      <c r="AU155" s="7" t="s">
        <v>9</v>
      </c>
      <c r="AY155" s="7" t="s">
        <v>100</v>
      </c>
      <c r="BE155" s="107">
        <f>IF(U155="základní",N155,0)</f>
        <v>0</v>
      </c>
      <c r="BF155" s="107">
        <f>IF(U155="snížená",N155,0)</f>
        <v>0</v>
      </c>
      <c r="BG155" s="107">
        <f>IF(U155="zákl. přenesená",N155,0)</f>
        <v>0</v>
      </c>
      <c r="BH155" s="107">
        <f>IF(U155="sníž. přenesená",N155,0)</f>
        <v>0</v>
      </c>
      <c r="BI155" s="107">
        <f>IF(U155="nulová",N155,0)</f>
        <v>0</v>
      </c>
      <c r="BJ155" s="7" t="s">
        <v>80</v>
      </c>
      <c r="BK155" s="107">
        <f>ROUND(L155*K155,2)</f>
        <v>0</v>
      </c>
      <c r="BL155" s="7" t="s">
        <v>104</v>
      </c>
      <c r="BM155" s="7" t="s">
        <v>143</v>
      </c>
    </row>
    <row r="156" spans="2:65" s="16" customFormat="1" ht="28.9" customHeight="1">
      <c r="B156" s="62"/>
      <c r="C156" s="108">
        <v>12</v>
      </c>
      <c r="D156" s="108" t="s">
        <v>105</v>
      </c>
      <c r="E156" s="109" t="s">
        <v>144</v>
      </c>
      <c r="F156" s="618" t="s">
        <v>145</v>
      </c>
      <c r="G156" s="619"/>
      <c r="H156" s="619"/>
      <c r="I156" s="619"/>
      <c r="J156" s="110" t="s">
        <v>120</v>
      </c>
      <c r="K156" s="111">
        <v>6.88</v>
      </c>
      <c r="L156" s="620">
        <v>0</v>
      </c>
      <c r="M156" s="619"/>
      <c r="N156" s="621">
        <f>ROUND(L156*K156,2)</f>
        <v>0</v>
      </c>
      <c r="O156" s="622"/>
      <c r="P156" s="622"/>
      <c r="Q156" s="622"/>
      <c r="R156" s="64"/>
      <c r="T156" s="103" t="s">
        <v>17</v>
      </c>
      <c r="U156" s="104" t="s">
        <v>33</v>
      </c>
      <c r="V156" s="18"/>
      <c r="W156" s="105">
        <f>V156*K156</f>
        <v>0</v>
      </c>
      <c r="X156" s="105">
        <v>0</v>
      </c>
      <c r="Y156" s="105">
        <f>X156*K156</f>
        <v>0</v>
      </c>
      <c r="Z156" s="105">
        <v>0</v>
      </c>
      <c r="AA156" s="106">
        <f>Z156*K156</f>
        <v>0</v>
      </c>
      <c r="AR156" s="7" t="s">
        <v>128</v>
      </c>
      <c r="AT156" s="7" t="s">
        <v>105</v>
      </c>
      <c r="AU156" s="7" t="s">
        <v>9</v>
      </c>
      <c r="AY156" s="7" t="s">
        <v>100</v>
      </c>
      <c r="BE156" s="107">
        <f>IF(U156="základní",N156,0)</f>
        <v>0</v>
      </c>
      <c r="BF156" s="107">
        <f>IF(U156="snížená",N156,0)</f>
        <v>0</v>
      </c>
      <c r="BG156" s="107">
        <f>IF(U156="zákl. přenesená",N156,0)</f>
        <v>0</v>
      </c>
      <c r="BH156" s="107">
        <f>IF(U156="sníž. přenesená",N156,0)</f>
        <v>0</v>
      </c>
      <c r="BI156" s="107">
        <f>IF(U156="nulová",N156,0)</f>
        <v>0</v>
      </c>
      <c r="BJ156" s="7" t="s">
        <v>80</v>
      </c>
      <c r="BK156" s="107">
        <f>ROUND(L156*K156,2)</f>
        <v>0</v>
      </c>
      <c r="BL156" s="7" t="s">
        <v>104</v>
      </c>
      <c r="BM156" s="7" t="s">
        <v>146</v>
      </c>
    </row>
    <row r="157" spans="2:65" s="16" customFormat="1" ht="28.9" customHeight="1">
      <c r="B157" s="62"/>
      <c r="C157" s="108">
        <v>13</v>
      </c>
      <c r="D157" s="108" t="s">
        <v>105</v>
      </c>
      <c r="E157" s="109" t="s">
        <v>147</v>
      </c>
      <c r="F157" s="618" t="s">
        <v>148</v>
      </c>
      <c r="G157" s="619"/>
      <c r="H157" s="619"/>
      <c r="I157" s="619"/>
      <c r="J157" s="110" t="s">
        <v>120</v>
      </c>
      <c r="K157" s="111">
        <v>7.32</v>
      </c>
      <c r="L157" s="620">
        <v>0</v>
      </c>
      <c r="M157" s="619"/>
      <c r="N157" s="621">
        <f>ROUND(L157*K157,2)</f>
        <v>0</v>
      </c>
      <c r="O157" s="622"/>
      <c r="P157" s="622"/>
      <c r="Q157" s="622"/>
      <c r="R157" s="64"/>
      <c r="T157" s="103" t="s">
        <v>17</v>
      </c>
      <c r="U157" s="104" t="s">
        <v>33</v>
      </c>
      <c r="V157" s="18"/>
      <c r="W157" s="105">
        <f>V157*K157</f>
        <v>0</v>
      </c>
      <c r="X157" s="105">
        <v>0</v>
      </c>
      <c r="Y157" s="105">
        <f>X157*K157</f>
        <v>0</v>
      </c>
      <c r="Z157" s="105">
        <v>0</v>
      </c>
      <c r="AA157" s="106">
        <f>Z157*K157</f>
        <v>0</v>
      </c>
      <c r="AR157" s="7" t="s">
        <v>128</v>
      </c>
      <c r="AT157" s="7" t="s">
        <v>105</v>
      </c>
      <c r="AU157" s="7" t="s">
        <v>9</v>
      </c>
      <c r="AY157" s="7" t="s">
        <v>100</v>
      </c>
      <c r="BE157" s="107">
        <f>IF(U157="základní",N157,0)</f>
        <v>0</v>
      </c>
      <c r="BF157" s="107">
        <f>IF(U157="snížená",N157,0)</f>
        <v>0</v>
      </c>
      <c r="BG157" s="107">
        <f>IF(U157="zákl. přenesená",N157,0)</f>
        <v>0</v>
      </c>
      <c r="BH157" s="107">
        <f>IF(U157="sníž. přenesená",N157,0)</f>
        <v>0</v>
      </c>
      <c r="BI157" s="107">
        <f>IF(U157="nulová",N157,0)</f>
        <v>0</v>
      </c>
      <c r="BJ157" s="7" t="s">
        <v>80</v>
      </c>
      <c r="BK157" s="107">
        <f>ROUND(L157*K157,2)</f>
        <v>0</v>
      </c>
      <c r="BL157" s="7" t="s">
        <v>104</v>
      </c>
      <c r="BM157" s="7" t="s">
        <v>149</v>
      </c>
    </row>
    <row r="158" spans="2:65" s="16" customFormat="1" ht="28.9" customHeight="1">
      <c r="B158" s="62"/>
      <c r="C158" s="108">
        <v>14</v>
      </c>
      <c r="D158" s="108" t="s">
        <v>105</v>
      </c>
      <c r="E158" s="109" t="s">
        <v>151</v>
      </c>
      <c r="F158" s="618" t="s">
        <v>152</v>
      </c>
      <c r="G158" s="619"/>
      <c r="H158" s="619"/>
      <c r="I158" s="619"/>
      <c r="J158" s="110" t="s">
        <v>107</v>
      </c>
      <c r="K158" s="111">
        <v>1</v>
      </c>
      <c r="L158" s="620">
        <v>0</v>
      </c>
      <c r="M158" s="619"/>
      <c r="N158" s="621">
        <f>ROUND(L158*K158,2)</f>
        <v>0</v>
      </c>
      <c r="O158" s="622"/>
      <c r="P158" s="622"/>
      <c r="Q158" s="622"/>
      <c r="R158" s="64"/>
      <c r="T158" s="103" t="s">
        <v>17</v>
      </c>
      <c r="U158" s="104" t="s">
        <v>33</v>
      </c>
      <c r="V158" s="18"/>
      <c r="W158" s="105">
        <f>V158*K158</f>
        <v>0</v>
      </c>
      <c r="X158" s="105">
        <v>0</v>
      </c>
      <c r="Y158" s="105">
        <f>X158*K158</f>
        <v>0</v>
      </c>
      <c r="Z158" s="105">
        <v>0</v>
      </c>
      <c r="AA158" s="106">
        <f>Z158*K158</f>
        <v>0</v>
      </c>
      <c r="AR158" s="7" t="s">
        <v>128</v>
      </c>
      <c r="AT158" s="7" t="s">
        <v>105</v>
      </c>
      <c r="AU158" s="7" t="s">
        <v>9</v>
      </c>
      <c r="AY158" s="7" t="s">
        <v>100</v>
      </c>
      <c r="BE158" s="107">
        <f>IF(U158="základní",N158,0)</f>
        <v>0</v>
      </c>
      <c r="BF158" s="107">
        <f>IF(U158="snížená",N158,0)</f>
        <v>0</v>
      </c>
      <c r="BG158" s="107">
        <f>IF(U158="zákl. přenesená",N158,0)</f>
        <v>0</v>
      </c>
      <c r="BH158" s="107">
        <f>IF(U158="sníž. přenesená",N158,0)</f>
        <v>0</v>
      </c>
      <c r="BI158" s="107">
        <f>IF(U158="nulová",N158,0)</f>
        <v>0</v>
      </c>
      <c r="BJ158" s="7" t="s">
        <v>80</v>
      </c>
      <c r="BK158" s="107">
        <f>ROUND(L158*K158,2)</f>
        <v>0</v>
      </c>
      <c r="BL158" s="7" t="s">
        <v>104</v>
      </c>
      <c r="BM158" s="7" t="s">
        <v>153</v>
      </c>
    </row>
    <row r="159" spans="2:65" s="16" customFormat="1" ht="28.9" customHeight="1">
      <c r="B159" s="62"/>
      <c r="C159" s="108">
        <v>15</v>
      </c>
      <c r="D159" s="108" t="s">
        <v>105</v>
      </c>
      <c r="E159" s="109" t="s">
        <v>155</v>
      </c>
      <c r="F159" s="618" t="s">
        <v>156</v>
      </c>
      <c r="G159" s="619"/>
      <c r="H159" s="619"/>
      <c r="I159" s="619"/>
      <c r="J159" s="110" t="s">
        <v>120</v>
      </c>
      <c r="K159" s="111">
        <v>2.624</v>
      </c>
      <c r="L159" s="620">
        <v>0</v>
      </c>
      <c r="M159" s="619"/>
      <c r="N159" s="621">
        <f>ROUND(L159*K159,2)</f>
        <v>0</v>
      </c>
      <c r="O159" s="622"/>
      <c r="P159" s="622"/>
      <c r="Q159" s="622"/>
      <c r="R159" s="64"/>
      <c r="T159" s="103" t="s">
        <v>17</v>
      </c>
      <c r="U159" s="104" t="s">
        <v>33</v>
      </c>
      <c r="V159" s="18"/>
      <c r="W159" s="105">
        <f>V159*K159</f>
        <v>0</v>
      </c>
      <c r="X159" s="105">
        <v>0</v>
      </c>
      <c r="Y159" s="105">
        <f>X159*K159</f>
        <v>0</v>
      </c>
      <c r="Z159" s="105">
        <v>0</v>
      </c>
      <c r="AA159" s="106">
        <f>Z159*K159</f>
        <v>0</v>
      </c>
      <c r="AR159" s="7" t="s">
        <v>128</v>
      </c>
      <c r="AT159" s="7" t="s">
        <v>105</v>
      </c>
      <c r="AU159" s="7" t="s">
        <v>9</v>
      </c>
      <c r="AY159" s="7" t="s">
        <v>100</v>
      </c>
      <c r="BE159" s="107">
        <f>IF(U159="základní",N159,0)</f>
        <v>0</v>
      </c>
      <c r="BF159" s="107">
        <f>IF(U159="snížená",N159,0)</f>
        <v>0</v>
      </c>
      <c r="BG159" s="107">
        <f>IF(U159="zákl. přenesená",N159,0)</f>
        <v>0</v>
      </c>
      <c r="BH159" s="107">
        <f>IF(U159="sníž. přenesená",N159,0)</f>
        <v>0</v>
      </c>
      <c r="BI159" s="107">
        <f>IF(U159="nulová",N159,0)</f>
        <v>0</v>
      </c>
      <c r="BJ159" s="7" t="s">
        <v>80</v>
      </c>
      <c r="BK159" s="107">
        <f>ROUND(L159*K159,2)</f>
        <v>0</v>
      </c>
      <c r="BL159" s="7" t="s">
        <v>104</v>
      </c>
      <c r="BM159" s="7" t="s">
        <v>157</v>
      </c>
    </row>
    <row r="160" spans="2:63" s="88" customFormat="1" ht="29.85" customHeight="1">
      <c r="B160" s="89"/>
      <c r="C160" s="90"/>
      <c r="D160" s="99" t="s">
        <v>55</v>
      </c>
      <c r="E160" s="99"/>
      <c r="F160" s="99"/>
      <c r="G160" s="99"/>
      <c r="H160" s="99"/>
      <c r="I160" s="99"/>
      <c r="J160" s="99"/>
      <c r="K160" s="99"/>
      <c r="L160" s="99"/>
      <c r="M160" s="99"/>
      <c r="N160" s="653">
        <f>SUM(N161:Q162)</f>
        <v>0</v>
      </c>
      <c r="O160" s="654"/>
      <c r="P160" s="654"/>
      <c r="Q160" s="654"/>
      <c r="R160" s="92"/>
      <c r="T160" s="93"/>
      <c r="U160" s="90"/>
      <c r="V160" s="90"/>
      <c r="W160" s="94">
        <f>SUM(W161:W162)</f>
        <v>0</v>
      </c>
      <c r="X160" s="90"/>
      <c r="Y160" s="94">
        <f>SUM(Y161:Y162)</f>
        <v>0</v>
      </c>
      <c r="Z160" s="90"/>
      <c r="AA160" s="95">
        <f>SUM(AA161:AA162)</f>
        <v>0</v>
      </c>
      <c r="AR160" s="96" t="s">
        <v>80</v>
      </c>
      <c r="AT160" s="97" t="s">
        <v>98</v>
      </c>
      <c r="AU160" s="97" t="s">
        <v>80</v>
      </c>
      <c r="AY160" s="96" t="s">
        <v>100</v>
      </c>
      <c r="BK160" s="98">
        <f>SUM(BK161:BK162)</f>
        <v>0</v>
      </c>
    </row>
    <row r="161" spans="2:65" s="16" customFormat="1" ht="28.9" customHeight="1">
      <c r="B161" s="62"/>
      <c r="C161" s="108">
        <v>16</v>
      </c>
      <c r="D161" s="108" t="s">
        <v>105</v>
      </c>
      <c r="E161" s="109" t="s">
        <v>158</v>
      </c>
      <c r="F161" s="618" t="s">
        <v>159</v>
      </c>
      <c r="G161" s="619"/>
      <c r="H161" s="619"/>
      <c r="I161" s="619"/>
      <c r="J161" s="110" t="s">
        <v>160</v>
      </c>
      <c r="K161" s="111">
        <v>0.07</v>
      </c>
      <c r="L161" s="620">
        <v>0</v>
      </c>
      <c r="M161" s="619"/>
      <c r="N161" s="621">
        <f>ROUND(L161*K161,2)</f>
        <v>0</v>
      </c>
      <c r="O161" s="622"/>
      <c r="P161" s="622"/>
      <c r="Q161" s="622"/>
      <c r="R161" s="64"/>
      <c r="T161" s="103" t="s">
        <v>17</v>
      </c>
      <c r="U161" s="104" t="s">
        <v>33</v>
      </c>
      <c r="V161" s="18"/>
      <c r="W161" s="105">
        <f>V161*K161</f>
        <v>0</v>
      </c>
      <c r="X161" s="105">
        <v>0</v>
      </c>
      <c r="Y161" s="105">
        <f>X161*K161</f>
        <v>0</v>
      </c>
      <c r="Z161" s="105">
        <v>0</v>
      </c>
      <c r="AA161" s="106">
        <f>Z161*K161</f>
        <v>0</v>
      </c>
      <c r="AR161" s="7" t="s">
        <v>128</v>
      </c>
      <c r="AT161" s="7" t="s">
        <v>105</v>
      </c>
      <c r="AU161" s="7" t="s">
        <v>9</v>
      </c>
      <c r="AY161" s="7" t="s">
        <v>100</v>
      </c>
      <c r="BE161" s="107">
        <f>IF(U161="základní",N161,0)</f>
        <v>0</v>
      </c>
      <c r="BF161" s="107">
        <f>IF(U161="snížená",N161,0)</f>
        <v>0</v>
      </c>
      <c r="BG161" s="107">
        <f>IF(U161="zákl. přenesená",N161,0)</f>
        <v>0</v>
      </c>
      <c r="BH161" s="107">
        <f>IF(U161="sníž. přenesená",N161,0)</f>
        <v>0</v>
      </c>
      <c r="BI161" s="107">
        <f>IF(U161="nulová",N161,0)</f>
        <v>0</v>
      </c>
      <c r="BJ161" s="7" t="s">
        <v>80</v>
      </c>
      <c r="BK161" s="107">
        <f>ROUND(L161*K161,2)</f>
        <v>0</v>
      </c>
      <c r="BL161" s="7" t="s">
        <v>104</v>
      </c>
      <c r="BM161" s="7" t="s">
        <v>161</v>
      </c>
    </row>
    <row r="162" spans="2:65" s="16" customFormat="1" ht="40.15" customHeight="1">
      <c r="B162" s="62"/>
      <c r="C162" s="100">
        <v>17</v>
      </c>
      <c r="D162" s="100" t="s">
        <v>101</v>
      </c>
      <c r="E162" s="101" t="s">
        <v>162</v>
      </c>
      <c r="F162" s="660" t="s">
        <v>163</v>
      </c>
      <c r="G162" s="622"/>
      <c r="H162" s="622"/>
      <c r="I162" s="622"/>
      <c r="J162" s="102" t="s">
        <v>164</v>
      </c>
      <c r="K162" s="112">
        <v>56.4</v>
      </c>
      <c r="L162" s="661">
        <v>0</v>
      </c>
      <c r="M162" s="622"/>
      <c r="N162" s="662">
        <f>ROUND(L162*K162,2)</f>
        <v>0</v>
      </c>
      <c r="O162" s="622"/>
      <c r="P162" s="622"/>
      <c r="Q162" s="622"/>
      <c r="R162" s="64"/>
      <c r="T162" s="103" t="s">
        <v>17</v>
      </c>
      <c r="U162" s="104" t="s">
        <v>33</v>
      </c>
      <c r="V162" s="18"/>
      <c r="W162" s="105">
        <f>V162*K162</f>
        <v>0</v>
      </c>
      <c r="X162" s="105">
        <v>0</v>
      </c>
      <c r="Y162" s="105">
        <f>X162*K162</f>
        <v>0</v>
      </c>
      <c r="Z162" s="105">
        <v>0</v>
      </c>
      <c r="AA162" s="106">
        <f>Z162*K162</f>
        <v>0</v>
      </c>
      <c r="AR162" s="7" t="s">
        <v>104</v>
      </c>
      <c r="AT162" s="7" t="s">
        <v>101</v>
      </c>
      <c r="AU162" s="7" t="s">
        <v>9</v>
      </c>
      <c r="AY162" s="7" t="s">
        <v>100</v>
      </c>
      <c r="BE162" s="107">
        <f>IF(U162="základní",N162,0)</f>
        <v>0</v>
      </c>
      <c r="BF162" s="107">
        <f>IF(U162="snížená",N162,0)</f>
        <v>0</v>
      </c>
      <c r="BG162" s="107">
        <f>IF(U162="zákl. přenesená",N162,0)</f>
        <v>0</v>
      </c>
      <c r="BH162" s="107">
        <f>IF(U162="sníž. přenesená",N162,0)</f>
        <v>0</v>
      </c>
      <c r="BI162" s="107">
        <f>IF(U162="nulová",N162,0)</f>
        <v>0</v>
      </c>
      <c r="BJ162" s="7" t="s">
        <v>80</v>
      </c>
      <c r="BK162" s="107">
        <f>ROUND(L162*K162,2)</f>
        <v>0</v>
      </c>
      <c r="BL162" s="7" t="s">
        <v>104</v>
      </c>
      <c r="BM162" s="7" t="s">
        <v>165</v>
      </c>
    </row>
    <row r="163" spans="2:63" s="88" customFormat="1" ht="29.85" customHeight="1">
      <c r="B163" s="89"/>
      <c r="C163" s="90"/>
      <c r="D163" s="99" t="s">
        <v>56</v>
      </c>
      <c r="E163" s="99"/>
      <c r="F163" s="99"/>
      <c r="G163" s="99"/>
      <c r="H163" s="99"/>
      <c r="I163" s="99"/>
      <c r="J163" s="99"/>
      <c r="K163" s="99"/>
      <c r="L163" s="99"/>
      <c r="M163" s="99"/>
      <c r="N163" s="653">
        <f>SUM(N164:Q170)</f>
        <v>0</v>
      </c>
      <c r="O163" s="654"/>
      <c r="P163" s="654"/>
      <c r="Q163" s="654"/>
      <c r="R163" s="92"/>
      <c r="T163" s="93"/>
      <c r="U163" s="90"/>
      <c r="V163" s="90"/>
      <c r="W163" s="94">
        <f>SUM(W164:W170)</f>
        <v>0</v>
      </c>
      <c r="X163" s="90"/>
      <c r="Y163" s="94">
        <f>SUM(Y164:Y170)</f>
        <v>0</v>
      </c>
      <c r="Z163" s="90"/>
      <c r="AA163" s="95">
        <f>SUM(AA164:AA170)</f>
        <v>0</v>
      </c>
      <c r="AR163" s="96" t="s">
        <v>80</v>
      </c>
      <c r="AT163" s="97" t="s">
        <v>98</v>
      </c>
      <c r="AU163" s="97" t="s">
        <v>80</v>
      </c>
      <c r="AY163" s="96" t="s">
        <v>100</v>
      </c>
      <c r="BK163" s="98">
        <f>SUM(BK164:BK170)</f>
        <v>0</v>
      </c>
    </row>
    <row r="164" spans="2:65" s="16" customFormat="1" ht="20.45" customHeight="1">
      <c r="B164" s="62"/>
      <c r="C164" s="108">
        <v>18</v>
      </c>
      <c r="D164" s="108" t="s">
        <v>105</v>
      </c>
      <c r="E164" s="109" t="s">
        <v>166</v>
      </c>
      <c r="F164" s="618" t="s">
        <v>167</v>
      </c>
      <c r="G164" s="619"/>
      <c r="H164" s="619"/>
      <c r="I164" s="619"/>
      <c r="J164" s="110" t="s">
        <v>120</v>
      </c>
      <c r="K164" s="111">
        <v>24.034</v>
      </c>
      <c r="L164" s="620">
        <v>0</v>
      </c>
      <c r="M164" s="619"/>
      <c r="N164" s="621">
        <f aca="true" t="shared" si="15" ref="N164:N170">ROUND(L164*K164,2)</f>
        <v>0</v>
      </c>
      <c r="O164" s="622"/>
      <c r="P164" s="622"/>
      <c r="Q164" s="622"/>
      <c r="R164" s="64"/>
      <c r="T164" s="103" t="s">
        <v>17</v>
      </c>
      <c r="U164" s="104" t="s">
        <v>33</v>
      </c>
      <c r="V164" s="18"/>
      <c r="W164" s="105">
        <f aca="true" t="shared" si="16" ref="W164:W170">V164*K164</f>
        <v>0</v>
      </c>
      <c r="X164" s="105">
        <v>0</v>
      </c>
      <c r="Y164" s="105">
        <f aca="true" t="shared" si="17" ref="Y164:Y170">X164*K164</f>
        <v>0</v>
      </c>
      <c r="Z164" s="105">
        <v>0</v>
      </c>
      <c r="AA164" s="106">
        <f aca="true" t="shared" si="18" ref="AA164:AA170">Z164*K164</f>
        <v>0</v>
      </c>
      <c r="AR164" s="7" t="s">
        <v>128</v>
      </c>
      <c r="AT164" s="7" t="s">
        <v>105</v>
      </c>
      <c r="AU164" s="7" t="s">
        <v>9</v>
      </c>
      <c r="AY164" s="7" t="s">
        <v>100</v>
      </c>
      <c r="BE164" s="107">
        <f aca="true" t="shared" si="19" ref="BE164:BE170">IF(U164="základní",N164,0)</f>
        <v>0</v>
      </c>
      <c r="BF164" s="107">
        <f aca="true" t="shared" si="20" ref="BF164:BF170">IF(U164="snížená",N164,0)</f>
        <v>0</v>
      </c>
      <c r="BG164" s="107">
        <f aca="true" t="shared" si="21" ref="BG164:BG170">IF(U164="zákl. přenesená",N164,0)</f>
        <v>0</v>
      </c>
      <c r="BH164" s="107">
        <f aca="true" t="shared" si="22" ref="BH164:BH170">IF(U164="sníž. přenesená",N164,0)</f>
        <v>0</v>
      </c>
      <c r="BI164" s="107">
        <f aca="true" t="shared" si="23" ref="BI164:BI170">IF(U164="nulová",N164,0)</f>
        <v>0</v>
      </c>
      <c r="BJ164" s="7" t="s">
        <v>80</v>
      </c>
      <c r="BK164" s="107">
        <f aca="true" t="shared" si="24" ref="BK164:BK170">ROUND(L164*K164,2)</f>
        <v>0</v>
      </c>
      <c r="BL164" s="7" t="s">
        <v>104</v>
      </c>
      <c r="BM164" s="7" t="s">
        <v>168</v>
      </c>
    </row>
    <row r="165" spans="2:65" s="16" customFormat="1" ht="28.9" customHeight="1">
      <c r="B165" s="62"/>
      <c r="C165" s="108">
        <v>19</v>
      </c>
      <c r="D165" s="108" t="s">
        <v>105</v>
      </c>
      <c r="E165" s="109" t="s">
        <v>169</v>
      </c>
      <c r="F165" s="618" t="s">
        <v>170</v>
      </c>
      <c r="G165" s="619"/>
      <c r="H165" s="619"/>
      <c r="I165" s="619"/>
      <c r="J165" s="110" t="s">
        <v>120</v>
      </c>
      <c r="K165" s="111">
        <v>7</v>
      </c>
      <c r="L165" s="620">
        <v>0</v>
      </c>
      <c r="M165" s="619"/>
      <c r="N165" s="621">
        <f t="shared" si="15"/>
        <v>0</v>
      </c>
      <c r="O165" s="622"/>
      <c r="P165" s="622"/>
      <c r="Q165" s="622"/>
      <c r="R165" s="64"/>
      <c r="T165" s="103" t="s">
        <v>17</v>
      </c>
      <c r="U165" s="104" t="s">
        <v>33</v>
      </c>
      <c r="V165" s="18"/>
      <c r="W165" s="105">
        <f t="shared" si="16"/>
        <v>0</v>
      </c>
      <c r="X165" s="105">
        <v>0</v>
      </c>
      <c r="Y165" s="105">
        <f t="shared" si="17"/>
        <v>0</v>
      </c>
      <c r="Z165" s="105">
        <v>0</v>
      </c>
      <c r="AA165" s="106">
        <f t="shared" si="18"/>
        <v>0</v>
      </c>
      <c r="AR165" s="7" t="s">
        <v>128</v>
      </c>
      <c r="AT165" s="7" t="s">
        <v>105</v>
      </c>
      <c r="AU165" s="7" t="s">
        <v>9</v>
      </c>
      <c r="AY165" s="7" t="s">
        <v>100</v>
      </c>
      <c r="BE165" s="107">
        <f t="shared" si="19"/>
        <v>0</v>
      </c>
      <c r="BF165" s="107">
        <f t="shared" si="20"/>
        <v>0</v>
      </c>
      <c r="BG165" s="107">
        <f t="shared" si="21"/>
        <v>0</v>
      </c>
      <c r="BH165" s="107">
        <f t="shared" si="22"/>
        <v>0</v>
      </c>
      <c r="BI165" s="107">
        <f t="shared" si="23"/>
        <v>0</v>
      </c>
      <c r="BJ165" s="7" t="s">
        <v>80</v>
      </c>
      <c r="BK165" s="107">
        <f t="shared" si="24"/>
        <v>0</v>
      </c>
      <c r="BL165" s="7" t="s">
        <v>104</v>
      </c>
      <c r="BM165" s="7" t="s">
        <v>171</v>
      </c>
    </row>
    <row r="166" spans="2:65" s="16" customFormat="1" ht="28.9" customHeight="1">
      <c r="B166" s="62"/>
      <c r="C166" s="108">
        <v>20</v>
      </c>
      <c r="D166" s="108" t="s">
        <v>105</v>
      </c>
      <c r="E166" s="109" t="s">
        <v>173</v>
      </c>
      <c r="F166" s="618" t="s">
        <v>174</v>
      </c>
      <c r="G166" s="619"/>
      <c r="H166" s="619"/>
      <c r="I166" s="619"/>
      <c r="J166" s="110" t="s">
        <v>120</v>
      </c>
      <c r="K166" s="111">
        <v>7</v>
      </c>
      <c r="L166" s="620">
        <v>0</v>
      </c>
      <c r="M166" s="619"/>
      <c r="N166" s="621">
        <f t="shared" si="15"/>
        <v>0</v>
      </c>
      <c r="O166" s="622"/>
      <c r="P166" s="622"/>
      <c r="Q166" s="622"/>
      <c r="R166" s="64"/>
      <c r="T166" s="103" t="s">
        <v>17</v>
      </c>
      <c r="U166" s="104" t="s">
        <v>33</v>
      </c>
      <c r="V166" s="18"/>
      <c r="W166" s="105">
        <f t="shared" si="16"/>
        <v>0</v>
      </c>
      <c r="X166" s="105">
        <v>0</v>
      </c>
      <c r="Y166" s="105">
        <f t="shared" si="17"/>
        <v>0</v>
      </c>
      <c r="Z166" s="105">
        <v>0</v>
      </c>
      <c r="AA166" s="106">
        <f t="shared" si="18"/>
        <v>0</v>
      </c>
      <c r="AR166" s="7" t="s">
        <v>128</v>
      </c>
      <c r="AT166" s="7" t="s">
        <v>105</v>
      </c>
      <c r="AU166" s="7" t="s">
        <v>9</v>
      </c>
      <c r="AY166" s="7" t="s">
        <v>100</v>
      </c>
      <c r="BE166" s="107">
        <f t="shared" si="19"/>
        <v>0</v>
      </c>
      <c r="BF166" s="107">
        <f t="shared" si="20"/>
        <v>0</v>
      </c>
      <c r="BG166" s="107">
        <f t="shared" si="21"/>
        <v>0</v>
      </c>
      <c r="BH166" s="107">
        <f t="shared" si="22"/>
        <v>0</v>
      </c>
      <c r="BI166" s="107">
        <f t="shared" si="23"/>
        <v>0</v>
      </c>
      <c r="BJ166" s="7" t="s">
        <v>80</v>
      </c>
      <c r="BK166" s="107">
        <f t="shared" si="24"/>
        <v>0</v>
      </c>
      <c r="BL166" s="7" t="s">
        <v>104</v>
      </c>
      <c r="BM166" s="7" t="s">
        <v>175</v>
      </c>
    </row>
    <row r="167" spans="2:65" s="16" customFormat="1" ht="28.9" customHeight="1">
      <c r="B167" s="62"/>
      <c r="C167" s="108">
        <v>21</v>
      </c>
      <c r="D167" s="108" t="s">
        <v>105</v>
      </c>
      <c r="E167" s="109" t="s">
        <v>176</v>
      </c>
      <c r="F167" s="618" t="s">
        <v>177</v>
      </c>
      <c r="G167" s="619"/>
      <c r="H167" s="619"/>
      <c r="I167" s="619"/>
      <c r="J167" s="110" t="s">
        <v>131</v>
      </c>
      <c r="K167" s="111">
        <v>27.84</v>
      </c>
      <c r="L167" s="620">
        <v>0</v>
      </c>
      <c r="M167" s="619"/>
      <c r="N167" s="621">
        <f t="shared" si="15"/>
        <v>0</v>
      </c>
      <c r="O167" s="622"/>
      <c r="P167" s="622"/>
      <c r="Q167" s="622"/>
      <c r="R167" s="64"/>
      <c r="T167" s="103" t="s">
        <v>17</v>
      </c>
      <c r="U167" s="104" t="s">
        <v>33</v>
      </c>
      <c r="V167" s="18"/>
      <c r="W167" s="105">
        <f t="shared" si="16"/>
        <v>0</v>
      </c>
      <c r="X167" s="105">
        <v>0</v>
      </c>
      <c r="Y167" s="105">
        <f t="shared" si="17"/>
        <v>0</v>
      </c>
      <c r="Z167" s="105">
        <v>0</v>
      </c>
      <c r="AA167" s="106">
        <f t="shared" si="18"/>
        <v>0</v>
      </c>
      <c r="AR167" s="7" t="s">
        <v>128</v>
      </c>
      <c r="AT167" s="7" t="s">
        <v>105</v>
      </c>
      <c r="AU167" s="7" t="s">
        <v>9</v>
      </c>
      <c r="AY167" s="7" t="s">
        <v>100</v>
      </c>
      <c r="BE167" s="107">
        <f t="shared" si="19"/>
        <v>0</v>
      </c>
      <c r="BF167" s="107">
        <f t="shared" si="20"/>
        <v>0</v>
      </c>
      <c r="BG167" s="107">
        <f t="shared" si="21"/>
        <v>0</v>
      </c>
      <c r="BH167" s="107">
        <f t="shared" si="22"/>
        <v>0</v>
      </c>
      <c r="BI167" s="107">
        <f t="shared" si="23"/>
        <v>0</v>
      </c>
      <c r="BJ167" s="7" t="s">
        <v>80</v>
      </c>
      <c r="BK167" s="107">
        <f t="shared" si="24"/>
        <v>0</v>
      </c>
      <c r="BL167" s="7" t="s">
        <v>104</v>
      </c>
      <c r="BM167" s="7" t="s">
        <v>178</v>
      </c>
    </row>
    <row r="168" spans="2:65" s="16" customFormat="1" ht="20.45" customHeight="1">
      <c r="B168" s="62"/>
      <c r="C168" s="108">
        <v>22</v>
      </c>
      <c r="D168" s="108" t="s">
        <v>105</v>
      </c>
      <c r="E168" s="109" t="s">
        <v>179</v>
      </c>
      <c r="F168" s="618" t="s">
        <v>180</v>
      </c>
      <c r="G168" s="619"/>
      <c r="H168" s="619"/>
      <c r="I168" s="619"/>
      <c r="J168" s="110" t="s">
        <v>120</v>
      </c>
      <c r="K168" s="111">
        <v>53.554</v>
      </c>
      <c r="L168" s="620">
        <v>0</v>
      </c>
      <c r="M168" s="619"/>
      <c r="N168" s="621">
        <f t="shared" si="15"/>
        <v>0</v>
      </c>
      <c r="O168" s="622"/>
      <c r="P168" s="622"/>
      <c r="Q168" s="622"/>
      <c r="R168" s="64"/>
      <c r="T168" s="103" t="s">
        <v>17</v>
      </c>
      <c r="U168" s="104" t="s">
        <v>33</v>
      </c>
      <c r="V168" s="18"/>
      <c r="W168" s="105">
        <f t="shared" si="16"/>
        <v>0</v>
      </c>
      <c r="X168" s="105">
        <v>0</v>
      </c>
      <c r="Y168" s="105">
        <f t="shared" si="17"/>
        <v>0</v>
      </c>
      <c r="Z168" s="105">
        <v>0</v>
      </c>
      <c r="AA168" s="106">
        <f t="shared" si="18"/>
        <v>0</v>
      </c>
      <c r="AR168" s="7" t="s">
        <v>128</v>
      </c>
      <c r="AT168" s="7" t="s">
        <v>105</v>
      </c>
      <c r="AU168" s="7" t="s">
        <v>9</v>
      </c>
      <c r="AY168" s="7" t="s">
        <v>100</v>
      </c>
      <c r="BE168" s="107">
        <f t="shared" si="19"/>
        <v>0</v>
      </c>
      <c r="BF168" s="107">
        <f t="shared" si="20"/>
        <v>0</v>
      </c>
      <c r="BG168" s="107">
        <f t="shared" si="21"/>
        <v>0</v>
      </c>
      <c r="BH168" s="107">
        <f t="shared" si="22"/>
        <v>0</v>
      </c>
      <c r="BI168" s="107">
        <f t="shared" si="23"/>
        <v>0</v>
      </c>
      <c r="BJ168" s="7" t="s">
        <v>80</v>
      </c>
      <c r="BK168" s="107">
        <f t="shared" si="24"/>
        <v>0</v>
      </c>
      <c r="BL168" s="7" t="s">
        <v>104</v>
      </c>
      <c r="BM168" s="7" t="s">
        <v>181</v>
      </c>
    </row>
    <row r="169" spans="2:65" s="16" customFormat="1" ht="28.9" customHeight="1">
      <c r="B169" s="62"/>
      <c r="C169" s="108">
        <v>23</v>
      </c>
      <c r="D169" s="108" t="s">
        <v>105</v>
      </c>
      <c r="E169" s="109" t="s">
        <v>182</v>
      </c>
      <c r="F169" s="618" t="s">
        <v>183</v>
      </c>
      <c r="G169" s="619"/>
      <c r="H169" s="619"/>
      <c r="I169" s="619"/>
      <c r="J169" s="110" t="s">
        <v>120</v>
      </c>
      <c r="K169" s="111">
        <v>86.189</v>
      </c>
      <c r="L169" s="620">
        <v>0</v>
      </c>
      <c r="M169" s="619"/>
      <c r="N169" s="621">
        <f t="shared" si="15"/>
        <v>0</v>
      </c>
      <c r="O169" s="622"/>
      <c r="P169" s="622"/>
      <c r="Q169" s="622"/>
      <c r="R169" s="64"/>
      <c r="T169" s="103" t="s">
        <v>17</v>
      </c>
      <c r="U169" s="104" t="s">
        <v>33</v>
      </c>
      <c r="V169" s="18"/>
      <c r="W169" s="105">
        <f t="shared" si="16"/>
        <v>0</v>
      </c>
      <c r="X169" s="105">
        <v>0</v>
      </c>
      <c r="Y169" s="105">
        <f t="shared" si="17"/>
        <v>0</v>
      </c>
      <c r="Z169" s="105">
        <v>0</v>
      </c>
      <c r="AA169" s="106">
        <f t="shared" si="18"/>
        <v>0</v>
      </c>
      <c r="AR169" s="7" t="s">
        <v>128</v>
      </c>
      <c r="AT169" s="7" t="s">
        <v>105</v>
      </c>
      <c r="AU169" s="7" t="s">
        <v>9</v>
      </c>
      <c r="AY169" s="7" t="s">
        <v>100</v>
      </c>
      <c r="BE169" s="107">
        <f t="shared" si="19"/>
        <v>0</v>
      </c>
      <c r="BF169" s="107">
        <f t="shared" si="20"/>
        <v>0</v>
      </c>
      <c r="BG169" s="107">
        <f t="shared" si="21"/>
        <v>0</v>
      </c>
      <c r="BH169" s="107">
        <f t="shared" si="22"/>
        <v>0</v>
      </c>
      <c r="BI169" s="107">
        <f t="shared" si="23"/>
        <v>0</v>
      </c>
      <c r="BJ169" s="7" t="s">
        <v>80</v>
      </c>
      <c r="BK169" s="107">
        <f t="shared" si="24"/>
        <v>0</v>
      </c>
      <c r="BL169" s="7" t="s">
        <v>104</v>
      </c>
      <c r="BM169" s="7" t="s">
        <v>184</v>
      </c>
    </row>
    <row r="170" spans="2:65" s="16" customFormat="1" ht="20.45" customHeight="1">
      <c r="B170" s="62"/>
      <c r="C170" s="108">
        <v>24</v>
      </c>
      <c r="D170" s="108" t="s">
        <v>105</v>
      </c>
      <c r="E170" s="109" t="s">
        <v>185</v>
      </c>
      <c r="F170" s="618" t="s">
        <v>186</v>
      </c>
      <c r="G170" s="619"/>
      <c r="H170" s="619"/>
      <c r="I170" s="619"/>
      <c r="J170" s="110" t="s">
        <v>120</v>
      </c>
      <c r="K170" s="111">
        <v>86.189</v>
      </c>
      <c r="L170" s="620">
        <v>0</v>
      </c>
      <c r="M170" s="619"/>
      <c r="N170" s="621">
        <f t="shared" si="15"/>
        <v>0</v>
      </c>
      <c r="O170" s="622"/>
      <c r="P170" s="622"/>
      <c r="Q170" s="622"/>
      <c r="R170" s="64"/>
      <c r="T170" s="103" t="s">
        <v>17</v>
      </c>
      <c r="U170" s="104" t="s">
        <v>33</v>
      </c>
      <c r="V170" s="18"/>
      <c r="W170" s="105">
        <f t="shared" si="16"/>
        <v>0</v>
      </c>
      <c r="X170" s="105">
        <v>0</v>
      </c>
      <c r="Y170" s="105">
        <f t="shared" si="17"/>
        <v>0</v>
      </c>
      <c r="Z170" s="105">
        <v>0</v>
      </c>
      <c r="AA170" s="106">
        <f t="shared" si="18"/>
        <v>0</v>
      </c>
      <c r="AR170" s="7" t="s">
        <v>128</v>
      </c>
      <c r="AT170" s="7" t="s">
        <v>105</v>
      </c>
      <c r="AU170" s="7" t="s">
        <v>9</v>
      </c>
      <c r="AY170" s="7" t="s">
        <v>100</v>
      </c>
      <c r="BE170" s="107">
        <f t="shared" si="19"/>
        <v>0</v>
      </c>
      <c r="BF170" s="107">
        <f t="shared" si="20"/>
        <v>0</v>
      </c>
      <c r="BG170" s="107">
        <f t="shared" si="21"/>
        <v>0</v>
      </c>
      <c r="BH170" s="107">
        <f t="shared" si="22"/>
        <v>0</v>
      </c>
      <c r="BI170" s="107">
        <f t="shared" si="23"/>
        <v>0</v>
      </c>
      <c r="BJ170" s="7" t="s">
        <v>80</v>
      </c>
      <c r="BK170" s="107">
        <f t="shared" si="24"/>
        <v>0</v>
      </c>
      <c r="BL170" s="7" t="s">
        <v>104</v>
      </c>
      <c r="BM170" s="7" t="s">
        <v>187</v>
      </c>
    </row>
    <row r="171" spans="2:63" s="88" customFormat="1" ht="29.85" customHeight="1">
      <c r="B171" s="89"/>
      <c r="C171" s="90"/>
      <c r="D171" s="99" t="s">
        <v>57</v>
      </c>
      <c r="E171" s="99"/>
      <c r="F171" s="99"/>
      <c r="G171" s="99"/>
      <c r="H171" s="99"/>
      <c r="I171" s="99"/>
      <c r="J171" s="99"/>
      <c r="K171" s="99"/>
      <c r="L171" s="99"/>
      <c r="M171" s="99"/>
      <c r="N171" s="653">
        <f>SUM(N172:Q175)</f>
        <v>0</v>
      </c>
      <c r="O171" s="654"/>
      <c r="P171" s="654"/>
      <c r="Q171" s="654"/>
      <c r="R171" s="92"/>
      <c r="T171" s="93"/>
      <c r="U171" s="90"/>
      <c r="V171" s="90"/>
      <c r="W171" s="94">
        <f>SUM(W172:W175)</f>
        <v>0</v>
      </c>
      <c r="X171" s="90"/>
      <c r="Y171" s="94">
        <f>SUM(Y172:Y175)</f>
        <v>2.228544</v>
      </c>
      <c r="Z171" s="90"/>
      <c r="AA171" s="95">
        <f>SUM(AA172:AA175)</f>
        <v>0</v>
      </c>
      <c r="AR171" s="96" t="s">
        <v>80</v>
      </c>
      <c r="AT171" s="97" t="s">
        <v>98</v>
      </c>
      <c r="AU171" s="97" t="s">
        <v>80</v>
      </c>
      <c r="AY171" s="96" t="s">
        <v>100</v>
      </c>
      <c r="BK171" s="98">
        <f>SUM(BK172:BK175)</f>
        <v>0</v>
      </c>
    </row>
    <row r="172" spans="2:65" s="16" customFormat="1" ht="28.9" customHeight="1">
      <c r="B172" s="62"/>
      <c r="C172" s="100">
        <v>25</v>
      </c>
      <c r="D172" s="100" t="s">
        <v>101</v>
      </c>
      <c r="E172" s="101" t="s">
        <v>188</v>
      </c>
      <c r="F172" s="660" t="s">
        <v>189</v>
      </c>
      <c r="G172" s="622"/>
      <c r="H172" s="622"/>
      <c r="I172" s="622"/>
      <c r="J172" s="102" t="s">
        <v>120</v>
      </c>
      <c r="K172" s="112">
        <v>21.2</v>
      </c>
      <c r="L172" s="661">
        <v>0</v>
      </c>
      <c r="M172" s="622"/>
      <c r="N172" s="662">
        <f>ROUND(L172*K172,2)</f>
        <v>0</v>
      </c>
      <c r="O172" s="622"/>
      <c r="P172" s="622"/>
      <c r="Q172" s="622"/>
      <c r="R172" s="64"/>
      <c r="T172" s="103" t="s">
        <v>17</v>
      </c>
      <c r="U172" s="104" t="s">
        <v>33</v>
      </c>
      <c r="V172" s="18"/>
      <c r="W172" s="105">
        <f>V172*K172</f>
        <v>0</v>
      </c>
      <c r="X172" s="105">
        <v>0.105</v>
      </c>
      <c r="Y172" s="105">
        <f>X172*K172</f>
        <v>2.226</v>
      </c>
      <c r="Z172" s="105">
        <v>0</v>
      </c>
      <c r="AA172" s="106">
        <f>Z172*K172</f>
        <v>0</v>
      </c>
      <c r="AR172" s="7" t="s">
        <v>104</v>
      </c>
      <c r="AT172" s="7" t="s">
        <v>101</v>
      </c>
      <c r="AU172" s="7" t="s">
        <v>9</v>
      </c>
      <c r="AY172" s="7" t="s">
        <v>100</v>
      </c>
      <c r="BE172" s="107">
        <f>IF(U172="základní",N172,0)</f>
        <v>0</v>
      </c>
      <c r="BF172" s="107">
        <f>IF(U172="snížená",N172,0)</f>
        <v>0</v>
      </c>
      <c r="BG172" s="107">
        <f>IF(U172="zákl. přenesená",N172,0)</f>
        <v>0</v>
      </c>
      <c r="BH172" s="107">
        <f>IF(U172="sníž. přenesená",N172,0)</f>
        <v>0</v>
      </c>
      <c r="BI172" s="107">
        <f>IF(U172="nulová",N172,0)</f>
        <v>0</v>
      </c>
      <c r="BJ172" s="7" t="s">
        <v>80</v>
      </c>
      <c r="BK172" s="107">
        <f>ROUND(L172*K172,2)</f>
        <v>0</v>
      </c>
      <c r="BL172" s="7" t="s">
        <v>104</v>
      </c>
      <c r="BM172" s="7" t="s">
        <v>190</v>
      </c>
    </row>
    <row r="173" spans="2:65" s="16" customFormat="1" ht="20.45" customHeight="1">
      <c r="B173" s="62"/>
      <c r="C173" s="100">
        <v>26</v>
      </c>
      <c r="D173" s="100" t="s">
        <v>101</v>
      </c>
      <c r="E173" s="101" t="s">
        <v>191</v>
      </c>
      <c r="F173" s="660" t="s">
        <v>192</v>
      </c>
      <c r="G173" s="622"/>
      <c r="H173" s="622"/>
      <c r="I173" s="622"/>
      <c r="J173" s="102" t="s">
        <v>120</v>
      </c>
      <c r="K173" s="112">
        <v>21.2</v>
      </c>
      <c r="L173" s="661">
        <v>0</v>
      </c>
      <c r="M173" s="622"/>
      <c r="N173" s="662">
        <f>ROUND(L173*K173,2)</f>
        <v>0</v>
      </c>
      <c r="O173" s="622"/>
      <c r="P173" s="622"/>
      <c r="Q173" s="622"/>
      <c r="R173" s="64"/>
      <c r="T173" s="103" t="s">
        <v>17</v>
      </c>
      <c r="U173" s="104" t="s">
        <v>33</v>
      </c>
      <c r="V173" s="18"/>
      <c r="W173" s="105">
        <f>V173*K173</f>
        <v>0</v>
      </c>
      <c r="X173" s="105">
        <v>0</v>
      </c>
      <c r="Y173" s="105">
        <f>X173*K173</f>
        <v>0</v>
      </c>
      <c r="Z173" s="105">
        <v>0</v>
      </c>
      <c r="AA173" s="106">
        <f>Z173*K173</f>
        <v>0</v>
      </c>
      <c r="AR173" s="7" t="s">
        <v>104</v>
      </c>
      <c r="AT173" s="7" t="s">
        <v>101</v>
      </c>
      <c r="AU173" s="7" t="s">
        <v>9</v>
      </c>
      <c r="AY173" s="7" t="s">
        <v>100</v>
      </c>
      <c r="BE173" s="107">
        <f>IF(U173="základní",N173,0)</f>
        <v>0</v>
      </c>
      <c r="BF173" s="107">
        <f>IF(U173="snížená",N173,0)</f>
        <v>0</v>
      </c>
      <c r="BG173" s="107">
        <f>IF(U173="zákl. přenesená",N173,0)</f>
        <v>0</v>
      </c>
      <c r="BH173" s="107">
        <f>IF(U173="sníž. přenesená",N173,0)</f>
        <v>0</v>
      </c>
      <c r="BI173" s="107">
        <f>IF(U173="nulová",N173,0)</f>
        <v>0</v>
      </c>
      <c r="BJ173" s="7" t="s">
        <v>80</v>
      </c>
      <c r="BK173" s="107">
        <f>ROUND(L173*K173,2)</f>
        <v>0</v>
      </c>
      <c r="BL173" s="7" t="s">
        <v>104</v>
      </c>
      <c r="BM173" s="7" t="s">
        <v>193</v>
      </c>
    </row>
    <row r="174" spans="2:65" s="16" customFormat="1" ht="28.9" customHeight="1">
      <c r="B174" s="62"/>
      <c r="C174" s="100">
        <v>27</v>
      </c>
      <c r="D174" s="108" t="s">
        <v>105</v>
      </c>
      <c r="E174" s="109" t="s">
        <v>194</v>
      </c>
      <c r="F174" s="618" t="s">
        <v>195</v>
      </c>
      <c r="G174" s="619"/>
      <c r="H174" s="619"/>
      <c r="I174" s="619"/>
      <c r="J174" s="110" t="s">
        <v>120</v>
      </c>
      <c r="K174" s="111">
        <v>21.2</v>
      </c>
      <c r="L174" s="620">
        <v>0</v>
      </c>
      <c r="M174" s="619"/>
      <c r="N174" s="621">
        <f>ROUND(L174*K174,2)</f>
        <v>0</v>
      </c>
      <c r="O174" s="622"/>
      <c r="P174" s="622"/>
      <c r="Q174" s="622"/>
      <c r="R174" s="64"/>
      <c r="T174" s="103" t="s">
        <v>17</v>
      </c>
      <c r="U174" s="104" t="s">
        <v>33</v>
      </c>
      <c r="V174" s="18"/>
      <c r="W174" s="105">
        <f>V174*K174</f>
        <v>0</v>
      </c>
      <c r="X174" s="105">
        <v>0</v>
      </c>
      <c r="Y174" s="105">
        <f>X174*K174</f>
        <v>0</v>
      </c>
      <c r="Z174" s="105">
        <v>0</v>
      </c>
      <c r="AA174" s="106">
        <f>Z174*K174</f>
        <v>0</v>
      </c>
      <c r="AR174" s="7" t="s">
        <v>128</v>
      </c>
      <c r="AT174" s="7" t="s">
        <v>105</v>
      </c>
      <c r="AU174" s="7" t="s">
        <v>9</v>
      </c>
      <c r="AY174" s="7" t="s">
        <v>100</v>
      </c>
      <c r="BE174" s="107">
        <f>IF(U174="základní",N174,0)</f>
        <v>0</v>
      </c>
      <c r="BF174" s="107">
        <f>IF(U174="snížená",N174,0)</f>
        <v>0</v>
      </c>
      <c r="BG174" s="107">
        <f>IF(U174="zákl. přenesená",N174,0)</f>
        <v>0</v>
      </c>
      <c r="BH174" s="107">
        <f>IF(U174="sníž. přenesená",N174,0)</f>
        <v>0</v>
      </c>
      <c r="BI174" s="107">
        <f>IF(U174="nulová",N174,0)</f>
        <v>0</v>
      </c>
      <c r="BJ174" s="7" t="s">
        <v>80</v>
      </c>
      <c r="BK174" s="107">
        <f>ROUND(L174*K174,2)</f>
        <v>0</v>
      </c>
      <c r="BL174" s="7" t="s">
        <v>104</v>
      </c>
      <c r="BM174" s="7" t="s">
        <v>196</v>
      </c>
    </row>
    <row r="175" spans="2:65" s="16" customFormat="1" ht="20.45" customHeight="1">
      <c r="B175" s="62"/>
      <c r="C175" s="100">
        <v>28</v>
      </c>
      <c r="D175" s="100" t="s">
        <v>101</v>
      </c>
      <c r="E175" s="101" t="s">
        <v>197</v>
      </c>
      <c r="F175" s="660" t="s">
        <v>198</v>
      </c>
      <c r="G175" s="622"/>
      <c r="H175" s="622"/>
      <c r="I175" s="622"/>
      <c r="J175" s="102" t="s">
        <v>120</v>
      </c>
      <c r="K175" s="112">
        <v>21.2</v>
      </c>
      <c r="L175" s="661">
        <v>0</v>
      </c>
      <c r="M175" s="622"/>
      <c r="N175" s="662">
        <f>ROUND(L175*K175,2)</f>
        <v>0</v>
      </c>
      <c r="O175" s="622"/>
      <c r="P175" s="622"/>
      <c r="Q175" s="622"/>
      <c r="R175" s="64"/>
      <c r="T175" s="103" t="s">
        <v>17</v>
      </c>
      <c r="U175" s="104" t="s">
        <v>33</v>
      </c>
      <c r="V175" s="18"/>
      <c r="W175" s="105">
        <f>V175*K175</f>
        <v>0</v>
      </c>
      <c r="X175" s="105">
        <v>0.00012</v>
      </c>
      <c r="Y175" s="105">
        <f>X175*K175</f>
        <v>0.002544</v>
      </c>
      <c r="Z175" s="105">
        <v>0</v>
      </c>
      <c r="AA175" s="106">
        <f>Z175*K175</f>
        <v>0</v>
      </c>
      <c r="AR175" s="7" t="s">
        <v>104</v>
      </c>
      <c r="AT175" s="7" t="s">
        <v>101</v>
      </c>
      <c r="AU175" s="7" t="s">
        <v>9</v>
      </c>
      <c r="AY175" s="7" t="s">
        <v>100</v>
      </c>
      <c r="BE175" s="107">
        <f>IF(U175="základní",N175,0)</f>
        <v>0</v>
      </c>
      <c r="BF175" s="107">
        <f>IF(U175="snížená",N175,0)</f>
        <v>0</v>
      </c>
      <c r="BG175" s="107">
        <f>IF(U175="zákl. přenesená",N175,0)</f>
        <v>0</v>
      </c>
      <c r="BH175" s="107">
        <f>IF(U175="sníž. přenesená",N175,0)</f>
        <v>0</v>
      </c>
      <c r="BI175" s="107">
        <f>IF(U175="nulová",N175,0)</f>
        <v>0</v>
      </c>
      <c r="BJ175" s="7" t="s">
        <v>80</v>
      </c>
      <c r="BK175" s="107">
        <f>ROUND(L175*K175,2)</f>
        <v>0</v>
      </c>
      <c r="BL175" s="7" t="s">
        <v>104</v>
      </c>
      <c r="BM175" s="7" t="s">
        <v>199</v>
      </c>
    </row>
    <row r="176" spans="2:63" s="88" customFormat="1" ht="29.85" customHeight="1">
      <c r="B176" s="89"/>
      <c r="C176" s="90"/>
      <c r="D176" s="99" t="s">
        <v>58</v>
      </c>
      <c r="E176" s="99"/>
      <c r="F176" s="99"/>
      <c r="G176" s="99"/>
      <c r="H176" s="99"/>
      <c r="I176" s="99"/>
      <c r="J176" s="99"/>
      <c r="K176" s="99"/>
      <c r="L176" s="99"/>
      <c r="M176" s="99"/>
      <c r="N176" s="653">
        <f>SUM(N177:Q178)</f>
        <v>0</v>
      </c>
      <c r="O176" s="654"/>
      <c r="P176" s="654"/>
      <c r="Q176" s="654"/>
      <c r="R176" s="92"/>
      <c r="T176" s="93"/>
      <c r="U176" s="90"/>
      <c r="V176" s="90"/>
      <c r="W176" s="94">
        <f>SUM(W177:W178)</f>
        <v>0</v>
      </c>
      <c r="X176" s="90"/>
      <c r="Y176" s="94">
        <f>SUM(Y177:Y178)</f>
        <v>0</v>
      </c>
      <c r="Z176" s="90"/>
      <c r="AA176" s="95">
        <f>SUM(AA177:AA178)</f>
        <v>0</v>
      </c>
      <c r="AR176" s="96" t="s">
        <v>80</v>
      </c>
      <c r="AT176" s="97" t="s">
        <v>98</v>
      </c>
      <c r="AU176" s="97" t="s">
        <v>80</v>
      </c>
      <c r="AY176" s="96" t="s">
        <v>100</v>
      </c>
      <c r="BK176" s="98">
        <f>SUM(BK177:BK178)</f>
        <v>0</v>
      </c>
    </row>
    <row r="177" spans="2:65" s="16" customFormat="1" ht="28.9" customHeight="1">
      <c r="B177" s="62"/>
      <c r="C177" s="108">
        <v>29</v>
      </c>
      <c r="D177" s="108" t="s">
        <v>105</v>
      </c>
      <c r="E177" s="109" t="s">
        <v>200</v>
      </c>
      <c r="F177" s="618" t="s">
        <v>201</v>
      </c>
      <c r="G177" s="619"/>
      <c r="H177" s="619"/>
      <c r="I177" s="619"/>
      <c r="J177" s="110" t="s">
        <v>107</v>
      </c>
      <c r="K177" s="111">
        <v>2</v>
      </c>
      <c r="L177" s="620">
        <v>0</v>
      </c>
      <c r="M177" s="619"/>
      <c r="N177" s="621">
        <f>ROUND(L177*K177,2)</f>
        <v>0</v>
      </c>
      <c r="O177" s="622"/>
      <c r="P177" s="622"/>
      <c r="Q177" s="622"/>
      <c r="R177" s="64"/>
      <c r="T177" s="103" t="s">
        <v>17</v>
      </c>
      <c r="U177" s="104" t="s">
        <v>33</v>
      </c>
      <c r="V177" s="18"/>
      <c r="W177" s="105">
        <f>V177*K177</f>
        <v>0</v>
      </c>
      <c r="X177" s="105">
        <v>0</v>
      </c>
      <c r="Y177" s="105">
        <f>X177*K177</f>
        <v>0</v>
      </c>
      <c r="Z177" s="105">
        <v>0</v>
      </c>
      <c r="AA177" s="106">
        <f>Z177*K177</f>
        <v>0</v>
      </c>
      <c r="AR177" s="7" t="s">
        <v>128</v>
      </c>
      <c r="AT177" s="7" t="s">
        <v>105</v>
      </c>
      <c r="AU177" s="7" t="s">
        <v>9</v>
      </c>
      <c r="AY177" s="7" t="s">
        <v>100</v>
      </c>
      <c r="BE177" s="107">
        <f>IF(U177="základní",N177,0)</f>
        <v>0</v>
      </c>
      <c r="BF177" s="107">
        <f>IF(U177="snížená",N177,0)</f>
        <v>0</v>
      </c>
      <c r="BG177" s="107">
        <f>IF(U177="zákl. přenesená",N177,0)</f>
        <v>0</v>
      </c>
      <c r="BH177" s="107">
        <f>IF(U177="sníž. přenesená",N177,0)</f>
        <v>0</v>
      </c>
      <c r="BI177" s="107">
        <f>IF(U177="nulová",N177,0)</f>
        <v>0</v>
      </c>
      <c r="BJ177" s="7" t="s">
        <v>80</v>
      </c>
      <c r="BK177" s="107">
        <f>ROUND(L177*K177,2)</f>
        <v>0</v>
      </c>
      <c r="BL177" s="7" t="s">
        <v>104</v>
      </c>
      <c r="BM177" s="7" t="s">
        <v>202</v>
      </c>
    </row>
    <row r="178" spans="2:65" s="16" customFormat="1" ht="28.9" customHeight="1">
      <c r="B178" s="62"/>
      <c r="C178" s="108">
        <v>30</v>
      </c>
      <c r="D178" s="108" t="s">
        <v>105</v>
      </c>
      <c r="E178" s="109" t="s">
        <v>203</v>
      </c>
      <c r="F178" s="618" t="s">
        <v>204</v>
      </c>
      <c r="G178" s="619"/>
      <c r="H178" s="619"/>
      <c r="I178" s="619"/>
      <c r="J178" s="110" t="s">
        <v>107</v>
      </c>
      <c r="K178" s="111">
        <v>7</v>
      </c>
      <c r="L178" s="620">
        <v>0</v>
      </c>
      <c r="M178" s="619"/>
      <c r="N178" s="621">
        <f>ROUND(L178*K178,2)</f>
        <v>0</v>
      </c>
      <c r="O178" s="622"/>
      <c r="P178" s="622"/>
      <c r="Q178" s="622"/>
      <c r="R178" s="64"/>
      <c r="T178" s="103" t="s">
        <v>17</v>
      </c>
      <c r="U178" s="104" t="s">
        <v>33</v>
      </c>
      <c r="V178" s="18"/>
      <c r="W178" s="105">
        <f>V178*K178</f>
        <v>0</v>
      </c>
      <c r="X178" s="105">
        <v>0</v>
      </c>
      <c r="Y178" s="105">
        <f>X178*K178</f>
        <v>0</v>
      </c>
      <c r="Z178" s="105">
        <v>0</v>
      </c>
      <c r="AA178" s="106">
        <f>Z178*K178</f>
        <v>0</v>
      </c>
      <c r="AR178" s="7" t="s">
        <v>128</v>
      </c>
      <c r="AT178" s="7" t="s">
        <v>105</v>
      </c>
      <c r="AU178" s="7" t="s">
        <v>9</v>
      </c>
      <c r="AY178" s="7" t="s">
        <v>100</v>
      </c>
      <c r="BE178" s="107">
        <f>IF(U178="základní",N178,0)</f>
        <v>0</v>
      </c>
      <c r="BF178" s="107">
        <f>IF(U178="snížená",N178,0)</f>
        <v>0</v>
      </c>
      <c r="BG178" s="107">
        <f>IF(U178="zákl. přenesená",N178,0)</f>
        <v>0</v>
      </c>
      <c r="BH178" s="107">
        <f>IF(U178="sníž. přenesená",N178,0)</f>
        <v>0</v>
      </c>
      <c r="BI178" s="107">
        <f>IF(U178="nulová",N178,0)</f>
        <v>0</v>
      </c>
      <c r="BJ178" s="7" t="s">
        <v>80</v>
      </c>
      <c r="BK178" s="107">
        <f>ROUND(L178*K178,2)</f>
        <v>0</v>
      </c>
      <c r="BL178" s="7" t="s">
        <v>104</v>
      </c>
      <c r="BM178" s="7" t="s">
        <v>205</v>
      </c>
    </row>
    <row r="179" spans="2:63" s="88" customFormat="1" ht="29.85" customHeight="1">
      <c r="B179" s="89"/>
      <c r="C179" s="90"/>
      <c r="D179" s="99" t="s">
        <v>59</v>
      </c>
      <c r="E179" s="99"/>
      <c r="F179" s="99"/>
      <c r="G179" s="99"/>
      <c r="H179" s="99"/>
      <c r="I179" s="99"/>
      <c r="J179" s="99"/>
      <c r="K179" s="99"/>
      <c r="L179" s="99"/>
      <c r="M179" s="99"/>
      <c r="N179" s="653">
        <f>N180</f>
        <v>0</v>
      </c>
      <c r="O179" s="654"/>
      <c r="P179" s="654"/>
      <c r="Q179" s="654"/>
      <c r="R179" s="92"/>
      <c r="T179" s="93"/>
      <c r="U179" s="90"/>
      <c r="V179" s="90"/>
      <c r="W179" s="94">
        <f>W180</f>
        <v>0</v>
      </c>
      <c r="X179" s="90"/>
      <c r="Y179" s="94">
        <f>Y180</f>
        <v>0</v>
      </c>
      <c r="Z179" s="90"/>
      <c r="AA179" s="95">
        <f>AA180</f>
        <v>0</v>
      </c>
      <c r="AR179" s="96" t="s">
        <v>80</v>
      </c>
      <c r="AT179" s="97" t="s">
        <v>98</v>
      </c>
      <c r="AU179" s="97" t="s">
        <v>80</v>
      </c>
      <c r="AY179" s="96" t="s">
        <v>100</v>
      </c>
      <c r="BK179" s="98">
        <f>BK180</f>
        <v>0</v>
      </c>
    </row>
    <row r="180" spans="2:65" s="16" customFormat="1" ht="20.45" customHeight="1">
      <c r="B180" s="62"/>
      <c r="C180" s="108">
        <v>31</v>
      </c>
      <c r="D180" s="108" t="s">
        <v>105</v>
      </c>
      <c r="E180" s="109" t="s">
        <v>207</v>
      </c>
      <c r="F180" s="618" t="s">
        <v>208</v>
      </c>
      <c r="G180" s="619"/>
      <c r="H180" s="619"/>
      <c r="I180" s="619"/>
      <c r="J180" s="110" t="s">
        <v>120</v>
      </c>
      <c r="K180" s="111">
        <v>14.2</v>
      </c>
      <c r="L180" s="620">
        <v>0</v>
      </c>
      <c r="M180" s="619"/>
      <c r="N180" s="621">
        <f>ROUND(L180*K180,2)</f>
        <v>0</v>
      </c>
      <c r="O180" s="622"/>
      <c r="P180" s="622"/>
      <c r="Q180" s="622"/>
      <c r="R180" s="64"/>
      <c r="T180" s="103" t="s">
        <v>17</v>
      </c>
      <c r="U180" s="104" t="s">
        <v>33</v>
      </c>
      <c r="V180" s="18"/>
      <c r="W180" s="105">
        <f>V180*K180</f>
        <v>0</v>
      </c>
      <c r="X180" s="105">
        <v>0</v>
      </c>
      <c r="Y180" s="105">
        <f>X180*K180</f>
        <v>0</v>
      </c>
      <c r="Z180" s="105">
        <v>0</v>
      </c>
      <c r="AA180" s="106">
        <f>Z180*K180</f>
        <v>0</v>
      </c>
      <c r="AR180" s="7" t="s">
        <v>128</v>
      </c>
      <c r="AT180" s="7" t="s">
        <v>105</v>
      </c>
      <c r="AU180" s="7" t="s">
        <v>9</v>
      </c>
      <c r="AY180" s="7" t="s">
        <v>100</v>
      </c>
      <c r="BE180" s="107">
        <f>IF(U180="základní",N180,0)</f>
        <v>0</v>
      </c>
      <c r="BF180" s="107">
        <f>IF(U180="snížená",N180,0)</f>
        <v>0</v>
      </c>
      <c r="BG180" s="107">
        <f>IF(U180="zákl. přenesená",N180,0)</f>
        <v>0</v>
      </c>
      <c r="BH180" s="107">
        <f>IF(U180="sníž. přenesená",N180,0)</f>
        <v>0</v>
      </c>
      <c r="BI180" s="107">
        <f>IF(U180="nulová",N180,0)</f>
        <v>0</v>
      </c>
      <c r="BJ180" s="7" t="s">
        <v>80</v>
      </c>
      <c r="BK180" s="107">
        <f>ROUND(L180*K180,2)</f>
        <v>0</v>
      </c>
      <c r="BL180" s="7" t="s">
        <v>104</v>
      </c>
      <c r="BM180" s="7" t="s">
        <v>209</v>
      </c>
    </row>
    <row r="181" spans="2:63" s="88" customFormat="1" ht="29.85" customHeight="1">
      <c r="B181" s="89"/>
      <c r="C181" s="90"/>
      <c r="D181" s="99" t="s">
        <v>60</v>
      </c>
      <c r="E181" s="99"/>
      <c r="F181" s="99"/>
      <c r="G181" s="99"/>
      <c r="H181" s="99"/>
      <c r="I181" s="99"/>
      <c r="J181" s="99"/>
      <c r="K181" s="99"/>
      <c r="L181" s="99"/>
      <c r="M181" s="99"/>
      <c r="N181" s="653">
        <f>N182</f>
        <v>0</v>
      </c>
      <c r="O181" s="654"/>
      <c r="P181" s="654"/>
      <c r="Q181" s="654"/>
      <c r="R181" s="92"/>
      <c r="T181" s="93"/>
      <c r="U181" s="90"/>
      <c r="V181" s="90"/>
      <c r="W181" s="94">
        <f>W182</f>
        <v>0</v>
      </c>
      <c r="X181" s="90"/>
      <c r="Y181" s="94">
        <f>Y182</f>
        <v>0</v>
      </c>
      <c r="Z181" s="90"/>
      <c r="AA181" s="95">
        <f>AA182</f>
        <v>0</v>
      </c>
      <c r="AR181" s="96" t="s">
        <v>80</v>
      </c>
      <c r="AT181" s="97" t="s">
        <v>98</v>
      </c>
      <c r="AU181" s="97" t="s">
        <v>80</v>
      </c>
      <c r="AY181" s="96" t="s">
        <v>100</v>
      </c>
      <c r="BK181" s="98">
        <f>BK182</f>
        <v>0</v>
      </c>
    </row>
    <row r="182" spans="2:65" s="16" customFormat="1" ht="20.45" customHeight="1">
      <c r="B182" s="62"/>
      <c r="C182" s="108">
        <v>32</v>
      </c>
      <c r="D182" s="108" t="s">
        <v>105</v>
      </c>
      <c r="E182" s="109" t="s">
        <v>210</v>
      </c>
      <c r="F182" s="618" t="s">
        <v>211</v>
      </c>
      <c r="G182" s="619"/>
      <c r="H182" s="619"/>
      <c r="I182" s="619"/>
      <c r="J182" s="110" t="s">
        <v>120</v>
      </c>
      <c r="K182" s="111">
        <v>33.66</v>
      </c>
      <c r="L182" s="620">
        <v>0</v>
      </c>
      <c r="M182" s="619"/>
      <c r="N182" s="621">
        <f>ROUND(L182*K182,2)</f>
        <v>0</v>
      </c>
      <c r="O182" s="622"/>
      <c r="P182" s="622"/>
      <c r="Q182" s="622"/>
      <c r="R182" s="64"/>
      <c r="T182" s="103" t="s">
        <v>17</v>
      </c>
      <c r="U182" s="104" t="s">
        <v>33</v>
      </c>
      <c r="V182" s="18"/>
      <c r="W182" s="105">
        <f>V182*K182</f>
        <v>0</v>
      </c>
      <c r="X182" s="105">
        <v>0</v>
      </c>
      <c r="Y182" s="105">
        <f>X182*K182</f>
        <v>0</v>
      </c>
      <c r="Z182" s="105">
        <v>0</v>
      </c>
      <c r="AA182" s="106">
        <f>Z182*K182</f>
        <v>0</v>
      </c>
      <c r="AR182" s="7" t="s">
        <v>128</v>
      </c>
      <c r="AT182" s="7" t="s">
        <v>105</v>
      </c>
      <c r="AU182" s="7" t="s">
        <v>9</v>
      </c>
      <c r="AY182" s="7" t="s">
        <v>100</v>
      </c>
      <c r="BE182" s="107">
        <f>IF(U182="základní",N182,0)</f>
        <v>0</v>
      </c>
      <c r="BF182" s="107">
        <f>IF(U182="snížená",N182,0)</f>
        <v>0</v>
      </c>
      <c r="BG182" s="107">
        <f>IF(U182="zákl. přenesená",N182,0)</f>
        <v>0</v>
      </c>
      <c r="BH182" s="107">
        <f>IF(U182="sníž. přenesená",N182,0)</f>
        <v>0</v>
      </c>
      <c r="BI182" s="107">
        <f>IF(U182="nulová",N182,0)</f>
        <v>0</v>
      </c>
      <c r="BJ182" s="7" t="s">
        <v>80</v>
      </c>
      <c r="BK182" s="107">
        <f>ROUND(L182*K182,2)</f>
        <v>0</v>
      </c>
      <c r="BL182" s="7" t="s">
        <v>104</v>
      </c>
      <c r="BM182" s="7" t="s">
        <v>212</v>
      </c>
    </row>
    <row r="183" spans="2:63" s="88" customFormat="1" ht="29.85" customHeight="1">
      <c r="B183" s="89"/>
      <c r="C183" s="90"/>
      <c r="D183" s="99" t="s">
        <v>61</v>
      </c>
      <c r="E183" s="99"/>
      <c r="F183" s="99"/>
      <c r="G183" s="99"/>
      <c r="H183" s="99"/>
      <c r="I183" s="99"/>
      <c r="J183" s="99"/>
      <c r="K183" s="99"/>
      <c r="L183" s="99"/>
      <c r="M183" s="99"/>
      <c r="N183" s="653">
        <f>SUM(N184:Q189)</f>
        <v>0</v>
      </c>
      <c r="O183" s="654"/>
      <c r="P183" s="654"/>
      <c r="Q183" s="654"/>
      <c r="R183" s="92"/>
      <c r="T183" s="93"/>
      <c r="U183" s="90"/>
      <c r="V183" s="90"/>
      <c r="W183" s="94">
        <f>SUM(W184:W189)</f>
        <v>0</v>
      </c>
      <c r="X183" s="90"/>
      <c r="Y183" s="94">
        <f>SUM(Y184:Y189)</f>
        <v>0</v>
      </c>
      <c r="Z183" s="90"/>
      <c r="AA183" s="95">
        <f>SUM(AA184:AA189)</f>
        <v>5.596800000000001</v>
      </c>
      <c r="AR183" s="96" t="s">
        <v>80</v>
      </c>
      <c r="AT183" s="97" t="s">
        <v>98</v>
      </c>
      <c r="AU183" s="97" t="s">
        <v>80</v>
      </c>
      <c r="AY183" s="96" t="s">
        <v>100</v>
      </c>
      <c r="BK183" s="98">
        <f>SUM(BK184:BK189)</f>
        <v>0</v>
      </c>
    </row>
    <row r="184" spans="2:65" s="16" customFormat="1" ht="40.15" customHeight="1">
      <c r="B184" s="62"/>
      <c r="C184" s="100">
        <v>33</v>
      </c>
      <c r="D184" s="100" t="s">
        <v>101</v>
      </c>
      <c r="E184" s="101" t="s">
        <v>213</v>
      </c>
      <c r="F184" s="660" t="s">
        <v>214</v>
      </c>
      <c r="G184" s="622"/>
      <c r="H184" s="622"/>
      <c r="I184" s="622"/>
      <c r="J184" s="102" t="s">
        <v>160</v>
      </c>
      <c r="K184" s="112">
        <v>2.544</v>
      </c>
      <c r="L184" s="661">
        <v>0</v>
      </c>
      <c r="M184" s="622"/>
      <c r="N184" s="662">
        <f aca="true" t="shared" si="25" ref="N184:N189">ROUND(L184*K184,2)</f>
        <v>0</v>
      </c>
      <c r="O184" s="622"/>
      <c r="P184" s="622"/>
      <c r="Q184" s="622"/>
      <c r="R184" s="64"/>
      <c r="T184" s="103" t="s">
        <v>17</v>
      </c>
      <c r="U184" s="104" t="s">
        <v>33</v>
      </c>
      <c r="V184" s="18"/>
      <c r="W184" s="105">
        <f aca="true" t="shared" si="26" ref="W184:W189">V184*K184</f>
        <v>0</v>
      </c>
      <c r="X184" s="105">
        <v>0</v>
      </c>
      <c r="Y184" s="105">
        <f aca="true" t="shared" si="27" ref="Y184:Y189">X184*K184</f>
        <v>0</v>
      </c>
      <c r="Z184" s="105">
        <v>2.2</v>
      </c>
      <c r="AA184" s="106">
        <f aca="true" t="shared" si="28" ref="AA184:AA189">Z184*K184</f>
        <v>5.596800000000001</v>
      </c>
      <c r="AR184" s="7" t="s">
        <v>104</v>
      </c>
      <c r="AT184" s="7" t="s">
        <v>101</v>
      </c>
      <c r="AU184" s="7" t="s">
        <v>9</v>
      </c>
      <c r="AY184" s="7" t="s">
        <v>100</v>
      </c>
      <c r="BE184" s="107">
        <f aca="true" t="shared" si="29" ref="BE184:BE189">IF(U184="základní",N184,0)</f>
        <v>0</v>
      </c>
      <c r="BF184" s="107">
        <f aca="true" t="shared" si="30" ref="BF184:BF189">IF(U184="snížená",N184,0)</f>
        <v>0</v>
      </c>
      <c r="BG184" s="107">
        <f aca="true" t="shared" si="31" ref="BG184:BG189">IF(U184="zákl. přenesená",N184,0)</f>
        <v>0</v>
      </c>
      <c r="BH184" s="107">
        <f aca="true" t="shared" si="32" ref="BH184:BH189">IF(U184="sníž. přenesená",N184,0)</f>
        <v>0</v>
      </c>
      <c r="BI184" s="107">
        <f aca="true" t="shared" si="33" ref="BI184:BI189">IF(U184="nulová",N184,0)</f>
        <v>0</v>
      </c>
      <c r="BJ184" s="7" t="s">
        <v>80</v>
      </c>
      <c r="BK184" s="107">
        <f aca="true" t="shared" si="34" ref="BK184:BK189">ROUND(L184*K184,2)</f>
        <v>0</v>
      </c>
      <c r="BL184" s="7" t="s">
        <v>104</v>
      </c>
      <c r="BM184" s="7" t="s">
        <v>215</v>
      </c>
    </row>
    <row r="185" spans="2:65" s="16" customFormat="1" ht="20.45" customHeight="1">
      <c r="B185" s="62"/>
      <c r="C185" s="108">
        <v>34</v>
      </c>
      <c r="D185" s="108" t="s">
        <v>105</v>
      </c>
      <c r="E185" s="109" t="s">
        <v>216</v>
      </c>
      <c r="F185" s="618" t="s">
        <v>217</v>
      </c>
      <c r="G185" s="619"/>
      <c r="H185" s="619"/>
      <c r="I185" s="619"/>
      <c r="J185" s="110" t="s">
        <v>120</v>
      </c>
      <c r="K185" s="111">
        <v>85.881</v>
      </c>
      <c r="L185" s="620">
        <v>0</v>
      </c>
      <c r="M185" s="619"/>
      <c r="N185" s="621">
        <f t="shared" si="25"/>
        <v>0</v>
      </c>
      <c r="O185" s="622"/>
      <c r="P185" s="622"/>
      <c r="Q185" s="622"/>
      <c r="R185" s="64"/>
      <c r="T185" s="103" t="s">
        <v>17</v>
      </c>
      <c r="U185" s="104" t="s">
        <v>33</v>
      </c>
      <c r="V185" s="18"/>
      <c r="W185" s="105">
        <f t="shared" si="26"/>
        <v>0</v>
      </c>
      <c r="X185" s="105">
        <v>0</v>
      </c>
      <c r="Y185" s="105">
        <f t="shared" si="27"/>
        <v>0</v>
      </c>
      <c r="Z185" s="105">
        <v>0</v>
      </c>
      <c r="AA185" s="106">
        <f t="shared" si="28"/>
        <v>0</v>
      </c>
      <c r="AR185" s="7" t="s">
        <v>128</v>
      </c>
      <c r="AT185" s="7" t="s">
        <v>105</v>
      </c>
      <c r="AU185" s="7" t="s">
        <v>9</v>
      </c>
      <c r="AY185" s="7" t="s">
        <v>100</v>
      </c>
      <c r="BE185" s="107">
        <f t="shared" si="29"/>
        <v>0</v>
      </c>
      <c r="BF185" s="107">
        <f t="shared" si="30"/>
        <v>0</v>
      </c>
      <c r="BG185" s="107">
        <f t="shared" si="31"/>
        <v>0</v>
      </c>
      <c r="BH185" s="107">
        <f t="shared" si="32"/>
        <v>0</v>
      </c>
      <c r="BI185" s="107">
        <f t="shared" si="33"/>
        <v>0</v>
      </c>
      <c r="BJ185" s="7" t="s">
        <v>80</v>
      </c>
      <c r="BK185" s="107">
        <f t="shared" si="34"/>
        <v>0</v>
      </c>
      <c r="BL185" s="7" t="s">
        <v>104</v>
      </c>
      <c r="BM185" s="7" t="s">
        <v>218</v>
      </c>
    </row>
    <row r="186" spans="2:65" s="16" customFormat="1" ht="20.45" customHeight="1">
      <c r="B186" s="62"/>
      <c r="C186" s="100">
        <v>35</v>
      </c>
      <c r="D186" s="108" t="s">
        <v>105</v>
      </c>
      <c r="E186" s="109" t="s">
        <v>219</v>
      </c>
      <c r="F186" s="618" t="s">
        <v>220</v>
      </c>
      <c r="G186" s="619"/>
      <c r="H186" s="619"/>
      <c r="I186" s="619"/>
      <c r="J186" s="110" t="s">
        <v>160</v>
      </c>
      <c r="K186" s="111">
        <v>0.32</v>
      </c>
      <c r="L186" s="620">
        <v>0</v>
      </c>
      <c r="M186" s="619"/>
      <c r="N186" s="621">
        <f t="shared" si="25"/>
        <v>0</v>
      </c>
      <c r="O186" s="622"/>
      <c r="P186" s="622"/>
      <c r="Q186" s="622"/>
      <c r="R186" s="64"/>
      <c r="T186" s="103" t="s">
        <v>17</v>
      </c>
      <c r="U186" s="104" t="s">
        <v>33</v>
      </c>
      <c r="V186" s="18"/>
      <c r="W186" s="105">
        <f t="shared" si="26"/>
        <v>0</v>
      </c>
      <c r="X186" s="105">
        <v>0</v>
      </c>
      <c r="Y186" s="105">
        <f t="shared" si="27"/>
        <v>0</v>
      </c>
      <c r="Z186" s="105">
        <v>0</v>
      </c>
      <c r="AA186" s="106">
        <f t="shared" si="28"/>
        <v>0</v>
      </c>
      <c r="AR186" s="7" t="s">
        <v>128</v>
      </c>
      <c r="AT186" s="7" t="s">
        <v>105</v>
      </c>
      <c r="AU186" s="7" t="s">
        <v>9</v>
      </c>
      <c r="AY186" s="7" t="s">
        <v>100</v>
      </c>
      <c r="BE186" s="107">
        <f t="shared" si="29"/>
        <v>0</v>
      </c>
      <c r="BF186" s="107">
        <f t="shared" si="30"/>
        <v>0</v>
      </c>
      <c r="BG186" s="107">
        <f t="shared" si="31"/>
        <v>0</v>
      </c>
      <c r="BH186" s="107">
        <f t="shared" si="32"/>
        <v>0</v>
      </c>
      <c r="BI186" s="107">
        <f t="shared" si="33"/>
        <v>0</v>
      </c>
      <c r="BJ186" s="7" t="s">
        <v>80</v>
      </c>
      <c r="BK186" s="107">
        <f t="shared" si="34"/>
        <v>0</v>
      </c>
      <c r="BL186" s="7" t="s">
        <v>104</v>
      </c>
      <c r="BM186" s="7" t="s">
        <v>221</v>
      </c>
    </row>
    <row r="187" spans="2:65" s="16" customFormat="1" ht="28.9" customHeight="1">
      <c r="B187" s="62"/>
      <c r="C187" s="108">
        <v>36</v>
      </c>
      <c r="D187" s="100" t="s">
        <v>101</v>
      </c>
      <c r="E187" s="101" t="s">
        <v>222</v>
      </c>
      <c r="F187" s="660" t="s">
        <v>223</v>
      </c>
      <c r="G187" s="622"/>
      <c r="H187" s="622"/>
      <c r="I187" s="622"/>
      <c r="J187" s="102" t="s">
        <v>120</v>
      </c>
      <c r="K187" s="112">
        <v>21.2</v>
      </c>
      <c r="L187" s="661">
        <v>0</v>
      </c>
      <c r="M187" s="622"/>
      <c r="N187" s="662">
        <f t="shared" si="25"/>
        <v>0</v>
      </c>
      <c r="O187" s="622"/>
      <c r="P187" s="622"/>
      <c r="Q187" s="622"/>
      <c r="R187" s="64"/>
      <c r="T187" s="103" t="s">
        <v>17</v>
      </c>
      <c r="U187" s="104" t="s">
        <v>33</v>
      </c>
      <c r="V187" s="18"/>
      <c r="W187" s="105">
        <f t="shared" si="26"/>
        <v>0</v>
      </c>
      <c r="X187" s="105">
        <v>0</v>
      </c>
      <c r="Y187" s="105">
        <f t="shared" si="27"/>
        <v>0</v>
      </c>
      <c r="Z187" s="105">
        <v>0</v>
      </c>
      <c r="AA187" s="106">
        <f t="shared" si="28"/>
        <v>0</v>
      </c>
      <c r="AR187" s="7" t="s">
        <v>104</v>
      </c>
      <c r="AT187" s="7" t="s">
        <v>101</v>
      </c>
      <c r="AU187" s="7" t="s">
        <v>9</v>
      </c>
      <c r="AY187" s="7" t="s">
        <v>100</v>
      </c>
      <c r="BE187" s="107">
        <f t="shared" si="29"/>
        <v>0</v>
      </c>
      <c r="BF187" s="107">
        <f t="shared" si="30"/>
        <v>0</v>
      </c>
      <c r="BG187" s="107">
        <f t="shared" si="31"/>
        <v>0</v>
      </c>
      <c r="BH187" s="107">
        <f t="shared" si="32"/>
        <v>0</v>
      </c>
      <c r="BI187" s="107">
        <f t="shared" si="33"/>
        <v>0</v>
      </c>
      <c r="BJ187" s="7" t="s">
        <v>80</v>
      </c>
      <c r="BK187" s="107">
        <f t="shared" si="34"/>
        <v>0</v>
      </c>
      <c r="BL187" s="7" t="s">
        <v>104</v>
      </c>
      <c r="BM187" s="7" t="s">
        <v>224</v>
      </c>
    </row>
    <row r="188" spans="2:65" s="16" customFormat="1" ht="20.45" customHeight="1">
      <c r="B188" s="62"/>
      <c r="C188" s="100">
        <v>37</v>
      </c>
      <c r="D188" s="108" t="s">
        <v>105</v>
      </c>
      <c r="E188" s="109" t="s">
        <v>225</v>
      </c>
      <c r="F188" s="618" t="s">
        <v>226</v>
      </c>
      <c r="G188" s="619"/>
      <c r="H188" s="619"/>
      <c r="I188" s="619"/>
      <c r="J188" s="110" t="s">
        <v>107</v>
      </c>
      <c r="K188" s="111">
        <v>12</v>
      </c>
      <c r="L188" s="620">
        <v>0</v>
      </c>
      <c r="M188" s="619"/>
      <c r="N188" s="621">
        <f t="shared" si="25"/>
        <v>0</v>
      </c>
      <c r="O188" s="622"/>
      <c r="P188" s="622"/>
      <c r="Q188" s="622"/>
      <c r="R188" s="64"/>
      <c r="T188" s="103" t="s">
        <v>17</v>
      </c>
      <c r="U188" s="104" t="s">
        <v>33</v>
      </c>
      <c r="V188" s="18"/>
      <c r="W188" s="105">
        <f t="shared" si="26"/>
        <v>0</v>
      </c>
      <c r="X188" s="105">
        <v>0</v>
      </c>
      <c r="Y188" s="105">
        <f t="shared" si="27"/>
        <v>0</v>
      </c>
      <c r="Z188" s="105">
        <v>0</v>
      </c>
      <c r="AA188" s="106">
        <f t="shared" si="28"/>
        <v>0</v>
      </c>
      <c r="AR188" s="7" t="s">
        <v>128</v>
      </c>
      <c r="AT188" s="7" t="s">
        <v>105</v>
      </c>
      <c r="AU188" s="7" t="s">
        <v>9</v>
      </c>
      <c r="AY188" s="7" t="s">
        <v>100</v>
      </c>
      <c r="BE188" s="107">
        <f t="shared" si="29"/>
        <v>0</v>
      </c>
      <c r="BF188" s="107">
        <f t="shared" si="30"/>
        <v>0</v>
      </c>
      <c r="BG188" s="107">
        <f t="shared" si="31"/>
        <v>0</v>
      </c>
      <c r="BH188" s="107">
        <f t="shared" si="32"/>
        <v>0</v>
      </c>
      <c r="BI188" s="107">
        <f t="shared" si="33"/>
        <v>0</v>
      </c>
      <c r="BJ188" s="7" t="s">
        <v>80</v>
      </c>
      <c r="BK188" s="107">
        <f t="shared" si="34"/>
        <v>0</v>
      </c>
      <c r="BL188" s="7" t="s">
        <v>104</v>
      </c>
      <c r="BM188" s="7" t="s">
        <v>227</v>
      </c>
    </row>
    <row r="189" spans="2:65" s="16" customFormat="1" ht="20.45" customHeight="1">
      <c r="B189" s="62"/>
      <c r="C189" s="108">
        <v>38</v>
      </c>
      <c r="D189" s="108" t="s">
        <v>105</v>
      </c>
      <c r="E189" s="109" t="s">
        <v>228</v>
      </c>
      <c r="F189" s="618" t="s">
        <v>229</v>
      </c>
      <c r="G189" s="619"/>
      <c r="H189" s="619"/>
      <c r="I189" s="619"/>
      <c r="J189" s="110" t="s">
        <v>120</v>
      </c>
      <c r="K189" s="111">
        <v>14.184</v>
      </c>
      <c r="L189" s="620">
        <v>0</v>
      </c>
      <c r="M189" s="619"/>
      <c r="N189" s="621">
        <f t="shared" si="25"/>
        <v>0</v>
      </c>
      <c r="O189" s="622"/>
      <c r="P189" s="622"/>
      <c r="Q189" s="622"/>
      <c r="R189" s="64"/>
      <c r="T189" s="103" t="s">
        <v>17</v>
      </c>
      <c r="U189" s="104" t="s">
        <v>33</v>
      </c>
      <c r="V189" s="18"/>
      <c r="W189" s="105">
        <f t="shared" si="26"/>
        <v>0</v>
      </c>
      <c r="X189" s="105">
        <v>0</v>
      </c>
      <c r="Y189" s="105">
        <f t="shared" si="27"/>
        <v>0</v>
      </c>
      <c r="Z189" s="105">
        <v>0</v>
      </c>
      <c r="AA189" s="106">
        <f t="shared" si="28"/>
        <v>0</v>
      </c>
      <c r="AR189" s="7" t="s">
        <v>128</v>
      </c>
      <c r="AT189" s="7" t="s">
        <v>105</v>
      </c>
      <c r="AU189" s="7" t="s">
        <v>9</v>
      </c>
      <c r="AY189" s="7" t="s">
        <v>100</v>
      </c>
      <c r="BE189" s="107">
        <f t="shared" si="29"/>
        <v>0</v>
      </c>
      <c r="BF189" s="107">
        <f t="shared" si="30"/>
        <v>0</v>
      </c>
      <c r="BG189" s="107">
        <f t="shared" si="31"/>
        <v>0</v>
      </c>
      <c r="BH189" s="107">
        <f t="shared" si="32"/>
        <v>0</v>
      </c>
      <c r="BI189" s="107">
        <f t="shared" si="33"/>
        <v>0</v>
      </c>
      <c r="BJ189" s="7" t="s">
        <v>80</v>
      </c>
      <c r="BK189" s="107">
        <f t="shared" si="34"/>
        <v>0</v>
      </c>
      <c r="BL189" s="7" t="s">
        <v>104</v>
      </c>
      <c r="BM189" s="7" t="s">
        <v>230</v>
      </c>
    </row>
    <row r="190" spans="2:63" s="88" customFormat="1" ht="29.85" customHeight="1">
      <c r="B190" s="89"/>
      <c r="C190" s="90"/>
      <c r="D190" s="99" t="s">
        <v>62</v>
      </c>
      <c r="E190" s="99"/>
      <c r="F190" s="99"/>
      <c r="G190" s="99"/>
      <c r="H190" s="99"/>
      <c r="I190" s="99"/>
      <c r="J190" s="99"/>
      <c r="K190" s="99"/>
      <c r="L190" s="99"/>
      <c r="M190" s="99"/>
      <c r="N190" s="653">
        <f>SUM(N191:Q202)</f>
        <v>0</v>
      </c>
      <c r="O190" s="654"/>
      <c r="P190" s="654"/>
      <c r="Q190" s="654"/>
      <c r="R190" s="92"/>
      <c r="T190" s="93"/>
      <c r="U190" s="90"/>
      <c r="V190" s="90"/>
      <c r="W190" s="94">
        <f>SUM(W191:W200)</f>
        <v>0</v>
      </c>
      <c r="X190" s="90"/>
      <c r="Y190" s="94">
        <f>SUM(Y191:Y200)</f>
        <v>0.00311454</v>
      </c>
      <c r="Z190" s="90"/>
      <c r="AA190" s="95">
        <f>SUM(AA191:AA200)</f>
        <v>0.142518</v>
      </c>
      <c r="AR190" s="96" t="s">
        <v>80</v>
      </c>
      <c r="AT190" s="97" t="s">
        <v>98</v>
      </c>
      <c r="AU190" s="97" t="s">
        <v>80</v>
      </c>
      <c r="AY190" s="96" t="s">
        <v>100</v>
      </c>
      <c r="BK190" s="98">
        <f>SUM(BK191:BK200)</f>
        <v>0</v>
      </c>
    </row>
    <row r="191" spans="2:65" s="16" customFormat="1" ht="20.45" customHeight="1">
      <c r="B191" s="62"/>
      <c r="C191" s="108">
        <v>39</v>
      </c>
      <c r="D191" s="108" t="s">
        <v>105</v>
      </c>
      <c r="E191" s="109" t="s">
        <v>231</v>
      </c>
      <c r="F191" s="618" t="s">
        <v>232</v>
      </c>
      <c r="G191" s="619"/>
      <c r="H191" s="619"/>
      <c r="I191" s="619"/>
      <c r="J191" s="110" t="s">
        <v>120</v>
      </c>
      <c r="K191" s="111">
        <v>1.68</v>
      </c>
      <c r="L191" s="620">
        <v>0</v>
      </c>
      <c r="M191" s="619"/>
      <c r="N191" s="621">
        <f aca="true" t="shared" si="35" ref="N191:N200">ROUND(L191*K191,2)</f>
        <v>0</v>
      </c>
      <c r="O191" s="622"/>
      <c r="P191" s="622"/>
      <c r="Q191" s="622"/>
      <c r="R191" s="64"/>
      <c r="T191" s="103" t="s">
        <v>17</v>
      </c>
      <c r="U191" s="104" t="s">
        <v>33</v>
      </c>
      <c r="V191" s="18"/>
      <c r="W191" s="105">
        <f aca="true" t="shared" si="36" ref="W191:W200">V191*K191</f>
        <v>0</v>
      </c>
      <c r="X191" s="105">
        <v>0</v>
      </c>
      <c r="Y191" s="105">
        <f aca="true" t="shared" si="37" ref="Y191:Y200">X191*K191</f>
        <v>0</v>
      </c>
      <c r="Z191" s="105">
        <v>0</v>
      </c>
      <c r="AA191" s="106">
        <f aca="true" t="shared" si="38" ref="AA191:AA200">Z191*K191</f>
        <v>0</v>
      </c>
      <c r="AR191" s="7" t="s">
        <v>128</v>
      </c>
      <c r="AT191" s="7" t="s">
        <v>105</v>
      </c>
      <c r="AU191" s="7" t="s">
        <v>9</v>
      </c>
      <c r="AY191" s="7" t="s">
        <v>100</v>
      </c>
      <c r="BE191" s="107">
        <f aca="true" t="shared" si="39" ref="BE191:BE200">IF(U191="základní",N191,0)</f>
        <v>0</v>
      </c>
      <c r="BF191" s="107">
        <f aca="true" t="shared" si="40" ref="BF191:BF200">IF(U191="snížená",N191,0)</f>
        <v>0</v>
      </c>
      <c r="BG191" s="107">
        <f aca="true" t="shared" si="41" ref="BG191:BG200">IF(U191="zákl. přenesená",N191,0)</f>
        <v>0</v>
      </c>
      <c r="BH191" s="107">
        <f aca="true" t="shared" si="42" ref="BH191:BH200">IF(U191="sníž. přenesená",N191,0)</f>
        <v>0</v>
      </c>
      <c r="BI191" s="107">
        <f aca="true" t="shared" si="43" ref="BI191:BI200">IF(U191="nulová",N191,0)</f>
        <v>0</v>
      </c>
      <c r="BJ191" s="7" t="s">
        <v>80</v>
      </c>
      <c r="BK191" s="107">
        <f aca="true" t="shared" si="44" ref="BK191:BK200">ROUND(L191*K191,2)</f>
        <v>0</v>
      </c>
      <c r="BL191" s="7" t="s">
        <v>104</v>
      </c>
      <c r="BM191" s="7" t="s">
        <v>233</v>
      </c>
    </row>
    <row r="192" spans="2:65" s="16" customFormat="1" ht="28.9" customHeight="1">
      <c r="B192" s="62"/>
      <c r="C192" s="108">
        <v>40</v>
      </c>
      <c r="D192" s="108" t="s">
        <v>105</v>
      </c>
      <c r="E192" s="109" t="s">
        <v>234</v>
      </c>
      <c r="F192" s="618" t="s">
        <v>235</v>
      </c>
      <c r="G192" s="619"/>
      <c r="H192" s="619"/>
      <c r="I192" s="619"/>
      <c r="J192" s="110" t="s">
        <v>107</v>
      </c>
      <c r="K192" s="111">
        <v>2</v>
      </c>
      <c r="L192" s="620">
        <v>0</v>
      </c>
      <c r="M192" s="619"/>
      <c r="N192" s="621">
        <f t="shared" si="35"/>
        <v>0</v>
      </c>
      <c r="O192" s="622"/>
      <c r="P192" s="622"/>
      <c r="Q192" s="622"/>
      <c r="R192" s="64"/>
      <c r="T192" s="103" t="s">
        <v>17</v>
      </c>
      <c r="U192" s="104" t="s">
        <v>33</v>
      </c>
      <c r="V192" s="18"/>
      <c r="W192" s="105">
        <f t="shared" si="36"/>
        <v>0</v>
      </c>
      <c r="X192" s="105">
        <v>0</v>
      </c>
      <c r="Y192" s="105">
        <f t="shared" si="37"/>
        <v>0</v>
      </c>
      <c r="Z192" s="105">
        <v>0</v>
      </c>
      <c r="AA192" s="106">
        <f t="shared" si="38"/>
        <v>0</v>
      </c>
      <c r="AR192" s="7" t="s">
        <v>128</v>
      </c>
      <c r="AT192" s="7" t="s">
        <v>105</v>
      </c>
      <c r="AU192" s="7" t="s">
        <v>9</v>
      </c>
      <c r="AY192" s="7" t="s">
        <v>100</v>
      </c>
      <c r="BE192" s="107">
        <f t="shared" si="39"/>
        <v>0</v>
      </c>
      <c r="BF192" s="107">
        <f t="shared" si="40"/>
        <v>0</v>
      </c>
      <c r="BG192" s="107">
        <f t="shared" si="41"/>
        <v>0</v>
      </c>
      <c r="BH192" s="107">
        <f t="shared" si="42"/>
        <v>0</v>
      </c>
      <c r="BI192" s="107">
        <f t="shared" si="43"/>
        <v>0</v>
      </c>
      <c r="BJ192" s="7" t="s">
        <v>80</v>
      </c>
      <c r="BK192" s="107">
        <f t="shared" si="44"/>
        <v>0</v>
      </c>
      <c r="BL192" s="7" t="s">
        <v>104</v>
      </c>
      <c r="BM192" s="7" t="s">
        <v>236</v>
      </c>
    </row>
    <row r="193" spans="2:65" s="16" customFormat="1" ht="20.45" customHeight="1">
      <c r="B193" s="62"/>
      <c r="C193" s="108">
        <v>41</v>
      </c>
      <c r="D193" s="108" t="s">
        <v>105</v>
      </c>
      <c r="E193" s="109" t="s">
        <v>237</v>
      </c>
      <c r="F193" s="618" t="s">
        <v>238</v>
      </c>
      <c r="G193" s="619"/>
      <c r="H193" s="619"/>
      <c r="I193" s="619"/>
      <c r="J193" s="110" t="s">
        <v>131</v>
      </c>
      <c r="K193" s="111">
        <v>4</v>
      </c>
      <c r="L193" s="620">
        <v>0</v>
      </c>
      <c r="M193" s="619"/>
      <c r="N193" s="621">
        <f t="shared" si="35"/>
        <v>0</v>
      </c>
      <c r="O193" s="622"/>
      <c r="P193" s="622"/>
      <c r="Q193" s="622"/>
      <c r="R193" s="64"/>
      <c r="T193" s="103" t="s">
        <v>17</v>
      </c>
      <c r="U193" s="104" t="s">
        <v>33</v>
      </c>
      <c r="V193" s="18"/>
      <c r="W193" s="105">
        <f t="shared" si="36"/>
        <v>0</v>
      </c>
      <c r="X193" s="105">
        <v>0</v>
      </c>
      <c r="Y193" s="105">
        <f t="shared" si="37"/>
        <v>0</v>
      </c>
      <c r="Z193" s="105">
        <v>0</v>
      </c>
      <c r="AA193" s="106">
        <f t="shared" si="38"/>
        <v>0</v>
      </c>
      <c r="AR193" s="7" t="s">
        <v>128</v>
      </c>
      <c r="AT193" s="7" t="s">
        <v>105</v>
      </c>
      <c r="AU193" s="7" t="s">
        <v>9</v>
      </c>
      <c r="AY193" s="7" t="s">
        <v>100</v>
      </c>
      <c r="BE193" s="107">
        <f t="shared" si="39"/>
        <v>0</v>
      </c>
      <c r="BF193" s="107">
        <f t="shared" si="40"/>
        <v>0</v>
      </c>
      <c r="BG193" s="107">
        <f t="shared" si="41"/>
        <v>0</v>
      </c>
      <c r="BH193" s="107">
        <f t="shared" si="42"/>
        <v>0</v>
      </c>
      <c r="BI193" s="107">
        <f t="shared" si="43"/>
        <v>0</v>
      </c>
      <c r="BJ193" s="7" t="s">
        <v>80</v>
      </c>
      <c r="BK193" s="107">
        <f t="shared" si="44"/>
        <v>0</v>
      </c>
      <c r="BL193" s="7" t="s">
        <v>104</v>
      </c>
      <c r="BM193" s="7" t="s">
        <v>239</v>
      </c>
    </row>
    <row r="194" spans="2:65" s="16" customFormat="1" ht="28.9" customHeight="1">
      <c r="B194" s="62"/>
      <c r="C194" s="108">
        <v>42</v>
      </c>
      <c r="D194" s="108" t="s">
        <v>105</v>
      </c>
      <c r="E194" s="109" t="s">
        <v>240</v>
      </c>
      <c r="F194" s="618" t="s">
        <v>241</v>
      </c>
      <c r="G194" s="619"/>
      <c r="H194" s="619"/>
      <c r="I194" s="619"/>
      <c r="J194" s="110" t="s">
        <v>131</v>
      </c>
      <c r="K194" s="111">
        <v>4.5</v>
      </c>
      <c r="L194" s="620">
        <v>0</v>
      </c>
      <c r="M194" s="619"/>
      <c r="N194" s="621">
        <f t="shared" si="35"/>
        <v>0</v>
      </c>
      <c r="O194" s="622"/>
      <c r="P194" s="622"/>
      <c r="Q194" s="622"/>
      <c r="R194" s="64"/>
      <c r="T194" s="103" t="s">
        <v>17</v>
      </c>
      <c r="U194" s="104" t="s">
        <v>33</v>
      </c>
      <c r="V194" s="18"/>
      <c r="W194" s="105">
        <f t="shared" si="36"/>
        <v>0</v>
      </c>
      <c r="X194" s="105">
        <v>0</v>
      </c>
      <c r="Y194" s="105">
        <f t="shared" si="37"/>
        <v>0</v>
      </c>
      <c r="Z194" s="105">
        <v>0</v>
      </c>
      <c r="AA194" s="106">
        <f t="shared" si="38"/>
        <v>0</v>
      </c>
      <c r="AR194" s="7" t="s">
        <v>128</v>
      </c>
      <c r="AT194" s="7" t="s">
        <v>105</v>
      </c>
      <c r="AU194" s="7" t="s">
        <v>9</v>
      </c>
      <c r="AY194" s="7" t="s">
        <v>100</v>
      </c>
      <c r="BE194" s="107">
        <f t="shared" si="39"/>
        <v>0</v>
      </c>
      <c r="BF194" s="107">
        <f t="shared" si="40"/>
        <v>0</v>
      </c>
      <c r="BG194" s="107">
        <f t="shared" si="41"/>
        <v>0</v>
      </c>
      <c r="BH194" s="107">
        <f t="shared" si="42"/>
        <v>0</v>
      </c>
      <c r="BI194" s="107">
        <f t="shared" si="43"/>
        <v>0</v>
      </c>
      <c r="BJ194" s="7" t="s">
        <v>80</v>
      </c>
      <c r="BK194" s="107">
        <f t="shared" si="44"/>
        <v>0</v>
      </c>
      <c r="BL194" s="7" t="s">
        <v>104</v>
      </c>
      <c r="BM194" s="7" t="s">
        <v>242</v>
      </c>
    </row>
    <row r="195" spans="2:65" s="16" customFormat="1" ht="28.9" customHeight="1">
      <c r="B195" s="62"/>
      <c r="C195" s="108">
        <v>43</v>
      </c>
      <c r="D195" s="100" t="s">
        <v>101</v>
      </c>
      <c r="E195" s="101" t="s">
        <v>243</v>
      </c>
      <c r="F195" s="660" t="s">
        <v>244</v>
      </c>
      <c r="G195" s="622"/>
      <c r="H195" s="622"/>
      <c r="I195" s="622"/>
      <c r="J195" s="102" t="s">
        <v>131</v>
      </c>
      <c r="K195" s="112">
        <v>1.5</v>
      </c>
      <c r="L195" s="661">
        <v>0</v>
      </c>
      <c r="M195" s="622"/>
      <c r="N195" s="662">
        <f t="shared" si="35"/>
        <v>0</v>
      </c>
      <c r="O195" s="622"/>
      <c r="P195" s="622"/>
      <c r="Q195" s="622"/>
      <c r="R195" s="64"/>
      <c r="T195" s="103" t="s">
        <v>17</v>
      </c>
      <c r="U195" s="104" t="s">
        <v>33</v>
      </c>
      <c r="V195" s="18"/>
      <c r="W195" s="105">
        <f t="shared" si="36"/>
        <v>0</v>
      </c>
      <c r="X195" s="105">
        <v>0.00074</v>
      </c>
      <c r="Y195" s="105">
        <f t="shared" si="37"/>
        <v>0.0011099999999999999</v>
      </c>
      <c r="Z195" s="105">
        <v>0.008</v>
      </c>
      <c r="AA195" s="106">
        <f t="shared" si="38"/>
        <v>0.012</v>
      </c>
      <c r="AR195" s="7" t="s">
        <v>104</v>
      </c>
      <c r="AT195" s="7" t="s">
        <v>101</v>
      </c>
      <c r="AU195" s="7" t="s">
        <v>9</v>
      </c>
      <c r="AY195" s="7" t="s">
        <v>100</v>
      </c>
      <c r="BE195" s="107">
        <f t="shared" si="39"/>
        <v>0</v>
      </c>
      <c r="BF195" s="107">
        <f t="shared" si="40"/>
        <v>0</v>
      </c>
      <c r="BG195" s="107">
        <f t="shared" si="41"/>
        <v>0</v>
      </c>
      <c r="BH195" s="107">
        <f t="shared" si="42"/>
        <v>0</v>
      </c>
      <c r="BI195" s="107">
        <f t="shared" si="43"/>
        <v>0</v>
      </c>
      <c r="BJ195" s="7" t="s">
        <v>80</v>
      </c>
      <c r="BK195" s="107">
        <f t="shared" si="44"/>
        <v>0</v>
      </c>
      <c r="BL195" s="7" t="s">
        <v>104</v>
      </c>
      <c r="BM195" s="7" t="s">
        <v>245</v>
      </c>
    </row>
    <row r="196" spans="2:65" s="16" customFormat="1" ht="28.9" customHeight="1">
      <c r="B196" s="62"/>
      <c r="C196" s="108">
        <v>44</v>
      </c>
      <c r="D196" s="100" t="s">
        <v>101</v>
      </c>
      <c r="E196" s="101" t="s">
        <v>246</v>
      </c>
      <c r="F196" s="660" t="s">
        <v>247</v>
      </c>
      <c r="G196" s="622"/>
      <c r="H196" s="622"/>
      <c r="I196" s="622"/>
      <c r="J196" s="102" t="s">
        <v>131</v>
      </c>
      <c r="K196" s="112">
        <v>0.75</v>
      </c>
      <c r="L196" s="661">
        <v>0</v>
      </c>
      <c r="M196" s="622"/>
      <c r="N196" s="662">
        <f t="shared" si="35"/>
        <v>0</v>
      </c>
      <c r="O196" s="622"/>
      <c r="P196" s="622"/>
      <c r="Q196" s="622"/>
      <c r="R196" s="64"/>
      <c r="T196" s="103" t="s">
        <v>17</v>
      </c>
      <c r="U196" s="104" t="s">
        <v>33</v>
      </c>
      <c r="V196" s="18"/>
      <c r="W196" s="105">
        <f t="shared" si="36"/>
        <v>0</v>
      </c>
      <c r="X196" s="105">
        <v>0.00107</v>
      </c>
      <c r="Y196" s="105">
        <f t="shared" si="37"/>
        <v>0.0008025</v>
      </c>
      <c r="Z196" s="105">
        <v>0.045</v>
      </c>
      <c r="AA196" s="106">
        <f t="shared" si="38"/>
        <v>0.03375</v>
      </c>
      <c r="AR196" s="7" t="s">
        <v>104</v>
      </c>
      <c r="AT196" s="7" t="s">
        <v>101</v>
      </c>
      <c r="AU196" s="7" t="s">
        <v>9</v>
      </c>
      <c r="AY196" s="7" t="s">
        <v>100</v>
      </c>
      <c r="BE196" s="107">
        <f t="shared" si="39"/>
        <v>0</v>
      </c>
      <c r="BF196" s="107">
        <f t="shared" si="40"/>
        <v>0</v>
      </c>
      <c r="BG196" s="107">
        <f t="shared" si="41"/>
        <v>0</v>
      </c>
      <c r="BH196" s="107">
        <f t="shared" si="42"/>
        <v>0</v>
      </c>
      <c r="BI196" s="107">
        <f t="shared" si="43"/>
        <v>0</v>
      </c>
      <c r="BJ196" s="7" t="s">
        <v>80</v>
      </c>
      <c r="BK196" s="107">
        <f t="shared" si="44"/>
        <v>0</v>
      </c>
      <c r="BL196" s="7" t="s">
        <v>104</v>
      </c>
      <c r="BM196" s="7" t="s">
        <v>248</v>
      </c>
    </row>
    <row r="197" spans="2:65" s="16" customFormat="1" ht="28.9" customHeight="1">
      <c r="B197" s="62"/>
      <c r="C197" s="108">
        <v>45</v>
      </c>
      <c r="D197" s="100" t="s">
        <v>101</v>
      </c>
      <c r="E197" s="101" t="s">
        <v>249</v>
      </c>
      <c r="F197" s="660" t="s">
        <v>250</v>
      </c>
      <c r="G197" s="622"/>
      <c r="H197" s="622"/>
      <c r="I197" s="622"/>
      <c r="J197" s="102" t="s">
        <v>131</v>
      </c>
      <c r="K197" s="112">
        <v>0.252</v>
      </c>
      <c r="L197" s="661">
        <v>0</v>
      </c>
      <c r="M197" s="622"/>
      <c r="N197" s="662">
        <f t="shared" si="35"/>
        <v>0</v>
      </c>
      <c r="O197" s="622"/>
      <c r="P197" s="622"/>
      <c r="Q197" s="622"/>
      <c r="R197" s="64"/>
      <c r="T197" s="103" t="s">
        <v>17</v>
      </c>
      <c r="U197" s="104" t="s">
        <v>33</v>
      </c>
      <c r="V197" s="18"/>
      <c r="W197" s="105">
        <f t="shared" si="36"/>
        <v>0</v>
      </c>
      <c r="X197" s="105">
        <v>0.00477</v>
      </c>
      <c r="Y197" s="105">
        <f t="shared" si="37"/>
        <v>0.00120204</v>
      </c>
      <c r="Z197" s="105">
        <v>0.384</v>
      </c>
      <c r="AA197" s="106">
        <f t="shared" si="38"/>
        <v>0.096768</v>
      </c>
      <c r="AR197" s="7" t="s">
        <v>104</v>
      </c>
      <c r="AT197" s="7" t="s">
        <v>101</v>
      </c>
      <c r="AU197" s="7" t="s">
        <v>9</v>
      </c>
      <c r="AY197" s="7" t="s">
        <v>100</v>
      </c>
      <c r="BE197" s="107">
        <f t="shared" si="39"/>
        <v>0</v>
      </c>
      <c r="BF197" s="107">
        <f t="shared" si="40"/>
        <v>0</v>
      </c>
      <c r="BG197" s="107">
        <f t="shared" si="41"/>
        <v>0</v>
      </c>
      <c r="BH197" s="107">
        <f t="shared" si="42"/>
        <v>0</v>
      </c>
      <c r="BI197" s="107">
        <f t="shared" si="43"/>
        <v>0</v>
      </c>
      <c r="BJ197" s="7" t="s">
        <v>80</v>
      </c>
      <c r="BK197" s="107">
        <f t="shared" si="44"/>
        <v>0</v>
      </c>
      <c r="BL197" s="7" t="s">
        <v>104</v>
      </c>
      <c r="BM197" s="7" t="s">
        <v>251</v>
      </c>
    </row>
    <row r="198" spans="2:65" s="16" customFormat="1" ht="28.9" customHeight="1">
      <c r="B198" s="62"/>
      <c r="C198" s="108">
        <v>46</v>
      </c>
      <c r="D198" s="108" t="s">
        <v>105</v>
      </c>
      <c r="E198" s="109" t="s">
        <v>252</v>
      </c>
      <c r="F198" s="618" t="s">
        <v>253</v>
      </c>
      <c r="G198" s="619"/>
      <c r="H198" s="619"/>
      <c r="I198" s="619"/>
      <c r="J198" s="110" t="s">
        <v>120</v>
      </c>
      <c r="K198" s="111">
        <v>7</v>
      </c>
      <c r="L198" s="620">
        <v>0</v>
      </c>
      <c r="M198" s="619"/>
      <c r="N198" s="621">
        <f t="shared" si="35"/>
        <v>0</v>
      </c>
      <c r="O198" s="622"/>
      <c r="P198" s="622"/>
      <c r="Q198" s="622"/>
      <c r="R198" s="64"/>
      <c r="T198" s="103" t="s">
        <v>17</v>
      </c>
      <c r="U198" s="104" t="s">
        <v>33</v>
      </c>
      <c r="V198" s="18"/>
      <c r="W198" s="105">
        <f t="shared" si="36"/>
        <v>0</v>
      </c>
      <c r="X198" s="105">
        <v>0</v>
      </c>
      <c r="Y198" s="105">
        <f t="shared" si="37"/>
        <v>0</v>
      </c>
      <c r="Z198" s="105">
        <v>0</v>
      </c>
      <c r="AA198" s="106">
        <f t="shared" si="38"/>
        <v>0</v>
      </c>
      <c r="AR198" s="7" t="s">
        <v>128</v>
      </c>
      <c r="AT198" s="7" t="s">
        <v>105</v>
      </c>
      <c r="AU198" s="7" t="s">
        <v>9</v>
      </c>
      <c r="AY198" s="7" t="s">
        <v>100</v>
      </c>
      <c r="BE198" s="107">
        <f t="shared" si="39"/>
        <v>0</v>
      </c>
      <c r="BF198" s="107">
        <f t="shared" si="40"/>
        <v>0</v>
      </c>
      <c r="BG198" s="107">
        <f t="shared" si="41"/>
        <v>0</v>
      </c>
      <c r="BH198" s="107">
        <f t="shared" si="42"/>
        <v>0</v>
      </c>
      <c r="BI198" s="107">
        <f t="shared" si="43"/>
        <v>0</v>
      </c>
      <c r="BJ198" s="7" t="s">
        <v>80</v>
      </c>
      <c r="BK198" s="107">
        <f t="shared" si="44"/>
        <v>0</v>
      </c>
      <c r="BL198" s="7" t="s">
        <v>104</v>
      </c>
      <c r="BM198" s="7" t="s">
        <v>254</v>
      </c>
    </row>
    <row r="199" spans="2:65" s="16" customFormat="1" ht="28.9" customHeight="1">
      <c r="B199" s="62"/>
      <c r="C199" s="108">
        <v>47</v>
      </c>
      <c r="D199" s="108" t="s">
        <v>105</v>
      </c>
      <c r="E199" s="109" t="s">
        <v>255</v>
      </c>
      <c r="F199" s="618" t="s">
        <v>256</v>
      </c>
      <c r="G199" s="619"/>
      <c r="H199" s="619"/>
      <c r="I199" s="619"/>
      <c r="J199" s="110" t="s">
        <v>120</v>
      </c>
      <c r="K199" s="111">
        <v>75.348</v>
      </c>
      <c r="L199" s="620">
        <v>0</v>
      </c>
      <c r="M199" s="619"/>
      <c r="N199" s="621">
        <f t="shared" si="35"/>
        <v>0</v>
      </c>
      <c r="O199" s="622"/>
      <c r="P199" s="622"/>
      <c r="Q199" s="622"/>
      <c r="R199" s="64"/>
      <c r="T199" s="103" t="s">
        <v>17</v>
      </c>
      <c r="U199" s="104" t="s">
        <v>33</v>
      </c>
      <c r="V199" s="18"/>
      <c r="W199" s="105">
        <f t="shared" si="36"/>
        <v>0</v>
      </c>
      <c r="X199" s="105">
        <v>0</v>
      </c>
      <c r="Y199" s="105">
        <f t="shared" si="37"/>
        <v>0</v>
      </c>
      <c r="Z199" s="105">
        <v>0</v>
      </c>
      <c r="AA199" s="106">
        <f t="shared" si="38"/>
        <v>0</v>
      </c>
      <c r="AR199" s="7" t="s">
        <v>128</v>
      </c>
      <c r="AT199" s="7" t="s">
        <v>105</v>
      </c>
      <c r="AU199" s="7" t="s">
        <v>9</v>
      </c>
      <c r="AY199" s="7" t="s">
        <v>100</v>
      </c>
      <c r="BE199" s="107">
        <f t="shared" si="39"/>
        <v>0</v>
      </c>
      <c r="BF199" s="107">
        <f t="shared" si="40"/>
        <v>0</v>
      </c>
      <c r="BG199" s="107">
        <f t="shared" si="41"/>
        <v>0</v>
      </c>
      <c r="BH199" s="107">
        <f t="shared" si="42"/>
        <v>0</v>
      </c>
      <c r="BI199" s="107">
        <f t="shared" si="43"/>
        <v>0</v>
      </c>
      <c r="BJ199" s="7" t="s">
        <v>80</v>
      </c>
      <c r="BK199" s="107">
        <f t="shared" si="44"/>
        <v>0</v>
      </c>
      <c r="BL199" s="7" t="s">
        <v>104</v>
      </c>
      <c r="BM199" s="7" t="s">
        <v>257</v>
      </c>
    </row>
    <row r="200" spans="2:65" s="16" customFormat="1" ht="20.45" customHeight="1">
      <c r="B200" s="62"/>
      <c r="C200" s="108">
        <v>48</v>
      </c>
      <c r="D200" s="108" t="s">
        <v>105</v>
      </c>
      <c r="E200" s="109" t="s">
        <v>258</v>
      </c>
      <c r="F200" s="618" t="s">
        <v>259</v>
      </c>
      <c r="G200" s="619"/>
      <c r="H200" s="619"/>
      <c r="I200" s="619"/>
      <c r="J200" s="110" t="s">
        <v>120</v>
      </c>
      <c r="K200" s="111">
        <v>33</v>
      </c>
      <c r="L200" s="620">
        <v>0</v>
      </c>
      <c r="M200" s="619"/>
      <c r="N200" s="621">
        <f t="shared" si="35"/>
        <v>0</v>
      </c>
      <c r="O200" s="622"/>
      <c r="P200" s="622"/>
      <c r="Q200" s="622"/>
      <c r="R200" s="64"/>
      <c r="T200" s="103" t="s">
        <v>17</v>
      </c>
      <c r="U200" s="104" t="s">
        <v>33</v>
      </c>
      <c r="V200" s="18"/>
      <c r="W200" s="105">
        <f t="shared" si="36"/>
        <v>0</v>
      </c>
      <c r="X200" s="105">
        <v>0</v>
      </c>
      <c r="Y200" s="105">
        <f t="shared" si="37"/>
        <v>0</v>
      </c>
      <c r="Z200" s="105">
        <v>0</v>
      </c>
      <c r="AA200" s="106">
        <f t="shared" si="38"/>
        <v>0</v>
      </c>
      <c r="AR200" s="7" t="s">
        <v>128</v>
      </c>
      <c r="AT200" s="7" t="s">
        <v>105</v>
      </c>
      <c r="AU200" s="7" t="s">
        <v>9</v>
      </c>
      <c r="AY200" s="7" t="s">
        <v>100</v>
      </c>
      <c r="BE200" s="107">
        <f t="shared" si="39"/>
        <v>0</v>
      </c>
      <c r="BF200" s="107">
        <f t="shared" si="40"/>
        <v>0</v>
      </c>
      <c r="BG200" s="107">
        <f t="shared" si="41"/>
        <v>0</v>
      </c>
      <c r="BH200" s="107">
        <f t="shared" si="42"/>
        <v>0</v>
      </c>
      <c r="BI200" s="107">
        <f t="shared" si="43"/>
        <v>0</v>
      </c>
      <c r="BJ200" s="7" t="s">
        <v>80</v>
      </c>
      <c r="BK200" s="107">
        <f t="shared" si="44"/>
        <v>0</v>
      </c>
      <c r="BL200" s="7" t="s">
        <v>104</v>
      </c>
      <c r="BM200" s="7" t="s">
        <v>260</v>
      </c>
    </row>
    <row r="201" spans="2:63" s="88" customFormat="1" ht="29.85" customHeight="1">
      <c r="B201" s="89"/>
      <c r="C201" s="90"/>
      <c r="D201" s="99" t="s">
        <v>63</v>
      </c>
      <c r="E201" s="99"/>
      <c r="F201" s="99"/>
      <c r="G201" s="99"/>
      <c r="H201" s="99"/>
      <c r="I201" s="99"/>
      <c r="J201" s="99"/>
      <c r="K201" s="99"/>
      <c r="L201" s="99"/>
      <c r="M201" s="99"/>
      <c r="N201" s="653">
        <f>N202</f>
        <v>0</v>
      </c>
      <c r="O201" s="654"/>
      <c r="P201" s="654"/>
      <c r="Q201" s="654"/>
      <c r="R201" s="92"/>
      <c r="T201" s="93"/>
      <c r="U201" s="90"/>
      <c r="V201" s="90"/>
      <c r="W201" s="94">
        <f>W202</f>
        <v>0</v>
      </c>
      <c r="X201" s="90"/>
      <c r="Y201" s="94">
        <f>Y202</f>
        <v>0</v>
      </c>
      <c r="Z201" s="90"/>
      <c r="AA201" s="95">
        <f>AA202</f>
        <v>0</v>
      </c>
      <c r="AR201" s="96" t="s">
        <v>80</v>
      </c>
      <c r="AT201" s="97" t="s">
        <v>98</v>
      </c>
      <c r="AU201" s="97" t="s">
        <v>80</v>
      </c>
      <c r="AY201" s="96" t="s">
        <v>100</v>
      </c>
      <c r="BK201" s="98">
        <f>BK202</f>
        <v>0</v>
      </c>
    </row>
    <row r="202" spans="2:65" s="16" customFormat="1" ht="28.9" customHeight="1">
      <c r="B202" s="62"/>
      <c r="C202" s="108">
        <v>49</v>
      </c>
      <c r="D202" s="108" t="s">
        <v>105</v>
      </c>
      <c r="E202" s="109" t="s">
        <v>261</v>
      </c>
      <c r="F202" s="618" t="s">
        <v>262</v>
      </c>
      <c r="G202" s="619"/>
      <c r="H202" s="619"/>
      <c r="I202" s="619"/>
      <c r="J202" s="110" t="s">
        <v>113</v>
      </c>
      <c r="K202" s="111">
        <v>11.327</v>
      </c>
      <c r="L202" s="620">
        <v>0</v>
      </c>
      <c r="M202" s="619"/>
      <c r="N202" s="621">
        <f>ROUND(L202*K202,2)</f>
        <v>0</v>
      </c>
      <c r="O202" s="622"/>
      <c r="P202" s="622"/>
      <c r="Q202" s="622"/>
      <c r="R202" s="64"/>
      <c r="T202" s="103" t="s">
        <v>17</v>
      </c>
      <c r="U202" s="104" t="s">
        <v>33</v>
      </c>
      <c r="V202" s="18"/>
      <c r="W202" s="105">
        <f>V202*K202</f>
        <v>0</v>
      </c>
      <c r="X202" s="105">
        <v>0</v>
      </c>
      <c r="Y202" s="105">
        <f>X202*K202</f>
        <v>0</v>
      </c>
      <c r="Z202" s="105">
        <v>0</v>
      </c>
      <c r="AA202" s="106">
        <f>Z202*K202</f>
        <v>0</v>
      </c>
      <c r="AR202" s="7" t="s">
        <v>128</v>
      </c>
      <c r="AT202" s="7" t="s">
        <v>105</v>
      </c>
      <c r="AU202" s="7" t="s">
        <v>9</v>
      </c>
      <c r="AY202" s="7" t="s">
        <v>100</v>
      </c>
      <c r="BE202" s="107">
        <f>IF(U202="základní",N202,0)</f>
        <v>0</v>
      </c>
      <c r="BF202" s="107">
        <f>IF(U202="snížená",N202,0)</f>
        <v>0</v>
      </c>
      <c r="BG202" s="107">
        <f>IF(U202="zákl. přenesená",N202,0)</f>
        <v>0</v>
      </c>
      <c r="BH202" s="107">
        <f>IF(U202="sníž. přenesená",N202,0)</f>
        <v>0</v>
      </c>
      <c r="BI202" s="107">
        <f>IF(U202="nulová",N202,0)</f>
        <v>0</v>
      </c>
      <c r="BJ202" s="7" t="s">
        <v>80</v>
      </c>
      <c r="BK202" s="107">
        <f>ROUND(L202*K202,2)</f>
        <v>0</v>
      </c>
      <c r="BL202" s="7" t="s">
        <v>104</v>
      </c>
      <c r="BM202" s="7" t="s">
        <v>263</v>
      </c>
    </row>
    <row r="203" spans="2:63" s="88" customFormat="1" ht="37.35" customHeight="1">
      <c r="B203" s="89"/>
      <c r="C203" s="90"/>
      <c r="D203" s="91" t="s">
        <v>64</v>
      </c>
      <c r="E203" s="91"/>
      <c r="F203" s="91"/>
      <c r="G203" s="91"/>
      <c r="H203" s="91"/>
      <c r="I203" s="91"/>
      <c r="J203" s="91"/>
      <c r="K203" s="91"/>
      <c r="L203" s="91"/>
      <c r="M203" s="91"/>
      <c r="N203" s="651">
        <f ca="1">N204+N207+N213+N215+N223+N233+N238+N240+N244</f>
        <v>0</v>
      </c>
      <c r="O203" s="652"/>
      <c r="P203" s="652"/>
      <c r="Q203" s="652"/>
      <c r="R203" s="92"/>
      <c r="T203" s="93"/>
      <c r="U203" s="90"/>
      <c r="V203" s="90"/>
      <c r="W203" s="94">
        <f>W204+W207+W213+W215+W223+W233+W238+W240+W244</f>
        <v>0</v>
      </c>
      <c r="X203" s="90"/>
      <c r="Y203" s="94">
        <f>Y204+Y207+Y213+Y215+Y223+Y233+Y238+Y240+Y244</f>
        <v>0.05563212</v>
      </c>
      <c r="Z203" s="90"/>
      <c r="AA203" s="95">
        <f>AA204+AA207+AA213+AA215+AA223+AA233+AA238+AA240+AA244</f>
        <v>0.025</v>
      </c>
      <c r="AR203" s="96" t="s">
        <v>9</v>
      </c>
      <c r="AT203" s="97" t="s">
        <v>98</v>
      </c>
      <c r="AU203" s="97" t="s">
        <v>99</v>
      </c>
      <c r="AY203" s="96" t="s">
        <v>100</v>
      </c>
      <c r="BK203" s="98">
        <f ca="1">BK204+BK207+BK213+BK215+BK223+BK233+BK238+BK240+BK244</f>
        <v>0</v>
      </c>
    </row>
    <row r="204" spans="2:63" s="88" customFormat="1" ht="19.9" customHeight="1">
      <c r="B204" s="89"/>
      <c r="C204" s="90"/>
      <c r="D204" s="99" t="s">
        <v>65</v>
      </c>
      <c r="E204" s="99"/>
      <c r="F204" s="99"/>
      <c r="G204" s="99"/>
      <c r="H204" s="99"/>
      <c r="I204" s="99"/>
      <c r="J204" s="99"/>
      <c r="K204" s="99"/>
      <c r="L204" s="99"/>
      <c r="M204" s="99"/>
      <c r="N204" s="632">
        <f>SUM(N205:Q206)</f>
        <v>0</v>
      </c>
      <c r="O204" s="633"/>
      <c r="P204" s="633"/>
      <c r="Q204" s="633"/>
      <c r="R204" s="92"/>
      <c r="T204" s="93"/>
      <c r="U204" s="90"/>
      <c r="V204" s="90"/>
      <c r="W204" s="94">
        <f>SUM(W205:W206)</f>
        <v>0</v>
      </c>
      <c r="X204" s="90"/>
      <c r="Y204" s="94">
        <f>SUM(Y205:Y206)</f>
        <v>0</v>
      </c>
      <c r="Z204" s="90"/>
      <c r="AA204" s="95">
        <f>SUM(AA205:AA206)</f>
        <v>0</v>
      </c>
      <c r="AR204" s="96" t="s">
        <v>9</v>
      </c>
      <c r="AT204" s="97" t="s">
        <v>98</v>
      </c>
      <c r="AU204" s="97" t="s">
        <v>80</v>
      </c>
      <c r="AY204" s="96" t="s">
        <v>100</v>
      </c>
      <c r="BK204" s="98">
        <f>SUM(BK205:BK206)</f>
        <v>0</v>
      </c>
    </row>
    <row r="205" spans="2:65" s="16" customFormat="1" ht="28.9" customHeight="1">
      <c r="B205" s="62"/>
      <c r="C205" s="108">
        <v>50</v>
      </c>
      <c r="D205" s="108" t="s">
        <v>105</v>
      </c>
      <c r="E205" s="109" t="s">
        <v>264</v>
      </c>
      <c r="F205" s="618" t="s">
        <v>811</v>
      </c>
      <c r="G205" s="619"/>
      <c r="H205" s="619"/>
      <c r="I205" s="619"/>
      <c r="J205" s="110" t="s">
        <v>120</v>
      </c>
      <c r="K205" s="111">
        <v>37.02</v>
      </c>
      <c r="L205" s="620">
        <v>0</v>
      </c>
      <c r="M205" s="619"/>
      <c r="N205" s="621">
        <f>ROUND(L205*K205,2)</f>
        <v>0</v>
      </c>
      <c r="O205" s="622"/>
      <c r="P205" s="622"/>
      <c r="Q205" s="622"/>
      <c r="R205" s="64"/>
      <c r="T205" s="103" t="s">
        <v>17</v>
      </c>
      <c r="U205" s="104" t="s">
        <v>33</v>
      </c>
      <c r="V205" s="18"/>
      <c r="W205" s="105">
        <f>V205*K205</f>
        <v>0</v>
      </c>
      <c r="X205" s="105">
        <v>0</v>
      </c>
      <c r="Y205" s="105">
        <f>X205*K205</f>
        <v>0</v>
      </c>
      <c r="Z205" s="105">
        <v>0</v>
      </c>
      <c r="AA205" s="106">
        <f>Z205*K205</f>
        <v>0</v>
      </c>
      <c r="AR205" s="7" t="s">
        <v>128</v>
      </c>
      <c r="AT205" s="7" t="s">
        <v>105</v>
      </c>
      <c r="AU205" s="7" t="s">
        <v>9</v>
      </c>
      <c r="AY205" s="7" t="s">
        <v>100</v>
      </c>
      <c r="BE205" s="107">
        <f>IF(U205="základní",N205,0)</f>
        <v>0</v>
      </c>
      <c r="BF205" s="107">
        <f>IF(U205="snížená",N205,0)</f>
        <v>0</v>
      </c>
      <c r="BG205" s="107">
        <f>IF(U205="zákl. přenesená",N205,0)</f>
        <v>0</v>
      </c>
      <c r="BH205" s="107">
        <f>IF(U205="sníž. přenesená",N205,0)</f>
        <v>0</v>
      </c>
      <c r="BI205" s="107">
        <f>IF(U205="nulová",N205,0)</f>
        <v>0</v>
      </c>
      <c r="BJ205" s="7" t="s">
        <v>80</v>
      </c>
      <c r="BK205" s="107">
        <f>ROUND(L205*K205,2)</f>
        <v>0</v>
      </c>
      <c r="BL205" s="7" t="s">
        <v>104</v>
      </c>
      <c r="BM205" s="7" t="s">
        <v>265</v>
      </c>
    </row>
    <row r="206" spans="2:65" s="16" customFormat="1" ht="28.9" customHeight="1">
      <c r="B206" s="62"/>
      <c r="C206" s="108">
        <v>51</v>
      </c>
      <c r="D206" s="108" t="s">
        <v>105</v>
      </c>
      <c r="E206" s="109" t="s">
        <v>266</v>
      </c>
      <c r="F206" s="618" t="s">
        <v>267</v>
      </c>
      <c r="G206" s="619"/>
      <c r="H206" s="619"/>
      <c r="I206" s="619"/>
      <c r="J206" s="110" t="s">
        <v>103</v>
      </c>
      <c r="K206" s="113">
        <v>0</v>
      </c>
      <c r="L206" s="620">
        <v>0</v>
      </c>
      <c r="M206" s="619"/>
      <c r="N206" s="621">
        <f>ROUND(L206*K206,2)</f>
        <v>0</v>
      </c>
      <c r="O206" s="622"/>
      <c r="P206" s="622"/>
      <c r="Q206" s="622"/>
      <c r="R206" s="64"/>
      <c r="T206" s="103" t="s">
        <v>17</v>
      </c>
      <c r="U206" s="104" t="s">
        <v>33</v>
      </c>
      <c r="V206" s="18"/>
      <c r="W206" s="105">
        <f>V206*K206</f>
        <v>0</v>
      </c>
      <c r="X206" s="105">
        <v>0</v>
      </c>
      <c r="Y206" s="105">
        <f>X206*K206</f>
        <v>0</v>
      </c>
      <c r="Z206" s="105">
        <v>0</v>
      </c>
      <c r="AA206" s="106">
        <f>Z206*K206</f>
        <v>0</v>
      </c>
      <c r="AR206" s="7" t="s">
        <v>128</v>
      </c>
      <c r="AT206" s="7" t="s">
        <v>105</v>
      </c>
      <c r="AU206" s="7" t="s">
        <v>9</v>
      </c>
      <c r="AY206" s="7" t="s">
        <v>100</v>
      </c>
      <c r="BE206" s="107">
        <f>IF(U206="základní",N206,0)</f>
        <v>0</v>
      </c>
      <c r="BF206" s="107">
        <f>IF(U206="snížená",N206,0)</f>
        <v>0</v>
      </c>
      <c r="BG206" s="107">
        <f>IF(U206="zákl. přenesená",N206,0)</f>
        <v>0</v>
      </c>
      <c r="BH206" s="107">
        <f>IF(U206="sníž. přenesená",N206,0)</f>
        <v>0</v>
      </c>
      <c r="BI206" s="107">
        <f>IF(U206="nulová",N206,0)</f>
        <v>0</v>
      </c>
      <c r="BJ206" s="7" t="s">
        <v>80</v>
      </c>
      <c r="BK206" s="107">
        <f>ROUND(L206*K206,2)</f>
        <v>0</v>
      </c>
      <c r="BL206" s="7" t="s">
        <v>104</v>
      </c>
      <c r="BM206" s="7" t="s">
        <v>268</v>
      </c>
    </row>
    <row r="207" spans="2:63" s="88" customFormat="1" ht="29.85" customHeight="1">
      <c r="B207" s="89"/>
      <c r="C207" s="90"/>
      <c r="D207" s="99" t="s">
        <v>66</v>
      </c>
      <c r="E207" s="99"/>
      <c r="F207" s="99"/>
      <c r="G207" s="99"/>
      <c r="H207" s="99"/>
      <c r="I207" s="99"/>
      <c r="J207" s="99"/>
      <c r="K207" s="99"/>
      <c r="L207" s="99"/>
      <c r="M207" s="99"/>
      <c r="N207" s="653">
        <f>SUM(N208:Q212)</f>
        <v>0</v>
      </c>
      <c r="O207" s="654"/>
      <c r="P207" s="654"/>
      <c r="Q207" s="654"/>
      <c r="R207" s="92"/>
      <c r="T207" s="93"/>
      <c r="U207" s="90"/>
      <c r="V207" s="90"/>
      <c r="W207" s="94">
        <f>SUM(W208:W212)</f>
        <v>0</v>
      </c>
      <c r="X207" s="90"/>
      <c r="Y207" s="94">
        <f>SUM(Y208:Y212)</f>
        <v>0.03313212</v>
      </c>
      <c r="Z207" s="90"/>
      <c r="AA207" s="95">
        <f>SUM(AA208:AA212)</f>
        <v>0</v>
      </c>
      <c r="AR207" s="96" t="s">
        <v>9</v>
      </c>
      <c r="AT207" s="97" t="s">
        <v>98</v>
      </c>
      <c r="AU207" s="97" t="s">
        <v>80</v>
      </c>
      <c r="AY207" s="96" t="s">
        <v>100</v>
      </c>
      <c r="BK207" s="98">
        <f>SUM(BK208:BK212)</f>
        <v>0</v>
      </c>
    </row>
    <row r="208" spans="2:65" s="16" customFormat="1" ht="28.9" customHeight="1">
      <c r="B208" s="62"/>
      <c r="C208" s="100">
        <v>52</v>
      </c>
      <c r="D208" s="100" t="s">
        <v>101</v>
      </c>
      <c r="E208" s="101" t="s">
        <v>269</v>
      </c>
      <c r="F208" s="660" t="s">
        <v>270</v>
      </c>
      <c r="G208" s="622"/>
      <c r="H208" s="622"/>
      <c r="I208" s="622"/>
      <c r="J208" s="102" t="s">
        <v>120</v>
      </c>
      <c r="K208" s="112">
        <v>21.2</v>
      </c>
      <c r="L208" s="661">
        <v>0</v>
      </c>
      <c r="M208" s="622"/>
      <c r="N208" s="662">
        <f>ROUND(L208*K208,2)</f>
        <v>0</v>
      </c>
      <c r="O208" s="622"/>
      <c r="P208" s="622"/>
      <c r="Q208" s="622"/>
      <c r="R208" s="64"/>
      <c r="T208" s="103" t="s">
        <v>17</v>
      </c>
      <c r="U208" s="104" t="s">
        <v>33</v>
      </c>
      <c r="V208" s="18"/>
      <c r="W208" s="105">
        <f>V208*K208</f>
        <v>0</v>
      </c>
      <c r="X208" s="105">
        <v>0</v>
      </c>
      <c r="Y208" s="105">
        <f>X208*K208</f>
        <v>0</v>
      </c>
      <c r="Z208" s="105">
        <v>0</v>
      </c>
      <c r="AA208" s="106">
        <f>Z208*K208</f>
        <v>0</v>
      </c>
      <c r="AR208" s="7" t="s">
        <v>154</v>
      </c>
      <c r="AT208" s="7" t="s">
        <v>101</v>
      </c>
      <c r="AU208" s="7" t="s">
        <v>9</v>
      </c>
      <c r="AY208" s="7" t="s">
        <v>100</v>
      </c>
      <c r="BE208" s="107">
        <f>IF(U208="základní",N208,0)</f>
        <v>0</v>
      </c>
      <c r="BF208" s="107">
        <f>IF(U208="snížená",N208,0)</f>
        <v>0</v>
      </c>
      <c r="BG208" s="107">
        <f>IF(U208="zákl. přenesená",N208,0)</f>
        <v>0</v>
      </c>
      <c r="BH208" s="107">
        <f>IF(U208="sníž. přenesená",N208,0)</f>
        <v>0</v>
      </c>
      <c r="BI208" s="107">
        <f>IF(U208="nulová",N208,0)</f>
        <v>0</v>
      </c>
      <c r="BJ208" s="7" t="s">
        <v>80</v>
      </c>
      <c r="BK208" s="107">
        <f>ROUND(L208*K208,2)</f>
        <v>0</v>
      </c>
      <c r="BL208" s="7" t="s">
        <v>154</v>
      </c>
      <c r="BM208" s="7" t="s">
        <v>271</v>
      </c>
    </row>
    <row r="209" spans="2:65" s="16" customFormat="1" ht="28.9" customHeight="1">
      <c r="B209" s="62"/>
      <c r="C209" s="108">
        <v>53</v>
      </c>
      <c r="D209" s="108" t="s">
        <v>105</v>
      </c>
      <c r="E209" s="109" t="s">
        <v>272</v>
      </c>
      <c r="F209" s="618" t="s">
        <v>273</v>
      </c>
      <c r="G209" s="619"/>
      <c r="H209" s="619"/>
      <c r="I209" s="619"/>
      <c r="J209" s="110" t="s">
        <v>120</v>
      </c>
      <c r="K209" s="111">
        <v>21.624</v>
      </c>
      <c r="L209" s="620">
        <v>0</v>
      </c>
      <c r="M209" s="619"/>
      <c r="N209" s="621">
        <f>ROUND(L209*K209,2)</f>
        <v>0</v>
      </c>
      <c r="O209" s="622"/>
      <c r="P209" s="622"/>
      <c r="Q209" s="622"/>
      <c r="R209" s="64"/>
      <c r="T209" s="103" t="s">
        <v>17</v>
      </c>
      <c r="U209" s="104" t="s">
        <v>33</v>
      </c>
      <c r="V209" s="18"/>
      <c r="W209" s="105">
        <f>V209*K209</f>
        <v>0</v>
      </c>
      <c r="X209" s="105">
        <v>0.00125</v>
      </c>
      <c r="Y209" s="105">
        <f>X209*K209</f>
        <v>0.02703</v>
      </c>
      <c r="Z209" s="105">
        <v>0</v>
      </c>
      <c r="AA209" s="106">
        <f>Z209*K209</f>
        <v>0</v>
      </c>
      <c r="AR209" s="7" t="s">
        <v>206</v>
      </c>
      <c r="AT209" s="7" t="s">
        <v>105</v>
      </c>
      <c r="AU209" s="7" t="s">
        <v>9</v>
      </c>
      <c r="AY209" s="7" t="s">
        <v>100</v>
      </c>
      <c r="BE209" s="107">
        <f>IF(U209="základní",N209,0)</f>
        <v>0</v>
      </c>
      <c r="BF209" s="107">
        <f>IF(U209="snížená",N209,0)</f>
        <v>0</v>
      </c>
      <c r="BG209" s="107">
        <f>IF(U209="zákl. přenesená",N209,0)</f>
        <v>0</v>
      </c>
      <c r="BH209" s="107">
        <f>IF(U209="sníž. přenesená",N209,0)</f>
        <v>0</v>
      </c>
      <c r="BI209" s="107">
        <f>IF(U209="nulová",N209,0)</f>
        <v>0</v>
      </c>
      <c r="BJ209" s="7" t="s">
        <v>80</v>
      </c>
      <c r="BK209" s="107">
        <f>ROUND(L209*K209,2)</f>
        <v>0</v>
      </c>
      <c r="BL209" s="7" t="s">
        <v>154</v>
      </c>
      <c r="BM209" s="7" t="s">
        <v>274</v>
      </c>
    </row>
    <row r="210" spans="2:65" s="16" customFormat="1" ht="28.9" customHeight="1">
      <c r="B210" s="62"/>
      <c r="C210" s="100">
        <v>54</v>
      </c>
      <c r="D210" s="100" t="s">
        <v>101</v>
      </c>
      <c r="E210" s="101" t="s">
        <v>275</v>
      </c>
      <c r="F210" s="660" t="s">
        <v>276</v>
      </c>
      <c r="G210" s="622"/>
      <c r="H210" s="622"/>
      <c r="I210" s="622"/>
      <c r="J210" s="102" t="s">
        <v>131</v>
      </c>
      <c r="K210" s="112">
        <v>49.37</v>
      </c>
      <c r="L210" s="661">
        <v>0</v>
      </c>
      <c r="M210" s="622"/>
      <c r="N210" s="662">
        <f>ROUND(L210*K210,2)</f>
        <v>0</v>
      </c>
      <c r="O210" s="622"/>
      <c r="P210" s="622"/>
      <c r="Q210" s="622"/>
      <c r="R210" s="64"/>
      <c r="T210" s="103" t="s">
        <v>17</v>
      </c>
      <c r="U210" s="104" t="s">
        <v>33</v>
      </c>
      <c r="V210" s="18"/>
      <c r="W210" s="105">
        <f>V210*K210</f>
        <v>0</v>
      </c>
      <c r="X210" s="105">
        <v>0</v>
      </c>
      <c r="Y210" s="105">
        <f>X210*K210</f>
        <v>0</v>
      </c>
      <c r="Z210" s="105">
        <v>0</v>
      </c>
      <c r="AA210" s="106">
        <f>Z210*K210</f>
        <v>0</v>
      </c>
      <c r="AR210" s="7" t="s">
        <v>154</v>
      </c>
      <c r="AT210" s="7" t="s">
        <v>101</v>
      </c>
      <c r="AU210" s="7" t="s">
        <v>9</v>
      </c>
      <c r="AY210" s="7" t="s">
        <v>100</v>
      </c>
      <c r="BE210" s="107">
        <f>IF(U210="základní",N210,0)</f>
        <v>0</v>
      </c>
      <c r="BF210" s="107">
        <f>IF(U210="snížená",N210,0)</f>
        <v>0</v>
      </c>
      <c r="BG210" s="107">
        <f>IF(U210="zákl. přenesená",N210,0)</f>
        <v>0</v>
      </c>
      <c r="BH210" s="107">
        <f>IF(U210="sníž. přenesená",N210,0)</f>
        <v>0</v>
      </c>
      <c r="BI210" s="107">
        <f>IF(U210="nulová",N210,0)</f>
        <v>0</v>
      </c>
      <c r="BJ210" s="7" t="s">
        <v>80</v>
      </c>
      <c r="BK210" s="107">
        <f>ROUND(L210*K210,2)</f>
        <v>0</v>
      </c>
      <c r="BL210" s="7" t="s">
        <v>154</v>
      </c>
      <c r="BM210" s="7" t="s">
        <v>277</v>
      </c>
    </row>
    <row r="211" spans="2:65" s="16" customFormat="1" ht="20.45" customHeight="1">
      <c r="B211" s="62"/>
      <c r="C211" s="108">
        <v>55</v>
      </c>
      <c r="D211" s="108" t="s">
        <v>105</v>
      </c>
      <c r="E211" s="109" t="s">
        <v>278</v>
      </c>
      <c r="F211" s="618" t="s">
        <v>279</v>
      </c>
      <c r="G211" s="619"/>
      <c r="H211" s="619"/>
      <c r="I211" s="619"/>
      <c r="J211" s="110" t="s">
        <v>131</v>
      </c>
      <c r="K211" s="111">
        <v>50.851</v>
      </c>
      <c r="L211" s="620">
        <v>0</v>
      </c>
      <c r="M211" s="619"/>
      <c r="N211" s="621">
        <f>ROUND(L211*K211,2)</f>
        <v>0</v>
      </c>
      <c r="O211" s="622"/>
      <c r="P211" s="622"/>
      <c r="Q211" s="622"/>
      <c r="R211" s="64"/>
      <c r="T211" s="103" t="s">
        <v>17</v>
      </c>
      <c r="U211" s="104" t="s">
        <v>33</v>
      </c>
      <c r="V211" s="18"/>
      <c r="W211" s="105">
        <f>V211*K211</f>
        <v>0</v>
      </c>
      <c r="X211" s="105">
        <v>0.00012</v>
      </c>
      <c r="Y211" s="105">
        <f>X211*K211</f>
        <v>0.00610212</v>
      </c>
      <c r="Z211" s="105">
        <v>0</v>
      </c>
      <c r="AA211" s="106">
        <f>Z211*K211</f>
        <v>0</v>
      </c>
      <c r="AR211" s="7" t="s">
        <v>206</v>
      </c>
      <c r="AT211" s="7" t="s">
        <v>105</v>
      </c>
      <c r="AU211" s="7" t="s">
        <v>9</v>
      </c>
      <c r="AY211" s="7" t="s">
        <v>100</v>
      </c>
      <c r="BE211" s="107">
        <f>IF(U211="základní",N211,0)</f>
        <v>0</v>
      </c>
      <c r="BF211" s="107">
        <f>IF(U211="snížená",N211,0)</f>
        <v>0</v>
      </c>
      <c r="BG211" s="107">
        <f>IF(U211="zákl. přenesená",N211,0)</f>
        <v>0</v>
      </c>
      <c r="BH211" s="107">
        <f>IF(U211="sníž. přenesená",N211,0)</f>
        <v>0</v>
      </c>
      <c r="BI211" s="107">
        <f>IF(U211="nulová",N211,0)</f>
        <v>0</v>
      </c>
      <c r="BJ211" s="7" t="s">
        <v>80</v>
      </c>
      <c r="BK211" s="107">
        <f>ROUND(L211*K211,2)</f>
        <v>0</v>
      </c>
      <c r="BL211" s="7" t="s">
        <v>154</v>
      </c>
      <c r="BM211" s="7" t="s">
        <v>280</v>
      </c>
    </row>
    <row r="212" spans="2:65" s="16" customFormat="1" ht="28.9" customHeight="1">
      <c r="B212" s="62"/>
      <c r="C212" s="100">
        <v>56</v>
      </c>
      <c r="D212" s="100" t="s">
        <v>101</v>
      </c>
      <c r="E212" s="101" t="s">
        <v>281</v>
      </c>
      <c r="F212" s="660" t="s">
        <v>282</v>
      </c>
      <c r="G212" s="622"/>
      <c r="H212" s="622"/>
      <c r="I212" s="622"/>
      <c r="J212" s="102" t="s">
        <v>113</v>
      </c>
      <c r="K212" s="112">
        <v>0.033</v>
      </c>
      <c r="L212" s="661">
        <v>0</v>
      </c>
      <c r="M212" s="622"/>
      <c r="N212" s="662">
        <f>ROUND(L212*K212,2)</f>
        <v>0</v>
      </c>
      <c r="O212" s="622"/>
      <c r="P212" s="622"/>
      <c r="Q212" s="622"/>
      <c r="R212" s="64"/>
      <c r="T212" s="103" t="s">
        <v>17</v>
      </c>
      <c r="U212" s="104" t="s">
        <v>33</v>
      </c>
      <c r="V212" s="18"/>
      <c r="W212" s="105">
        <f>V212*K212</f>
        <v>0</v>
      </c>
      <c r="X212" s="105">
        <v>0</v>
      </c>
      <c r="Y212" s="105">
        <f>X212*K212</f>
        <v>0</v>
      </c>
      <c r="Z212" s="105">
        <v>0</v>
      </c>
      <c r="AA212" s="106">
        <f>Z212*K212</f>
        <v>0</v>
      </c>
      <c r="AR212" s="7" t="s">
        <v>154</v>
      </c>
      <c r="AT212" s="7" t="s">
        <v>101</v>
      </c>
      <c r="AU212" s="7" t="s">
        <v>9</v>
      </c>
      <c r="AY212" s="7" t="s">
        <v>100</v>
      </c>
      <c r="BE212" s="107">
        <f>IF(U212="základní",N212,0)</f>
        <v>0</v>
      </c>
      <c r="BF212" s="107">
        <f>IF(U212="snížená",N212,0)</f>
        <v>0</v>
      </c>
      <c r="BG212" s="107">
        <f>IF(U212="zákl. přenesená",N212,0)</f>
        <v>0</v>
      </c>
      <c r="BH212" s="107">
        <f>IF(U212="sníž. přenesená",N212,0)</f>
        <v>0</v>
      </c>
      <c r="BI212" s="107">
        <f>IF(U212="nulová",N212,0)</f>
        <v>0</v>
      </c>
      <c r="BJ212" s="7" t="s">
        <v>80</v>
      </c>
      <c r="BK212" s="107">
        <f>ROUND(L212*K212,2)</f>
        <v>0</v>
      </c>
      <c r="BL212" s="7" t="s">
        <v>154</v>
      </c>
      <c r="BM212" s="7" t="s">
        <v>283</v>
      </c>
    </row>
    <row r="213" spans="2:63" s="88" customFormat="1" ht="29.85" customHeight="1">
      <c r="B213" s="89"/>
      <c r="C213" s="90"/>
      <c r="D213" s="99" t="s">
        <v>67</v>
      </c>
      <c r="E213" s="99"/>
      <c r="F213" s="99"/>
      <c r="G213" s="99"/>
      <c r="H213" s="99"/>
      <c r="I213" s="99"/>
      <c r="J213" s="99"/>
      <c r="K213" s="99"/>
      <c r="L213" s="99"/>
      <c r="M213" s="99"/>
      <c r="N213" s="653">
        <f ca="1">N214</f>
        <v>0</v>
      </c>
      <c r="O213" s="654"/>
      <c r="P213" s="654"/>
      <c r="Q213" s="654"/>
      <c r="R213" s="92"/>
      <c r="T213" s="93"/>
      <c r="U213" s="90"/>
      <c r="V213" s="90"/>
      <c r="W213" s="94">
        <f>SUM(W214:W214)</f>
        <v>0</v>
      </c>
      <c r="X213" s="90"/>
      <c r="Y213" s="94">
        <f>SUM(Y214:Y214)</f>
        <v>0</v>
      </c>
      <c r="Z213" s="90"/>
      <c r="AA213" s="95">
        <f>SUM(AA214:AA214)</f>
        <v>0</v>
      </c>
      <c r="AR213" s="96" t="s">
        <v>80</v>
      </c>
      <c r="AT213" s="97" t="s">
        <v>98</v>
      </c>
      <c r="AU213" s="97" t="s">
        <v>80</v>
      </c>
      <c r="AY213" s="96" t="s">
        <v>100</v>
      </c>
      <c r="BK213" s="98">
        <f ca="1">SUM(BK214:BK214)</f>
        <v>0</v>
      </c>
    </row>
    <row r="214" spans="2:65" s="16" customFormat="1" ht="28.9" customHeight="1">
      <c r="B214" s="62"/>
      <c r="C214" s="108">
        <v>57</v>
      </c>
      <c r="D214" s="108" t="s">
        <v>105</v>
      </c>
      <c r="E214" s="109" t="s">
        <v>284</v>
      </c>
      <c r="F214" s="618" t="s">
        <v>285</v>
      </c>
      <c r="G214" s="619"/>
      <c r="H214" s="619"/>
      <c r="I214" s="619"/>
      <c r="J214" s="110" t="s">
        <v>286</v>
      </c>
      <c r="K214" s="111">
        <v>1</v>
      </c>
      <c r="L214" s="649">
        <f ca="1">' Pol.ZTI 3NP'!G72</f>
        <v>0</v>
      </c>
      <c r="M214" s="650"/>
      <c r="N214" s="621">
        <f ca="1">ROUND(L214*K214,2)</f>
        <v>0</v>
      </c>
      <c r="O214" s="622"/>
      <c r="P214" s="622"/>
      <c r="Q214" s="622"/>
      <c r="R214" s="64"/>
      <c r="T214" s="103" t="s">
        <v>17</v>
      </c>
      <c r="U214" s="104" t="s">
        <v>33</v>
      </c>
      <c r="V214" s="18"/>
      <c r="W214" s="105">
        <f>V214*K214</f>
        <v>0</v>
      </c>
      <c r="X214" s="105">
        <v>0</v>
      </c>
      <c r="Y214" s="105">
        <f>X214*K214</f>
        <v>0</v>
      </c>
      <c r="Z214" s="105">
        <v>0</v>
      </c>
      <c r="AA214" s="106">
        <f>Z214*K214</f>
        <v>0</v>
      </c>
      <c r="AR214" s="7" t="s">
        <v>128</v>
      </c>
      <c r="AT214" s="7" t="s">
        <v>105</v>
      </c>
      <c r="AU214" s="7" t="s">
        <v>9</v>
      </c>
      <c r="AY214" s="7" t="s">
        <v>100</v>
      </c>
      <c r="BE214" s="107">
        <f ca="1">IF(U214="základní",N214,0)</f>
        <v>0</v>
      </c>
      <c r="BF214" s="107">
        <f ca="1">IF(U214="snížená",N214,0)</f>
        <v>0</v>
      </c>
      <c r="BG214" s="107">
        <f ca="1">IF(U214="zákl. přenesená",N214,0)</f>
        <v>0</v>
      </c>
      <c r="BH214" s="107">
        <f ca="1">IF(U214="sníž. přenesená",N214,0)</f>
        <v>0</v>
      </c>
      <c r="BI214" s="107">
        <f ca="1">IF(U214="nulová",N214,0)</f>
        <v>0</v>
      </c>
      <c r="BJ214" s="7" t="s">
        <v>80</v>
      </c>
      <c r="BK214" s="107">
        <f ca="1">ROUND(L214*K214,2)</f>
        <v>0</v>
      </c>
      <c r="BL214" s="7" t="s">
        <v>104</v>
      </c>
      <c r="BM214" s="7" t="s">
        <v>287</v>
      </c>
    </row>
    <row r="215" spans="2:63" s="88" customFormat="1" ht="29.85" customHeight="1">
      <c r="B215" s="89"/>
      <c r="C215" s="90"/>
      <c r="D215" s="99" t="s">
        <v>68</v>
      </c>
      <c r="E215" s="99"/>
      <c r="F215" s="99"/>
      <c r="G215" s="99"/>
      <c r="H215" s="99"/>
      <c r="I215" s="99"/>
      <c r="J215" s="99"/>
      <c r="K215" s="99"/>
      <c r="L215" s="99"/>
      <c r="M215" s="99"/>
      <c r="N215" s="653">
        <f>SUM(N216:Q222)</f>
        <v>0</v>
      </c>
      <c r="O215" s="654"/>
      <c r="P215" s="654"/>
      <c r="Q215" s="654"/>
      <c r="R215" s="92"/>
      <c r="T215" s="93"/>
      <c r="U215" s="90"/>
      <c r="V215" s="90"/>
      <c r="W215" s="94">
        <f>SUM(W216:W222)</f>
        <v>0</v>
      </c>
      <c r="X215" s="90"/>
      <c r="Y215" s="94">
        <f>SUM(Y216:Y222)</f>
        <v>0.0225</v>
      </c>
      <c r="Z215" s="90"/>
      <c r="AA215" s="95">
        <f>SUM(AA216:AA222)</f>
        <v>0.025</v>
      </c>
      <c r="AR215" s="96" t="s">
        <v>9</v>
      </c>
      <c r="AT215" s="97" t="s">
        <v>98</v>
      </c>
      <c r="AU215" s="97" t="s">
        <v>80</v>
      </c>
      <c r="AY215" s="96" t="s">
        <v>100</v>
      </c>
      <c r="BK215" s="98">
        <f>SUM(BK216:BK222)</f>
        <v>0</v>
      </c>
    </row>
    <row r="216" spans="2:65" s="16" customFormat="1" ht="28.9" customHeight="1">
      <c r="B216" s="62"/>
      <c r="C216" s="100">
        <v>58</v>
      </c>
      <c r="D216" s="100" t="s">
        <v>101</v>
      </c>
      <c r="E216" s="101" t="s">
        <v>288</v>
      </c>
      <c r="F216" s="660" t="s">
        <v>289</v>
      </c>
      <c r="G216" s="622"/>
      <c r="H216" s="622"/>
      <c r="I216" s="622"/>
      <c r="J216" s="102" t="s">
        <v>107</v>
      </c>
      <c r="K216" s="112">
        <v>5</v>
      </c>
      <c r="L216" s="661">
        <v>0</v>
      </c>
      <c r="M216" s="622"/>
      <c r="N216" s="662">
        <f aca="true" t="shared" si="45" ref="N216:N222">ROUND(L216*K216,2)</f>
        <v>0</v>
      </c>
      <c r="O216" s="622"/>
      <c r="P216" s="622"/>
      <c r="Q216" s="622"/>
      <c r="R216" s="64"/>
      <c r="T216" s="103" t="s">
        <v>17</v>
      </c>
      <c r="U216" s="104" t="s">
        <v>33</v>
      </c>
      <c r="V216" s="18"/>
      <c r="W216" s="105">
        <f aca="true" t="shared" si="46" ref="W216:W222">V216*K216</f>
        <v>0</v>
      </c>
      <c r="X216" s="105">
        <v>0</v>
      </c>
      <c r="Y216" s="105">
        <f aca="true" t="shared" si="47" ref="Y216:Y222">X216*K216</f>
        <v>0</v>
      </c>
      <c r="Z216" s="105">
        <v>0.005</v>
      </c>
      <c r="AA216" s="106">
        <f aca="true" t="shared" si="48" ref="AA216:AA222">Z216*K216</f>
        <v>0.025</v>
      </c>
      <c r="AR216" s="7" t="s">
        <v>154</v>
      </c>
      <c r="AT216" s="7" t="s">
        <v>101</v>
      </c>
      <c r="AU216" s="7" t="s">
        <v>9</v>
      </c>
      <c r="AY216" s="7" t="s">
        <v>100</v>
      </c>
      <c r="BE216" s="107">
        <f aca="true" t="shared" si="49" ref="BE216:BE222">IF(U216="základní",N216,0)</f>
        <v>0</v>
      </c>
      <c r="BF216" s="107">
        <f aca="true" t="shared" si="50" ref="BF216:BF222">IF(U216="snížená",N216,0)</f>
        <v>0</v>
      </c>
      <c r="BG216" s="107">
        <f aca="true" t="shared" si="51" ref="BG216:BG222">IF(U216="zákl. přenesená",N216,0)</f>
        <v>0</v>
      </c>
      <c r="BH216" s="107">
        <f aca="true" t="shared" si="52" ref="BH216:BH222">IF(U216="sníž. přenesená",N216,0)</f>
        <v>0</v>
      </c>
      <c r="BI216" s="107">
        <f aca="true" t="shared" si="53" ref="BI216:BI222">IF(U216="nulová",N216,0)</f>
        <v>0</v>
      </c>
      <c r="BJ216" s="7" t="s">
        <v>80</v>
      </c>
      <c r="BK216" s="107">
        <f aca="true" t="shared" si="54" ref="BK216:BK222">ROUND(L216*K216,2)</f>
        <v>0</v>
      </c>
      <c r="BL216" s="7" t="s">
        <v>154</v>
      </c>
      <c r="BM216" s="7" t="s">
        <v>290</v>
      </c>
    </row>
    <row r="217" spans="2:65" s="16" customFormat="1" ht="28.9" customHeight="1">
      <c r="B217" s="62"/>
      <c r="C217" s="100">
        <v>59</v>
      </c>
      <c r="D217" s="100" t="s">
        <v>101</v>
      </c>
      <c r="E217" s="101" t="s">
        <v>291</v>
      </c>
      <c r="F217" s="660" t="s">
        <v>292</v>
      </c>
      <c r="G217" s="622"/>
      <c r="H217" s="622"/>
      <c r="I217" s="622"/>
      <c r="J217" s="102" t="s">
        <v>107</v>
      </c>
      <c r="K217" s="112">
        <v>3</v>
      </c>
      <c r="L217" s="661">
        <v>0</v>
      </c>
      <c r="M217" s="622"/>
      <c r="N217" s="662">
        <f t="shared" si="45"/>
        <v>0</v>
      </c>
      <c r="O217" s="622"/>
      <c r="P217" s="622"/>
      <c r="Q217" s="622"/>
      <c r="R217" s="64"/>
      <c r="T217" s="103" t="s">
        <v>17</v>
      </c>
      <c r="U217" s="104" t="s">
        <v>33</v>
      </c>
      <c r="V217" s="18"/>
      <c r="W217" s="105">
        <f t="shared" si="46"/>
        <v>0</v>
      </c>
      <c r="X217" s="105">
        <v>0</v>
      </c>
      <c r="Y217" s="105">
        <f t="shared" si="47"/>
        <v>0</v>
      </c>
      <c r="Z217" s="105">
        <v>0</v>
      </c>
      <c r="AA217" s="106">
        <f t="shared" si="48"/>
        <v>0</v>
      </c>
      <c r="AR217" s="7" t="s">
        <v>154</v>
      </c>
      <c r="AT217" s="7" t="s">
        <v>101</v>
      </c>
      <c r="AU217" s="7" t="s">
        <v>9</v>
      </c>
      <c r="AY217" s="7" t="s">
        <v>100</v>
      </c>
      <c r="BE217" s="107">
        <f t="shared" si="49"/>
        <v>0</v>
      </c>
      <c r="BF217" s="107">
        <f t="shared" si="50"/>
        <v>0</v>
      </c>
      <c r="BG217" s="107">
        <f t="shared" si="51"/>
        <v>0</v>
      </c>
      <c r="BH217" s="107">
        <f t="shared" si="52"/>
        <v>0</v>
      </c>
      <c r="BI217" s="107">
        <f t="shared" si="53"/>
        <v>0</v>
      </c>
      <c r="BJ217" s="7" t="s">
        <v>80</v>
      </c>
      <c r="BK217" s="107">
        <f t="shared" si="54"/>
        <v>0</v>
      </c>
      <c r="BL217" s="7" t="s">
        <v>154</v>
      </c>
      <c r="BM217" s="7" t="s">
        <v>293</v>
      </c>
    </row>
    <row r="218" spans="2:65" s="16" customFormat="1" ht="28.9" customHeight="1">
      <c r="B218" s="62"/>
      <c r="C218" s="100">
        <v>60</v>
      </c>
      <c r="D218" s="108" t="s">
        <v>105</v>
      </c>
      <c r="E218" s="109" t="s">
        <v>294</v>
      </c>
      <c r="F218" s="618" t="s">
        <v>295</v>
      </c>
      <c r="G218" s="619"/>
      <c r="H218" s="619"/>
      <c r="I218" s="619"/>
      <c r="J218" s="110" t="s">
        <v>131</v>
      </c>
      <c r="K218" s="111">
        <v>7.5</v>
      </c>
      <c r="L218" s="620">
        <v>0</v>
      </c>
      <c r="M218" s="619"/>
      <c r="N218" s="621">
        <f t="shared" si="45"/>
        <v>0</v>
      </c>
      <c r="O218" s="622"/>
      <c r="P218" s="622"/>
      <c r="Q218" s="622"/>
      <c r="R218" s="64"/>
      <c r="T218" s="103" t="s">
        <v>17</v>
      </c>
      <c r="U218" s="104" t="s">
        <v>33</v>
      </c>
      <c r="V218" s="18"/>
      <c r="W218" s="105">
        <f t="shared" si="46"/>
        <v>0</v>
      </c>
      <c r="X218" s="105">
        <v>0.003</v>
      </c>
      <c r="Y218" s="105">
        <f t="shared" si="47"/>
        <v>0.0225</v>
      </c>
      <c r="Z218" s="105">
        <v>0</v>
      </c>
      <c r="AA218" s="106">
        <f t="shared" si="48"/>
        <v>0</v>
      </c>
      <c r="AR218" s="7" t="s">
        <v>206</v>
      </c>
      <c r="AT218" s="7" t="s">
        <v>105</v>
      </c>
      <c r="AU218" s="7" t="s">
        <v>9</v>
      </c>
      <c r="AY218" s="7" t="s">
        <v>100</v>
      </c>
      <c r="BE218" s="107">
        <f t="shared" si="49"/>
        <v>0</v>
      </c>
      <c r="BF218" s="107">
        <f t="shared" si="50"/>
        <v>0</v>
      </c>
      <c r="BG218" s="107">
        <f t="shared" si="51"/>
        <v>0</v>
      </c>
      <c r="BH218" s="107">
        <f t="shared" si="52"/>
        <v>0</v>
      </c>
      <c r="BI218" s="107">
        <f t="shared" si="53"/>
        <v>0</v>
      </c>
      <c r="BJ218" s="7" t="s">
        <v>80</v>
      </c>
      <c r="BK218" s="107">
        <f t="shared" si="54"/>
        <v>0</v>
      </c>
      <c r="BL218" s="7" t="s">
        <v>154</v>
      </c>
      <c r="BM218" s="7" t="s">
        <v>296</v>
      </c>
    </row>
    <row r="219" spans="2:65" s="16" customFormat="1" ht="28.9" customHeight="1">
      <c r="B219" s="62"/>
      <c r="C219" s="100">
        <v>61</v>
      </c>
      <c r="D219" s="108" t="s">
        <v>105</v>
      </c>
      <c r="E219" s="109" t="s">
        <v>297</v>
      </c>
      <c r="F219" s="618" t="s">
        <v>298</v>
      </c>
      <c r="G219" s="619"/>
      <c r="H219" s="619"/>
      <c r="I219" s="619"/>
      <c r="J219" s="110" t="s">
        <v>107</v>
      </c>
      <c r="K219" s="111">
        <v>4</v>
      </c>
      <c r="L219" s="620">
        <v>0</v>
      </c>
      <c r="M219" s="619"/>
      <c r="N219" s="621">
        <f t="shared" si="45"/>
        <v>0</v>
      </c>
      <c r="O219" s="622"/>
      <c r="P219" s="622"/>
      <c r="Q219" s="622"/>
      <c r="R219" s="64"/>
      <c r="T219" s="103" t="s">
        <v>17</v>
      </c>
      <c r="U219" s="104" t="s">
        <v>33</v>
      </c>
      <c r="V219" s="18"/>
      <c r="W219" s="105">
        <f t="shared" si="46"/>
        <v>0</v>
      </c>
      <c r="X219" s="105">
        <v>0</v>
      </c>
      <c r="Y219" s="105">
        <f t="shared" si="47"/>
        <v>0</v>
      </c>
      <c r="Z219" s="105">
        <v>0</v>
      </c>
      <c r="AA219" s="106">
        <f t="shared" si="48"/>
        <v>0</v>
      </c>
      <c r="AR219" s="7" t="s">
        <v>128</v>
      </c>
      <c r="AT219" s="7" t="s">
        <v>105</v>
      </c>
      <c r="AU219" s="7" t="s">
        <v>9</v>
      </c>
      <c r="AY219" s="7" t="s">
        <v>100</v>
      </c>
      <c r="BE219" s="107">
        <f t="shared" si="49"/>
        <v>0</v>
      </c>
      <c r="BF219" s="107">
        <f t="shared" si="50"/>
        <v>0</v>
      </c>
      <c r="BG219" s="107">
        <f t="shared" si="51"/>
        <v>0</v>
      </c>
      <c r="BH219" s="107">
        <f t="shared" si="52"/>
        <v>0</v>
      </c>
      <c r="BI219" s="107">
        <f t="shared" si="53"/>
        <v>0</v>
      </c>
      <c r="BJ219" s="7" t="s">
        <v>80</v>
      </c>
      <c r="BK219" s="107">
        <f t="shared" si="54"/>
        <v>0</v>
      </c>
      <c r="BL219" s="7" t="s">
        <v>104</v>
      </c>
      <c r="BM219" s="7" t="s">
        <v>299</v>
      </c>
    </row>
    <row r="220" spans="2:65" s="16" customFormat="1" ht="28.9" customHeight="1">
      <c r="B220" s="62"/>
      <c r="C220" s="100">
        <v>62</v>
      </c>
      <c r="D220" s="108" t="s">
        <v>105</v>
      </c>
      <c r="E220" s="109" t="s">
        <v>300</v>
      </c>
      <c r="F220" s="618" t="s">
        <v>301</v>
      </c>
      <c r="G220" s="619"/>
      <c r="H220" s="619"/>
      <c r="I220" s="619"/>
      <c r="J220" s="110" t="s">
        <v>107</v>
      </c>
      <c r="K220" s="111">
        <v>2</v>
      </c>
      <c r="L220" s="620">
        <v>0</v>
      </c>
      <c r="M220" s="619"/>
      <c r="N220" s="621">
        <f t="shared" si="45"/>
        <v>0</v>
      </c>
      <c r="O220" s="622"/>
      <c r="P220" s="622"/>
      <c r="Q220" s="622"/>
      <c r="R220" s="64"/>
      <c r="T220" s="103" t="s">
        <v>17</v>
      </c>
      <c r="U220" s="104" t="s">
        <v>33</v>
      </c>
      <c r="V220" s="18"/>
      <c r="W220" s="105">
        <f t="shared" si="46"/>
        <v>0</v>
      </c>
      <c r="X220" s="105">
        <v>0</v>
      </c>
      <c r="Y220" s="105">
        <f t="shared" si="47"/>
        <v>0</v>
      </c>
      <c r="Z220" s="105">
        <v>0</v>
      </c>
      <c r="AA220" s="106">
        <f t="shared" si="48"/>
        <v>0</v>
      </c>
      <c r="AR220" s="7" t="s">
        <v>128</v>
      </c>
      <c r="AT220" s="7" t="s">
        <v>105</v>
      </c>
      <c r="AU220" s="7" t="s">
        <v>9</v>
      </c>
      <c r="AY220" s="7" t="s">
        <v>100</v>
      </c>
      <c r="BE220" s="107">
        <f t="shared" si="49"/>
        <v>0</v>
      </c>
      <c r="BF220" s="107">
        <f t="shared" si="50"/>
        <v>0</v>
      </c>
      <c r="BG220" s="107">
        <f t="shared" si="51"/>
        <v>0</v>
      </c>
      <c r="BH220" s="107">
        <f t="shared" si="52"/>
        <v>0</v>
      </c>
      <c r="BI220" s="107">
        <f t="shared" si="53"/>
        <v>0</v>
      </c>
      <c r="BJ220" s="7" t="s">
        <v>80</v>
      </c>
      <c r="BK220" s="107">
        <f t="shared" si="54"/>
        <v>0</v>
      </c>
      <c r="BL220" s="7" t="s">
        <v>104</v>
      </c>
      <c r="BM220" s="7" t="s">
        <v>302</v>
      </c>
    </row>
    <row r="221" spans="2:65" s="16" customFormat="1" ht="28.9" customHeight="1">
      <c r="B221" s="62"/>
      <c r="C221" s="100">
        <v>63</v>
      </c>
      <c r="D221" s="108" t="s">
        <v>105</v>
      </c>
      <c r="E221" s="109" t="s">
        <v>303</v>
      </c>
      <c r="F221" s="618" t="s">
        <v>298</v>
      </c>
      <c r="G221" s="619"/>
      <c r="H221" s="619"/>
      <c r="I221" s="619"/>
      <c r="J221" s="110" t="s">
        <v>107</v>
      </c>
      <c r="K221" s="111">
        <v>3</v>
      </c>
      <c r="L221" s="620">
        <v>0</v>
      </c>
      <c r="M221" s="619"/>
      <c r="N221" s="621">
        <f t="shared" si="45"/>
        <v>0</v>
      </c>
      <c r="O221" s="622"/>
      <c r="P221" s="622"/>
      <c r="Q221" s="622"/>
      <c r="R221" s="64"/>
      <c r="T221" s="103" t="s">
        <v>17</v>
      </c>
      <c r="U221" s="104" t="s">
        <v>33</v>
      </c>
      <c r="V221" s="18"/>
      <c r="W221" s="105">
        <f t="shared" si="46"/>
        <v>0</v>
      </c>
      <c r="X221" s="105">
        <v>0</v>
      </c>
      <c r="Y221" s="105">
        <f t="shared" si="47"/>
        <v>0</v>
      </c>
      <c r="Z221" s="105">
        <v>0</v>
      </c>
      <c r="AA221" s="106">
        <f t="shared" si="48"/>
        <v>0</v>
      </c>
      <c r="AR221" s="7" t="s">
        <v>128</v>
      </c>
      <c r="AT221" s="7" t="s">
        <v>105</v>
      </c>
      <c r="AU221" s="7" t="s">
        <v>9</v>
      </c>
      <c r="AY221" s="7" t="s">
        <v>100</v>
      </c>
      <c r="BE221" s="107">
        <f t="shared" si="49"/>
        <v>0</v>
      </c>
      <c r="BF221" s="107">
        <f t="shared" si="50"/>
        <v>0</v>
      </c>
      <c r="BG221" s="107">
        <f t="shared" si="51"/>
        <v>0</v>
      </c>
      <c r="BH221" s="107">
        <f t="shared" si="52"/>
        <v>0</v>
      </c>
      <c r="BI221" s="107">
        <f t="shared" si="53"/>
        <v>0</v>
      </c>
      <c r="BJ221" s="7" t="s">
        <v>80</v>
      </c>
      <c r="BK221" s="107">
        <f t="shared" si="54"/>
        <v>0</v>
      </c>
      <c r="BL221" s="7" t="s">
        <v>104</v>
      </c>
      <c r="BM221" s="7" t="s">
        <v>304</v>
      </c>
    </row>
    <row r="222" spans="2:65" s="16" customFormat="1" ht="28.9" customHeight="1">
      <c r="B222" s="62"/>
      <c r="C222" s="100">
        <v>64</v>
      </c>
      <c r="D222" s="108" t="s">
        <v>105</v>
      </c>
      <c r="E222" s="109" t="s">
        <v>305</v>
      </c>
      <c r="F222" s="618" t="s">
        <v>306</v>
      </c>
      <c r="G222" s="619"/>
      <c r="H222" s="619"/>
      <c r="I222" s="619"/>
      <c r="J222" s="110" t="s">
        <v>103</v>
      </c>
      <c r="K222" s="113">
        <v>0</v>
      </c>
      <c r="L222" s="620">
        <v>0</v>
      </c>
      <c r="M222" s="619"/>
      <c r="N222" s="621">
        <f t="shared" si="45"/>
        <v>0</v>
      </c>
      <c r="O222" s="622"/>
      <c r="P222" s="622"/>
      <c r="Q222" s="622"/>
      <c r="R222" s="64"/>
      <c r="T222" s="103" t="s">
        <v>17</v>
      </c>
      <c r="U222" s="104" t="s">
        <v>33</v>
      </c>
      <c r="V222" s="18"/>
      <c r="W222" s="105">
        <f t="shared" si="46"/>
        <v>0</v>
      </c>
      <c r="X222" s="105">
        <v>0</v>
      </c>
      <c r="Y222" s="105">
        <f t="shared" si="47"/>
        <v>0</v>
      </c>
      <c r="Z222" s="105">
        <v>0</v>
      </c>
      <c r="AA222" s="106">
        <f t="shared" si="48"/>
        <v>0</v>
      </c>
      <c r="AR222" s="7" t="s">
        <v>128</v>
      </c>
      <c r="AT222" s="7" t="s">
        <v>105</v>
      </c>
      <c r="AU222" s="7" t="s">
        <v>9</v>
      </c>
      <c r="AY222" s="7" t="s">
        <v>100</v>
      </c>
      <c r="BE222" s="107">
        <f t="shared" si="49"/>
        <v>0</v>
      </c>
      <c r="BF222" s="107">
        <f t="shared" si="50"/>
        <v>0</v>
      </c>
      <c r="BG222" s="107">
        <f t="shared" si="51"/>
        <v>0</v>
      </c>
      <c r="BH222" s="107">
        <f t="shared" si="52"/>
        <v>0</v>
      </c>
      <c r="BI222" s="107">
        <f t="shared" si="53"/>
        <v>0</v>
      </c>
      <c r="BJ222" s="7" t="s">
        <v>80</v>
      </c>
      <c r="BK222" s="107">
        <f t="shared" si="54"/>
        <v>0</v>
      </c>
      <c r="BL222" s="7" t="s">
        <v>104</v>
      </c>
      <c r="BM222" s="7" t="s">
        <v>307</v>
      </c>
    </row>
    <row r="223" spans="2:63" s="88" customFormat="1" ht="29.85" customHeight="1">
      <c r="B223" s="89"/>
      <c r="C223" s="90"/>
      <c r="D223" s="99" t="s">
        <v>69</v>
      </c>
      <c r="E223" s="99"/>
      <c r="F223" s="99"/>
      <c r="G223" s="99"/>
      <c r="H223" s="99"/>
      <c r="I223" s="99"/>
      <c r="J223" s="99"/>
      <c r="K223" s="99"/>
      <c r="L223" s="99"/>
      <c r="M223" s="99"/>
      <c r="N223" s="653">
        <f>SUM(N224:Q232)</f>
        <v>0</v>
      </c>
      <c r="O223" s="654"/>
      <c r="P223" s="654"/>
      <c r="Q223" s="654"/>
      <c r="R223" s="92"/>
      <c r="T223" s="93"/>
      <c r="U223" s="90"/>
      <c r="V223" s="90"/>
      <c r="W223" s="94">
        <f>SUM(W224:W232)</f>
        <v>0</v>
      </c>
      <c r="X223" s="90"/>
      <c r="Y223" s="94">
        <f>SUM(Y224:Y232)</f>
        <v>0</v>
      </c>
      <c r="Z223" s="90"/>
      <c r="AA223" s="95">
        <f>SUM(AA224:AA232)</f>
        <v>0</v>
      </c>
      <c r="AR223" s="96" t="s">
        <v>9</v>
      </c>
      <c r="AT223" s="97" t="s">
        <v>98</v>
      </c>
      <c r="AU223" s="97" t="s">
        <v>80</v>
      </c>
      <c r="AY223" s="96" t="s">
        <v>100</v>
      </c>
      <c r="BK223" s="98">
        <f>SUM(BK224:BK232)</f>
        <v>0</v>
      </c>
    </row>
    <row r="224" spans="2:65" s="16" customFormat="1" ht="20.45" customHeight="1">
      <c r="B224" s="62"/>
      <c r="C224" s="108">
        <v>65</v>
      </c>
      <c r="D224" s="108" t="s">
        <v>105</v>
      </c>
      <c r="E224" s="109" t="s">
        <v>308</v>
      </c>
      <c r="F224" s="618" t="s">
        <v>309</v>
      </c>
      <c r="G224" s="619"/>
      <c r="H224" s="619"/>
      <c r="I224" s="619"/>
      <c r="J224" s="110" t="s">
        <v>120</v>
      </c>
      <c r="K224" s="111">
        <v>21.97</v>
      </c>
      <c r="L224" s="620">
        <v>0</v>
      </c>
      <c r="M224" s="619"/>
      <c r="N224" s="621">
        <f aca="true" t="shared" si="55" ref="N224:N232">ROUND(L224*K224,2)</f>
        <v>0</v>
      </c>
      <c r="O224" s="622"/>
      <c r="P224" s="622"/>
      <c r="Q224" s="622"/>
      <c r="R224" s="64"/>
      <c r="T224" s="103" t="s">
        <v>17</v>
      </c>
      <c r="U224" s="104" t="s">
        <v>33</v>
      </c>
      <c r="V224" s="18"/>
      <c r="W224" s="105">
        <f aca="true" t="shared" si="56" ref="W224:W232">V224*K224</f>
        <v>0</v>
      </c>
      <c r="X224" s="105">
        <v>0</v>
      </c>
      <c r="Y224" s="105">
        <f aca="true" t="shared" si="57" ref="Y224:Y232">X224*K224</f>
        <v>0</v>
      </c>
      <c r="Z224" s="105">
        <v>0</v>
      </c>
      <c r="AA224" s="106">
        <f aca="true" t="shared" si="58" ref="AA224:AA232">Z224*K224</f>
        <v>0</v>
      </c>
      <c r="AR224" s="7" t="s">
        <v>128</v>
      </c>
      <c r="AT224" s="7" t="s">
        <v>105</v>
      </c>
      <c r="AU224" s="7" t="s">
        <v>9</v>
      </c>
      <c r="AY224" s="7" t="s">
        <v>100</v>
      </c>
      <c r="BE224" s="107">
        <f aca="true" t="shared" si="59" ref="BE224:BE232">IF(U224="základní",N224,0)</f>
        <v>0</v>
      </c>
      <c r="BF224" s="107">
        <f aca="true" t="shared" si="60" ref="BF224:BF232">IF(U224="snížená",N224,0)</f>
        <v>0</v>
      </c>
      <c r="BG224" s="107">
        <f aca="true" t="shared" si="61" ref="BG224:BG232">IF(U224="zákl. přenesená",N224,0)</f>
        <v>0</v>
      </c>
      <c r="BH224" s="107">
        <f aca="true" t="shared" si="62" ref="BH224:BH232">IF(U224="sníž. přenesená",N224,0)</f>
        <v>0</v>
      </c>
      <c r="BI224" s="107">
        <f aca="true" t="shared" si="63" ref="BI224:BI232">IF(U224="nulová",N224,0)</f>
        <v>0</v>
      </c>
      <c r="BJ224" s="7" t="s">
        <v>80</v>
      </c>
      <c r="BK224" s="107">
        <f aca="true" t="shared" si="64" ref="BK224:BK232">ROUND(L224*K224,2)</f>
        <v>0</v>
      </c>
      <c r="BL224" s="7" t="s">
        <v>104</v>
      </c>
      <c r="BM224" s="7" t="s">
        <v>310</v>
      </c>
    </row>
    <row r="225" spans="2:65" s="16" customFormat="1" ht="40.15" customHeight="1">
      <c r="B225" s="62"/>
      <c r="C225" s="108">
        <v>66</v>
      </c>
      <c r="D225" s="108" t="s">
        <v>105</v>
      </c>
      <c r="E225" s="109" t="s">
        <v>311</v>
      </c>
      <c r="F225" s="618" t="s">
        <v>812</v>
      </c>
      <c r="G225" s="619"/>
      <c r="H225" s="619"/>
      <c r="I225" s="619"/>
      <c r="J225" s="110" t="s">
        <v>131</v>
      </c>
      <c r="K225" s="111">
        <v>7.7</v>
      </c>
      <c r="L225" s="620">
        <v>0</v>
      </c>
      <c r="M225" s="619"/>
      <c r="N225" s="621">
        <f t="shared" si="55"/>
        <v>0</v>
      </c>
      <c r="O225" s="622"/>
      <c r="P225" s="622"/>
      <c r="Q225" s="622"/>
      <c r="R225" s="64"/>
      <c r="T225" s="103" t="s">
        <v>17</v>
      </c>
      <c r="U225" s="104" t="s">
        <v>33</v>
      </c>
      <c r="V225" s="18"/>
      <c r="W225" s="105">
        <f t="shared" si="56"/>
        <v>0</v>
      </c>
      <c r="X225" s="105">
        <v>0</v>
      </c>
      <c r="Y225" s="105">
        <f t="shared" si="57"/>
        <v>0</v>
      </c>
      <c r="Z225" s="105">
        <v>0</v>
      </c>
      <c r="AA225" s="106">
        <f t="shared" si="58"/>
        <v>0</v>
      </c>
      <c r="AR225" s="7" t="s">
        <v>128</v>
      </c>
      <c r="AT225" s="7" t="s">
        <v>105</v>
      </c>
      <c r="AU225" s="7" t="s">
        <v>9</v>
      </c>
      <c r="AY225" s="7" t="s">
        <v>100</v>
      </c>
      <c r="BE225" s="107">
        <f t="shared" si="59"/>
        <v>0</v>
      </c>
      <c r="BF225" s="107">
        <f t="shared" si="60"/>
        <v>0</v>
      </c>
      <c r="BG225" s="107">
        <f t="shared" si="61"/>
        <v>0</v>
      </c>
      <c r="BH225" s="107">
        <f t="shared" si="62"/>
        <v>0</v>
      </c>
      <c r="BI225" s="107">
        <f t="shared" si="63"/>
        <v>0</v>
      </c>
      <c r="BJ225" s="7" t="s">
        <v>80</v>
      </c>
      <c r="BK225" s="107">
        <f t="shared" si="64"/>
        <v>0</v>
      </c>
      <c r="BL225" s="7" t="s">
        <v>104</v>
      </c>
      <c r="BM225" s="7" t="s">
        <v>312</v>
      </c>
    </row>
    <row r="226" spans="2:65" s="16" customFormat="1" ht="20.45" customHeight="1">
      <c r="B226" s="62"/>
      <c r="C226" s="108">
        <v>67</v>
      </c>
      <c r="D226" s="108" t="s">
        <v>105</v>
      </c>
      <c r="E226" s="109" t="s">
        <v>313</v>
      </c>
      <c r="F226" s="618" t="s">
        <v>314</v>
      </c>
      <c r="G226" s="619"/>
      <c r="H226" s="619"/>
      <c r="I226" s="619"/>
      <c r="J226" s="110" t="s">
        <v>131</v>
      </c>
      <c r="K226" s="111">
        <v>7.7</v>
      </c>
      <c r="L226" s="620">
        <v>0</v>
      </c>
      <c r="M226" s="619"/>
      <c r="N226" s="621">
        <f t="shared" si="55"/>
        <v>0</v>
      </c>
      <c r="O226" s="622"/>
      <c r="P226" s="622"/>
      <c r="Q226" s="622"/>
      <c r="R226" s="64"/>
      <c r="T226" s="103" t="s">
        <v>17</v>
      </c>
      <c r="U226" s="104" t="s">
        <v>33</v>
      </c>
      <c r="V226" s="18"/>
      <c r="W226" s="105">
        <f t="shared" si="56"/>
        <v>0</v>
      </c>
      <c r="X226" s="105">
        <v>0</v>
      </c>
      <c r="Y226" s="105">
        <f t="shared" si="57"/>
        <v>0</v>
      </c>
      <c r="Z226" s="105">
        <v>0</v>
      </c>
      <c r="AA226" s="106">
        <f t="shared" si="58"/>
        <v>0</v>
      </c>
      <c r="AR226" s="7" t="s">
        <v>128</v>
      </c>
      <c r="AT226" s="7" t="s">
        <v>105</v>
      </c>
      <c r="AU226" s="7" t="s">
        <v>9</v>
      </c>
      <c r="AY226" s="7" t="s">
        <v>100</v>
      </c>
      <c r="BE226" s="107">
        <f t="shared" si="59"/>
        <v>0</v>
      </c>
      <c r="BF226" s="107">
        <f t="shared" si="60"/>
        <v>0</v>
      </c>
      <c r="BG226" s="107">
        <f t="shared" si="61"/>
        <v>0</v>
      </c>
      <c r="BH226" s="107">
        <f t="shared" si="62"/>
        <v>0</v>
      </c>
      <c r="BI226" s="107">
        <f t="shared" si="63"/>
        <v>0</v>
      </c>
      <c r="BJ226" s="7" t="s">
        <v>80</v>
      </c>
      <c r="BK226" s="107">
        <f t="shared" si="64"/>
        <v>0</v>
      </c>
      <c r="BL226" s="7" t="s">
        <v>104</v>
      </c>
      <c r="BM226" s="7" t="s">
        <v>315</v>
      </c>
    </row>
    <row r="227" spans="2:65" s="16" customFormat="1" ht="40.15" customHeight="1">
      <c r="B227" s="62"/>
      <c r="C227" s="108">
        <v>68</v>
      </c>
      <c r="D227" s="108" t="s">
        <v>105</v>
      </c>
      <c r="E227" s="109" t="s">
        <v>316</v>
      </c>
      <c r="F227" s="618" t="s">
        <v>813</v>
      </c>
      <c r="G227" s="619"/>
      <c r="H227" s="619"/>
      <c r="I227" s="619"/>
      <c r="J227" s="110" t="s">
        <v>120</v>
      </c>
      <c r="K227" s="111">
        <v>21.2</v>
      </c>
      <c r="L227" s="620">
        <v>0</v>
      </c>
      <c r="M227" s="619"/>
      <c r="N227" s="621">
        <f t="shared" si="55"/>
        <v>0</v>
      </c>
      <c r="O227" s="622"/>
      <c r="P227" s="622"/>
      <c r="Q227" s="622"/>
      <c r="R227" s="64"/>
      <c r="T227" s="103" t="s">
        <v>17</v>
      </c>
      <c r="U227" s="104" t="s">
        <v>33</v>
      </c>
      <c r="V227" s="18"/>
      <c r="W227" s="105">
        <f t="shared" si="56"/>
        <v>0</v>
      </c>
      <c r="X227" s="105">
        <v>0</v>
      </c>
      <c r="Y227" s="105">
        <f t="shared" si="57"/>
        <v>0</v>
      </c>
      <c r="Z227" s="105">
        <v>0</v>
      </c>
      <c r="AA227" s="106">
        <f t="shared" si="58"/>
        <v>0</v>
      </c>
      <c r="AR227" s="7" t="s">
        <v>128</v>
      </c>
      <c r="AT227" s="7" t="s">
        <v>105</v>
      </c>
      <c r="AU227" s="7" t="s">
        <v>9</v>
      </c>
      <c r="AY227" s="7" t="s">
        <v>100</v>
      </c>
      <c r="BE227" s="107">
        <f t="shared" si="59"/>
        <v>0</v>
      </c>
      <c r="BF227" s="107">
        <f t="shared" si="60"/>
        <v>0</v>
      </c>
      <c r="BG227" s="107">
        <f t="shared" si="61"/>
        <v>0</v>
      </c>
      <c r="BH227" s="107">
        <f t="shared" si="62"/>
        <v>0</v>
      </c>
      <c r="BI227" s="107">
        <f t="shared" si="63"/>
        <v>0</v>
      </c>
      <c r="BJ227" s="7" t="s">
        <v>80</v>
      </c>
      <c r="BK227" s="107">
        <f t="shared" si="64"/>
        <v>0</v>
      </c>
      <c r="BL227" s="7" t="s">
        <v>104</v>
      </c>
      <c r="BM227" s="7" t="s">
        <v>317</v>
      </c>
    </row>
    <row r="228" spans="2:65" s="16" customFormat="1" ht="20.45" customHeight="1">
      <c r="B228" s="62"/>
      <c r="C228" s="108">
        <v>69</v>
      </c>
      <c r="D228" s="108" t="s">
        <v>105</v>
      </c>
      <c r="E228" s="109" t="s">
        <v>318</v>
      </c>
      <c r="F228" s="618" t="s">
        <v>319</v>
      </c>
      <c r="G228" s="619"/>
      <c r="H228" s="619"/>
      <c r="I228" s="619"/>
      <c r="J228" s="110" t="s">
        <v>131</v>
      </c>
      <c r="K228" s="111">
        <v>7.7</v>
      </c>
      <c r="L228" s="620">
        <v>0</v>
      </c>
      <c r="M228" s="619"/>
      <c r="N228" s="621">
        <f t="shared" si="55"/>
        <v>0</v>
      </c>
      <c r="O228" s="622"/>
      <c r="P228" s="622"/>
      <c r="Q228" s="622"/>
      <c r="R228" s="64"/>
      <c r="T228" s="103" t="s">
        <v>17</v>
      </c>
      <c r="U228" s="104" t="s">
        <v>33</v>
      </c>
      <c r="V228" s="18"/>
      <c r="W228" s="105">
        <f t="shared" si="56"/>
        <v>0</v>
      </c>
      <c r="X228" s="105">
        <v>0</v>
      </c>
      <c r="Y228" s="105">
        <f t="shared" si="57"/>
        <v>0</v>
      </c>
      <c r="Z228" s="105">
        <v>0</v>
      </c>
      <c r="AA228" s="106">
        <f t="shared" si="58"/>
        <v>0</v>
      </c>
      <c r="AR228" s="7" t="s">
        <v>128</v>
      </c>
      <c r="AT228" s="7" t="s">
        <v>105</v>
      </c>
      <c r="AU228" s="7" t="s">
        <v>9</v>
      </c>
      <c r="AY228" s="7" t="s">
        <v>100</v>
      </c>
      <c r="BE228" s="107">
        <f t="shared" si="59"/>
        <v>0</v>
      </c>
      <c r="BF228" s="107">
        <f t="shared" si="60"/>
        <v>0</v>
      </c>
      <c r="BG228" s="107">
        <f t="shared" si="61"/>
        <v>0</v>
      </c>
      <c r="BH228" s="107">
        <f t="shared" si="62"/>
        <v>0</v>
      </c>
      <c r="BI228" s="107">
        <f t="shared" si="63"/>
        <v>0</v>
      </c>
      <c r="BJ228" s="7" t="s">
        <v>80</v>
      </c>
      <c r="BK228" s="107">
        <f t="shared" si="64"/>
        <v>0</v>
      </c>
      <c r="BL228" s="7" t="s">
        <v>104</v>
      </c>
      <c r="BM228" s="7" t="s">
        <v>320</v>
      </c>
    </row>
    <row r="229" spans="2:65" s="16" customFormat="1" ht="28.9" customHeight="1">
      <c r="B229" s="62"/>
      <c r="C229" s="108">
        <v>70</v>
      </c>
      <c r="D229" s="108" t="s">
        <v>105</v>
      </c>
      <c r="E229" s="109" t="s">
        <v>321</v>
      </c>
      <c r="F229" s="618" t="s">
        <v>322</v>
      </c>
      <c r="G229" s="619"/>
      <c r="H229" s="619"/>
      <c r="I229" s="619"/>
      <c r="J229" s="110" t="s">
        <v>120</v>
      </c>
      <c r="K229" s="111">
        <v>21.2</v>
      </c>
      <c r="L229" s="620">
        <v>0</v>
      </c>
      <c r="M229" s="619"/>
      <c r="N229" s="621">
        <f t="shared" si="55"/>
        <v>0</v>
      </c>
      <c r="O229" s="622"/>
      <c r="P229" s="622"/>
      <c r="Q229" s="622"/>
      <c r="R229" s="64"/>
      <c r="T229" s="103" t="s">
        <v>17</v>
      </c>
      <c r="U229" s="104" t="s">
        <v>33</v>
      </c>
      <c r="V229" s="18"/>
      <c r="W229" s="105">
        <f t="shared" si="56"/>
        <v>0</v>
      </c>
      <c r="X229" s="105">
        <v>0</v>
      </c>
      <c r="Y229" s="105">
        <f t="shared" si="57"/>
        <v>0</v>
      </c>
      <c r="Z229" s="105">
        <v>0</v>
      </c>
      <c r="AA229" s="106">
        <f t="shared" si="58"/>
        <v>0</v>
      </c>
      <c r="AR229" s="7" t="s">
        <v>128</v>
      </c>
      <c r="AT229" s="7" t="s">
        <v>105</v>
      </c>
      <c r="AU229" s="7" t="s">
        <v>9</v>
      </c>
      <c r="AY229" s="7" t="s">
        <v>100</v>
      </c>
      <c r="BE229" s="107">
        <f t="shared" si="59"/>
        <v>0</v>
      </c>
      <c r="BF229" s="107">
        <f t="shared" si="60"/>
        <v>0</v>
      </c>
      <c r="BG229" s="107">
        <f t="shared" si="61"/>
        <v>0</v>
      </c>
      <c r="BH229" s="107">
        <f t="shared" si="62"/>
        <v>0</v>
      </c>
      <c r="BI229" s="107">
        <f t="shared" si="63"/>
        <v>0</v>
      </c>
      <c r="BJ229" s="7" t="s">
        <v>80</v>
      </c>
      <c r="BK229" s="107">
        <f t="shared" si="64"/>
        <v>0</v>
      </c>
      <c r="BL229" s="7" t="s">
        <v>104</v>
      </c>
      <c r="BM229" s="7" t="s">
        <v>323</v>
      </c>
    </row>
    <row r="230" spans="2:65" s="16" customFormat="1" ht="28.9" customHeight="1">
      <c r="B230" s="62"/>
      <c r="C230" s="108">
        <v>71</v>
      </c>
      <c r="D230" s="108" t="s">
        <v>105</v>
      </c>
      <c r="E230" s="109" t="s">
        <v>324</v>
      </c>
      <c r="F230" s="618" t="s">
        <v>1283</v>
      </c>
      <c r="G230" s="619"/>
      <c r="H230" s="619"/>
      <c r="I230" s="619"/>
      <c r="J230" s="110" t="s">
        <v>120</v>
      </c>
      <c r="K230" s="111">
        <v>25.266</v>
      </c>
      <c r="L230" s="620">
        <v>0</v>
      </c>
      <c r="M230" s="619"/>
      <c r="N230" s="621">
        <f t="shared" si="55"/>
        <v>0</v>
      </c>
      <c r="O230" s="622"/>
      <c r="P230" s="622"/>
      <c r="Q230" s="622"/>
      <c r="R230" s="64"/>
      <c r="T230" s="103" t="s">
        <v>17</v>
      </c>
      <c r="U230" s="104" t="s">
        <v>33</v>
      </c>
      <c r="V230" s="18"/>
      <c r="W230" s="105">
        <f t="shared" si="56"/>
        <v>0</v>
      </c>
      <c r="X230" s="105">
        <v>0</v>
      </c>
      <c r="Y230" s="105">
        <f t="shared" si="57"/>
        <v>0</v>
      </c>
      <c r="Z230" s="105">
        <v>0</v>
      </c>
      <c r="AA230" s="106">
        <f t="shared" si="58"/>
        <v>0</v>
      </c>
      <c r="AR230" s="7" t="s">
        <v>128</v>
      </c>
      <c r="AT230" s="7" t="s">
        <v>105</v>
      </c>
      <c r="AU230" s="7" t="s">
        <v>9</v>
      </c>
      <c r="AY230" s="7" t="s">
        <v>100</v>
      </c>
      <c r="BE230" s="107">
        <f t="shared" si="59"/>
        <v>0</v>
      </c>
      <c r="BF230" s="107">
        <f t="shared" si="60"/>
        <v>0</v>
      </c>
      <c r="BG230" s="107">
        <f t="shared" si="61"/>
        <v>0</v>
      </c>
      <c r="BH230" s="107">
        <f t="shared" si="62"/>
        <v>0</v>
      </c>
      <c r="BI230" s="107">
        <f t="shared" si="63"/>
        <v>0</v>
      </c>
      <c r="BJ230" s="7" t="s">
        <v>80</v>
      </c>
      <c r="BK230" s="107">
        <f t="shared" si="64"/>
        <v>0</v>
      </c>
      <c r="BL230" s="7" t="s">
        <v>104</v>
      </c>
      <c r="BM230" s="7" t="s">
        <v>325</v>
      </c>
    </row>
    <row r="231" spans="2:65" s="16" customFormat="1" ht="20.45" customHeight="1">
      <c r="B231" s="62"/>
      <c r="C231" s="108">
        <v>72</v>
      </c>
      <c r="D231" s="108" t="s">
        <v>105</v>
      </c>
      <c r="E231" s="109" t="s">
        <v>326</v>
      </c>
      <c r="F231" s="618" t="s">
        <v>327</v>
      </c>
      <c r="G231" s="619"/>
      <c r="H231" s="619"/>
      <c r="I231" s="619"/>
      <c r="J231" s="110" t="s">
        <v>120</v>
      </c>
      <c r="K231" s="111">
        <v>21.2</v>
      </c>
      <c r="L231" s="620">
        <v>0</v>
      </c>
      <c r="M231" s="619"/>
      <c r="N231" s="621">
        <f t="shared" si="55"/>
        <v>0</v>
      </c>
      <c r="O231" s="622"/>
      <c r="P231" s="622"/>
      <c r="Q231" s="622"/>
      <c r="R231" s="64"/>
      <c r="T231" s="103" t="s">
        <v>17</v>
      </c>
      <c r="U231" s="104" t="s">
        <v>33</v>
      </c>
      <c r="V231" s="18"/>
      <c r="W231" s="105">
        <f t="shared" si="56"/>
        <v>0</v>
      </c>
      <c r="X231" s="105">
        <v>0</v>
      </c>
      <c r="Y231" s="105">
        <f t="shared" si="57"/>
        <v>0</v>
      </c>
      <c r="Z231" s="105">
        <v>0</v>
      </c>
      <c r="AA231" s="106">
        <f t="shared" si="58"/>
        <v>0</v>
      </c>
      <c r="AR231" s="7" t="s">
        <v>128</v>
      </c>
      <c r="AT231" s="7" t="s">
        <v>105</v>
      </c>
      <c r="AU231" s="7" t="s">
        <v>9</v>
      </c>
      <c r="AY231" s="7" t="s">
        <v>100</v>
      </c>
      <c r="BE231" s="107">
        <f t="shared" si="59"/>
        <v>0</v>
      </c>
      <c r="BF231" s="107">
        <f t="shared" si="60"/>
        <v>0</v>
      </c>
      <c r="BG231" s="107">
        <f t="shared" si="61"/>
        <v>0</v>
      </c>
      <c r="BH231" s="107">
        <f t="shared" si="62"/>
        <v>0</v>
      </c>
      <c r="BI231" s="107">
        <f t="shared" si="63"/>
        <v>0</v>
      </c>
      <c r="BJ231" s="7" t="s">
        <v>80</v>
      </c>
      <c r="BK231" s="107">
        <f t="shared" si="64"/>
        <v>0</v>
      </c>
      <c r="BL231" s="7" t="s">
        <v>104</v>
      </c>
      <c r="BM231" s="7" t="s">
        <v>328</v>
      </c>
    </row>
    <row r="232" spans="2:65" s="16" customFormat="1" ht="28.9" customHeight="1">
      <c r="B232" s="62"/>
      <c r="C232" s="108">
        <v>73</v>
      </c>
      <c r="D232" s="108" t="s">
        <v>105</v>
      </c>
      <c r="E232" s="109" t="s">
        <v>329</v>
      </c>
      <c r="F232" s="618" t="s">
        <v>330</v>
      </c>
      <c r="G232" s="619"/>
      <c r="H232" s="619"/>
      <c r="I232" s="619"/>
      <c r="J232" s="110" t="s">
        <v>103</v>
      </c>
      <c r="K232" s="113">
        <v>0</v>
      </c>
      <c r="L232" s="620">
        <v>0</v>
      </c>
      <c r="M232" s="619"/>
      <c r="N232" s="621">
        <f t="shared" si="55"/>
        <v>0</v>
      </c>
      <c r="O232" s="622"/>
      <c r="P232" s="622"/>
      <c r="Q232" s="622"/>
      <c r="R232" s="64"/>
      <c r="T232" s="103" t="s">
        <v>17</v>
      </c>
      <c r="U232" s="104" t="s">
        <v>33</v>
      </c>
      <c r="V232" s="18"/>
      <c r="W232" s="105">
        <f t="shared" si="56"/>
        <v>0</v>
      </c>
      <c r="X232" s="105">
        <v>0</v>
      </c>
      <c r="Y232" s="105">
        <f t="shared" si="57"/>
        <v>0</v>
      </c>
      <c r="Z232" s="105">
        <v>0</v>
      </c>
      <c r="AA232" s="106">
        <f t="shared" si="58"/>
        <v>0</v>
      </c>
      <c r="AR232" s="7" t="s">
        <v>128</v>
      </c>
      <c r="AT232" s="7" t="s">
        <v>105</v>
      </c>
      <c r="AU232" s="7" t="s">
        <v>9</v>
      </c>
      <c r="AY232" s="7" t="s">
        <v>100</v>
      </c>
      <c r="BE232" s="107">
        <f t="shared" si="59"/>
        <v>0</v>
      </c>
      <c r="BF232" s="107">
        <f t="shared" si="60"/>
        <v>0</v>
      </c>
      <c r="BG232" s="107">
        <f t="shared" si="61"/>
        <v>0</v>
      </c>
      <c r="BH232" s="107">
        <f t="shared" si="62"/>
        <v>0</v>
      </c>
      <c r="BI232" s="107">
        <f t="shared" si="63"/>
        <v>0</v>
      </c>
      <c r="BJ232" s="7" t="s">
        <v>80</v>
      </c>
      <c r="BK232" s="107">
        <f t="shared" si="64"/>
        <v>0</v>
      </c>
      <c r="BL232" s="7" t="s">
        <v>104</v>
      </c>
      <c r="BM232" s="7" t="s">
        <v>331</v>
      </c>
    </row>
    <row r="233" spans="2:63" s="88" customFormat="1" ht="29.85" customHeight="1">
      <c r="B233" s="89"/>
      <c r="C233" s="90"/>
      <c r="D233" s="99" t="s">
        <v>70</v>
      </c>
      <c r="E233" s="99"/>
      <c r="F233" s="99"/>
      <c r="G233" s="99"/>
      <c r="H233" s="99"/>
      <c r="I233" s="99"/>
      <c r="J233" s="99"/>
      <c r="K233" s="99"/>
      <c r="L233" s="99"/>
      <c r="M233" s="99"/>
      <c r="N233" s="653">
        <f>SUM(N234:Q237)</f>
        <v>0</v>
      </c>
      <c r="O233" s="654"/>
      <c r="P233" s="654"/>
      <c r="Q233" s="654"/>
      <c r="R233" s="92"/>
      <c r="T233" s="93"/>
      <c r="U233" s="90"/>
      <c r="V233" s="90"/>
      <c r="W233" s="94">
        <f>SUM(W234:W237)</f>
        <v>0</v>
      </c>
      <c r="X233" s="90"/>
      <c r="Y233" s="94">
        <f>SUM(Y234:Y237)</f>
        <v>0</v>
      </c>
      <c r="Z233" s="90"/>
      <c r="AA233" s="95">
        <f>SUM(AA234:AA237)</f>
        <v>0</v>
      </c>
      <c r="AR233" s="96" t="s">
        <v>9</v>
      </c>
      <c r="AT233" s="97" t="s">
        <v>98</v>
      </c>
      <c r="AU233" s="97" t="s">
        <v>80</v>
      </c>
      <c r="AY233" s="96" t="s">
        <v>100</v>
      </c>
      <c r="BK233" s="98">
        <f>SUM(BK234:BK237)</f>
        <v>0</v>
      </c>
    </row>
    <row r="234" spans="2:65" s="16" customFormat="1" ht="40.15" customHeight="1">
      <c r="B234" s="62"/>
      <c r="C234" s="108">
        <v>74</v>
      </c>
      <c r="D234" s="108" t="s">
        <v>105</v>
      </c>
      <c r="E234" s="109" t="s">
        <v>332</v>
      </c>
      <c r="F234" s="618" t="s">
        <v>814</v>
      </c>
      <c r="G234" s="619"/>
      <c r="H234" s="619"/>
      <c r="I234" s="619"/>
      <c r="J234" s="110" t="s">
        <v>120</v>
      </c>
      <c r="K234" s="111">
        <v>53.554</v>
      </c>
      <c r="L234" s="620">
        <v>0</v>
      </c>
      <c r="M234" s="619"/>
      <c r="N234" s="621">
        <f>ROUND(L234*K234,2)</f>
        <v>0</v>
      </c>
      <c r="O234" s="622"/>
      <c r="P234" s="622"/>
      <c r="Q234" s="622"/>
      <c r="R234" s="64"/>
      <c r="T234" s="103" t="s">
        <v>17</v>
      </c>
      <c r="U234" s="104" t="s">
        <v>33</v>
      </c>
      <c r="V234" s="18"/>
      <c r="W234" s="105">
        <f>V234*K234</f>
        <v>0</v>
      </c>
      <c r="X234" s="105">
        <v>0</v>
      </c>
      <c r="Y234" s="105">
        <f>X234*K234</f>
        <v>0</v>
      </c>
      <c r="Z234" s="105">
        <v>0</v>
      </c>
      <c r="AA234" s="106">
        <f>Z234*K234</f>
        <v>0</v>
      </c>
      <c r="AR234" s="7" t="s">
        <v>128</v>
      </c>
      <c r="AT234" s="7" t="s">
        <v>105</v>
      </c>
      <c r="AU234" s="7" t="s">
        <v>9</v>
      </c>
      <c r="AY234" s="7" t="s">
        <v>100</v>
      </c>
      <c r="BE234" s="107">
        <f>IF(U234="základní",N234,0)</f>
        <v>0</v>
      </c>
      <c r="BF234" s="107">
        <f>IF(U234="snížená",N234,0)</f>
        <v>0</v>
      </c>
      <c r="BG234" s="107">
        <f>IF(U234="zákl. přenesená",N234,0)</f>
        <v>0</v>
      </c>
      <c r="BH234" s="107">
        <f>IF(U234="sníž. přenesená",N234,0)</f>
        <v>0</v>
      </c>
      <c r="BI234" s="107">
        <f>IF(U234="nulová",N234,0)</f>
        <v>0</v>
      </c>
      <c r="BJ234" s="7" t="s">
        <v>80</v>
      </c>
      <c r="BK234" s="107">
        <f>ROUND(L234*K234,2)</f>
        <v>0</v>
      </c>
      <c r="BL234" s="7" t="s">
        <v>104</v>
      </c>
      <c r="BM234" s="7" t="s">
        <v>333</v>
      </c>
    </row>
    <row r="235" spans="2:65" s="16" customFormat="1" ht="30.75" customHeight="1">
      <c r="B235" s="62"/>
      <c r="C235" s="108">
        <v>75</v>
      </c>
      <c r="D235" s="108" t="s">
        <v>105</v>
      </c>
      <c r="E235" s="109" t="s">
        <v>334</v>
      </c>
      <c r="F235" s="618" t="s">
        <v>1284</v>
      </c>
      <c r="G235" s="619"/>
      <c r="H235" s="619"/>
      <c r="I235" s="619"/>
      <c r="J235" s="110" t="s">
        <v>120</v>
      </c>
      <c r="K235" s="111">
        <v>61.583</v>
      </c>
      <c r="L235" s="620">
        <v>0</v>
      </c>
      <c r="M235" s="619"/>
      <c r="N235" s="621">
        <f>ROUND(L235*K235,2)</f>
        <v>0</v>
      </c>
      <c r="O235" s="622"/>
      <c r="P235" s="622"/>
      <c r="Q235" s="622"/>
      <c r="R235" s="64"/>
      <c r="T235" s="103" t="s">
        <v>17</v>
      </c>
      <c r="U235" s="104" t="s">
        <v>33</v>
      </c>
      <c r="V235" s="18"/>
      <c r="W235" s="105">
        <f>V235*K235</f>
        <v>0</v>
      </c>
      <c r="X235" s="105">
        <v>0</v>
      </c>
      <c r="Y235" s="105">
        <f>X235*K235</f>
        <v>0</v>
      </c>
      <c r="Z235" s="105">
        <v>0</v>
      </c>
      <c r="AA235" s="106">
        <f>Z235*K235</f>
        <v>0</v>
      </c>
      <c r="AR235" s="7" t="s">
        <v>128</v>
      </c>
      <c r="AT235" s="7" t="s">
        <v>105</v>
      </c>
      <c r="AU235" s="7" t="s">
        <v>9</v>
      </c>
      <c r="AY235" s="7" t="s">
        <v>100</v>
      </c>
      <c r="BE235" s="107">
        <f>IF(U235="základní",N235,0)</f>
        <v>0</v>
      </c>
      <c r="BF235" s="107">
        <f>IF(U235="snížená",N235,0)</f>
        <v>0</v>
      </c>
      <c r="BG235" s="107">
        <f>IF(U235="zákl. přenesená",N235,0)</f>
        <v>0</v>
      </c>
      <c r="BH235" s="107">
        <f>IF(U235="sníž. přenesená",N235,0)</f>
        <v>0</v>
      </c>
      <c r="BI235" s="107">
        <f>IF(U235="nulová",N235,0)</f>
        <v>0</v>
      </c>
      <c r="BJ235" s="7" t="s">
        <v>80</v>
      </c>
      <c r="BK235" s="107">
        <f>ROUND(L235*K235,2)</f>
        <v>0</v>
      </c>
      <c r="BL235" s="7" t="s">
        <v>104</v>
      </c>
      <c r="BM235" s="7" t="s">
        <v>335</v>
      </c>
    </row>
    <row r="236" spans="2:65" s="16" customFormat="1" ht="28.9" customHeight="1">
      <c r="B236" s="62"/>
      <c r="C236" s="108">
        <v>76</v>
      </c>
      <c r="D236" s="108" t="s">
        <v>105</v>
      </c>
      <c r="E236" s="109" t="s">
        <v>336</v>
      </c>
      <c r="F236" s="618" t="s">
        <v>337</v>
      </c>
      <c r="G236" s="619"/>
      <c r="H236" s="619"/>
      <c r="I236" s="619"/>
      <c r="J236" s="110" t="s">
        <v>131</v>
      </c>
      <c r="K236" s="111">
        <v>10.8</v>
      </c>
      <c r="L236" s="620">
        <v>0</v>
      </c>
      <c r="M236" s="619"/>
      <c r="N236" s="621">
        <f>ROUND(L236*K236,2)</f>
        <v>0</v>
      </c>
      <c r="O236" s="622"/>
      <c r="P236" s="622"/>
      <c r="Q236" s="622"/>
      <c r="R236" s="64"/>
      <c r="T236" s="103" t="s">
        <v>17</v>
      </c>
      <c r="U236" s="104" t="s">
        <v>33</v>
      </c>
      <c r="V236" s="18"/>
      <c r="W236" s="105">
        <f>V236*K236</f>
        <v>0</v>
      </c>
      <c r="X236" s="105">
        <v>0</v>
      </c>
      <c r="Y236" s="105">
        <f>X236*K236</f>
        <v>0</v>
      </c>
      <c r="Z236" s="105">
        <v>0</v>
      </c>
      <c r="AA236" s="106">
        <f>Z236*K236</f>
        <v>0</v>
      </c>
      <c r="AR236" s="7" t="s">
        <v>128</v>
      </c>
      <c r="AT236" s="7" t="s">
        <v>105</v>
      </c>
      <c r="AU236" s="7" t="s">
        <v>9</v>
      </c>
      <c r="AY236" s="7" t="s">
        <v>100</v>
      </c>
      <c r="BE236" s="107">
        <f>IF(U236="základní",N236,0)</f>
        <v>0</v>
      </c>
      <c r="BF236" s="107">
        <f>IF(U236="snížená",N236,0)</f>
        <v>0</v>
      </c>
      <c r="BG236" s="107">
        <f>IF(U236="zákl. přenesená",N236,0)</f>
        <v>0</v>
      </c>
      <c r="BH236" s="107">
        <f>IF(U236="sníž. přenesená",N236,0)</f>
        <v>0</v>
      </c>
      <c r="BI236" s="107">
        <f>IF(U236="nulová",N236,0)</f>
        <v>0</v>
      </c>
      <c r="BJ236" s="7" t="s">
        <v>80</v>
      </c>
      <c r="BK236" s="107">
        <f>ROUND(L236*K236,2)</f>
        <v>0</v>
      </c>
      <c r="BL236" s="7" t="s">
        <v>104</v>
      </c>
      <c r="BM236" s="7" t="s">
        <v>338</v>
      </c>
    </row>
    <row r="237" spans="2:65" s="16" customFormat="1" ht="28.9" customHeight="1">
      <c r="B237" s="62"/>
      <c r="C237" s="108">
        <v>77</v>
      </c>
      <c r="D237" s="108" t="s">
        <v>105</v>
      </c>
      <c r="E237" s="109" t="s">
        <v>339</v>
      </c>
      <c r="F237" s="618" t="s">
        <v>340</v>
      </c>
      <c r="G237" s="619"/>
      <c r="H237" s="619"/>
      <c r="I237" s="619"/>
      <c r="J237" s="110" t="s">
        <v>103</v>
      </c>
      <c r="K237" s="113">
        <v>0</v>
      </c>
      <c r="L237" s="620">
        <v>0</v>
      </c>
      <c r="M237" s="619"/>
      <c r="N237" s="621">
        <f>ROUND(L237*K237,2)</f>
        <v>0</v>
      </c>
      <c r="O237" s="622"/>
      <c r="P237" s="622"/>
      <c r="Q237" s="622"/>
      <c r="R237" s="64"/>
      <c r="T237" s="103" t="s">
        <v>17</v>
      </c>
      <c r="U237" s="104" t="s">
        <v>33</v>
      </c>
      <c r="V237" s="18"/>
      <c r="W237" s="105">
        <f>V237*K237</f>
        <v>0</v>
      </c>
      <c r="X237" s="105">
        <v>0</v>
      </c>
      <c r="Y237" s="105">
        <f>X237*K237</f>
        <v>0</v>
      </c>
      <c r="Z237" s="105">
        <v>0</v>
      </c>
      <c r="AA237" s="106">
        <f>Z237*K237</f>
        <v>0</v>
      </c>
      <c r="AR237" s="7" t="s">
        <v>128</v>
      </c>
      <c r="AT237" s="7" t="s">
        <v>105</v>
      </c>
      <c r="AU237" s="7" t="s">
        <v>9</v>
      </c>
      <c r="AY237" s="7" t="s">
        <v>100</v>
      </c>
      <c r="BE237" s="107">
        <f>IF(U237="základní",N237,0)</f>
        <v>0</v>
      </c>
      <c r="BF237" s="107">
        <f>IF(U237="snížená",N237,0)</f>
        <v>0</v>
      </c>
      <c r="BG237" s="107">
        <f>IF(U237="zákl. přenesená",N237,0)</f>
        <v>0</v>
      </c>
      <c r="BH237" s="107">
        <f>IF(U237="sníž. přenesená",N237,0)</f>
        <v>0</v>
      </c>
      <c r="BI237" s="107">
        <f>IF(U237="nulová",N237,0)</f>
        <v>0</v>
      </c>
      <c r="BJ237" s="7" t="s">
        <v>80</v>
      </c>
      <c r="BK237" s="107">
        <f>ROUND(L237*K237,2)</f>
        <v>0</v>
      </c>
      <c r="BL237" s="7" t="s">
        <v>104</v>
      </c>
      <c r="BM237" s="7" t="s">
        <v>341</v>
      </c>
    </row>
    <row r="238" spans="2:63" s="88" customFormat="1" ht="29.85" customHeight="1">
      <c r="B238" s="89"/>
      <c r="C238" s="90"/>
      <c r="D238" s="99" t="s">
        <v>71</v>
      </c>
      <c r="E238" s="99"/>
      <c r="F238" s="99"/>
      <c r="G238" s="99"/>
      <c r="H238" s="99"/>
      <c r="I238" s="99"/>
      <c r="J238" s="99"/>
      <c r="K238" s="99"/>
      <c r="L238" s="99"/>
      <c r="M238" s="99"/>
      <c r="N238" s="653">
        <f>N239</f>
        <v>0</v>
      </c>
      <c r="O238" s="654"/>
      <c r="P238" s="654"/>
      <c r="Q238" s="654"/>
      <c r="R238" s="92"/>
      <c r="T238" s="93"/>
      <c r="U238" s="90"/>
      <c r="V238" s="90"/>
      <c r="W238" s="94">
        <f>W239</f>
        <v>0</v>
      </c>
      <c r="X238" s="90"/>
      <c r="Y238" s="94">
        <f>Y239</f>
        <v>0</v>
      </c>
      <c r="Z238" s="90"/>
      <c r="AA238" s="95">
        <f>AA239</f>
        <v>0</v>
      </c>
      <c r="AR238" s="96" t="s">
        <v>9</v>
      </c>
      <c r="AT238" s="97" t="s">
        <v>98</v>
      </c>
      <c r="AU238" s="97" t="s">
        <v>80</v>
      </c>
      <c r="AY238" s="96" t="s">
        <v>100</v>
      </c>
      <c r="BK238" s="98">
        <f>BK239</f>
        <v>0</v>
      </c>
    </row>
    <row r="239" spans="2:65" s="16" customFormat="1" ht="20.45" customHeight="1">
      <c r="B239" s="62"/>
      <c r="C239" s="108">
        <v>78</v>
      </c>
      <c r="D239" s="108" t="s">
        <v>105</v>
      </c>
      <c r="E239" s="109" t="s">
        <v>342</v>
      </c>
      <c r="F239" s="618" t="s">
        <v>343</v>
      </c>
      <c r="G239" s="619"/>
      <c r="H239" s="619"/>
      <c r="I239" s="619"/>
      <c r="J239" s="110" t="s">
        <v>107</v>
      </c>
      <c r="K239" s="111">
        <v>9</v>
      </c>
      <c r="L239" s="620">
        <v>0</v>
      </c>
      <c r="M239" s="619"/>
      <c r="N239" s="621">
        <f>ROUND(L239*K239,2)</f>
        <v>0</v>
      </c>
      <c r="O239" s="622"/>
      <c r="P239" s="622"/>
      <c r="Q239" s="622"/>
      <c r="R239" s="64"/>
      <c r="T239" s="103" t="s">
        <v>17</v>
      </c>
      <c r="U239" s="104" t="s">
        <v>33</v>
      </c>
      <c r="V239" s="18"/>
      <c r="W239" s="105">
        <f>V239*K239</f>
        <v>0</v>
      </c>
      <c r="X239" s="105">
        <v>0</v>
      </c>
      <c r="Y239" s="105">
        <f>X239*K239</f>
        <v>0</v>
      </c>
      <c r="Z239" s="105">
        <v>0</v>
      </c>
      <c r="AA239" s="106">
        <f>Z239*K239</f>
        <v>0</v>
      </c>
      <c r="AR239" s="7" t="s">
        <v>128</v>
      </c>
      <c r="AT239" s="7" t="s">
        <v>105</v>
      </c>
      <c r="AU239" s="7" t="s">
        <v>9</v>
      </c>
      <c r="AY239" s="7" t="s">
        <v>100</v>
      </c>
      <c r="BE239" s="107">
        <f>IF(U239="základní",N239,0)</f>
        <v>0</v>
      </c>
      <c r="BF239" s="107">
        <f>IF(U239="snížená",N239,0)</f>
        <v>0</v>
      </c>
      <c r="BG239" s="107">
        <f>IF(U239="zákl. přenesená",N239,0)</f>
        <v>0</v>
      </c>
      <c r="BH239" s="107">
        <f>IF(U239="sníž. přenesená",N239,0)</f>
        <v>0</v>
      </c>
      <c r="BI239" s="107">
        <f>IF(U239="nulová",N239,0)</f>
        <v>0</v>
      </c>
      <c r="BJ239" s="7" t="s">
        <v>80</v>
      </c>
      <c r="BK239" s="107">
        <f>ROUND(L239*K239,2)</f>
        <v>0</v>
      </c>
      <c r="BL239" s="7" t="s">
        <v>104</v>
      </c>
      <c r="BM239" s="7" t="s">
        <v>344</v>
      </c>
    </row>
    <row r="240" spans="2:63" s="88" customFormat="1" ht="29.85" customHeight="1">
      <c r="B240" s="89"/>
      <c r="C240" s="90"/>
      <c r="D240" s="99" t="s">
        <v>72</v>
      </c>
      <c r="E240" s="99"/>
      <c r="F240" s="99"/>
      <c r="G240" s="99"/>
      <c r="H240" s="99"/>
      <c r="I240" s="99"/>
      <c r="J240" s="99"/>
      <c r="K240" s="99"/>
      <c r="L240" s="99"/>
      <c r="M240" s="99"/>
      <c r="N240" s="653">
        <f>SUM(N241:Q243)</f>
        <v>0</v>
      </c>
      <c r="O240" s="654"/>
      <c r="P240" s="654"/>
      <c r="Q240" s="654"/>
      <c r="R240" s="92"/>
      <c r="T240" s="93"/>
      <c r="U240" s="90"/>
      <c r="V240" s="90"/>
      <c r="W240" s="94">
        <f>SUM(W241:W243)</f>
        <v>0</v>
      </c>
      <c r="X240" s="90"/>
      <c r="Y240" s="94">
        <f>SUM(Y241:Y243)</f>
        <v>0</v>
      </c>
      <c r="Z240" s="90"/>
      <c r="AA240" s="95">
        <f>SUM(AA241:AA243)</f>
        <v>0</v>
      </c>
      <c r="AR240" s="96" t="s">
        <v>9</v>
      </c>
      <c r="AT240" s="97" t="s">
        <v>98</v>
      </c>
      <c r="AU240" s="97" t="s">
        <v>80</v>
      </c>
      <c r="AY240" s="96" t="s">
        <v>100</v>
      </c>
      <c r="BK240" s="98">
        <f>SUM(BK241:BK243)</f>
        <v>0</v>
      </c>
    </row>
    <row r="241" spans="2:65" s="16" customFormat="1" ht="20.45" customHeight="1">
      <c r="B241" s="62"/>
      <c r="C241" s="108">
        <v>79</v>
      </c>
      <c r="D241" s="108" t="s">
        <v>105</v>
      </c>
      <c r="E241" s="109" t="s">
        <v>345</v>
      </c>
      <c r="F241" s="618" t="s">
        <v>346</v>
      </c>
      <c r="G241" s="619"/>
      <c r="H241" s="619"/>
      <c r="I241" s="619"/>
      <c r="J241" s="110" t="s">
        <v>120</v>
      </c>
      <c r="K241" s="111">
        <v>86.189</v>
      </c>
      <c r="L241" s="620">
        <v>0</v>
      </c>
      <c r="M241" s="619"/>
      <c r="N241" s="621">
        <f>ROUND(L241*K241,2)</f>
        <v>0</v>
      </c>
      <c r="O241" s="622"/>
      <c r="P241" s="622"/>
      <c r="Q241" s="622"/>
      <c r="R241" s="64"/>
      <c r="T241" s="103" t="s">
        <v>17</v>
      </c>
      <c r="U241" s="104" t="s">
        <v>33</v>
      </c>
      <c r="V241" s="18"/>
      <c r="W241" s="105">
        <f>V241*K241</f>
        <v>0</v>
      </c>
      <c r="X241" s="105">
        <v>0</v>
      </c>
      <c r="Y241" s="105">
        <f>X241*K241</f>
        <v>0</v>
      </c>
      <c r="Z241" s="105">
        <v>0</v>
      </c>
      <c r="AA241" s="106">
        <f>Z241*K241</f>
        <v>0</v>
      </c>
      <c r="AR241" s="7" t="s">
        <v>128</v>
      </c>
      <c r="AT241" s="7" t="s">
        <v>105</v>
      </c>
      <c r="AU241" s="7" t="s">
        <v>9</v>
      </c>
      <c r="AY241" s="7" t="s">
        <v>100</v>
      </c>
      <c r="BE241" s="107">
        <f>IF(U241="základní",N241,0)</f>
        <v>0</v>
      </c>
      <c r="BF241" s="107">
        <f>IF(U241="snížená",N241,0)</f>
        <v>0</v>
      </c>
      <c r="BG241" s="107">
        <f>IF(U241="zákl. přenesená",N241,0)</f>
        <v>0</v>
      </c>
      <c r="BH241" s="107">
        <f>IF(U241="sníž. přenesená",N241,0)</f>
        <v>0</v>
      </c>
      <c r="BI241" s="107">
        <f>IF(U241="nulová",N241,0)</f>
        <v>0</v>
      </c>
      <c r="BJ241" s="7" t="s">
        <v>80</v>
      </c>
      <c r="BK241" s="107">
        <f>ROUND(L241*K241,2)</f>
        <v>0</v>
      </c>
      <c r="BL241" s="7" t="s">
        <v>104</v>
      </c>
      <c r="BM241" s="7" t="s">
        <v>347</v>
      </c>
    </row>
    <row r="242" spans="2:65" s="16" customFormat="1" ht="20.45" customHeight="1">
      <c r="B242" s="62"/>
      <c r="C242" s="108">
        <v>80</v>
      </c>
      <c r="D242" s="108" t="s">
        <v>105</v>
      </c>
      <c r="E242" s="109" t="s">
        <v>348</v>
      </c>
      <c r="F242" s="618" t="s">
        <v>815</v>
      </c>
      <c r="G242" s="619"/>
      <c r="H242" s="619"/>
      <c r="I242" s="619"/>
      <c r="J242" s="110" t="s">
        <v>120</v>
      </c>
      <c r="K242" s="111">
        <v>86.189</v>
      </c>
      <c r="L242" s="620">
        <v>0</v>
      </c>
      <c r="M242" s="619"/>
      <c r="N242" s="621">
        <f>ROUND(L242*K242,2)</f>
        <v>0</v>
      </c>
      <c r="O242" s="622"/>
      <c r="P242" s="622"/>
      <c r="Q242" s="622"/>
      <c r="R242" s="64"/>
      <c r="T242" s="103" t="s">
        <v>17</v>
      </c>
      <c r="U242" s="104" t="s">
        <v>33</v>
      </c>
      <c r="V242" s="18"/>
      <c r="W242" s="105">
        <f>V242*K242</f>
        <v>0</v>
      </c>
      <c r="X242" s="105">
        <v>0</v>
      </c>
      <c r="Y242" s="105">
        <f>X242*K242</f>
        <v>0</v>
      </c>
      <c r="Z242" s="105">
        <v>0</v>
      </c>
      <c r="AA242" s="106">
        <f>Z242*K242</f>
        <v>0</v>
      </c>
      <c r="AR242" s="7" t="s">
        <v>128</v>
      </c>
      <c r="AT242" s="7" t="s">
        <v>105</v>
      </c>
      <c r="AU242" s="7" t="s">
        <v>9</v>
      </c>
      <c r="AY242" s="7" t="s">
        <v>100</v>
      </c>
      <c r="BE242" s="107">
        <f>IF(U242="základní",N242,0)</f>
        <v>0</v>
      </c>
      <c r="BF242" s="107">
        <f>IF(U242="snížená",N242,0)</f>
        <v>0</v>
      </c>
      <c r="BG242" s="107">
        <f>IF(U242="zákl. přenesená",N242,0)</f>
        <v>0</v>
      </c>
      <c r="BH242" s="107">
        <f>IF(U242="sníž. přenesená",N242,0)</f>
        <v>0</v>
      </c>
      <c r="BI242" s="107">
        <f>IF(U242="nulová",N242,0)</f>
        <v>0</v>
      </c>
      <c r="BJ242" s="7" t="s">
        <v>80</v>
      </c>
      <c r="BK242" s="107">
        <f>ROUND(L242*K242,2)</f>
        <v>0</v>
      </c>
      <c r="BL242" s="7" t="s">
        <v>104</v>
      </c>
      <c r="BM242" s="7" t="s">
        <v>349</v>
      </c>
    </row>
    <row r="243" spans="2:65" s="16" customFormat="1" ht="28.9" customHeight="1">
      <c r="B243" s="62"/>
      <c r="C243" s="108">
        <v>81</v>
      </c>
      <c r="D243" s="108" t="s">
        <v>105</v>
      </c>
      <c r="E243" s="109" t="s">
        <v>350</v>
      </c>
      <c r="F243" s="618" t="s">
        <v>816</v>
      </c>
      <c r="G243" s="619"/>
      <c r="H243" s="619"/>
      <c r="I243" s="619"/>
      <c r="J243" s="110" t="s">
        <v>120</v>
      </c>
      <c r="K243" s="111">
        <v>17.604</v>
      </c>
      <c r="L243" s="620">
        <v>0</v>
      </c>
      <c r="M243" s="619"/>
      <c r="N243" s="621">
        <f>ROUND(L243*K243,2)</f>
        <v>0</v>
      </c>
      <c r="O243" s="622"/>
      <c r="P243" s="622"/>
      <c r="Q243" s="622"/>
      <c r="R243" s="64"/>
      <c r="T243" s="103" t="s">
        <v>17</v>
      </c>
      <c r="U243" s="104" t="s">
        <v>33</v>
      </c>
      <c r="V243" s="18"/>
      <c r="W243" s="105">
        <f>V243*K243</f>
        <v>0</v>
      </c>
      <c r="X243" s="105">
        <v>0</v>
      </c>
      <c r="Y243" s="105">
        <f>X243*K243</f>
        <v>0</v>
      </c>
      <c r="Z243" s="105">
        <v>0</v>
      </c>
      <c r="AA243" s="106">
        <f>Z243*K243</f>
        <v>0</v>
      </c>
      <c r="AR243" s="7" t="s">
        <v>128</v>
      </c>
      <c r="AT243" s="7" t="s">
        <v>105</v>
      </c>
      <c r="AU243" s="7" t="s">
        <v>9</v>
      </c>
      <c r="AY243" s="7" t="s">
        <v>100</v>
      </c>
      <c r="BE243" s="107">
        <f>IF(U243="základní",N243,0)</f>
        <v>0</v>
      </c>
      <c r="BF243" s="107">
        <f>IF(U243="snížená",N243,0)</f>
        <v>0</v>
      </c>
      <c r="BG243" s="107">
        <f>IF(U243="zákl. přenesená",N243,0)</f>
        <v>0</v>
      </c>
      <c r="BH243" s="107">
        <f>IF(U243="sníž. přenesená",N243,0)</f>
        <v>0</v>
      </c>
      <c r="BI243" s="107">
        <f>IF(U243="nulová",N243,0)</f>
        <v>0</v>
      </c>
      <c r="BJ243" s="7" t="s">
        <v>80</v>
      </c>
      <c r="BK243" s="107">
        <f>ROUND(L243*K243,2)</f>
        <v>0</v>
      </c>
      <c r="BL243" s="7" t="s">
        <v>104</v>
      </c>
      <c r="BM243" s="7" t="s">
        <v>351</v>
      </c>
    </row>
    <row r="244" spans="2:63" s="88" customFormat="1" ht="29.85" customHeight="1">
      <c r="B244" s="89"/>
      <c r="C244" s="90"/>
      <c r="D244" s="99" t="s">
        <v>73</v>
      </c>
      <c r="E244" s="99"/>
      <c r="F244" s="99"/>
      <c r="G244" s="99"/>
      <c r="H244" s="99"/>
      <c r="I244" s="99"/>
      <c r="J244" s="99"/>
      <c r="K244" s="99"/>
      <c r="L244" s="99"/>
      <c r="M244" s="99"/>
      <c r="N244" s="653">
        <f ca="1">SUM(N245:Q251)</f>
        <v>0</v>
      </c>
      <c r="O244" s="654"/>
      <c r="P244" s="654"/>
      <c r="Q244" s="654"/>
      <c r="R244" s="92"/>
      <c r="T244" s="93"/>
      <c r="U244" s="90"/>
      <c r="V244" s="90"/>
      <c r="W244" s="94">
        <f>SUM(W245:W251)</f>
        <v>0</v>
      </c>
      <c r="X244" s="90"/>
      <c r="Y244" s="94">
        <f>SUM(Y245:Y251)</f>
        <v>0</v>
      </c>
      <c r="Z244" s="90"/>
      <c r="AA244" s="95">
        <f>SUM(AA245:AA251)</f>
        <v>0</v>
      </c>
      <c r="AR244" s="96" t="s">
        <v>104</v>
      </c>
      <c r="AT244" s="97" t="s">
        <v>98</v>
      </c>
      <c r="AU244" s="97" t="s">
        <v>80</v>
      </c>
      <c r="AY244" s="96" t="s">
        <v>100</v>
      </c>
      <c r="BK244" s="98">
        <f>SUM(BK245:BK251)</f>
        <v>0</v>
      </c>
    </row>
    <row r="245" spans="2:65" s="16" customFormat="1" ht="20.45" customHeight="1">
      <c r="B245" s="62"/>
      <c r="C245" s="108">
        <v>82</v>
      </c>
      <c r="D245" s="108" t="s">
        <v>105</v>
      </c>
      <c r="E245" s="109" t="s">
        <v>352</v>
      </c>
      <c r="F245" s="618" t="s">
        <v>353</v>
      </c>
      <c r="G245" s="619"/>
      <c r="H245" s="619"/>
      <c r="I245" s="619"/>
      <c r="J245" s="110" t="s">
        <v>107</v>
      </c>
      <c r="K245" s="111">
        <v>4</v>
      </c>
      <c r="L245" s="620">
        <v>0</v>
      </c>
      <c r="M245" s="619"/>
      <c r="N245" s="621">
        <f>ROUND(L245*K245,2)</f>
        <v>0</v>
      </c>
      <c r="O245" s="622"/>
      <c r="P245" s="622"/>
      <c r="Q245" s="622"/>
      <c r="R245" s="64"/>
      <c r="T245" s="103" t="s">
        <v>17</v>
      </c>
      <c r="U245" s="104" t="s">
        <v>33</v>
      </c>
      <c r="V245" s="18"/>
      <c r="W245" s="105">
        <f>V245*K245</f>
        <v>0</v>
      </c>
      <c r="X245" s="105">
        <v>0</v>
      </c>
      <c r="Y245" s="105">
        <f>X245*K245</f>
        <v>0</v>
      </c>
      <c r="Z245" s="105">
        <v>0</v>
      </c>
      <c r="AA245" s="106">
        <f>Z245*K245</f>
        <v>0</v>
      </c>
      <c r="AR245" s="7" t="s">
        <v>128</v>
      </c>
      <c r="AT245" s="7" t="s">
        <v>105</v>
      </c>
      <c r="AU245" s="7" t="s">
        <v>9</v>
      </c>
      <c r="AY245" s="7" t="s">
        <v>100</v>
      </c>
      <c r="BE245" s="107">
        <f>IF(U245="základní",N245,0)</f>
        <v>0</v>
      </c>
      <c r="BF245" s="107">
        <f>IF(U245="snížená",N245,0)</f>
        <v>0</v>
      </c>
      <c r="BG245" s="107">
        <f>IF(U245="zákl. přenesená",N245,0)</f>
        <v>0</v>
      </c>
      <c r="BH245" s="107">
        <f>IF(U245="sníž. přenesená",N245,0)</f>
        <v>0</v>
      </c>
      <c r="BI245" s="107">
        <f>IF(U245="nulová",N245,0)</f>
        <v>0</v>
      </c>
      <c r="BJ245" s="7" t="s">
        <v>80</v>
      </c>
      <c r="BK245" s="107">
        <f>ROUND(L245*K245,2)</f>
        <v>0</v>
      </c>
      <c r="BL245" s="7" t="s">
        <v>104</v>
      </c>
      <c r="BM245" s="7" t="s">
        <v>354</v>
      </c>
    </row>
    <row r="246" spans="2:65" s="379" customFormat="1" ht="20.45" customHeight="1">
      <c r="B246" s="62"/>
      <c r="C246" s="108">
        <v>83</v>
      </c>
      <c r="D246" s="108" t="s">
        <v>105</v>
      </c>
      <c r="E246" s="109" t="s">
        <v>1289</v>
      </c>
      <c r="F246" s="618" t="s">
        <v>1286</v>
      </c>
      <c r="G246" s="619"/>
      <c r="H246" s="619"/>
      <c r="I246" s="619"/>
      <c r="J246" s="110" t="s">
        <v>107</v>
      </c>
      <c r="K246" s="111">
        <v>4</v>
      </c>
      <c r="L246" s="620">
        <v>0</v>
      </c>
      <c r="M246" s="619"/>
      <c r="N246" s="621">
        <f aca="true" t="shared" si="65" ref="N246:N251">ROUND(L246*K246,2)</f>
        <v>0</v>
      </c>
      <c r="O246" s="622"/>
      <c r="P246" s="622"/>
      <c r="Q246" s="622"/>
      <c r="R246" s="64"/>
      <c r="T246" s="103"/>
      <c r="U246" s="104"/>
      <c r="V246" s="380"/>
      <c r="W246" s="105">
        <f>V246*K246</f>
        <v>0</v>
      </c>
      <c r="X246" s="105"/>
      <c r="Y246" s="105"/>
      <c r="Z246" s="105"/>
      <c r="AA246" s="106"/>
      <c r="AR246" s="7"/>
      <c r="AT246" s="7"/>
      <c r="AU246" s="7"/>
      <c r="AY246" s="7"/>
      <c r="BE246" s="107"/>
      <c r="BF246" s="107"/>
      <c r="BG246" s="107"/>
      <c r="BH246" s="107"/>
      <c r="BI246" s="107"/>
      <c r="BJ246" s="7"/>
      <c r="BK246" s="107"/>
      <c r="BL246" s="7"/>
      <c r="BM246" s="7"/>
    </row>
    <row r="247" spans="2:65" s="379" customFormat="1" ht="20.45" customHeight="1">
      <c r="B247" s="62"/>
      <c r="C247" s="108">
        <v>84</v>
      </c>
      <c r="D247" s="108" t="s">
        <v>105</v>
      </c>
      <c r="E247" s="109" t="s">
        <v>1290</v>
      </c>
      <c r="F247" s="618" t="s">
        <v>1287</v>
      </c>
      <c r="G247" s="619"/>
      <c r="H247" s="619"/>
      <c r="I247" s="619"/>
      <c r="J247" s="110" t="s">
        <v>107</v>
      </c>
      <c r="K247" s="111">
        <v>4</v>
      </c>
      <c r="L247" s="620">
        <v>0</v>
      </c>
      <c r="M247" s="619"/>
      <c r="N247" s="621">
        <f t="shared" si="65"/>
        <v>0</v>
      </c>
      <c r="O247" s="622"/>
      <c r="P247" s="622"/>
      <c r="Q247" s="622"/>
      <c r="R247" s="64"/>
      <c r="T247" s="103"/>
      <c r="U247" s="104"/>
      <c r="V247" s="380"/>
      <c r="W247" s="105"/>
      <c r="X247" s="105"/>
      <c r="Y247" s="105"/>
      <c r="Z247" s="105"/>
      <c r="AA247" s="106"/>
      <c r="AR247" s="7"/>
      <c r="AT247" s="7"/>
      <c r="AU247" s="7"/>
      <c r="AY247" s="7"/>
      <c r="BE247" s="107"/>
      <c r="BF247" s="107"/>
      <c r="BG247" s="107"/>
      <c r="BH247" s="107"/>
      <c r="BI247" s="107"/>
      <c r="BJ247" s="7"/>
      <c r="BK247" s="107"/>
      <c r="BL247" s="7"/>
      <c r="BM247" s="7"/>
    </row>
    <row r="248" spans="2:65" s="16" customFormat="1" ht="20.45" customHeight="1">
      <c r="B248" s="62"/>
      <c r="C248" s="108">
        <v>85</v>
      </c>
      <c r="D248" s="108" t="s">
        <v>105</v>
      </c>
      <c r="E248" s="109" t="s">
        <v>355</v>
      </c>
      <c r="F248" s="618" t="s">
        <v>356</v>
      </c>
      <c r="G248" s="619"/>
      <c r="H248" s="619"/>
      <c r="I248" s="619"/>
      <c r="J248" s="110" t="s">
        <v>107</v>
      </c>
      <c r="K248" s="111">
        <v>3</v>
      </c>
      <c r="L248" s="620">
        <v>0</v>
      </c>
      <c r="M248" s="619"/>
      <c r="N248" s="621">
        <f t="shared" si="65"/>
        <v>0</v>
      </c>
      <c r="O248" s="622"/>
      <c r="P248" s="622"/>
      <c r="Q248" s="622"/>
      <c r="R248" s="64"/>
      <c r="T248" s="103" t="s">
        <v>17</v>
      </c>
      <c r="U248" s="104" t="s">
        <v>33</v>
      </c>
      <c r="V248" s="18"/>
      <c r="W248" s="105">
        <f>V248*K248</f>
        <v>0</v>
      </c>
      <c r="X248" s="105">
        <v>0</v>
      </c>
      <c r="Y248" s="105">
        <f>X248*K248</f>
        <v>0</v>
      </c>
      <c r="Z248" s="105">
        <v>0</v>
      </c>
      <c r="AA248" s="106">
        <f>Z248*K248</f>
        <v>0</v>
      </c>
      <c r="AR248" s="7" t="s">
        <v>128</v>
      </c>
      <c r="AT248" s="7" t="s">
        <v>105</v>
      </c>
      <c r="AU248" s="7" t="s">
        <v>9</v>
      </c>
      <c r="AY248" s="7" t="s">
        <v>100</v>
      </c>
      <c r="BE248" s="107">
        <f>IF(U248="základní",N248,0)</f>
        <v>0</v>
      </c>
      <c r="BF248" s="107">
        <f>IF(U248="snížená",N248,0)</f>
        <v>0</v>
      </c>
      <c r="BG248" s="107">
        <f>IF(U248="zákl. přenesená",N248,0)</f>
        <v>0</v>
      </c>
      <c r="BH248" s="107">
        <f>IF(U248="sníž. přenesená",N248,0)</f>
        <v>0</v>
      </c>
      <c r="BI248" s="107">
        <f>IF(U248="nulová",N248,0)</f>
        <v>0</v>
      </c>
      <c r="BJ248" s="7" t="s">
        <v>80</v>
      </c>
      <c r="BK248" s="107">
        <f>ROUND(L248*K248,2)</f>
        <v>0</v>
      </c>
      <c r="BL248" s="7" t="s">
        <v>104</v>
      </c>
      <c r="BM248" s="7" t="s">
        <v>357</v>
      </c>
    </row>
    <row r="249" spans="2:65" s="379" customFormat="1" ht="20.45" customHeight="1">
      <c r="B249" s="62"/>
      <c r="C249" s="108">
        <v>86</v>
      </c>
      <c r="D249" s="108" t="s">
        <v>105</v>
      </c>
      <c r="E249" s="109" t="s">
        <v>358</v>
      </c>
      <c r="F249" s="618" t="s">
        <v>1288</v>
      </c>
      <c r="G249" s="619"/>
      <c r="H249" s="619"/>
      <c r="I249" s="619"/>
      <c r="J249" s="110" t="s">
        <v>107</v>
      </c>
      <c r="K249" s="111">
        <v>5</v>
      </c>
      <c r="L249" s="620">
        <v>0</v>
      </c>
      <c r="M249" s="619"/>
      <c r="N249" s="621">
        <f t="shared" si="65"/>
        <v>0</v>
      </c>
      <c r="O249" s="622"/>
      <c r="P249" s="622"/>
      <c r="Q249" s="622"/>
      <c r="R249" s="64"/>
      <c r="T249" s="103"/>
      <c r="U249" s="104"/>
      <c r="V249" s="380"/>
      <c r="W249" s="105"/>
      <c r="X249" s="105"/>
      <c r="Y249" s="105"/>
      <c r="Z249" s="105"/>
      <c r="AA249" s="106"/>
      <c r="AR249" s="7"/>
      <c r="AT249" s="7"/>
      <c r="AU249" s="7"/>
      <c r="AY249" s="7"/>
      <c r="BE249" s="107"/>
      <c r="BF249" s="107"/>
      <c r="BG249" s="107"/>
      <c r="BH249" s="107"/>
      <c r="BI249" s="107"/>
      <c r="BJ249" s="7"/>
      <c r="BK249" s="107"/>
      <c r="BL249" s="7"/>
      <c r="BM249" s="7"/>
    </row>
    <row r="250" spans="2:65" s="573" customFormat="1" ht="20.45" customHeight="1">
      <c r="B250" s="62"/>
      <c r="C250" s="108">
        <v>87</v>
      </c>
      <c r="D250" s="108" t="s">
        <v>105</v>
      </c>
      <c r="E250" s="109" t="s">
        <v>574</v>
      </c>
      <c r="F250" s="655" t="s">
        <v>1364</v>
      </c>
      <c r="G250" s="656"/>
      <c r="H250" s="656"/>
      <c r="I250" s="657"/>
      <c r="J250" s="110" t="s">
        <v>107</v>
      </c>
      <c r="K250" s="111">
        <v>4</v>
      </c>
      <c r="L250" s="658">
        <v>0</v>
      </c>
      <c r="M250" s="659"/>
      <c r="N250" s="621">
        <f ca="1" t="shared" si="65"/>
        <v>0</v>
      </c>
      <c r="O250" s="622"/>
      <c r="P250" s="622"/>
      <c r="Q250" s="622"/>
      <c r="R250" s="64"/>
      <c r="T250" s="103"/>
      <c r="U250" s="104"/>
      <c r="V250" s="572"/>
      <c r="W250" s="105"/>
      <c r="X250" s="105"/>
      <c r="Y250" s="105"/>
      <c r="Z250" s="105"/>
      <c r="AA250" s="106"/>
      <c r="AR250" s="7"/>
      <c r="AT250" s="7"/>
      <c r="AU250" s="7"/>
      <c r="AY250" s="7"/>
      <c r="BE250" s="107"/>
      <c r="BF250" s="107"/>
      <c r="BG250" s="107"/>
      <c r="BH250" s="107"/>
      <c r="BI250" s="107"/>
      <c r="BJ250" s="7"/>
      <c r="BK250" s="107"/>
      <c r="BL250" s="7"/>
      <c r="BM250" s="7"/>
    </row>
    <row r="251" spans="2:65" s="16" customFormat="1" ht="20.45" customHeight="1">
      <c r="B251" s="62"/>
      <c r="C251" s="108">
        <v>88</v>
      </c>
      <c r="D251" s="108" t="s">
        <v>105</v>
      </c>
      <c r="E251" s="109" t="s">
        <v>1362</v>
      </c>
      <c r="F251" s="618" t="s">
        <v>359</v>
      </c>
      <c r="G251" s="619"/>
      <c r="H251" s="619"/>
      <c r="I251" s="619"/>
      <c r="J251" s="110" t="s">
        <v>107</v>
      </c>
      <c r="K251" s="111">
        <v>3</v>
      </c>
      <c r="L251" s="620">
        <v>0</v>
      </c>
      <c r="M251" s="619"/>
      <c r="N251" s="621">
        <f t="shared" si="65"/>
        <v>0</v>
      </c>
      <c r="O251" s="622"/>
      <c r="P251" s="622"/>
      <c r="Q251" s="622"/>
      <c r="R251" s="64"/>
      <c r="T251" s="103" t="s">
        <v>17</v>
      </c>
      <c r="U251" s="104" t="s">
        <v>33</v>
      </c>
      <c r="V251" s="18"/>
      <c r="W251" s="105">
        <f>V251*K251</f>
        <v>0</v>
      </c>
      <c r="X251" s="105">
        <v>0</v>
      </c>
      <c r="Y251" s="105">
        <f>X251*K251</f>
        <v>0</v>
      </c>
      <c r="Z251" s="105">
        <v>0</v>
      </c>
      <c r="AA251" s="106">
        <f>Z251*K251</f>
        <v>0</v>
      </c>
      <c r="AR251" s="7" t="s">
        <v>128</v>
      </c>
      <c r="AT251" s="7" t="s">
        <v>105</v>
      </c>
      <c r="AU251" s="7" t="s">
        <v>9</v>
      </c>
      <c r="AY251" s="7" t="s">
        <v>100</v>
      </c>
      <c r="BE251" s="107">
        <f>IF(U251="základní",N251,0)</f>
        <v>0</v>
      </c>
      <c r="BF251" s="107">
        <f>IF(U251="snížená",N251,0)</f>
        <v>0</v>
      </c>
      <c r="BG251" s="107">
        <f>IF(U251="zákl. přenesená",N251,0)</f>
        <v>0</v>
      </c>
      <c r="BH251" s="107">
        <f>IF(U251="sníž. přenesená",N251,0)</f>
        <v>0</v>
      </c>
      <c r="BI251" s="107">
        <f>IF(U251="nulová",N251,0)</f>
        <v>0</v>
      </c>
      <c r="BJ251" s="7" t="s">
        <v>80</v>
      </c>
      <c r="BK251" s="107">
        <f>ROUND(L251*K251,2)</f>
        <v>0</v>
      </c>
      <c r="BL251" s="7" t="s">
        <v>104</v>
      </c>
      <c r="BM251" s="7" t="s">
        <v>360</v>
      </c>
    </row>
    <row r="252" spans="2:63" s="88" customFormat="1" ht="37.35" customHeight="1">
      <c r="B252" s="89"/>
      <c r="C252" s="90"/>
      <c r="D252" s="91" t="s">
        <v>74</v>
      </c>
      <c r="E252" s="91"/>
      <c r="F252" s="91"/>
      <c r="G252" s="91"/>
      <c r="H252" s="91"/>
      <c r="I252" s="91"/>
      <c r="J252" s="91"/>
      <c r="K252" s="91"/>
      <c r="L252" s="91"/>
      <c r="M252" s="91"/>
      <c r="N252" s="651">
        <f ca="1">N253+N255</f>
        <v>0</v>
      </c>
      <c r="O252" s="652"/>
      <c r="P252" s="652"/>
      <c r="Q252" s="652"/>
      <c r="R252" s="92"/>
      <c r="T252" s="93"/>
      <c r="U252" s="90"/>
      <c r="V252" s="90"/>
      <c r="W252" s="94">
        <f>W253+W255</f>
        <v>0</v>
      </c>
      <c r="X252" s="90"/>
      <c r="Y252" s="94">
        <f>Y253+Y255</f>
        <v>0</v>
      </c>
      <c r="Z252" s="90"/>
      <c r="AA252" s="95">
        <f>AA253+AA255</f>
        <v>0</v>
      </c>
      <c r="AR252" s="96" t="s">
        <v>110</v>
      </c>
      <c r="AT252" s="97" t="s">
        <v>98</v>
      </c>
      <c r="AU252" s="97" t="s">
        <v>99</v>
      </c>
      <c r="AY252" s="96" t="s">
        <v>100</v>
      </c>
      <c r="BK252" s="98">
        <f ca="1">BK253+BK255</f>
        <v>0</v>
      </c>
    </row>
    <row r="253" spans="2:63" s="88" customFormat="1" ht="19.9" customHeight="1">
      <c r="B253" s="89"/>
      <c r="C253" s="90"/>
      <c r="D253" s="99" t="s">
        <v>75</v>
      </c>
      <c r="E253" s="99"/>
      <c r="F253" s="99"/>
      <c r="G253" s="99"/>
      <c r="H253" s="99"/>
      <c r="I253" s="99"/>
      <c r="J253" s="99"/>
      <c r="K253" s="99"/>
      <c r="L253" s="99"/>
      <c r="M253" s="99"/>
      <c r="N253" s="632">
        <f ca="1">N254</f>
        <v>0</v>
      </c>
      <c r="O253" s="633"/>
      <c r="P253" s="633"/>
      <c r="Q253" s="633"/>
      <c r="R253" s="92"/>
      <c r="T253" s="93"/>
      <c r="U253" s="90"/>
      <c r="V253" s="90"/>
      <c r="W253" s="94">
        <f>W254</f>
        <v>0</v>
      </c>
      <c r="X253" s="90"/>
      <c r="Y253" s="94">
        <f>Y254</f>
        <v>0</v>
      </c>
      <c r="Z253" s="90"/>
      <c r="AA253" s="95">
        <f>AA254</f>
        <v>0</v>
      </c>
      <c r="AR253" s="96" t="s">
        <v>110</v>
      </c>
      <c r="AT253" s="97" t="s">
        <v>98</v>
      </c>
      <c r="AU253" s="97" t="s">
        <v>80</v>
      </c>
      <c r="AY253" s="96" t="s">
        <v>100</v>
      </c>
      <c r="BK253" s="98">
        <f ca="1">BK254</f>
        <v>0</v>
      </c>
    </row>
    <row r="254" spans="2:65" s="16" customFormat="1" ht="20.45" customHeight="1">
      <c r="B254" s="62"/>
      <c r="C254" s="108">
        <v>89</v>
      </c>
      <c r="D254" s="108" t="s">
        <v>105</v>
      </c>
      <c r="E254" s="109" t="s">
        <v>361</v>
      </c>
      <c r="F254" s="618" t="s">
        <v>362</v>
      </c>
      <c r="G254" s="619"/>
      <c r="H254" s="619"/>
      <c r="I254" s="619"/>
      <c r="J254" s="110" t="s">
        <v>286</v>
      </c>
      <c r="K254" s="111">
        <v>1</v>
      </c>
      <c r="L254" s="649">
        <f ca="1">'Pol.El. 3NP'!F70</f>
        <v>0</v>
      </c>
      <c r="M254" s="650"/>
      <c r="N254" s="621">
        <f ca="1">ROUND(L254*K254,2)</f>
        <v>0</v>
      </c>
      <c r="O254" s="622"/>
      <c r="P254" s="622"/>
      <c r="Q254" s="622"/>
      <c r="R254" s="64"/>
      <c r="T254" s="103" t="s">
        <v>17</v>
      </c>
      <c r="U254" s="104" t="s">
        <v>33</v>
      </c>
      <c r="V254" s="18"/>
      <c r="W254" s="105">
        <f>V254*K254</f>
        <v>0</v>
      </c>
      <c r="X254" s="105">
        <v>0</v>
      </c>
      <c r="Y254" s="105">
        <f>X254*K254</f>
        <v>0</v>
      </c>
      <c r="Z254" s="105">
        <v>0</v>
      </c>
      <c r="AA254" s="106">
        <f>Z254*K254</f>
        <v>0</v>
      </c>
      <c r="AR254" s="7" t="s">
        <v>128</v>
      </c>
      <c r="AT254" s="7" t="s">
        <v>105</v>
      </c>
      <c r="AU254" s="7" t="s">
        <v>9</v>
      </c>
      <c r="AY254" s="7" t="s">
        <v>100</v>
      </c>
      <c r="BE254" s="107">
        <f ca="1">IF(U254="základní",N254,0)</f>
        <v>0</v>
      </c>
      <c r="BF254" s="107">
        <f ca="1">IF(U254="snížená",N254,0)</f>
        <v>0</v>
      </c>
      <c r="BG254" s="107">
        <f ca="1">IF(U254="zákl. přenesená",N254,0)</f>
        <v>0</v>
      </c>
      <c r="BH254" s="107">
        <f ca="1">IF(U254="sníž. přenesená",N254,0)</f>
        <v>0</v>
      </c>
      <c r="BI254" s="107">
        <f ca="1">IF(U254="nulová",N254,0)</f>
        <v>0</v>
      </c>
      <c r="BJ254" s="7" t="s">
        <v>80</v>
      </c>
      <c r="BK254" s="107">
        <f ca="1">ROUND(L254*K254,2)</f>
        <v>0</v>
      </c>
      <c r="BL254" s="7" t="s">
        <v>104</v>
      </c>
      <c r="BM254" s="7" t="s">
        <v>363</v>
      </c>
    </row>
    <row r="255" spans="2:63" s="88" customFormat="1" ht="29.85" customHeight="1">
      <c r="B255" s="89"/>
      <c r="C255" s="90"/>
      <c r="D255" s="99" t="s">
        <v>76</v>
      </c>
      <c r="E255" s="99"/>
      <c r="F255" s="99"/>
      <c r="G255" s="99"/>
      <c r="H255" s="99"/>
      <c r="I255" s="99"/>
      <c r="J255" s="99"/>
      <c r="K255" s="99"/>
      <c r="L255" s="99"/>
      <c r="M255" s="99"/>
      <c r="N255" s="653">
        <f ca="1">N256</f>
        <v>0</v>
      </c>
      <c r="O255" s="654"/>
      <c r="P255" s="654"/>
      <c r="Q255" s="654"/>
      <c r="R255" s="92"/>
      <c r="T255" s="93"/>
      <c r="U255" s="90"/>
      <c r="V255" s="90"/>
      <c r="W255" s="94">
        <f>SUM(W256:W256)</f>
        <v>0</v>
      </c>
      <c r="X255" s="90"/>
      <c r="Y255" s="94">
        <f>SUM(Y256:Y256)</f>
        <v>0</v>
      </c>
      <c r="Z255" s="90"/>
      <c r="AA255" s="95">
        <f>SUM(AA256:AA256)</f>
        <v>0</v>
      </c>
      <c r="AR255" s="96" t="s">
        <v>110</v>
      </c>
      <c r="AT255" s="97" t="s">
        <v>98</v>
      </c>
      <c r="AU255" s="97" t="s">
        <v>80</v>
      </c>
      <c r="AY255" s="96" t="s">
        <v>100</v>
      </c>
      <c r="BK255" s="98">
        <f ca="1">SUM(BK256:BK256)</f>
        <v>0</v>
      </c>
    </row>
    <row r="256" spans="2:65" s="16" customFormat="1" ht="28.9" customHeight="1">
      <c r="B256" s="62"/>
      <c r="C256" s="108">
        <v>90</v>
      </c>
      <c r="D256" s="108" t="s">
        <v>105</v>
      </c>
      <c r="E256" s="109" t="s">
        <v>364</v>
      </c>
      <c r="F256" s="618" t="s">
        <v>365</v>
      </c>
      <c r="G256" s="619"/>
      <c r="H256" s="619"/>
      <c r="I256" s="619"/>
      <c r="J256" s="110" t="s">
        <v>286</v>
      </c>
      <c r="K256" s="111">
        <v>1</v>
      </c>
      <c r="L256" s="649">
        <f ca="1">'Pol.VZT 3NP'!G39</f>
        <v>0</v>
      </c>
      <c r="M256" s="650"/>
      <c r="N256" s="621">
        <f ca="1">ROUND(L256*K256,2)</f>
        <v>0</v>
      </c>
      <c r="O256" s="622"/>
      <c r="P256" s="622"/>
      <c r="Q256" s="622"/>
      <c r="R256" s="64"/>
      <c r="T256" s="103" t="s">
        <v>17</v>
      </c>
      <c r="U256" s="104" t="s">
        <v>33</v>
      </c>
      <c r="V256" s="18"/>
      <c r="W256" s="105">
        <f>V256*K256</f>
        <v>0</v>
      </c>
      <c r="X256" s="105">
        <v>0</v>
      </c>
      <c r="Y256" s="105">
        <f>X256*K256</f>
        <v>0</v>
      </c>
      <c r="Z256" s="105">
        <v>0</v>
      </c>
      <c r="AA256" s="106">
        <f>Z256*K256</f>
        <v>0</v>
      </c>
      <c r="AR256" s="7" t="s">
        <v>128</v>
      </c>
      <c r="AT256" s="7" t="s">
        <v>105</v>
      </c>
      <c r="AU256" s="7" t="s">
        <v>9</v>
      </c>
      <c r="AY256" s="7" t="s">
        <v>100</v>
      </c>
      <c r="BE256" s="107">
        <f ca="1">IF(U256="základní",N256,0)</f>
        <v>0</v>
      </c>
      <c r="BF256" s="107">
        <f ca="1">IF(U256="snížená",N256,0)</f>
        <v>0</v>
      </c>
      <c r="BG256" s="107">
        <f ca="1">IF(U256="zákl. přenesená",N256,0)</f>
        <v>0</v>
      </c>
      <c r="BH256" s="107">
        <f ca="1">IF(U256="sníž. přenesená",N256,0)</f>
        <v>0</v>
      </c>
      <c r="BI256" s="107">
        <f ca="1">IF(U256="nulová",N256,0)</f>
        <v>0</v>
      </c>
      <c r="BJ256" s="7" t="s">
        <v>80</v>
      </c>
      <c r="BK256" s="107">
        <f ca="1">ROUND(L256*K256,2)</f>
        <v>0</v>
      </c>
      <c r="BL256" s="7" t="s">
        <v>104</v>
      </c>
      <c r="BM256" s="7" t="s">
        <v>366</v>
      </c>
    </row>
    <row r="257" spans="2:63" s="88" customFormat="1" ht="37.35" customHeight="1">
      <c r="B257" s="89"/>
      <c r="C257" s="90"/>
      <c r="D257" s="91" t="s">
        <v>77</v>
      </c>
      <c r="E257" s="91"/>
      <c r="F257" s="91"/>
      <c r="G257" s="91"/>
      <c r="H257" s="91"/>
      <c r="I257" s="91"/>
      <c r="J257" s="91"/>
      <c r="K257" s="91"/>
      <c r="L257" s="91"/>
      <c r="M257" s="91"/>
      <c r="N257" s="647">
        <f>SUM(N258:Q264)</f>
        <v>0</v>
      </c>
      <c r="O257" s="648"/>
      <c r="P257" s="648"/>
      <c r="Q257" s="648"/>
      <c r="R257" s="92"/>
      <c r="T257" s="93"/>
      <c r="U257" s="90"/>
      <c r="V257" s="90"/>
      <c r="W257" s="94">
        <f>SUM(W258:W264)</f>
        <v>0</v>
      </c>
      <c r="X257" s="90"/>
      <c r="Y257" s="94">
        <f>SUM(Y258:Y264)</f>
        <v>0</v>
      </c>
      <c r="Z257" s="90"/>
      <c r="AA257" s="95">
        <f>SUM(AA258:AA264)</f>
        <v>0</v>
      </c>
      <c r="AR257" s="96" t="s">
        <v>80</v>
      </c>
      <c r="AT257" s="97" t="s">
        <v>98</v>
      </c>
      <c r="AU257" s="97" t="s">
        <v>99</v>
      </c>
      <c r="AY257" s="96" t="s">
        <v>100</v>
      </c>
      <c r="BK257" s="98">
        <f>SUM(BK258:BK264)</f>
        <v>0</v>
      </c>
    </row>
    <row r="258" spans="2:65" s="16" customFormat="1" ht="28.9" customHeight="1">
      <c r="B258" s="62"/>
      <c r="C258" s="108">
        <v>91</v>
      </c>
      <c r="D258" s="108" t="s">
        <v>105</v>
      </c>
      <c r="E258" s="109" t="s">
        <v>367</v>
      </c>
      <c r="F258" s="618" t="s">
        <v>368</v>
      </c>
      <c r="G258" s="619"/>
      <c r="H258" s="619"/>
      <c r="I258" s="619"/>
      <c r="J258" s="110" t="s">
        <v>113</v>
      </c>
      <c r="K258" s="111">
        <v>19.626</v>
      </c>
      <c r="L258" s="620">
        <v>0</v>
      </c>
      <c r="M258" s="619"/>
      <c r="N258" s="621">
        <f aca="true" t="shared" si="66" ref="N258:N264">ROUND(L258*K258,2)</f>
        <v>0</v>
      </c>
      <c r="O258" s="622"/>
      <c r="P258" s="622"/>
      <c r="Q258" s="622"/>
      <c r="R258" s="64"/>
      <c r="T258" s="103" t="s">
        <v>17</v>
      </c>
      <c r="U258" s="104" t="s">
        <v>33</v>
      </c>
      <c r="V258" s="18"/>
      <c r="W258" s="105">
        <f aca="true" t="shared" si="67" ref="W258:W264">V258*K258</f>
        <v>0</v>
      </c>
      <c r="X258" s="105">
        <v>0</v>
      </c>
      <c r="Y258" s="105">
        <f aca="true" t="shared" si="68" ref="Y258:Y264">X258*K258</f>
        <v>0</v>
      </c>
      <c r="Z258" s="105">
        <v>0</v>
      </c>
      <c r="AA258" s="106">
        <f aca="true" t="shared" si="69" ref="AA258:AA264">Z258*K258</f>
        <v>0</v>
      </c>
      <c r="AR258" s="7" t="s">
        <v>128</v>
      </c>
      <c r="AT258" s="7" t="s">
        <v>105</v>
      </c>
      <c r="AU258" s="7" t="s">
        <v>80</v>
      </c>
      <c r="AY258" s="7" t="s">
        <v>100</v>
      </c>
      <c r="BE258" s="107">
        <f aca="true" t="shared" si="70" ref="BE258:BE264">IF(U258="základní",N258,0)</f>
        <v>0</v>
      </c>
      <c r="BF258" s="107">
        <f aca="true" t="shared" si="71" ref="BF258:BF264">IF(U258="snížená",N258,0)</f>
        <v>0</v>
      </c>
      <c r="BG258" s="107">
        <f aca="true" t="shared" si="72" ref="BG258:BG264">IF(U258="zákl. přenesená",N258,0)</f>
        <v>0</v>
      </c>
      <c r="BH258" s="107">
        <f aca="true" t="shared" si="73" ref="BH258:BH264">IF(U258="sníž. přenesená",N258,0)</f>
        <v>0</v>
      </c>
      <c r="BI258" s="107">
        <f aca="true" t="shared" si="74" ref="BI258:BI264">IF(U258="nulová",N258,0)</f>
        <v>0</v>
      </c>
      <c r="BJ258" s="7" t="s">
        <v>80</v>
      </c>
      <c r="BK258" s="107">
        <f aca="true" t="shared" si="75" ref="BK258:BK264">ROUND(L258*K258,2)</f>
        <v>0</v>
      </c>
      <c r="BL258" s="7" t="s">
        <v>104</v>
      </c>
      <c r="BM258" s="7" t="s">
        <v>369</v>
      </c>
    </row>
    <row r="259" spans="2:65" s="16" customFormat="1" ht="20.45" customHeight="1">
      <c r="B259" s="62"/>
      <c r="C259" s="108">
        <v>92</v>
      </c>
      <c r="D259" s="108" t="s">
        <v>105</v>
      </c>
      <c r="E259" s="109" t="s">
        <v>370</v>
      </c>
      <c r="F259" s="618" t="s">
        <v>371</v>
      </c>
      <c r="G259" s="619"/>
      <c r="H259" s="619"/>
      <c r="I259" s="619"/>
      <c r="J259" s="110" t="s">
        <v>113</v>
      </c>
      <c r="K259" s="111">
        <v>58.877</v>
      </c>
      <c r="L259" s="620">
        <v>0</v>
      </c>
      <c r="M259" s="619"/>
      <c r="N259" s="621">
        <f t="shared" si="66"/>
        <v>0</v>
      </c>
      <c r="O259" s="622"/>
      <c r="P259" s="622"/>
      <c r="Q259" s="622"/>
      <c r="R259" s="64"/>
      <c r="T259" s="103" t="s">
        <v>17</v>
      </c>
      <c r="U259" s="104" t="s">
        <v>33</v>
      </c>
      <c r="V259" s="18"/>
      <c r="W259" s="105">
        <f t="shared" si="67"/>
        <v>0</v>
      </c>
      <c r="X259" s="105">
        <v>0</v>
      </c>
      <c r="Y259" s="105">
        <f t="shared" si="68"/>
        <v>0</v>
      </c>
      <c r="Z259" s="105">
        <v>0</v>
      </c>
      <c r="AA259" s="106">
        <f t="shared" si="69"/>
        <v>0</v>
      </c>
      <c r="AR259" s="7" t="s">
        <v>128</v>
      </c>
      <c r="AT259" s="7" t="s">
        <v>105</v>
      </c>
      <c r="AU259" s="7" t="s">
        <v>80</v>
      </c>
      <c r="AY259" s="7" t="s">
        <v>100</v>
      </c>
      <c r="BE259" s="107">
        <f t="shared" si="70"/>
        <v>0</v>
      </c>
      <c r="BF259" s="107">
        <f t="shared" si="71"/>
        <v>0</v>
      </c>
      <c r="BG259" s="107">
        <f t="shared" si="72"/>
        <v>0</v>
      </c>
      <c r="BH259" s="107">
        <f t="shared" si="73"/>
        <v>0</v>
      </c>
      <c r="BI259" s="107">
        <f t="shared" si="74"/>
        <v>0</v>
      </c>
      <c r="BJ259" s="7" t="s">
        <v>80</v>
      </c>
      <c r="BK259" s="107">
        <f t="shared" si="75"/>
        <v>0</v>
      </c>
      <c r="BL259" s="7" t="s">
        <v>104</v>
      </c>
      <c r="BM259" s="7" t="s">
        <v>372</v>
      </c>
    </row>
    <row r="260" spans="2:65" s="16" customFormat="1" ht="20.45" customHeight="1">
      <c r="B260" s="62"/>
      <c r="C260" s="108">
        <v>93</v>
      </c>
      <c r="D260" s="108" t="s">
        <v>105</v>
      </c>
      <c r="E260" s="109" t="s">
        <v>373</v>
      </c>
      <c r="F260" s="618" t="s">
        <v>374</v>
      </c>
      <c r="G260" s="619"/>
      <c r="H260" s="619"/>
      <c r="I260" s="619"/>
      <c r="J260" s="110" t="s">
        <v>113</v>
      </c>
      <c r="K260" s="111">
        <v>19.626</v>
      </c>
      <c r="L260" s="620">
        <v>0</v>
      </c>
      <c r="M260" s="619"/>
      <c r="N260" s="621">
        <f t="shared" si="66"/>
        <v>0</v>
      </c>
      <c r="O260" s="622"/>
      <c r="P260" s="622"/>
      <c r="Q260" s="622"/>
      <c r="R260" s="64"/>
      <c r="T260" s="103" t="s">
        <v>17</v>
      </c>
      <c r="U260" s="104" t="s">
        <v>33</v>
      </c>
      <c r="V260" s="18"/>
      <c r="W260" s="105">
        <f t="shared" si="67"/>
        <v>0</v>
      </c>
      <c r="X260" s="105">
        <v>0</v>
      </c>
      <c r="Y260" s="105">
        <f t="shared" si="68"/>
        <v>0</v>
      </c>
      <c r="Z260" s="105">
        <v>0</v>
      </c>
      <c r="AA260" s="106">
        <f t="shared" si="69"/>
        <v>0</v>
      </c>
      <c r="AR260" s="7" t="s">
        <v>128</v>
      </c>
      <c r="AT260" s="7" t="s">
        <v>105</v>
      </c>
      <c r="AU260" s="7" t="s">
        <v>80</v>
      </c>
      <c r="AY260" s="7" t="s">
        <v>100</v>
      </c>
      <c r="BE260" s="107">
        <f t="shared" si="70"/>
        <v>0</v>
      </c>
      <c r="BF260" s="107">
        <f t="shared" si="71"/>
        <v>0</v>
      </c>
      <c r="BG260" s="107">
        <f t="shared" si="72"/>
        <v>0</v>
      </c>
      <c r="BH260" s="107">
        <f t="shared" si="73"/>
        <v>0</v>
      </c>
      <c r="BI260" s="107">
        <f t="shared" si="74"/>
        <v>0</v>
      </c>
      <c r="BJ260" s="7" t="s">
        <v>80</v>
      </c>
      <c r="BK260" s="107">
        <f t="shared" si="75"/>
        <v>0</v>
      </c>
      <c r="BL260" s="7" t="s">
        <v>104</v>
      </c>
      <c r="BM260" s="7" t="s">
        <v>375</v>
      </c>
    </row>
    <row r="261" spans="2:65" s="16" customFormat="1" ht="20.45" customHeight="1">
      <c r="B261" s="62"/>
      <c r="C261" s="108">
        <v>94</v>
      </c>
      <c r="D261" s="108" t="s">
        <v>105</v>
      </c>
      <c r="E261" s="109" t="s">
        <v>376</v>
      </c>
      <c r="F261" s="618" t="s">
        <v>377</v>
      </c>
      <c r="G261" s="619"/>
      <c r="H261" s="619"/>
      <c r="I261" s="619"/>
      <c r="J261" s="110" t="s">
        <v>113</v>
      </c>
      <c r="K261" s="111">
        <v>294.382</v>
      </c>
      <c r="L261" s="620">
        <v>0</v>
      </c>
      <c r="M261" s="619"/>
      <c r="N261" s="621">
        <f t="shared" si="66"/>
        <v>0</v>
      </c>
      <c r="O261" s="622"/>
      <c r="P261" s="622"/>
      <c r="Q261" s="622"/>
      <c r="R261" s="64"/>
      <c r="T261" s="103" t="s">
        <v>17</v>
      </c>
      <c r="U261" s="104" t="s">
        <v>33</v>
      </c>
      <c r="V261" s="18"/>
      <c r="W261" s="105">
        <f t="shared" si="67"/>
        <v>0</v>
      </c>
      <c r="X261" s="105">
        <v>0</v>
      </c>
      <c r="Y261" s="105">
        <f t="shared" si="68"/>
        <v>0</v>
      </c>
      <c r="Z261" s="105">
        <v>0</v>
      </c>
      <c r="AA261" s="106">
        <f t="shared" si="69"/>
        <v>0</v>
      </c>
      <c r="AR261" s="7" t="s">
        <v>128</v>
      </c>
      <c r="AT261" s="7" t="s">
        <v>105</v>
      </c>
      <c r="AU261" s="7" t="s">
        <v>80</v>
      </c>
      <c r="AY261" s="7" t="s">
        <v>100</v>
      </c>
      <c r="BE261" s="107">
        <f t="shared" si="70"/>
        <v>0</v>
      </c>
      <c r="BF261" s="107">
        <f t="shared" si="71"/>
        <v>0</v>
      </c>
      <c r="BG261" s="107">
        <f t="shared" si="72"/>
        <v>0</v>
      </c>
      <c r="BH261" s="107">
        <f t="shared" si="73"/>
        <v>0</v>
      </c>
      <c r="BI261" s="107">
        <f t="shared" si="74"/>
        <v>0</v>
      </c>
      <c r="BJ261" s="7" t="s">
        <v>80</v>
      </c>
      <c r="BK261" s="107">
        <f t="shared" si="75"/>
        <v>0</v>
      </c>
      <c r="BL261" s="7" t="s">
        <v>104</v>
      </c>
      <c r="BM261" s="7" t="s">
        <v>378</v>
      </c>
    </row>
    <row r="262" spans="2:65" s="16" customFormat="1" ht="20.45" customHeight="1">
      <c r="B262" s="62"/>
      <c r="C262" s="108">
        <v>95</v>
      </c>
      <c r="D262" s="108" t="s">
        <v>105</v>
      </c>
      <c r="E262" s="109" t="s">
        <v>379</v>
      </c>
      <c r="F262" s="618" t="s">
        <v>380</v>
      </c>
      <c r="G262" s="619"/>
      <c r="H262" s="619"/>
      <c r="I262" s="619"/>
      <c r="J262" s="110" t="s">
        <v>113</v>
      </c>
      <c r="K262" s="111">
        <v>19.626</v>
      </c>
      <c r="L262" s="620">
        <v>0</v>
      </c>
      <c r="M262" s="619"/>
      <c r="N262" s="621">
        <f t="shared" si="66"/>
        <v>0</v>
      </c>
      <c r="O262" s="622"/>
      <c r="P262" s="622"/>
      <c r="Q262" s="622"/>
      <c r="R262" s="64"/>
      <c r="T262" s="103" t="s">
        <v>17</v>
      </c>
      <c r="U262" s="104" t="s">
        <v>33</v>
      </c>
      <c r="V262" s="18"/>
      <c r="W262" s="105">
        <f t="shared" si="67"/>
        <v>0</v>
      </c>
      <c r="X262" s="105">
        <v>0</v>
      </c>
      <c r="Y262" s="105">
        <f t="shared" si="68"/>
        <v>0</v>
      </c>
      <c r="Z262" s="105">
        <v>0</v>
      </c>
      <c r="AA262" s="106">
        <f t="shared" si="69"/>
        <v>0</v>
      </c>
      <c r="AR262" s="7" t="s">
        <v>128</v>
      </c>
      <c r="AT262" s="7" t="s">
        <v>105</v>
      </c>
      <c r="AU262" s="7" t="s">
        <v>80</v>
      </c>
      <c r="AY262" s="7" t="s">
        <v>100</v>
      </c>
      <c r="BE262" s="107">
        <f t="shared" si="70"/>
        <v>0</v>
      </c>
      <c r="BF262" s="107">
        <f t="shared" si="71"/>
        <v>0</v>
      </c>
      <c r="BG262" s="107">
        <f t="shared" si="72"/>
        <v>0</v>
      </c>
      <c r="BH262" s="107">
        <f t="shared" si="73"/>
        <v>0</v>
      </c>
      <c r="BI262" s="107">
        <f t="shared" si="74"/>
        <v>0</v>
      </c>
      <c r="BJ262" s="7" t="s">
        <v>80</v>
      </c>
      <c r="BK262" s="107">
        <f t="shared" si="75"/>
        <v>0</v>
      </c>
      <c r="BL262" s="7" t="s">
        <v>104</v>
      </c>
      <c r="BM262" s="7" t="s">
        <v>381</v>
      </c>
    </row>
    <row r="263" spans="2:65" s="16" customFormat="1" ht="28.9" customHeight="1">
      <c r="B263" s="62"/>
      <c r="C263" s="108">
        <v>96</v>
      </c>
      <c r="D263" s="108" t="s">
        <v>105</v>
      </c>
      <c r="E263" s="109" t="s">
        <v>382</v>
      </c>
      <c r="F263" s="618" t="s">
        <v>383</v>
      </c>
      <c r="G263" s="619"/>
      <c r="H263" s="619"/>
      <c r="I263" s="619"/>
      <c r="J263" s="110" t="s">
        <v>113</v>
      </c>
      <c r="K263" s="111">
        <v>196.255</v>
      </c>
      <c r="L263" s="620">
        <v>0</v>
      </c>
      <c r="M263" s="619"/>
      <c r="N263" s="621">
        <f t="shared" si="66"/>
        <v>0</v>
      </c>
      <c r="O263" s="622"/>
      <c r="P263" s="622"/>
      <c r="Q263" s="622"/>
      <c r="R263" s="64"/>
      <c r="T263" s="103" t="s">
        <v>17</v>
      </c>
      <c r="U263" s="104" t="s">
        <v>33</v>
      </c>
      <c r="V263" s="18"/>
      <c r="W263" s="105">
        <f t="shared" si="67"/>
        <v>0</v>
      </c>
      <c r="X263" s="105">
        <v>0</v>
      </c>
      <c r="Y263" s="105">
        <f t="shared" si="68"/>
        <v>0</v>
      </c>
      <c r="Z263" s="105">
        <v>0</v>
      </c>
      <c r="AA263" s="106">
        <f t="shared" si="69"/>
        <v>0</v>
      </c>
      <c r="AR263" s="7" t="s">
        <v>128</v>
      </c>
      <c r="AT263" s="7" t="s">
        <v>105</v>
      </c>
      <c r="AU263" s="7" t="s">
        <v>80</v>
      </c>
      <c r="AY263" s="7" t="s">
        <v>100</v>
      </c>
      <c r="BE263" s="107">
        <f t="shared" si="70"/>
        <v>0</v>
      </c>
      <c r="BF263" s="107">
        <f t="shared" si="71"/>
        <v>0</v>
      </c>
      <c r="BG263" s="107">
        <f t="shared" si="72"/>
        <v>0</v>
      </c>
      <c r="BH263" s="107">
        <f t="shared" si="73"/>
        <v>0</v>
      </c>
      <c r="BI263" s="107">
        <f t="shared" si="74"/>
        <v>0</v>
      </c>
      <c r="BJ263" s="7" t="s">
        <v>80</v>
      </c>
      <c r="BK263" s="107">
        <f t="shared" si="75"/>
        <v>0</v>
      </c>
      <c r="BL263" s="7" t="s">
        <v>104</v>
      </c>
      <c r="BM263" s="7" t="s">
        <v>384</v>
      </c>
    </row>
    <row r="264" spans="2:65" s="16" customFormat="1" ht="20.45" customHeight="1">
      <c r="B264" s="62"/>
      <c r="C264" s="108">
        <v>97</v>
      </c>
      <c r="D264" s="108" t="s">
        <v>105</v>
      </c>
      <c r="E264" s="109" t="s">
        <v>385</v>
      </c>
      <c r="F264" s="618" t="s">
        <v>386</v>
      </c>
      <c r="G264" s="619"/>
      <c r="H264" s="619"/>
      <c r="I264" s="619"/>
      <c r="J264" s="110" t="s">
        <v>113</v>
      </c>
      <c r="K264" s="111">
        <v>19.626</v>
      </c>
      <c r="L264" s="620">
        <v>0</v>
      </c>
      <c r="M264" s="619"/>
      <c r="N264" s="621">
        <f t="shared" si="66"/>
        <v>0</v>
      </c>
      <c r="O264" s="622"/>
      <c r="P264" s="622"/>
      <c r="Q264" s="622"/>
      <c r="R264" s="64"/>
      <c r="T264" s="103" t="s">
        <v>17</v>
      </c>
      <c r="U264" s="104" t="s">
        <v>33</v>
      </c>
      <c r="V264" s="18"/>
      <c r="W264" s="105">
        <f t="shared" si="67"/>
        <v>0</v>
      </c>
      <c r="X264" s="105">
        <v>0</v>
      </c>
      <c r="Y264" s="105">
        <f t="shared" si="68"/>
        <v>0</v>
      </c>
      <c r="Z264" s="105">
        <v>0</v>
      </c>
      <c r="AA264" s="106">
        <f t="shared" si="69"/>
        <v>0</v>
      </c>
      <c r="AR264" s="7" t="s">
        <v>128</v>
      </c>
      <c r="AT264" s="7" t="s">
        <v>105</v>
      </c>
      <c r="AU264" s="7" t="s">
        <v>80</v>
      </c>
      <c r="AY264" s="7" t="s">
        <v>100</v>
      </c>
      <c r="BE264" s="107">
        <f t="shared" si="70"/>
        <v>0</v>
      </c>
      <c r="BF264" s="107">
        <f t="shared" si="71"/>
        <v>0</v>
      </c>
      <c r="BG264" s="107">
        <f t="shared" si="72"/>
        <v>0</v>
      </c>
      <c r="BH264" s="107">
        <f t="shared" si="73"/>
        <v>0</v>
      </c>
      <c r="BI264" s="107">
        <f t="shared" si="74"/>
        <v>0</v>
      </c>
      <c r="BJ264" s="7" t="s">
        <v>80</v>
      </c>
      <c r="BK264" s="107">
        <f t="shared" si="75"/>
        <v>0</v>
      </c>
      <c r="BL264" s="7" t="s">
        <v>104</v>
      </c>
      <c r="BM264" s="7" t="s">
        <v>387</v>
      </c>
    </row>
    <row r="265" spans="2:18" s="16" customFormat="1" ht="6.95" customHeight="1">
      <c r="B265" s="42"/>
      <c r="C265" s="43"/>
      <c r="D265" s="43"/>
      <c r="E265" s="43"/>
      <c r="F265" s="43"/>
      <c r="G265" s="43"/>
      <c r="H265" s="43"/>
      <c r="I265" s="43"/>
      <c r="J265" s="43"/>
      <c r="K265" s="43"/>
      <c r="L265" s="43"/>
      <c r="M265" s="43"/>
      <c r="N265" s="43"/>
      <c r="O265" s="43"/>
      <c r="P265" s="43"/>
      <c r="Q265" s="43"/>
      <c r="R265" s="44"/>
    </row>
  </sheetData>
  <mergeCells count="406">
    <mergeCell ref="O9:P9"/>
    <mergeCell ref="O11:P11"/>
    <mergeCell ref="O12:P12"/>
    <mergeCell ref="O14:P14"/>
    <mergeCell ref="E15:L15"/>
    <mergeCell ref="O15:P15"/>
    <mergeCell ref="H1:K1"/>
    <mergeCell ref="C2:Q2"/>
    <mergeCell ref="S2:AC2"/>
    <mergeCell ref="C4:Q4"/>
    <mergeCell ref="F6:P6"/>
    <mergeCell ref="F7:P7"/>
    <mergeCell ref="M28:P28"/>
    <mergeCell ref="M30:P30"/>
    <mergeCell ref="H32:J32"/>
    <mergeCell ref="M32:P32"/>
    <mergeCell ref="H33:J33"/>
    <mergeCell ref="M33:P33"/>
    <mergeCell ref="O17:P17"/>
    <mergeCell ref="O18:P18"/>
    <mergeCell ref="O20:P20"/>
    <mergeCell ref="O21:P21"/>
    <mergeCell ref="E24:L24"/>
    <mergeCell ref="M27:P27"/>
    <mergeCell ref="L38:P38"/>
    <mergeCell ref="C76:Q76"/>
    <mergeCell ref="F78:P78"/>
    <mergeCell ref="F79:P79"/>
    <mergeCell ref="M81:P81"/>
    <mergeCell ref="M83:Q83"/>
    <mergeCell ref="H34:J34"/>
    <mergeCell ref="M34:P34"/>
    <mergeCell ref="H35:J35"/>
    <mergeCell ref="M35:P35"/>
    <mergeCell ref="H36:J36"/>
    <mergeCell ref="M36:P36"/>
    <mergeCell ref="N90:Q90"/>
    <mergeCell ref="N91:Q91"/>
    <mergeCell ref="N92:Q92"/>
    <mergeCell ref="N93:Q93"/>
    <mergeCell ref="N94:Q94"/>
    <mergeCell ref="N95:Q95"/>
    <mergeCell ref="M84:Q84"/>
    <mergeCell ref="C86:G86"/>
    <mergeCell ref="N86:Q86"/>
    <mergeCell ref="N88:Q88"/>
    <mergeCell ref="N89:Q89"/>
    <mergeCell ref="N102:Q102"/>
    <mergeCell ref="N103:Q103"/>
    <mergeCell ref="N104:Q104"/>
    <mergeCell ref="N105:Q105"/>
    <mergeCell ref="N106:Q106"/>
    <mergeCell ref="N107:Q107"/>
    <mergeCell ref="N96:Q96"/>
    <mergeCell ref="N97:Q97"/>
    <mergeCell ref="N98:Q98"/>
    <mergeCell ref="N99:Q99"/>
    <mergeCell ref="N100:Q100"/>
    <mergeCell ref="N101:Q101"/>
    <mergeCell ref="N114:Q114"/>
    <mergeCell ref="N116:Q116"/>
    <mergeCell ref="D117:H117"/>
    <mergeCell ref="N117:Q117"/>
    <mergeCell ref="D118:H118"/>
    <mergeCell ref="N118:Q118"/>
    <mergeCell ref="N108:Q108"/>
    <mergeCell ref="N109:Q109"/>
    <mergeCell ref="N110:Q110"/>
    <mergeCell ref="N111:Q111"/>
    <mergeCell ref="N112:Q112"/>
    <mergeCell ref="N113:Q113"/>
    <mergeCell ref="N122:Q122"/>
    <mergeCell ref="L124:Q124"/>
    <mergeCell ref="C130:Q130"/>
    <mergeCell ref="F132:P132"/>
    <mergeCell ref="F133:P133"/>
    <mergeCell ref="M135:P135"/>
    <mergeCell ref="D119:H119"/>
    <mergeCell ref="N119:Q119"/>
    <mergeCell ref="D120:H120"/>
    <mergeCell ref="N120:Q120"/>
    <mergeCell ref="D121:H121"/>
    <mergeCell ref="N121:Q121"/>
    <mergeCell ref="F144:I144"/>
    <mergeCell ref="L144:M144"/>
    <mergeCell ref="N144:Q144"/>
    <mergeCell ref="F145:I145"/>
    <mergeCell ref="L145:M145"/>
    <mergeCell ref="N145:Q145"/>
    <mergeCell ref="N142:Q142"/>
    <mergeCell ref="N143:Q143"/>
    <mergeCell ref="M137:Q137"/>
    <mergeCell ref="M138:Q138"/>
    <mergeCell ref="F140:I140"/>
    <mergeCell ref="L140:M140"/>
    <mergeCell ref="N140:Q140"/>
    <mergeCell ref="N141:Q141"/>
    <mergeCell ref="F148:I148"/>
    <mergeCell ref="L148:M148"/>
    <mergeCell ref="N148:Q148"/>
    <mergeCell ref="F149:I149"/>
    <mergeCell ref="L149:M149"/>
    <mergeCell ref="N149:Q149"/>
    <mergeCell ref="F146:I146"/>
    <mergeCell ref="L146:M146"/>
    <mergeCell ref="N146:Q146"/>
    <mergeCell ref="F147:I147"/>
    <mergeCell ref="L147:M147"/>
    <mergeCell ref="N147:Q147"/>
    <mergeCell ref="F152:I152"/>
    <mergeCell ref="L152:M152"/>
    <mergeCell ref="N152:Q152"/>
    <mergeCell ref="F153:I153"/>
    <mergeCell ref="L153:M153"/>
    <mergeCell ref="N153:Q153"/>
    <mergeCell ref="F150:I150"/>
    <mergeCell ref="L150:M150"/>
    <mergeCell ref="N150:Q150"/>
    <mergeCell ref="F151:I151"/>
    <mergeCell ref="L151:M151"/>
    <mergeCell ref="N151:Q151"/>
    <mergeCell ref="F157:I157"/>
    <mergeCell ref="L157:M157"/>
    <mergeCell ref="N157:Q157"/>
    <mergeCell ref="F158:I158"/>
    <mergeCell ref="L158:M158"/>
    <mergeCell ref="N158:Q158"/>
    <mergeCell ref="N154:Q154"/>
    <mergeCell ref="F155:I155"/>
    <mergeCell ref="L155:M155"/>
    <mergeCell ref="N155:Q155"/>
    <mergeCell ref="F156:I156"/>
    <mergeCell ref="L156:M156"/>
    <mergeCell ref="N156:Q156"/>
    <mergeCell ref="F162:I162"/>
    <mergeCell ref="L162:M162"/>
    <mergeCell ref="N162:Q162"/>
    <mergeCell ref="N163:Q163"/>
    <mergeCell ref="F164:I164"/>
    <mergeCell ref="L164:M164"/>
    <mergeCell ref="N164:Q164"/>
    <mergeCell ref="F159:I159"/>
    <mergeCell ref="L159:M159"/>
    <mergeCell ref="N159:Q159"/>
    <mergeCell ref="N160:Q160"/>
    <mergeCell ref="F161:I161"/>
    <mergeCell ref="L161:M161"/>
    <mergeCell ref="N161:Q161"/>
    <mergeCell ref="F167:I167"/>
    <mergeCell ref="L167:M167"/>
    <mergeCell ref="N167:Q167"/>
    <mergeCell ref="F168:I168"/>
    <mergeCell ref="L168:M168"/>
    <mergeCell ref="N168:Q168"/>
    <mergeCell ref="F165:I165"/>
    <mergeCell ref="L165:M165"/>
    <mergeCell ref="N165:Q165"/>
    <mergeCell ref="F166:I166"/>
    <mergeCell ref="L166:M166"/>
    <mergeCell ref="N166:Q166"/>
    <mergeCell ref="N171:Q171"/>
    <mergeCell ref="F172:I172"/>
    <mergeCell ref="L172:M172"/>
    <mergeCell ref="N172:Q172"/>
    <mergeCell ref="F173:I173"/>
    <mergeCell ref="L173:M173"/>
    <mergeCell ref="N173:Q173"/>
    <mergeCell ref="F169:I169"/>
    <mergeCell ref="L169:M169"/>
    <mergeCell ref="N169:Q169"/>
    <mergeCell ref="F170:I170"/>
    <mergeCell ref="L170:M170"/>
    <mergeCell ref="N170:Q170"/>
    <mergeCell ref="N176:Q176"/>
    <mergeCell ref="F177:I177"/>
    <mergeCell ref="L177:M177"/>
    <mergeCell ref="N177:Q177"/>
    <mergeCell ref="F178:I178"/>
    <mergeCell ref="L178:M178"/>
    <mergeCell ref="N178:Q178"/>
    <mergeCell ref="F174:I174"/>
    <mergeCell ref="L174:M174"/>
    <mergeCell ref="N174:Q174"/>
    <mergeCell ref="F175:I175"/>
    <mergeCell ref="L175:M175"/>
    <mergeCell ref="N175:Q175"/>
    <mergeCell ref="N183:Q183"/>
    <mergeCell ref="F184:I184"/>
    <mergeCell ref="L184:M184"/>
    <mergeCell ref="N184:Q184"/>
    <mergeCell ref="F185:I185"/>
    <mergeCell ref="L185:M185"/>
    <mergeCell ref="N185:Q185"/>
    <mergeCell ref="N179:Q179"/>
    <mergeCell ref="F180:I180"/>
    <mergeCell ref="L180:M180"/>
    <mergeCell ref="N180:Q180"/>
    <mergeCell ref="N181:Q181"/>
    <mergeCell ref="F182:I182"/>
    <mergeCell ref="L182:M182"/>
    <mergeCell ref="N182:Q182"/>
    <mergeCell ref="F188:I188"/>
    <mergeCell ref="L188:M188"/>
    <mergeCell ref="N188:Q188"/>
    <mergeCell ref="F189:I189"/>
    <mergeCell ref="L189:M189"/>
    <mergeCell ref="N189:Q189"/>
    <mergeCell ref="F186:I186"/>
    <mergeCell ref="L186:M186"/>
    <mergeCell ref="N186:Q186"/>
    <mergeCell ref="F187:I187"/>
    <mergeCell ref="L187:M187"/>
    <mergeCell ref="N187:Q187"/>
    <mergeCell ref="F193:I193"/>
    <mergeCell ref="L193:M193"/>
    <mergeCell ref="N193:Q193"/>
    <mergeCell ref="F194:I194"/>
    <mergeCell ref="L194:M194"/>
    <mergeCell ref="N194:Q194"/>
    <mergeCell ref="N190:Q190"/>
    <mergeCell ref="F191:I191"/>
    <mergeCell ref="L191:M191"/>
    <mergeCell ref="N191:Q191"/>
    <mergeCell ref="F192:I192"/>
    <mergeCell ref="L192:M192"/>
    <mergeCell ref="N192:Q192"/>
    <mergeCell ref="F197:I197"/>
    <mergeCell ref="L197:M197"/>
    <mergeCell ref="N197:Q197"/>
    <mergeCell ref="F198:I198"/>
    <mergeCell ref="L198:M198"/>
    <mergeCell ref="N198:Q198"/>
    <mergeCell ref="F195:I195"/>
    <mergeCell ref="L195:M195"/>
    <mergeCell ref="N195:Q195"/>
    <mergeCell ref="F196:I196"/>
    <mergeCell ref="L196:M196"/>
    <mergeCell ref="N196:Q196"/>
    <mergeCell ref="N201:Q201"/>
    <mergeCell ref="F202:I202"/>
    <mergeCell ref="L202:M202"/>
    <mergeCell ref="N202:Q202"/>
    <mergeCell ref="N203:Q203"/>
    <mergeCell ref="N204:Q204"/>
    <mergeCell ref="F199:I199"/>
    <mergeCell ref="L199:M199"/>
    <mergeCell ref="N199:Q199"/>
    <mergeCell ref="F200:I200"/>
    <mergeCell ref="L200:M200"/>
    <mergeCell ref="N200:Q200"/>
    <mergeCell ref="N207:Q207"/>
    <mergeCell ref="F208:I208"/>
    <mergeCell ref="L208:M208"/>
    <mergeCell ref="N208:Q208"/>
    <mergeCell ref="F209:I209"/>
    <mergeCell ref="L209:M209"/>
    <mergeCell ref="N209:Q209"/>
    <mergeCell ref="F205:I205"/>
    <mergeCell ref="L205:M205"/>
    <mergeCell ref="N205:Q205"/>
    <mergeCell ref="F206:I206"/>
    <mergeCell ref="L206:M206"/>
    <mergeCell ref="N206:Q206"/>
    <mergeCell ref="F212:I212"/>
    <mergeCell ref="L212:M212"/>
    <mergeCell ref="N212:Q212"/>
    <mergeCell ref="N213:Q213"/>
    <mergeCell ref="F214:I214"/>
    <mergeCell ref="L214:M214"/>
    <mergeCell ref="N214:Q214"/>
    <mergeCell ref="F210:I210"/>
    <mergeCell ref="L210:M210"/>
    <mergeCell ref="N210:Q210"/>
    <mergeCell ref="F211:I211"/>
    <mergeCell ref="L211:M211"/>
    <mergeCell ref="N211:Q211"/>
    <mergeCell ref="F217:I217"/>
    <mergeCell ref="L217:M217"/>
    <mergeCell ref="N217:Q217"/>
    <mergeCell ref="F218:I218"/>
    <mergeCell ref="L218:M218"/>
    <mergeCell ref="N218:Q218"/>
    <mergeCell ref="N215:Q215"/>
    <mergeCell ref="F216:I216"/>
    <mergeCell ref="L216:M216"/>
    <mergeCell ref="N216:Q216"/>
    <mergeCell ref="F221:I221"/>
    <mergeCell ref="L221:M221"/>
    <mergeCell ref="N221:Q221"/>
    <mergeCell ref="F222:I222"/>
    <mergeCell ref="L222:M222"/>
    <mergeCell ref="N222:Q222"/>
    <mergeCell ref="F219:I219"/>
    <mergeCell ref="L219:M219"/>
    <mergeCell ref="N219:Q219"/>
    <mergeCell ref="F220:I220"/>
    <mergeCell ref="L220:M220"/>
    <mergeCell ref="N220:Q220"/>
    <mergeCell ref="F226:I226"/>
    <mergeCell ref="L226:M226"/>
    <mergeCell ref="N226:Q226"/>
    <mergeCell ref="F227:I227"/>
    <mergeCell ref="L227:M227"/>
    <mergeCell ref="N227:Q227"/>
    <mergeCell ref="N223:Q223"/>
    <mergeCell ref="F224:I224"/>
    <mergeCell ref="L224:M224"/>
    <mergeCell ref="N224:Q224"/>
    <mergeCell ref="F225:I225"/>
    <mergeCell ref="L225:M225"/>
    <mergeCell ref="N225:Q225"/>
    <mergeCell ref="F230:I230"/>
    <mergeCell ref="L230:M230"/>
    <mergeCell ref="N230:Q230"/>
    <mergeCell ref="F231:I231"/>
    <mergeCell ref="L231:M231"/>
    <mergeCell ref="N231:Q231"/>
    <mergeCell ref="F228:I228"/>
    <mergeCell ref="L228:M228"/>
    <mergeCell ref="N228:Q228"/>
    <mergeCell ref="F229:I229"/>
    <mergeCell ref="L229:M229"/>
    <mergeCell ref="N229:Q229"/>
    <mergeCell ref="F235:I235"/>
    <mergeCell ref="L235:M235"/>
    <mergeCell ref="N235:Q235"/>
    <mergeCell ref="F236:I236"/>
    <mergeCell ref="L236:M236"/>
    <mergeCell ref="N236:Q236"/>
    <mergeCell ref="F232:I232"/>
    <mergeCell ref="L232:M232"/>
    <mergeCell ref="N232:Q232"/>
    <mergeCell ref="N233:Q233"/>
    <mergeCell ref="F234:I234"/>
    <mergeCell ref="L234:M234"/>
    <mergeCell ref="N234:Q234"/>
    <mergeCell ref="N240:Q240"/>
    <mergeCell ref="F241:I241"/>
    <mergeCell ref="L241:M241"/>
    <mergeCell ref="N241:Q241"/>
    <mergeCell ref="F242:I242"/>
    <mergeCell ref="L242:M242"/>
    <mergeCell ref="N242:Q242"/>
    <mergeCell ref="F237:I237"/>
    <mergeCell ref="L237:M237"/>
    <mergeCell ref="N237:Q237"/>
    <mergeCell ref="N238:Q238"/>
    <mergeCell ref="F239:I239"/>
    <mergeCell ref="L239:M239"/>
    <mergeCell ref="N239:Q239"/>
    <mergeCell ref="F243:I243"/>
    <mergeCell ref="L243:M243"/>
    <mergeCell ref="N243:Q243"/>
    <mergeCell ref="N244:Q244"/>
    <mergeCell ref="F245:I245"/>
    <mergeCell ref="L245:M245"/>
    <mergeCell ref="N245:Q245"/>
    <mergeCell ref="F246:I246"/>
    <mergeCell ref="F247:I247"/>
    <mergeCell ref="L246:M246"/>
    <mergeCell ref="L247:M247"/>
    <mergeCell ref="N246:Q246"/>
    <mergeCell ref="N247:Q247"/>
    <mergeCell ref="L256:M256"/>
    <mergeCell ref="N256:Q256"/>
    <mergeCell ref="N252:Q252"/>
    <mergeCell ref="N253:Q253"/>
    <mergeCell ref="F254:I254"/>
    <mergeCell ref="L254:M254"/>
    <mergeCell ref="N254:Q254"/>
    <mergeCell ref="N255:Q255"/>
    <mergeCell ref="F248:I248"/>
    <mergeCell ref="L248:M248"/>
    <mergeCell ref="N248:Q248"/>
    <mergeCell ref="F251:I251"/>
    <mergeCell ref="L251:M251"/>
    <mergeCell ref="N251:Q251"/>
    <mergeCell ref="F249:I249"/>
    <mergeCell ref="L249:M249"/>
    <mergeCell ref="N249:Q249"/>
    <mergeCell ref="F250:I250"/>
    <mergeCell ref="L250:M250"/>
    <mergeCell ref="N250:Q250"/>
    <mergeCell ref="F264:I264"/>
    <mergeCell ref="L264:M264"/>
    <mergeCell ref="N264:Q264"/>
    <mergeCell ref="F262:I262"/>
    <mergeCell ref="L262:M262"/>
    <mergeCell ref="N262:Q262"/>
    <mergeCell ref="F263:I263"/>
    <mergeCell ref="L263:M263"/>
    <mergeCell ref="N263:Q263"/>
    <mergeCell ref="F260:I260"/>
    <mergeCell ref="L260:M260"/>
    <mergeCell ref="N260:Q260"/>
    <mergeCell ref="F261:I261"/>
    <mergeCell ref="L261:M261"/>
    <mergeCell ref="N261:Q261"/>
    <mergeCell ref="N257:Q257"/>
    <mergeCell ref="F258:I258"/>
    <mergeCell ref="L258:M258"/>
    <mergeCell ref="N258:Q258"/>
    <mergeCell ref="F259:I259"/>
    <mergeCell ref="L259:M259"/>
    <mergeCell ref="N259:Q259"/>
    <mergeCell ref="F256:I256"/>
  </mergeCells>
  <dataValidations count="22">
    <dataValidation type="list" allowBlank="1" showInputMessage="1" showErrorMessage="1" error="Povoleny jsou hodnoty základní, snížená, zákl. přenesená, sníž. přenesená, nulová." sqref="U65796:U65801 JQ65796:JQ65801 TM65796:TM65801 ADI65796:ADI65801 ANE65796:ANE65801 AXA65796:AXA65801 BGW65796:BGW65801 BQS65796:BQS65801 CAO65796:CAO65801 CKK65796:CKK65801 CUG65796:CUG65801 DEC65796:DEC65801 DNY65796:DNY65801 DXU65796:DXU65801 EHQ65796:EHQ65801 ERM65796:ERM65801 FBI65796:FBI65801 FLE65796:FLE65801 FVA65796:FVA65801 GEW65796:GEW65801 GOS65796:GOS65801 GYO65796:GYO65801 HIK65796:HIK65801 HSG65796:HSG65801 ICC65796:ICC65801 ILY65796:ILY65801 IVU65796:IVU65801 JFQ65796:JFQ65801 JPM65796:JPM65801 JZI65796:JZI65801 KJE65796:KJE65801 KTA65796:KTA65801 LCW65796:LCW65801 LMS65796:LMS65801 LWO65796:LWO65801 MGK65796:MGK65801 MQG65796:MQG65801 NAC65796:NAC65801 NJY65796:NJY65801 NTU65796:NTU65801 ODQ65796:ODQ65801 ONM65796:ONM65801 OXI65796:OXI65801 PHE65796:PHE65801 PRA65796:PRA65801 QAW65796:QAW65801 QKS65796:QKS65801 QUO65796:QUO65801 REK65796:REK65801 ROG65796:ROG65801 RYC65796:RYC65801 SHY65796:SHY65801 SRU65796:SRU65801 TBQ65796:TBQ65801 TLM65796:TLM65801 TVI65796:TVI65801 UFE65796:UFE65801 UPA65796:UPA65801 UYW65796:UYW65801 VIS65796:VIS65801 VSO65796:VSO65801 WCK65796:WCK65801 WMG65796:WMG65801 WWC65796:WWC65801 U131332:U131337 JQ131332:JQ131337 TM131332:TM131337 ADI131332:ADI131337 ANE131332:ANE131337 AXA131332:AXA131337 BGW131332:BGW131337 BQS131332:BQS131337 CAO131332:CAO131337 CKK131332:CKK131337 CUG131332:CUG131337 DEC131332:DEC131337 DNY131332:DNY131337 DXU131332:DXU131337 EHQ131332:EHQ131337 ERM131332:ERM131337 FBI131332:FBI131337 FLE131332:FLE131337 FVA131332:FVA131337 GEW131332:GEW131337 GOS131332:GOS131337 GYO131332:GYO131337 HIK131332:HIK131337 HSG131332:HSG131337 ICC131332:ICC131337 ILY131332:ILY131337 IVU131332:IVU131337 JFQ131332:JFQ131337 JPM131332:JPM131337 JZI131332:JZI131337 KJE131332:KJE131337 KTA131332:KTA131337 LCW131332:LCW131337 LMS131332:LMS131337 LWO131332:LWO131337 MGK131332:MGK131337">
      <formula1>"základní,snížená,zákl. přenesená,sníž. přenesená,nulová"</formula1>
    </dataValidation>
    <dataValidation type="list" allowBlank="1" showInputMessage="1" showErrorMessage="1" error="Povoleny jsou hodnoty základní, snížená, zákl. přenesená, sníž. přenesená, nulová." sqref="MQG131332:MQG131337 NAC131332:NAC131337 NJY131332:NJY131337 NTU131332:NTU131337 ODQ131332:ODQ131337 ONM131332:ONM131337 OXI131332:OXI131337 PHE131332:PHE131337 PRA131332:PRA131337 QAW131332:QAW131337 QKS131332:QKS131337 QUO131332:QUO131337 REK131332:REK131337 ROG131332:ROG131337 RYC131332:RYC131337 SHY131332:SHY131337 SRU131332:SRU131337 TBQ131332:TBQ131337 TLM131332:TLM131337 TVI131332:TVI131337 UFE131332:UFE131337 UPA131332:UPA131337 UYW131332:UYW131337 VIS131332:VIS131337 VSO131332:VSO131337 WCK131332:WCK131337 WMG131332:WMG131337 WWC131332:WWC131337 U196868:U196873 JQ196868:JQ196873 TM196868:TM196873 ADI196868:ADI196873 ANE196868:ANE196873 AXA196868:AXA196873 BGW196868:BGW196873 BQS196868:BQS196873 CAO196868:CAO196873 CKK196868:CKK196873 CUG196868:CUG196873 DEC196868:DEC196873 DNY196868:DNY196873 DXU196868:DXU196873 EHQ196868:EHQ196873 ERM196868:ERM196873 FBI196868:FBI196873 FLE196868:FLE196873 FVA196868:FVA196873 GEW196868:GEW196873 GOS196868:GOS196873 GYO196868:GYO196873 HIK196868:HIK196873 HSG196868:HSG196873 ICC196868:ICC196873 ILY196868:ILY196873 IVU196868:IVU196873 JFQ196868:JFQ196873 JPM196868:JPM196873 JZI196868:JZI196873 KJE196868:KJE196873 KTA196868:KTA196873 LCW196868:LCW196873 LMS196868:LMS196873 LWO196868:LWO196873 MGK196868:MGK196873 MQG196868:MQG196873 NAC196868:NAC196873 NJY196868:NJY196873 NTU196868:NTU196873 ODQ196868:ODQ196873 ONM196868:ONM196873 OXI196868:OXI196873 PHE196868:PHE196873 PRA196868:PRA196873 QAW196868:QAW196873 QKS196868:QKS196873 QUO196868:QUO196873 REK196868:REK196873 ROG196868:ROG196873 RYC196868:RYC196873 SHY196868:SHY196873 SRU196868:SRU196873 TBQ196868:TBQ196873 TLM196868:TLM196873 TVI196868:TVI196873 UFE196868:UFE196873 UPA196868:UPA196873 UYW196868:UYW196873 VIS196868:VIS196873 VSO196868:VSO196873 WCK196868:WCK196873 WMG196868:WMG196873 WWC196868:WWC196873 U262404:U262409 JQ262404:JQ262409 TM262404:TM262409 ADI262404:ADI262409 ANE262404:ANE262409 AXA262404:AXA262409 BGW262404:BGW262409 BQS262404:BQS262409">
      <formula1>"základní,snížená,zákl. přenesená,sníž. přenesená,nulová"</formula1>
    </dataValidation>
    <dataValidation type="list" allowBlank="1" showInputMessage="1" showErrorMessage="1" error="Povoleny jsou hodnoty základní, snížená, zákl. přenesená, sníž. přenesená, nulová." sqref="CAO262404:CAO262409 CKK262404:CKK262409 CUG262404:CUG262409 DEC262404:DEC262409 DNY262404:DNY262409 DXU262404:DXU262409 EHQ262404:EHQ262409 ERM262404:ERM262409 FBI262404:FBI262409 FLE262404:FLE262409 FVA262404:FVA262409 GEW262404:GEW262409 GOS262404:GOS262409 GYO262404:GYO262409 HIK262404:HIK262409 HSG262404:HSG262409 ICC262404:ICC262409 ILY262404:ILY262409 IVU262404:IVU262409 JFQ262404:JFQ262409 JPM262404:JPM262409 JZI262404:JZI262409 KJE262404:KJE262409 KTA262404:KTA262409 LCW262404:LCW262409 LMS262404:LMS262409 LWO262404:LWO262409 MGK262404:MGK262409 MQG262404:MQG262409 NAC262404:NAC262409 NJY262404:NJY262409 NTU262404:NTU262409 ODQ262404:ODQ262409 ONM262404:ONM262409 OXI262404:OXI262409 PHE262404:PHE262409 PRA262404:PRA262409 QAW262404:QAW262409 QKS262404:QKS262409 QUO262404:QUO262409 REK262404:REK262409 ROG262404:ROG262409 RYC262404:RYC262409 SHY262404:SHY262409 SRU262404:SRU262409 TBQ262404:TBQ262409 TLM262404:TLM262409 TVI262404:TVI262409 UFE262404:UFE262409 UPA262404:UPA262409 UYW262404:UYW262409 VIS262404:VIS262409 VSO262404:VSO262409 WCK262404:WCK262409 WMG262404:WMG262409 WWC262404:WWC262409 U327940:U327945 JQ327940:JQ327945 TM327940:TM327945 ADI327940:ADI327945 ANE327940:ANE327945 AXA327940:AXA327945 BGW327940:BGW327945 BQS327940:BQS327945 CAO327940:CAO327945 CKK327940:CKK327945 CUG327940:CUG327945 DEC327940:DEC327945 DNY327940:DNY327945 DXU327940:DXU327945 EHQ327940:EHQ327945 ERM327940:ERM327945 FBI327940:FBI327945 FLE327940:FLE327945 FVA327940:FVA327945 GEW327940:GEW327945 GOS327940:GOS327945 GYO327940:GYO327945 HIK327940:HIK327945 HSG327940:HSG327945 ICC327940:ICC327945 ILY327940:ILY327945 IVU327940:IVU327945 JFQ327940:JFQ327945 JPM327940:JPM327945 JZI327940:JZI327945 KJE327940:KJE327945 KTA327940:KTA327945 LCW327940:LCW327945 LMS327940:LMS327945 LWO327940:LWO327945 MGK327940:MGK327945 MQG327940:MQG327945 NAC327940:NAC327945 NJY327940:NJY327945 NTU327940:NTU327945 ODQ327940:ODQ327945 ONM327940:ONM327945 OXI327940:OXI327945 PHE327940:PHE327945">
      <formula1>"základní,snížená,zákl. přenesená,sníž. přenesená,nulová"</formula1>
    </dataValidation>
    <dataValidation type="list" allowBlank="1" showInputMessage="1" showErrorMessage="1" error="Povoleny jsou hodnoty základní, snížená, zákl. přenesená, sníž. přenesená, nulová." sqref="PRA327940:PRA327945 QAW327940:QAW327945 QKS327940:QKS327945 QUO327940:QUO327945 REK327940:REK327945 ROG327940:ROG327945 RYC327940:RYC327945 SHY327940:SHY327945 SRU327940:SRU327945 TBQ327940:TBQ327945 TLM327940:TLM327945 TVI327940:TVI327945 UFE327940:UFE327945 UPA327940:UPA327945 UYW327940:UYW327945 VIS327940:VIS327945 VSO327940:VSO327945 WCK327940:WCK327945 WMG327940:WMG327945 WWC327940:WWC327945 U393476:U393481 JQ393476:JQ393481 TM393476:TM393481 ADI393476:ADI393481 ANE393476:ANE393481 AXA393476:AXA393481 BGW393476:BGW393481 BQS393476:BQS393481 CAO393476:CAO393481 CKK393476:CKK393481 CUG393476:CUG393481 DEC393476:DEC393481 DNY393476:DNY393481 DXU393476:DXU393481 EHQ393476:EHQ393481 ERM393476:ERM393481 FBI393476:FBI393481 FLE393476:FLE393481 FVA393476:FVA393481 GEW393476:GEW393481 GOS393476:GOS393481 GYO393476:GYO393481 HIK393476:HIK393481 HSG393476:HSG393481 ICC393476:ICC393481 ILY393476:ILY393481 IVU393476:IVU393481 JFQ393476:JFQ393481 JPM393476:JPM393481 JZI393476:JZI393481 KJE393476:KJE393481 KTA393476:KTA393481 LCW393476:LCW393481 LMS393476:LMS393481 LWO393476:LWO393481 MGK393476:MGK393481 MQG393476:MQG393481 NAC393476:NAC393481 NJY393476:NJY393481 NTU393476:NTU393481 ODQ393476:ODQ393481 ONM393476:ONM393481 OXI393476:OXI393481 PHE393476:PHE393481 PRA393476:PRA393481 QAW393476:QAW393481 QKS393476:QKS393481 QUO393476:QUO393481 REK393476:REK393481 ROG393476:ROG393481 RYC393476:RYC393481 SHY393476:SHY393481 SRU393476:SRU393481 TBQ393476:TBQ393481 TLM393476:TLM393481 TVI393476:TVI393481 UFE393476:UFE393481 UPA393476:UPA393481 UYW393476:UYW393481 VIS393476:VIS393481 VSO393476:VSO393481 WCK393476:WCK393481 WMG393476:WMG393481 WWC393476:WWC393481 U459012:U459017 JQ459012:JQ459017 TM459012:TM459017 ADI459012:ADI459017 ANE459012:ANE459017 AXA459012:AXA459017 BGW459012:BGW459017 BQS459012:BQS459017 CAO459012:CAO459017 CKK459012:CKK459017 CUG459012:CUG459017 DEC459012:DEC459017 DNY459012:DNY459017 DXU459012:DXU459017 EHQ459012:EHQ459017 ERM459012:ERM459017">
      <formula1>"základní,snížená,zákl. přenesená,sníž. přenesená,nulová"</formula1>
    </dataValidation>
    <dataValidation type="list" allowBlank="1" showInputMessage="1" showErrorMessage="1" error="Povoleny jsou hodnoty základní, snížená, zákl. přenesená, sníž. přenesená, nulová." sqref="FBI459012:FBI459017 FLE459012:FLE459017 FVA459012:FVA459017 GEW459012:GEW459017 GOS459012:GOS459017 GYO459012:GYO459017 HIK459012:HIK459017 HSG459012:HSG459017 ICC459012:ICC459017 ILY459012:ILY459017 IVU459012:IVU459017 JFQ459012:JFQ459017 JPM459012:JPM459017 JZI459012:JZI459017 KJE459012:KJE459017 KTA459012:KTA459017 LCW459012:LCW459017 LMS459012:LMS459017 LWO459012:LWO459017 MGK459012:MGK459017 MQG459012:MQG459017 NAC459012:NAC459017 NJY459012:NJY459017 NTU459012:NTU459017 ODQ459012:ODQ459017 ONM459012:ONM459017 OXI459012:OXI459017 PHE459012:PHE459017 PRA459012:PRA459017 QAW459012:QAW459017 QKS459012:QKS459017 QUO459012:QUO459017 REK459012:REK459017 ROG459012:ROG459017 RYC459012:RYC459017 SHY459012:SHY459017 SRU459012:SRU459017 TBQ459012:TBQ459017 TLM459012:TLM459017 TVI459012:TVI459017 UFE459012:UFE459017 UPA459012:UPA459017 UYW459012:UYW459017 VIS459012:VIS459017 VSO459012:VSO459017 WCK459012:WCK459017 WMG459012:WMG459017 WWC459012:WWC459017 U524548:U524553 JQ524548:JQ524553 TM524548:TM524553 ADI524548:ADI524553 ANE524548:ANE524553 AXA524548:AXA524553 BGW524548:BGW524553 BQS524548:BQS524553 CAO524548:CAO524553 CKK524548:CKK524553 CUG524548:CUG524553 DEC524548:DEC524553 DNY524548:DNY524553 DXU524548:DXU524553 EHQ524548:EHQ524553 ERM524548:ERM524553 FBI524548:FBI524553 FLE524548:FLE524553 FVA524548:FVA524553 GEW524548:GEW524553 GOS524548:GOS524553 GYO524548:GYO524553 HIK524548:HIK524553 HSG524548:HSG524553 ICC524548:ICC524553 ILY524548:ILY524553 IVU524548:IVU524553 JFQ524548:JFQ524553 JPM524548:JPM524553 JZI524548:JZI524553 KJE524548:KJE524553 KTA524548:KTA524553 LCW524548:LCW524553 LMS524548:LMS524553 LWO524548:LWO524553 MGK524548:MGK524553 MQG524548:MQG524553 NAC524548:NAC524553 NJY524548:NJY524553 NTU524548:NTU524553 ODQ524548:ODQ524553 ONM524548:ONM524553 OXI524548:OXI524553 PHE524548:PHE524553 PRA524548:PRA524553 QAW524548:QAW524553 QKS524548:QKS524553 QUO524548:QUO524553 REK524548:REK524553 ROG524548:ROG524553 RYC524548:RYC524553 SHY524548:SHY524553">
      <formula1>"základní,snížená,zákl. přenesená,sníž. přenesená,nulová"</formula1>
    </dataValidation>
    <dataValidation type="list" allowBlank="1" showInputMessage="1" showErrorMessage="1" error="Povoleny jsou hodnoty základní, snížená, zákl. přenesená, sníž. přenesená, nulová." sqref="SRU524548:SRU524553 TBQ524548:TBQ524553 TLM524548:TLM524553 TVI524548:TVI524553 UFE524548:UFE524553 UPA524548:UPA524553 UYW524548:UYW524553 VIS524548:VIS524553 VSO524548:VSO524553 WCK524548:WCK524553 WMG524548:WMG524553 WWC524548:WWC524553 U590084:U590089 JQ590084:JQ590089 TM590084:TM590089 ADI590084:ADI590089 ANE590084:ANE590089 AXA590084:AXA590089 BGW590084:BGW590089 BQS590084:BQS590089 CAO590084:CAO590089 CKK590084:CKK590089 CUG590084:CUG590089 DEC590084:DEC590089 DNY590084:DNY590089 DXU590084:DXU590089 EHQ590084:EHQ590089 ERM590084:ERM590089 FBI590084:FBI590089 FLE590084:FLE590089 FVA590084:FVA590089 GEW590084:GEW590089 GOS590084:GOS590089 GYO590084:GYO590089 HIK590084:HIK590089 HSG590084:HSG590089 ICC590084:ICC590089 ILY590084:ILY590089 IVU590084:IVU590089 JFQ590084:JFQ590089 JPM590084:JPM590089 JZI590084:JZI590089 KJE590084:KJE590089 KTA590084:KTA590089 LCW590084:LCW590089 LMS590084:LMS590089 LWO590084:LWO590089 MGK590084:MGK590089 MQG590084:MQG590089 NAC590084:NAC590089 NJY590084:NJY590089 NTU590084:NTU590089 ODQ590084:ODQ590089 ONM590084:ONM590089 OXI590084:OXI590089 PHE590084:PHE590089 PRA590084:PRA590089 QAW590084:QAW590089 QKS590084:QKS590089 QUO590084:QUO590089 REK590084:REK590089 ROG590084:ROG590089 RYC590084:RYC590089 SHY590084:SHY590089 SRU590084:SRU590089 TBQ590084:TBQ590089 TLM590084:TLM590089 TVI590084:TVI590089 UFE590084:UFE590089 UPA590084:UPA590089 UYW590084:UYW590089 VIS590084:VIS590089 VSO590084:VSO590089 WCK590084:WCK590089 WMG590084:WMG590089 WWC590084:WWC590089 U655620:U655625 JQ655620:JQ655625 TM655620:TM655625 ADI655620:ADI655625 ANE655620:ANE655625 AXA655620:AXA655625 BGW655620:BGW655625 BQS655620:BQS655625 CAO655620:CAO655625 CKK655620:CKK655625 CUG655620:CUG655625 DEC655620:DEC655625 DNY655620:DNY655625 DXU655620:DXU655625 EHQ655620:EHQ655625 ERM655620:ERM655625 FBI655620:FBI655625 FLE655620:FLE655625 FVA655620:FVA655625 GEW655620:GEW655625 GOS655620:GOS655625 GYO655620:GYO655625 HIK655620:HIK655625 HSG655620:HSG655625">
      <formula1>"základní,snížená,zákl. přenesená,sníž. přenesená,nulová"</formula1>
    </dataValidation>
    <dataValidation type="list" allowBlank="1" showInputMessage="1" showErrorMessage="1" error="Povoleny jsou hodnoty základní, snížená, zákl. přenesená, sníž. přenesená, nulová." sqref="ICC655620:ICC655625 ILY655620:ILY655625 IVU655620:IVU655625 JFQ655620:JFQ655625 JPM655620:JPM655625 JZI655620:JZI655625 KJE655620:KJE655625 KTA655620:KTA655625 LCW655620:LCW655625 LMS655620:LMS655625 LWO655620:LWO655625 MGK655620:MGK655625 MQG655620:MQG655625 NAC655620:NAC655625 NJY655620:NJY655625 NTU655620:NTU655625 ODQ655620:ODQ655625 ONM655620:ONM655625 OXI655620:OXI655625 PHE655620:PHE655625 PRA655620:PRA655625 QAW655620:QAW655625 QKS655620:QKS655625 QUO655620:QUO655625 REK655620:REK655625 ROG655620:ROG655625 RYC655620:RYC655625 SHY655620:SHY655625 SRU655620:SRU655625 TBQ655620:TBQ655625 TLM655620:TLM655625 TVI655620:TVI655625 UFE655620:UFE655625 UPA655620:UPA655625 UYW655620:UYW655625 VIS655620:VIS655625 VSO655620:VSO655625 WCK655620:WCK655625 WMG655620:WMG655625 WWC655620:WWC655625 U721156:U721161 JQ721156:JQ721161 TM721156:TM721161 ADI721156:ADI721161 ANE721156:ANE721161 AXA721156:AXA721161 BGW721156:BGW721161 BQS721156:BQS721161 CAO721156:CAO721161 CKK721156:CKK721161 CUG721156:CUG721161 DEC721156:DEC721161 DNY721156:DNY721161 DXU721156:DXU721161 EHQ721156:EHQ721161 ERM721156:ERM721161 FBI721156:FBI721161 FLE721156:FLE721161 FVA721156:FVA721161 GEW721156:GEW721161 GOS721156:GOS721161 GYO721156:GYO721161 HIK721156:HIK721161 HSG721156:HSG721161 ICC721156:ICC721161 ILY721156:ILY721161 IVU721156:IVU721161 JFQ721156:JFQ721161 JPM721156:JPM721161 JZI721156:JZI721161 KJE721156:KJE721161 KTA721156:KTA721161 LCW721156:LCW721161 LMS721156:LMS721161 LWO721156:LWO721161 MGK721156:MGK721161 MQG721156:MQG721161 NAC721156:NAC721161 NJY721156:NJY721161 NTU721156:NTU721161 ODQ721156:ODQ721161 ONM721156:ONM721161 OXI721156:OXI721161 PHE721156:PHE721161 PRA721156:PRA721161 QAW721156:QAW721161 QKS721156:QKS721161 QUO721156:QUO721161 REK721156:REK721161 ROG721156:ROG721161 RYC721156:RYC721161 SHY721156:SHY721161 SRU721156:SRU721161 TBQ721156:TBQ721161 TLM721156:TLM721161 TVI721156:TVI721161 UFE721156:UFE721161 UPA721156:UPA721161 UYW721156:UYW721161 VIS721156:VIS721161">
      <formula1>"základní,snížená,zákl. přenesená,sníž. přenesená,nulová"</formula1>
    </dataValidation>
    <dataValidation type="list" allowBlank="1" showInputMessage="1" showErrorMessage="1" error="Povoleny jsou hodnoty základní, snížená, zákl. přenesená, sníž. přenesená, nulová." sqref="VSO721156:VSO721161 WCK721156:WCK721161 WMG721156:WMG721161 WWC721156:WWC721161 U786692:U786697 JQ786692:JQ786697 TM786692:TM786697 ADI786692:ADI786697 ANE786692:ANE786697 AXA786692:AXA786697 BGW786692:BGW786697 BQS786692:BQS786697 CAO786692:CAO786697 CKK786692:CKK786697 CUG786692:CUG786697 DEC786692:DEC786697 DNY786692:DNY786697 DXU786692:DXU786697 EHQ786692:EHQ786697 ERM786692:ERM786697 FBI786692:FBI786697 FLE786692:FLE786697 FVA786692:FVA786697 GEW786692:GEW786697 GOS786692:GOS786697 GYO786692:GYO786697 HIK786692:HIK786697 HSG786692:HSG786697 ICC786692:ICC786697 ILY786692:ILY786697 IVU786692:IVU786697 JFQ786692:JFQ786697 JPM786692:JPM786697 JZI786692:JZI786697 KJE786692:KJE786697 KTA786692:KTA786697 LCW786692:LCW786697 LMS786692:LMS786697 LWO786692:LWO786697 MGK786692:MGK786697 MQG786692:MQG786697 NAC786692:NAC786697 NJY786692:NJY786697 NTU786692:NTU786697 ODQ786692:ODQ786697 ONM786692:ONM786697 OXI786692:OXI786697 PHE786692:PHE786697 PRA786692:PRA786697 QAW786692:QAW786697 QKS786692:QKS786697 QUO786692:QUO786697 REK786692:REK786697 ROG786692:ROG786697 RYC786692:RYC786697 SHY786692:SHY786697 SRU786692:SRU786697 TBQ786692:TBQ786697 TLM786692:TLM786697 TVI786692:TVI786697 UFE786692:UFE786697 UPA786692:UPA786697 UYW786692:UYW786697 VIS786692:VIS786697 VSO786692:VSO786697 WCK786692:WCK786697 WMG786692:WMG786697 WWC786692:WWC786697 U852228:U852233 JQ852228:JQ852233 TM852228:TM852233 ADI852228:ADI852233 ANE852228:ANE852233 AXA852228:AXA852233 BGW852228:BGW852233 BQS852228:BQS852233 CAO852228:CAO852233 CKK852228:CKK852233 CUG852228:CUG852233 DEC852228:DEC852233 DNY852228:DNY852233 DXU852228:DXU852233 EHQ852228:EHQ852233 ERM852228:ERM852233 FBI852228:FBI852233 FLE852228:FLE852233 FVA852228:FVA852233 GEW852228:GEW852233 GOS852228:GOS852233 GYO852228:GYO852233 HIK852228:HIK852233 HSG852228:HSG852233 ICC852228:ICC852233 ILY852228:ILY852233 IVU852228:IVU852233 JFQ852228:JFQ852233 JPM852228:JPM852233 JZI852228:JZI852233 KJE852228:KJE852233 KTA852228:KTA852233">
      <formula1>"základní,snížená,zákl. přenesená,sníž. přenesená,nulová"</formula1>
    </dataValidation>
    <dataValidation type="list" allowBlank="1" showInputMessage="1" showErrorMessage="1" error="Povoleny jsou hodnoty základní, snížená, zákl. přenesená, sníž. přenesená, nulová." sqref="LCW852228:LCW852233 LMS852228:LMS852233 LWO852228:LWO852233 MGK852228:MGK852233 MQG852228:MQG852233 NAC852228:NAC852233 NJY852228:NJY852233 NTU852228:NTU852233 ODQ852228:ODQ852233 ONM852228:ONM852233 OXI852228:OXI852233 PHE852228:PHE852233 PRA852228:PRA852233 QAW852228:QAW852233 QKS852228:QKS852233 QUO852228:QUO852233 REK852228:REK852233 ROG852228:ROG852233 RYC852228:RYC852233 SHY852228:SHY852233 SRU852228:SRU852233 TBQ852228:TBQ852233 TLM852228:TLM852233 TVI852228:TVI852233 UFE852228:UFE852233 UPA852228:UPA852233 UYW852228:UYW852233 VIS852228:VIS852233 VSO852228:VSO852233 WCK852228:WCK852233 WMG852228:WMG852233 WWC852228:WWC852233 U917764:U917769 JQ917764:JQ917769 TM917764:TM917769 ADI917764:ADI917769 ANE917764:ANE917769 AXA917764:AXA917769 BGW917764:BGW917769 BQS917764:BQS917769 CAO917764:CAO917769 CKK917764:CKK917769 CUG917764:CUG917769 DEC917764:DEC917769 DNY917764:DNY917769 DXU917764:DXU917769 EHQ917764:EHQ917769 ERM917764:ERM917769 FBI917764:FBI917769 FLE917764:FLE917769 FVA917764:FVA917769 GEW917764:GEW917769 GOS917764:GOS917769 GYO917764:GYO917769 HIK917764:HIK917769 HSG917764:HSG917769 ICC917764:ICC917769 ILY917764:ILY917769 IVU917764:IVU917769 JFQ917764:JFQ917769 JPM917764:JPM917769 JZI917764:JZI917769 KJE917764:KJE917769 KTA917764:KTA917769 LCW917764:LCW917769 LMS917764:LMS917769 LWO917764:LWO917769 MGK917764:MGK917769 MQG917764:MQG917769 NAC917764:NAC917769 NJY917764:NJY917769 NTU917764:NTU917769 ODQ917764:ODQ917769 ONM917764:ONM917769 OXI917764:OXI917769 PHE917764:PHE917769 PRA917764:PRA917769 QAW917764:QAW917769 QKS917764:QKS917769 QUO917764:QUO917769 REK917764:REK917769 ROG917764:ROG917769 RYC917764:RYC917769 SHY917764:SHY917769 SRU917764:SRU917769 TBQ917764:TBQ917769 TLM917764:TLM917769 TVI917764:TVI917769 UFE917764:UFE917769 UPA917764:UPA917769 UYW917764:UYW917769 VIS917764:VIS917769 VSO917764:VSO917769 WCK917764:WCK917769 WMG917764:WMG917769 WWC917764:WWC917769 U983300:U983305 JQ983300:JQ983305 TM983300:TM983305 ADI983300:ADI983305">
      <formula1>"základní,snížená,zákl. přenesená,sníž. přenesená,nulová"</formula1>
    </dataValidation>
    <dataValidation type="list" allowBlank="1" showInputMessage="1" showErrorMessage="1" error="Povoleny jsou hodnoty základní, snížená, zákl. přenesená, sníž. přenesená, nulová." sqref="ANE983300:ANE983305 AXA983300:AXA983305 BGW983300:BGW983305 BQS983300:BQS983305 CAO983300:CAO983305 CKK983300:CKK983305 CUG983300:CUG983305 DEC983300:DEC983305 DNY983300:DNY983305 DXU983300:DXU983305 EHQ983300:EHQ983305 ERM983300:ERM983305 FBI983300:FBI983305 FLE983300:FLE983305 FVA983300:FVA983305 GEW983300:GEW983305 GOS983300:GOS983305 GYO983300:GYO983305 HIK983300:HIK983305 HSG983300:HSG983305 ICC983300:ICC983305 ILY983300:ILY983305 IVU983300:IVU983305 JFQ983300:JFQ983305 JPM983300:JPM983305 JZI983300:JZI983305 KJE983300:KJE983305 KTA983300:KTA983305 LCW983300:LCW983305 LMS983300:LMS983305 LWO983300:LWO983305 MGK983300:MGK983305 MQG983300:MQG983305 NAC983300:NAC983305 NJY983300:NJY983305 NTU983300:NTU983305 ODQ983300:ODQ983305 ONM983300:ONM983305 OXI983300:OXI983305 PHE983300:PHE983305 PRA983300:PRA983305 QAW983300:QAW983305 QKS983300:QKS983305 QUO983300:QUO983305 REK983300:REK983305 ROG983300:ROG983305 RYC983300:RYC983305 SHY983300:SHY983305 SRU983300:SRU983305 TBQ983300:TBQ983305 TLM983300:TLM983305 TVI983300:TVI983305 UFE983300:UFE983305 UPA983300:UPA983305 UYW983300:UYW983305 VIS983300:VIS983305 VSO983300:VSO983305 WCK983300:WCK983305 WMG983300:WMG983305 WWC983300:WWC983305 WWC265 WMG265 WCK265 VSO265 VIS265 UYW265 UPA265 UFE265 TVI265 TLM265 TBQ265 SRU265 SHY265 RYC265 ROG265 REK265 QUO265 QKS265 QAW265 PRA265 PHE265 OXI265 ONM265 ODQ265 NTU265 NJY265 NAC265 MQG265 MGK265 LWO265 LMS265 LCW265 KTA265 KJE265 JZI265 JPM265 JFQ265 IVU265 ILY265 ICC265">
      <formula1>"základní,snížená,zákl. přenesená,sníž. přenesená,nulová"</formula1>
    </dataValidation>
    <dataValidation type="list" allowBlank="1" showInputMessage="1" showErrorMessage="1" error="Povoleny jsou hodnoty základní, snížená, zákl. přenesená, sníž. přenesená, nulová." sqref="HSG265 HIK265 GYO265 GOS265 GEW265 FVA265 FLE265 FBI265 ERM265 EHQ265 DXU265 DNY265 DEC265 CUG265 CKK265 CAO265 BQS265 BGW265 AXA265 ANE265 ADI265 TM265 JQ265 U265">
      <formula1>"základní,snížená,zákl. přenesená,sníž. přenesená,nulová"</formula1>
    </dataValidation>
    <dataValidation type="list" allowBlank="1" showInputMessage="1" showErrorMessage="1" error="Povoleny jsou hodnoty K a M." sqref="D65796:D65801 IZ65796:IZ65801 SV65796:SV65801 ACR65796:ACR65801 AMN65796:AMN65801 AWJ65796:AWJ65801 BGF65796:BGF65801 BQB65796:BQB65801 BZX65796:BZX65801 CJT65796:CJT65801 CTP65796:CTP65801 DDL65796:DDL65801 DNH65796:DNH65801 DXD65796:DXD65801 EGZ65796:EGZ65801 EQV65796:EQV65801 FAR65796:FAR65801 FKN65796:FKN65801 FUJ65796:FUJ65801 GEF65796:GEF65801 GOB65796:GOB65801 GXX65796:GXX65801 HHT65796:HHT65801 HRP65796:HRP65801 IBL65796:IBL65801 ILH65796:ILH65801 IVD65796:IVD65801 JEZ65796:JEZ65801 JOV65796:JOV65801 JYR65796:JYR65801 KIN65796:KIN65801 KSJ65796:KSJ65801 LCF65796:LCF65801 LMB65796:LMB65801 LVX65796:LVX65801 MFT65796:MFT65801 MPP65796:MPP65801 MZL65796:MZL65801 NJH65796:NJH65801 NTD65796:NTD65801 OCZ65796:OCZ65801 OMV65796:OMV65801 OWR65796:OWR65801 PGN65796:PGN65801 PQJ65796:PQJ65801 QAF65796:QAF65801 QKB65796:QKB65801 QTX65796:QTX65801 RDT65796:RDT65801 RNP65796:RNP65801 RXL65796:RXL65801 SHH65796:SHH65801 SRD65796:SRD65801 TAZ65796:TAZ65801 TKV65796:TKV65801 TUR65796:TUR65801 UEN65796:UEN65801 UOJ65796:UOJ65801 UYF65796:UYF65801 VIB65796:VIB65801 VRX65796:VRX65801 WBT65796:WBT65801 WLP65796:WLP65801 WVL65796:WVL65801 D131332:D131337 IZ131332:IZ131337 SV131332:SV131337 ACR131332:ACR131337 AMN131332:AMN131337 AWJ131332:AWJ131337 BGF131332:BGF131337 BQB131332:BQB131337 BZX131332:BZX131337 CJT131332:CJT131337 CTP131332:CTP131337 DDL131332:DDL131337 DNH131332:DNH131337 DXD131332:DXD131337 EGZ131332:EGZ131337 EQV131332:EQV131337 FAR131332:FAR131337 FKN131332:FKN131337 FUJ131332:FUJ131337 GEF131332:GEF131337 GOB131332:GOB131337 GXX131332:GXX131337 HHT131332:HHT131337 HRP131332:HRP131337 IBL131332:IBL131337 ILH131332:ILH131337 IVD131332:IVD131337 JEZ131332:JEZ131337 JOV131332:JOV131337 JYR131332:JYR131337 KIN131332:KIN131337 KSJ131332:KSJ131337 LCF131332:LCF131337 LMB131332:LMB131337 LVX131332:LVX131337 MFT131332:MFT131337">
      <formula1>"K,M"</formula1>
    </dataValidation>
    <dataValidation type="list" allowBlank="1" showInputMessage="1" showErrorMessage="1" error="Povoleny jsou hodnoty K a M." sqref="MPP131332:MPP131337 MZL131332:MZL131337 NJH131332:NJH131337 NTD131332:NTD131337 OCZ131332:OCZ131337 OMV131332:OMV131337 OWR131332:OWR131337 PGN131332:PGN131337 PQJ131332:PQJ131337 QAF131332:QAF131337 QKB131332:QKB131337 QTX131332:QTX131337 RDT131332:RDT131337 RNP131332:RNP131337 RXL131332:RXL131337 SHH131332:SHH131337 SRD131332:SRD131337 TAZ131332:TAZ131337 TKV131332:TKV131337 TUR131332:TUR131337 UEN131332:UEN131337 UOJ131332:UOJ131337 UYF131332:UYF131337 VIB131332:VIB131337 VRX131332:VRX131337 WBT131332:WBT131337 WLP131332:WLP131337 WVL131332:WVL131337 D196868:D196873 IZ196868:IZ196873 SV196868:SV196873 ACR196868:ACR196873 AMN196868:AMN196873 AWJ196868:AWJ196873 BGF196868:BGF196873 BQB196868:BQB196873 BZX196868:BZX196873 CJT196868:CJT196873 CTP196868:CTP196873 DDL196868:DDL196873 DNH196868:DNH196873 DXD196868:DXD196873 EGZ196868:EGZ196873 EQV196868:EQV196873 FAR196868:FAR196873 FKN196868:FKN196873 FUJ196868:FUJ196873 GEF196868:GEF196873 GOB196868:GOB196873 GXX196868:GXX196873 HHT196868:HHT196873 HRP196868:HRP196873 IBL196868:IBL196873 ILH196868:ILH196873 IVD196868:IVD196873 JEZ196868:JEZ196873 JOV196868:JOV196873 JYR196868:JYR196873 KIN196868:KIN196873 KSJ196868:KSJ196873 LCF196868:LCF196873 LMB196868:LMB196873 LVX196868:LVX196873 MFT196868:MFT196873 MPP196868:MPP196873 MZL196868:MZL196873 NJH196868:NJH196873 NTD196868:NTD196873 OCZ196868:OCZ196873 OMV196868:OMV196873 OWR196868:OWR196873 PGN196868:PGN196873 PQJ196868:PQJ196873 QAF196868:QAF196873 QKB196868:QKB196873 QTX196868:QTX196873 RDT196868:RDT196873 RNP196868:RNP196873 RXL196868:RXL196873 SHH196868:SHH196873 SRD196868:SRD196873 TAZ196868:TAZ196873 TKV196868:TKV196873 TUR196868:TUR196873 UEN196868:UEN196873 UOJ196868:UOJ196873 UYF196868:UYF196873 VIB196868:VIB196873 VRX196868:VRX196873 WBT196868:WBT196873 WLP196868:WLP196873 WVL196868:WVL196873 D262404:D262409 IZ262404:IZ262409 SV262404:SV262409 ACR262404:ACR262409 AMN262404:AMN262409 AWJ262404:AWJ262409 BGF262404:BGF262409 BQB262404:BQB262409">
      <formula1>"K,M"</formula1>
    </dataValidation>
    <dataValidation type="list" allowBlank="1" showInputMessage="1" showErrorMessage="1" error="Povoleny jsou hodnoty K a M." sqref="BZX262404:BZX262409 CJT262404:CJT262409 CTP262404:CTP262409 DDL262404:DDL262409 DNH262404:DNH262409 DXD262404:DXD262409 EGZ262404:EGZ262409 EQV262404:EQV262409 FAR262404:FAR262409 FKN262404:FKN262409 FUJ262404:FUJ262409 GEF262404:GEF262409 GOB262404:GOB262409 GXX262404:GXX262409 HHT262404:HHT262409 HRP262404:HRP262409 IBL262404:IBL262409 ILH262404:ILH262409 IVD262404:IVD262409 JEZ262404:JEZ262409 JOV262404:JOV262409 JYR262404:JYR262409 KIN262404:KIN262409 KSJ262404:KSJ262409 LCF262404:LCF262409 LMB262404:LMB262409 LVX262404:LVX262409 MFT262404:MFT262409 MPP262404:MPP262409 MZL262404:MZL262409 NJH262404:NJH262409 NTD262404:NTD262409 OCZ262404:OCZ262409 OMV262404:OMV262409 OWR262404:OWR262409 PGN262404:PGN262409 PQJ262404:PQJ262409 QAF262404:QAF262409 QKB262404:QKB262409 QTX262404:QTX262409 RDT262404:RDT262409 RNP262404:RNP262409 RXL262404:RXL262409 SHH262404:SHH262409 SRD262404:SRD262409 TAZ262404:TAZ262409 TKV262404:TKV262409 TUR262404:TUR262409 UEN262404:UEN262409 UOJ262404:UOJ262409 UYF262404:UYF262409 VIB262404:VIB262409 VRX262404:VRX262409 WBT262404:WBT262409 WLP262404:WLP262409 WVL262404:WVL262409 D327940:D327945 IZ327940:IZ327945 SV327940:SV327945 ACR327940:ACR327945 AMN327940:AMN327945 AWJ327940:AWJ327945 BGF327940:BGF327945 BQB327940:BQB327945 BZX327940:BZX327945 CJT327940:CJT327945 CTP327940:CTP327945 DDL327940:DDL327945 DNH327940:DNH327945 DXD327940:DXD327945 EGZ327940:EGZ327945 EQV327940:EQV327945 FAR327940:FAR327945 FKN327940:FKN327945 FUJ327940:FUJ327945 GEF327940:GEF327945 GOB327940:GOB327945 GXX327940:GXX327945 HHT327940:HHT327945 HRP327940:HRP327945 IBL327940:IBL327945 ILH327940:ILH327945 IVD327940:IVD327945 JEZ327940:JEZ327945 JOV327940:JOV327945 JYR327940:JYR327945 KIN327940:KIN327945 KSJ327940:KSJ327945 LCF327940:LCF327945 LMB327940:LMB327945 LVX327940:LVX327945 MFT327940:MFT327945 MPP327940:MPP327945 MZL327940:MZL327945 NJH327940:NJH327945 NTD327940:NTD327945 OCZ327940:OCZ327945 OMV327940:OMV327945 OWR327940:OWR327945 PGN327940:PGN327945">
      <formula1>"K,M"</formula1>
    </dataValidation>
    <dataValidation type="list" allowBlank="1" showInputMessage="1" showErrorMessage="1" error="Povoleny jsou hodnoty K a M." sqref="PQJ327940:PQJ327945 QAF327940:QAF327945 QKB327940:QKB327945 QTX327940:QTX327945 RDT327940:RDT327945 RNP327940:RNP327945 RXL327940:RXL327945 SHH327940:SHH327945 SRD327940:SRD327945 TAZ327940:TAZ327945 TKV327940:TKV327945 TUR327940:TUR327945 UEN327940:UEN327945 UOJ327940:UOJ327945 UYF327940:UYF327945 VIB327940:VIB327945 VRX327940:VRX327945 WBT327940:WBT327945 WLP327940:WLP327945 WVL327940:WVL327945 D393476:D393481 IZ393476:IZ393481 SV393476:SV393481 ACR393476:ACR393481 AMN393476:AMN393481 AWJ393476:AWJ393481 BGF393476:BGF393481 BQB393476:BQB393481 BZX393476:BZX393481 CJT393476:CJT393481 CTP393476:CTP393481 DDL393476:DDL393481 DNH393476:DNH393481 DXD393476:DXD393481 EGZ393476:EGZ393481 EQV393476:EQV393481 FAR393476:FAR393481 FKN393476:FKN393481 FUJ393476:FUJ393481 GEF393476:GEF393481 GOB393476:GOB393481 GXX393476:GXX393481 HHT393476:HHT393481 HRP393476:HRP393481 IBL393476:IBL393481 ILH393476:ILH393481 IVD393476:IVD393481 JEZ393476:JEZ393481 JOV393476:JOV393481 JYR393476:JYR393481 KIN393476:KIN393481 KSJ393476:KSJ393481 LCF393476:LCF393481 LMB393476:LMB393481 LVX393476:LVX393481 MFT393476:MFT393481 MPP393476:MPP393481 MZL393476:MZL393481 NJH393476:NJH393481 NTD393476:NTD393481 OCZ393476:OCZ393481 OMV393476:OMV393481 OWR393476:OWR393481 PGN393476:PGN393481 PQJ393476:PQJ393481 QAF393476:QAF393481 QKB393476:QKB393481 QTX393476:QTX393481 RDT393476:RDT393481 RNP393476:RNP393481 RXL393476:RXL393481 SHH393476:SHH393481 SRD393476:SRD393481 TAZ393476:TAZ393481 TKV393476:TKV393481 TUR393476:TUR393481 UEN393476:UEN393481 UOJ393476:UOJ393481 UYF393476:UYF393481 VIB393476:VIB393481 VRX393476:VRX393481 WBT393476:WBT393481 WLP393476:WLP393481 WVL393476:WVL393481 D459012:D459017 IZ459012:IZ459017 SV459012:SV459017 ACR459012:ACR459017 AMN459012:AMN459017 AWJ459012:AWJ459017 BGF459012:BGF459017 BQB459012:BQB459017 BZX459012:BZX459017 CJT459012:CJT459017 CTP459012:CTP459017 DDL459012:DDL459017 DNH459012:DNH459017 DXD459012:DXD459017 EGZ459012:EGZ459017 EQV459012:EQV459017">
      <formula1>"K,M"</formula1>
    </dataValidation>
    <dataValidation type="list" allowBlank="1" showInputMessage="1" showErrorMessage="1" error="Povoleny jsou hodnoty K a M." sqref="FAR459012:FAR459017 FKN459012:FKN459017 FUJ459012:FUJ459017 GEF459012:GEF459017 GOB459012:GOB459017 GXX459012:GXX459017 HHT459012:HHT459017 HRP459012:HRP459017 IBL459012:IBL459017 ILH459012:ILH459017 IVD459012:IVD459017 JEZ459012:JEZ459017 JOV459012:JOV459017 JYR459012:JYR459017 KIN459012:KIN459017 KSJ459012:KSJ459017 LCF459012:LCF459017 LMB459012:LMB459017 LVX459012:LVX459017 MFT459012:MFT459017 MPP459012:MPP459017 MZL459012:MZL459017 NJH459012:NJH459017 NTD459012:NTD459017 OCZ459012:OCZ459017 OMV459012:OMV459017 OWR459012:OWR459017 PGN459012:PGN459017 PQJ459012:PQJ459017 QAF459012:QAF459017 QKB459012:QKB459017 QTX459012:QTX459017 RDT459012:RDT459017 RNP459012:RNP459017 RXL459012:RXL459017 SHH459012:SHH459017 SRD459012:SRD459017 TAZ459012:TAZ459017 TKV459012:TKV459017 TUR459012:TUR459017 UEN459012:UEN459017 UOJ459012:UOJ459017 UYF459012:UYF459017 VIB459012:VIB459017 VRX459012:VRX459017 WBT459012:WBT459017 WLP459012:WLP459017 WVL459012:WVL459017 D524548:D524553 IZ524548:IZ524553 SV524548:SV524553 ACR524548:ACR524553 AMN524548:AMN524553 AWJ524548:AWJ524553 BGF524548:BGF524553 BQB524548:BQB524553 BZX524548:BZX524553 CJT524548:CJT524553 CTP524548:CTP524553 DDL524548:DDL524553 DNH524548:DNH524553 DXD524548:DXD524553 EGZ524548:EGZ524553 EQV524548:EQV524553 FAR524548:FAR524553 FKN524548:FKN524553 FUJ524548:FUJ524553 GEF524548:GEF524553 GOB524548:GOB524553 GXX524548:GXX524553 HHT524548:HHT524553 HRP524548:HRP524553 IBL524548:IBL524553 ILH524548:ILH524553 IVD524548:IVD524553 JEZ524548:JEZ524553 JOV524548:JOV524553 JYR524548:JYR524553 KIN524548:KIN524553 KSJ524548:KSJ524553 LCF524548:LCF524553 LMB524548:LMB524553 LVX524548:LVX524553 MFT524548:MFT524553 MPP524548:MPP524553 MZL524548:MZL524553 NJH524548:NJH524553 NTD524548:NTD524553 OCZ524548:OCZ524553 OMV524548:OMV524553 OWR524548:OWR524553 PGN524548:PGN524553 PQJ524548:PQJ524553 QAF524548:QAF524553 QKB524548:QKB524553 QTX524548:QTX524553 RDT524548:RDT524553 RNP524548:RNP524553 RXL524548:RXL524553 SHH524548:SHH524553">
      <formula1>"K,M"</formula1>
    </dataValidation>
    <dataValidation type="list" allowBlank="1" showInputMessage="1" showErrorMessage="1" error="Povoleny jsou hodnoty K a M." sqref="SRD524548:SRD524553 TAZ524548:TAZ524553 TKV524548:TKV524553 TUR524548:TUR524553 UEN524548:UEN524553 UOJ524548:UOJ524553 UYF524548:UYF524553 VIB524548:VIB524553 VRX524548:VRX524553 WBT524548:WBT524553 WLP524548:WLP524553 WVL524548:WVL524553 D590084:D590089 IZ590084:IZ590089 SV590084:SV590089 ACR590084:ACR590089 AMN590084:AMN590089 AWJ590084:AWJ590089 BGF590084:BGF590089 BQB590084:BQB590089 BZX590084:BZX590089 CJT590084:CJT590089 CTP590084:CTP590089 DDL590084:DDL590089 DNH590084:DNH590089 DXD590084:DXD590089 EGZ590084:EGZ590089 EQV590084:EQV590089 FAR590084:FAR590089 FKN590084:FKN590089 FUJ590084:FUJ590089 GEF590084:GEF590089 GOB590084:GOB590089 GXX590084:GXX590089 HHT590084:HHT590089 HRP590084:HRP590089 IBL590084:IBL590089 ILH590084:ILH590089 IVD590084:IVD590089 JEZ590084:JEZ590089 JOV590084:JOV590089 JYR590084:JYR590089 KIN590084:KIN590089 KSJ590084:KSJ590089 LCF590084:LCF590089 LMB590084:LMB590089 LVX590084:LVX590089 MFT590084:MFT590089 MPP590084:MPP590089 MZL590084:MZL590089 NJH590084:NJH590089 NTD590084:NTD590089 OCZ590084:OCZ590089 OMV590084:OMV590089 OWR590084:OWR590089 PGN590084:PGN590089 PQJ590084:PQJ590089 QAF590084:QAF590089 QKB590084:QKB590089 QTX590084:QTX590089 RDT590084:RDT590089 RNP590084:RNP590089 RXL590084:RXL590089 SHH590084:SHH590089 SRD590084:SRD590089 TAZ590084:TAZ590089 TKV590084:TKV590089 TUR590084:TUR590089 UEN590084:UEN590089 UOJ590084:UOJ590089 UYF590084:UYF590089 VIB590084:VIB590089 VRX590084:VRX590089 WBT590084:WBT590089 WLP590084:WLP590089 WVL590084:WVL590089 D655620:D655625 IZ655620:IZ655625 SV655620:SV655625 ACR655620:ACR655625 AMN655620:AMN655625 AWJ655620:AWJ655625 BGF655620:BGF655625 BQB655620:BQB655625 BZX655620:BZX655625 CJT655620:CJT655625 CTP655620:CTP655625 DDL655620:DDL655625 DNH655620:DNH655625 DXD655620:DXD655625 EGZ655620:EGZ655625 EQV655620:EQV655625 FAR655620:FAR655625 FKN655620:FKN655625 FUJ655620:FUJ655625 GEF655620:GEF655625 GOB655620:GOB655625 GXX655620:GXX655625 HHT655620:HHT655625 HRP655620:HRP655625">
      <formula1>"K,M"</formula1>
    </dataValidation>
    <dataValidation type="list" allowBlank="1" showInputMessage="1" showErrorMessage="1" error="Povoleny jsou hodnoty K a M." sqref="IBL655620:IBL655625 ILH655620:ILH655625 IVD655620:IVD655625 JEZ655620:JEZ655625 JOV655620:JOV655625 JYR655620:JYR655625 KIN655620:KIN655625 KSJ655620:KSJ655625 LCF655620:LCF655625 LMB655620:LMB655625 LVX655620:LVX655625 MFT655620:MFT655625 MPP655620:MPP655625 MZL655620:MZL655625 NJH655620:NJH655625 NTD655620:NTD655625 OCZ655620:OCZ655625 OMV655620:OMV655625 OWR655620:OWR655625 PGN655620:PGN655625 PQJ655620:PQJ655625 QAF655620:QAF655625 QKB655620:QKB655625 QTX655620:QTX655625 RDT655620:RDT655625 RNP655620:RNP655625 RXL655620:RXL655625 SHH655620:SHH655625 SRD655620:SRD655625 TAZ655620:TAZ655625 TKV655620:TKV655625 TUR655620:TUR655625 UEN655620:UEN655625 UOJ655620:UOJ655625 UYF655620:UYF655625 VIB655620:VIB655625 VRX655620:VRX655625 WBT655620:WBT655625 WLP655620:WLP655625 WVL655620:WVL655625 D721156:D721161 IZ721156:IZ721161 SV721156:SV721161 ACR721156:ACR721161 AMN721156:AMN721161 AWJ721156:AWJ721161 BGF721156:BGF721161 BQB721156:BQB721161 BZX721156:BZX721161 CJT721156:CJT721161 CTP721156:CTP721161 DDL721156:DDL721161 DNH721156:DNH721161 DXD721156:DXD721161 EGZ721156:EGZ721161 EQV721156:EQV721161 FAR721156:FAR721161 FKN721156:FKN721161 FUJ721156:FUJ721161 GEF721156:GEF721161 GOB721156:GOB721161 GXX721156:GXX721161 HHT721156:HHT721161 HRP721156:HRP721161 IBL721156:IBL721161 ILH721156:ILH721161 IVD721156:IVD721161 JEZ721156:JEZ721161 JOV721156:JOV721161 JYR721156:JYR721161 KIN721156:KIN721161 KSJ721156:KSJ721161 LCF721156:LCF721161 LMB721156:LMB721161 LVX721156:LVX721161 MFT721156:MFT721161 MPP721156:MPP721161 MZL721156:MZL721161 NJH721156:NJH721161 NTD721156:NTD721161 OCZ721156:OCZ721161 OMV721156:OMV721161 OWR721156:OWR721161 PGN721156:PGN721161 PQJ721156:PQJ721161 QAF721156:QAF721161 QKB721156:QKB721161 QTX721156:QTX721161 RDT721156:RDT721161 RNP721156:RNP721161 RXL721156:RXL721161 SHH721156:SHH721161 SRD721156:SRD721161 TAZ721156:TAZ721161 TKV721156:TKV721161 TUR721156:TUR721161 UEN721156:UEN721161 UOJ721156:UOJ721161 UYF721156:UYF721161 VIB721156:VIB721161">
      <formula1>"K,M"</formula1>
    </dataValidation>
    <dataValidation type="list" allowBlank="1" showInputMessage="1" showErrorMessage="1" error="Povoleny jsou hodnoty K a M." sqref="VRX721156:VRX721161 WBT721156:WBT721161 WLP721156:WLP721161 WVL721156:WVL721161 D786692:D786697 IZ786692:IZ786697 SV786692:SV786697 ACR786692:ACR786697 AMN786692:AMN786697 AWJ786692:AWJ786697 BGF786692:BGF786697 BQB786692:BQB786697 BZX786692:BZX786697 CJT786692:CJT786697 CTP786692:CTP786697 DDL786692:DDL786697 DNH786692:DNH786697 DXD786692:DXD786697 EGZ786692:EGZ786697 EQV786692:EQV786697 FAR786692:FAR786697 FKN786692:FKN786697 FUJ786692:FUJ786697 GEF786692:GEF786697 GOB786692:GOB786697 GXX786692:GXX786697 HHT786692:HHT786697 HRP786692:HRP786697 IBL786692:IBL786697 ILH786692:ILH786697 IVD786692:IVD786697 JEZ786692:JEZ786697 JOV786692:JOV786697 JYR786692:JYR786697 KIN786692:KIN786697 KSJ786692:KSJ786697 LCF786692:LCF786697 LMB786692:LMB786697 LVX786692:LVX786697 MFT786692:MFT786697 MPP786692:MPP786697 MZL786692:MZL786697 NJH786692:NJH786697 NTD786692:NTD786697 OCZ786692:OCZ786697 OMV786692:OMV786697 OWR786692:OWR786697 PGN786692:PGN786697 PQJ786692:PQJ786697 QAF786692:QAF786697 QKB786692:QKB786697 QTX786692:QTX786697 RDT786692:RDT786697 RNP786692:RNP786697 RXL786692:RXL786697 SHH786692:SHH786697 SRD786692:SRD786697 TAZ786692:TAZ786697 TKV786692:TKV786697 TUR786692:TUR786697 UEN786692:UEN786697 UOJ786692:UOJ786697 UYF786692:UYF786697 VIB786692:VIB786697 VRX786692:VRX786697 WBT786692:WBT786697 WLP786692:WLP786697 WVL786692:WVL786697 D852228:D852233 IZ852228:IZ852233 SV852228:SV852233 ACR852228:ACR852233 AMN852228:AMN852233 AWJ852228:AWJ852233 BGF852228:BGF852233 BQB852228:BQB852233 BZX852228:BZX852233 CJT852228:CJT852233 CTP852228:CTP852233 DDL852228:DDL852233 DNH852228:DNH852233 DXD852228:DXD852233 EGZ852228:EGZ852233 EQV852228:EQV852233 FAR852228:FAR852233 FKN852228:FKN852233 FUJ852228:FUJ852233 GEF852228:GEF852233 GOB852228:GOB852233 GXX852228:GXX852233 HHT852228:HHT852233 HRP852228:HRP852233 IBL852228:IBL852233 ILH852228:ILH852233 IVD852228:IVD852233 JEZ852228:JEZ852233 JOV852228:JOV852233 JYR852228:JYR852233 KIN852228:KIN852233 KSJ852228:KSJ852233">
      <formula1>"K,M"</formula1>
    </dataValidation>
    <dataValidation type="list" allowBlank="1" showInputMessage="1" showErrorMessage="1" error="Povoleny jsou hodnoty K a M." sqref="LCF852228:LCF852233 LMB852228:LMB852233 LVX852228:LVX852233 MFT852228:MFT852233 MPP852228:MPP852233 MZL852228:MZL852233 NJH852228:NJH852233 NTD852228:NTD852233 OCZ852228:OCZ852233 OMV852228:OMV852233 OWR852228:OWR852233 PGN852228:PGN852233 PQJ852228:PQJ852233 QAF852228:QAF852233 QKB852228:QKB852233 QTX852228:QTX852233 RDT852228:RDT852233 RNP852228:RNP852233 RXL852228:RXL852233 SHH852228:SHH852233 SRD852228:SRD852233 TAZ852228:TAZ852233 TKV852228:TKV852233 TUR852228:TUR852233 UEN852228:UEN852233 UOJ852228:UOJ852233 UYF852228:UYF852233 VIB852228:VIB852233 VRX852228:VRX852233 WBT852228:WBT852233 WLP852228:WLP852233 WVL852228:WVL852233 D917764:D917769 IZ917764:IZ917769 SV917764:SV917769 ACR917764:ACR917769 AMN917764:AMN917769 AWJ917764:AWJ917769 BGF917764:BGF917769 BQB917764:BQB917769 BZX917764:BZX917769 CJT917764:CJT917769 CTP917764:CTP917769 DDL917764:DDL917769 DNH917764:DNH917769 DXD917764:DXD917769 EGZ917764:EGZ917769 EQV917764:EQV917769 FAR917764:FAR917769 FKN917764:FKN917769 FUJ917764:FUJ917769 GEF917764:GEF917769 GOB917764:GOB917769 GXX917764:GXX917769 HHT917764:HHT917769 HRP917764:HRP917769 IBL917764:IBL917769 ILH917764:ILH917769 IVD917764:IVD917769 JEZ917764:JEZ917769 JOV917764:JOV917769 JYR917764:JYR917769 KIN917764:KIN917769 KSJ917764:KSJ917769 LCF917764:LCF917769 LMB917764:LMB917769 LVX917764:LVX917769 MFT917764:MFT917769 MPP917764:MPP917769 MZL917764:MZL917769 NJH917764:NJH917769 NTD917764:NTD917769 OCZ917764:OCZ917769 OMV917764:OMV917769 OWR917764:OWR917769 PGN917764:PGN917769 PQJ917764:PQJ917769 QAF917764:QAF917769 QKB917764:QKB917769 QTX917764:QTX917769 RDT917764:RDT917769 RNP917764:RNP917769 RXL917764:RXL917769 SHH917764:SHH917769 SRD917764:SRD917769 TAZ917764:TAZ917769 TKV917764:TKV917769 TUR917764:TUR917769 UEN917764:UEN917769 UOJ917764:UOJ917769 UYF917764:UYF917769 VIB917764:VIB917769 VRX917764:VRX917769 WBT917764:WBT917769 WLP917764:WLP917769 WVL917764:WVL917769 D983300:D983305 IZ983300:IZ983305 SV983300:SV983305 ACR983300:ACR983305">
      <formula1>"K,M"</formula1>
    </dataValidation>
    <dataValidation type="list" allowBlank="1" showInputMessage="1" showErrorMessage="1" error="Povoleny jsou hodnoty K a M." sqref="AMN983300:AMN983305 AWJ983300:AWJ983305 BGF983300:BGF983305 BQB983300:BQB983305 BZX983300:BZX983305 CJT983300:CJT983305 CTP983300:CTP983305 DDL983300:DDL983305 DNH983300:DNH983305 DXD983300:DXD983305 EGZ983300:EGZ983305 EQV983300:EQV983305 FAR983300:FAR983305 FKN983300:FKN983305 FUJ983300:FUJ983305 GEF983300:GEF983305 GOB983300:GOB983305 GXX983300:GXX983305 HHT983300:HHT983305 HRP983300:HRP983305 IBL983300:IBL983305 ILH983300:ILH983305 IVD983300:IVD983305 JEZ983300:JEZ983305 JOV983300:JOV983305 JYR983300:JYR983305 KIN983300:KIN983305 KSJ983300:KSJ983305 LCF983300:LCF983305 LMB983300:LMB983305 LVX983300:LVX983305 MFT983300:MFT983305 MPP983300:MPP983305 MZL983300:MZL983305 NJH983300:NJH983305 NTD983300:NTD983305 OCZ983300:OCZ983305 OMV983300:OMV983305 OWR983300:OWR983305 PGN983300:PGN983305 PQJ983300:PQJ983305 QAF983300:QAF983305 QKB983300:QKB983305 QTX983300:QTX983305 RDT983300:RDT983305 RNP983300:RNP983305 RXL983300:RXL983305 SHH983300:SHH983305 SRD983300:SRD983305 TAZ983300:TAZ983305 TKV983300:TKV983305 TUR983300:TUR983305 UEN983300:UEN983305 UOJ983300:UOJ983305 UYF983300:UYF983305 VIB983300:VIB983305 VRX983300:VRX983305 WBT983300:WBT983305 WLP983300:WLP983305 WVL983300:WVL983305 WVL265 WLP265 WBT265 VRX265 VIB265 UYF265 UOJ265 UEN265 TUR265 TKV265 TAZ265 SRD265 SHH265 RXL265 RNP265 RDT265 QTX265 QKB265 QAF265 PQJ265 PGN265 OWR265 OMV265 OCZ265 NTD265 NJH265 MZL265 MPP265 MFT265 LVX265 LMB265 LCF265 KSJ265 KIN265 JYR265 JOV265 JEZ265 IVD265 ILH265 IBL265">
      <formula1>"K,M"</formula1>
    </dataValidation>
    <dataValidation type="list" allowBlank="1" showInputMessage="1" showErrorMessage="1" error="Povoleny jsou hodnoty K a M." sqref="HRP265 HHT265 GXX265 GOB265 GEF265 FUJ265 FKN265 FAR265 EQV265 EGZ265 DXD265 DNH265 DDL265 CTP265 CJT265 BZX265 BQB265 BGF265 AWJ265 AMN265 ACR265 SV265 IZ265 D265">
      <formula1>"K,M"</formula1>
    </dataValidation>
  </dataValidations>
  <hyperlinks>
    <hyperlink ref="F1:G1" location="C2" tooltip="Krycí list rozpočtu" display="1) Krycí list rozpočtu"/>
    <hyperlink ref="H1:K1" location="C86" tooltip="Rekapitulace rozpočtu" display="2) Rekapitulace rozpočtu"/>
    <hyperlink ref="L1" location="C142" tooltip="Rozpočet" display="3) Rozpočet"/>
    <hyperlink ref="S1:T1" location="'Rekapitulace stavby'!C2" tooltip="Rekapitulace stavby" display="Rekapitulace stavby"/>
  </hyperlink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98"/>
  <sheetViews>
    <sheetView workbookViewId="0" topLeftCell="A87">
      <selection activeCell="C9" sqref="C9"/>
    </sheetView>
  </sheetViews>
  <sheetFormatPr defaultColWidth="9.140625" defaultRowHeight="15" outlineLevelRow="1"/>
  <cols>
    <col min="1" max="1" width="4.28125" style="174" customWidth="1"/>
    <col min="2" max="2" width="14.421875" style="187" customWidth="1"/>
    <col min="3" max="3" width="38.28125" style="187" customWidth="1"/>
    <col min="4" max="4" width="4.57421875" style="174" customWidth="1"/>
    <col min="5" max="5" width="10.57421875" style="174" customWidth="1"/>
    <col min="6" max="6" width="9.8515625" style="174" customWidth="1"/>
    <col min="7" max="7" width="12.7109375" style="174" customWidth="1"/>
    <col min="8" max="13" width="9.140625" style="174" hidden="1" customWidth="1"/>
    <col min="14" max="15" width="9.140625" style="174" customWidth="1"/>
    <col min="16" max="21" width="9.140625" style="174" hidden="1" customWidth="1"/>
    <col min="22" max="23" width="9.140625" style="174" customWidth="1"/>
    <col min="24" max="24" width="17.8515625" style="174" customWidth="1"/>
    <col min="25" max="28" width="9.140625" style="174" customWidth="1"/>
    <col min="29" max="39" width="9.140625" style="174" hidden="1" customWidth="1"/>
    <col min="40" max="16384" width="9.140625" style="174" customWidth="1"/>
  </cols>
  <sheetData>
    <row r="1" spans="1:31" ht="15.75" customHeight="1">
      <c r="A1" s="663" t="s">
        <v>846</v>
      </c>
      <c r="B1" s="663"/>
      <c r="C1" s="663"/>
      <c r="D1" s="663"/>
      <c r="E1" s="663"/>
      <c r="F1" s="663"/>
      <c r="G1" s="663"/>
      <c r="AE1" s="174" t="s">
        <v>847</v>
      </c>
    </row>
    <row r="2" spans="1:31" ht="24.95" customHeight="1">
      <c r="A2" s="179" t="s">
        <v>848</v>
      </c>
      <c r="B2" s="260" t="s">
        <v>1128</v>
      </c>
      <c r="C2" s="664" t="s">
        <v>832</v>
      </c>
      <c r="D2" s="665"/>
      <c r="E2" s="665"/>
      <c r="F2" s="665"/>
      <c r="G2" s="666"/>
      <c r="N2" s="177" t="s">
        <v>1129</v>
      </c>
      <c r="AE2" s="174" t="s">
        <v>849</v>
      </c>
    </row>
    <row r="3" spans="1:31" ht="24.95" customHeight="1" hidden="1">
      <c r="A3" s="179" t="s">
        <v>850</v>
      </c>
      <c r="B3" s="180"/>
      <c r="C3" s="665"/>
      <c r="D3" s="665"/>
      <c r="E3" s="665"/>
      <c r="F3" s="665"/>
      <c r="G3" s="666"/>
      <c r="AE3" s="174" t="s">
        <v>851</v>
      </c>
    </row>
    <row r="4" spans="1:31" ht="24.95" customHeight="1" hidden="1">
      <c r="A4" s="179" t="s">
        <v>852</v>
      </c>
      <c r="B4" s="180"/>
      <c r="C4" s="664"/>
      <c r="D4" s="665"/>
      <c r="E4" s="665"/>
      <c r="F4" s="665"/>
      <c r="G4" s="666"/>
      <c r="AE4" s="174" t="s">
        <v>853</v>
      </c>
    </row>
    <row r="5" spans="1:31" ht="15" hidden="1">
      <c r="A5" s="181" t="s">
        <v>854</v>
      </c>
      <c r="B5" s="182"/>
      <c r="C5" s="183"/>
      <c r="D5" s="184"/>
      <c r="E5" s="185"/>
      <c r="F5" s="185"/>
      <c r="G5" s="186"/>
      <c r="AE5" s="174" t="s">
        <v>855</v>
      </c>
    </row>
    <row r="6" ht="15">
      <c r="D6" s="188"/>
    </row>
    <row r="7" spans="1:21" ht="38.25">
      <c r="A7" s="189" t="s">
        <v>856</v>
      </c>
      <c r="B7" s="190" t="s">
        <v>857</v>
      </c>
      <c r="C7" s="190" t="s">
        <v>858</v>
      </c>
      <c r="D7" s="191" t="s">
        <v>88</v>
      </c>
      <c r="E7" s="189" t="s">
        <v>859</v>
      </c>
      <c r="F7" s="192" t="s">
        <v>860</v>
      </c>
      <c r="G7" s="189" t="s">
        <v>833</v>
      </c>
      <c r="H7" s="193" t="s">
        <v>861</v>
      </c>
      <c r="I7" s="193" t="s">
        <v>862</v>
      </c>
      <c r="J7" s="193" t="s">
        <v>863</v>
      </c>
      <c r="K7" s="193" t="s">
        <v>864</v>
      </c>
      <c r="L7" s="193" t="s">
        <v>32</v>
      </c>
      <c r="M7" s="193" t="s">
        <v>865</v>
      </c>
      <c r="N7" s="193" t="s">
        <v>866</v>
      </c>
      <c r="O7" s="193" t="s">
        <v>867</v>
      </c>
      <c r="P7" s="193" t="s">
        <v>868</v>
      </c>
      <c r="Q7" s="193" t="s">
        <v>869</v>
      </c>
      <c r="R7" s="193" t="s">
        <v>870</v>
      </c>
      <c r="S7" s="193" t="s">
        <v>871</v>
      </c>
      <c r="T7" s="193" t="s">
        <v>872</v>
      </c>
      <c r="U7" s="193" t="s">
        <v>873</v>
      </c>
    </row>
    <row r="8" spans="1:31" ht="15">
      <c r="A8" s="194" t="s">
        <v>874</v>
      </c>
      <c r="B8" s="195" t="s">
        <v>104</v>
      </c>
      <c r="C8" s="196" t="s">
        <v>835</v>
      </c>
      <c r="D8" s="197"/>
      <c r="E8" s="198"/>
      <c r="F8" s="199"/>
      <c r="G8" s="199">
        <f>SUMIF(AE9:AE9,"&lt;&gt;NOR",G9:G9)</f>
        <v>0</v>
      </c>
      <c r="H8" s="199"/>
      <c r="I8" s="199">
        <f>SUM(I9:I9)</f>
        <v>0</v>
      </c>
      <c r="J8" s="199"/>
      <c r="K8" s="199">
        <f>SUM(K9:K9)</f>
        <v>0</v>
      </c>
      <c r="L8" s="199"/>
      <c r="M8" s="199">
        <f>SUM(M9:M9)</f>
        <v>0</v>
      </c>
      <c r="N8" s="199"/>
      <c r="O8" s="199">
        <f>SUM(O9:O9)</f>
        <v>1.25</v>
      </c>
      <c r="P8" s="199"/>
      <c r="Q8" s="199">
        <f>SUM(Q9:Q9)</f>
        <v>0</v>
      </c>
      <c r="R8" s="199"/>
      <c r="S8" s="199"/>
      <c r="T8" s="200"/>
      <c r="U8" s="199">
        <f>SUM(U9:U9)</f>
        <v>0.72</v>
      </c>
      <c r="AE8" s="174" t="s">
        <v>875</v>
      </c>
    </row>
    <row r="9" spans="1:60" ht="15" outlineLevel="1">
      <c r="A9" s="218">
        <v>1</v>
      </c>
      <c r="B9" s="219" t="s">
        <v>876</v>
      </c>
      <c r="C9" s="220" t="s">
        <v>877</v>
      </c>
      <c r="D9" s="221" t="s">
        <v>160</v>
      </c>
      <c r="E9" s="222">
        <v>0.5</v>
      </c>
      <c r="F9" s="223">
        <v>0</v>
      </c>
      <c r="G9" s="224">
        <f>ROUND(E9*F9,2)</f>
        <v>0</v>
      </c>
      <c r="H9" s="223"/>
      <c r="I9" s="224">
        <f>ROUND(E9*H9,2)</f>
        <v>0</v>
      </c>
      <c r="J9" s="223"/>
      <c r="K9" s="224">
        <f>ROUND(E9*J9,2)</f>
        <v>0</v>
      </c>
      <c r="L9" s="224">
        <v>21</v>
      </c>
      <c r="M9" s="224">
        <f>G9*(1+L9/100)</f>
        <v>0</v>
      </c>
      <c r="N9" s="224">
        <v>2.5</v>
      </c>
      <c r="O9" s="224">
        <f>ROUND(E9*N9,2)</f>
        <v>1.25</v>
      </c>
      <c r="P9" s="201">
        <v>0</v>
      </c>
      <c r="Q9" s="201">
        <f>ROUND(E9*P9,2)</f>
        <v>0</v>
      </c>
      <c r="R9" s="201"/>
      <c r="S9" s="201"/>
      <c r="T9" s="202">
        <v>1.449</v>
      </c>
      <c r="U9" s="201">
        <f>ROUND(E9*T9,2)</f>
        <v>0.72</v>
      </c>
      <c r="V9" s="203"/>
      <c r="W9" s="203"/>
      <c r="X9" s="203"/>
      <c r="Y9" s="203"/>
      <c r="Z9" s="203"/>
      <c r="AA9" s="203"/>
      <c r="AB9" s="203"/>
      <c r="AC9" s="203"/>
      <c r="AD9" s="203"/>
      <c r="AE9" s="203" t="s">
        <v>878</v>
      </c>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row>
    <row r="10" spans="1:31" ht="15">
      <c r="A10" s="225" t="s">
        <v>874</v>
      </c>
      <c r="B10" s="226" t="s">
        <v>836</v>
      </c>
      <c r="C10" s="227" t="s">
        <v>837</v>
      </c>
      <c r="D10" s="228"/>
      <c r="E10" s="229"/>
      <c r="F10" s="230"/>
      <c r="G10" s="230">
        <f>SUMIF(AE11:AE15,"&lt;&gt;NOR",G11:G15)</f>
        <v>0</v>
      </c>
      <c r="H10" s="230"/>
      <c r="I10" s="230">
        <f>SUM(I11:I15)</f>
        <v>0</v>
      </c>
      <c r="J10" s="230"/>
      <c r="K10" s="230">
        <f>SUM(K11:K15)</f>
        <v>0</v>
      </c>
      <c r="L10" s="230"/>
      <c r="M10" s="230">
        <f>SUM(M11:M15)</f>
        <v>0</v>
      </c>
      <c r="N10" s="230"/>
      <c r="O10" s="230">
        <f>SUM(O11:O15)</f>
        <v>0.02</v>
      </c>
      <c r="P10" s="204"/>
      <c r="Q10" s="204">
        <f>SUM(Q11:Q15)</f>
        <v>0</v>
      </c>
      <c r="R10" s="204"/>
      <c r="S10" s="204"/>
      <c r="T10" s="205"/>
      <c r="U10" s="204">
        <f>SUM(U11:U15)</f>
        <v>14.76</v>
      </c>
      <c r="AE10" s="174" t="s">
        <v>875</v>
      </c>
    </row>
    <row r="11" spans="1:60" ht="22.5" outlineLevel="1">
      <c r="A11" s="218">
        <v>2</v>
      </c>
      <c r="B11" s="219" t="s">
        <v>879</v>
      </c>
      <c r="C11" s="220" t="s">
        <v>880</v>
      </c>
      <c r="D11" s="221" t="s">
        <v>107</v>
      </c>
      <c r="E11" s="222">
        <v>1</v>
      </c>
      <c r="F11" s="223">
        <v>0</v>
      </c>
      <c r="G11" s="224">
        <f>ROUND(E11*F11,2)</f>
        <v>0</v>
      </c>
      <c r="H11" s="223"/>
      <c r="I11" s="224">
        <f>ROUND(E11*H11,2)</f>
        <v>0</v>
      </c>
      <c r="J11" s="223"/>
      <c r="K11" s="224">
        <f>ROUND(E11*J11,2)</f>
        <v>0</v>
      </c>
      <c r="L11" s="224">
        <v>21</v>
      </c>
      <c r="M11" s="224">
        <f>G11*(1+L11/100)</f>
        <v>0</v>
      </c>
      <c r="N11" s="224">
        <v>5E-05</v>
      </c>
      <c r="O11" s="224">
        <f>ROUND(E11*N11,2)</f>
        <v>0</v>
      </c>
      <c r="P11" s="201">
        <v>0</v>
      </c>
      <c r="Q11" s="201">
        <f>ROUND(E11*P11,2)</f>
        <v>0</v>
      </c>
      <c r="R11" s="201"/>
      <c r="S11" s="201"/>
      <c r="T11" s="202">
        <v>0.5</v>
      </c>
      <c r="U11" s="201">
        <f>ROUND(E11*T11,2)</f>
        <v>0.5</v>
      </c>
      <c r="V11" s="203"/>
      <c r="W11" s="203"/>
      <c r="X11" s="203"/>
      <c r="Y11" s="203"/>
      <c r="Z11" s="203"/>
      <c r="AA11" s="203"/>
      <c r="AB11" s="203"/>
      <c r="AC11" s="203"/>
      <c r="AD11" s="203"/>
      <c r="AE11" s="203" t="s">
        <v>878</v>
      </c>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row>
    <row r="12" spans="1:60" ht="22.5" outlineLevel="1">
      <c r="A12" s="218">
        <v>3</v>
      </c>
      <c r="B12" s="219" t="s">
        <v>881</v>
      </c>
      <c r="C12" s="220" t="s">
        <v>882</v>
      </c>
      <c r="D12" s="221" t="s">
        <v>107</v>
      </c>
      <c r="E12" s="222">
        <v>3</v>
      </c>
      <c r="F12" s="223">
        <v>0</v>
      </c>
      <c r="G12" s="224">
        <f>ROUND(E12*F12,2)</f>
        <v>0</v>
      </c>
      <c r="H12" s="223"/>
      <c r="I12" s="224">
        <f>ROUND(E12*H12,2)</f>
        <v>0</v>
      </c>
      <c r="J12" s="223"/>
      <c r="K12" s="224">
        <f>ROUND(E12*J12,2)</f>
        <v>0</v>
      </c>
      <c r="L12" s="224">
        <v>21</v>
      </c>
      <c r="M12" s="224">
        <f>G12*(1+L12/100)</f>
        <v>0</v>
      </c>
      <c r="N12" s="224">
        <v>5E-05</v>
      </c>
      <c r="O12" s="224">
        <f>ROUND(E12*N12,2)</f>
        <v>0</v>
      </c>
      <c r="P12" s="201">
        <v>0</v>
      </c>
      <c r="Q12" s="201">
        <f>ROUND(E12*P12,2)</f>
        <v>0</v>
      </c>
      <c r="R12" s="201"/>
      <c r="S12" s="201"/>
      <c r="T12" s="202">
        <v>0.55</v>
      </c>
      <c r="U12" s="201">
        <f>ROUND(E12*T12,2)</f>
        <v>1.65</v>
      </c>
      <c r="V12" s="203"/>
      <c r="W12" s="203"/>
      <c r="X12" s="203"/>
      <c r="Y12" s="203"/>
      <c r="Z12" s="203"/>
      <c r="AA12" s="203"/>
      <c r="AB12" s="203"/>
      <c r="AC12" s="203"/>
      <c r="AD12" s="203"/>
      <c r="AE12" s="203" t="s">
        <v>878</v>
      </c>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row>
    <row r="13" spans="1:60" ht="22.5" outlineLevel="1">
      <c r="A13" s="218">
        <v>4</v>
      </c>
      <c r="B13" s="219" t="s">
        <v>883</v>
      </c>
      <c r="C13" s="220" t="s">
        <v>884</v>
      </c>
      <c r="D13" s="221" t="s">
        <v>131</v>
      </c>
      <c r="E13" s="222">
        <v>0.6</v>
      </c>
      <c r="F13" s="223">
        <v>0</v>
      </c>
      <c r="G13" s="224">
        <f>ROUND(E13*F13,2)</f>
        <v>0</v>
      </c>
      <c r="H13" s="223"/>
      <c r="I13" s="224">
        <f>ROUND(E13*H13,2)</f>
        <v>0</v>
      </c>
      <c r="J13" s="223"/>
      <c r="K13" s="224">
        <f>ROUND(E13*J13,2)</f>
        <v>0</v>
      </c>
      <c r="L13" s="224">
        <v>21</v>
      </c>
      <c r="M13" s="224">
        <f>G13*(1+L13/100)</f>
        <v>0</v>
      </c>
      <c r="N13" s="224">
        <v>0.00025</v>
      </c>
      <c r="O13" s="224">
        <f>ROUND(E13*N13,2)</f>
        <v>0</v>
      </c>
      <c r="P13" s="201">
        <v>0</v>
      </c>
      <c r="Q13" s="201">
        <f>ROUND(E13*P13,2)</f>
        <v>0</v>
      </c>
      <c r="R13" s="201"/>
      <c r="S13" s="201"/>
      <c r="T13" s="202">
        <v>0.25</v>
      </c>
      <c r="U13" s="201">
        <f>ROUND(E13*T13,2)</f>
        <v>0.15</v>
      </c>
      <c r="V13" s="203"/>
      <c r="W13" s="203"/>
      <c r="X13" s="203"/>
      <c r="Y13" s="203"/>
      <c r="Z13" s="203"/>
      <c r="AA13" s="203"/>
      <c r="AB13" s="203"/>
      <c r="AC13" s="203"/>
      <c r="AD13" s="203"/>
      <c r="AE13" s="203" t="s">
        <v>878</v>
      </c>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row>
    <row r="14" spans="1:60" ht="15" outlineLevel="1">
      <c r="A14" s="218">
        <v>5</v>
      </c>
      <c r="B14" s="219" t="s">
        <v>885</v>
      </c>
      <c r="C14" s="220" t="s">
        <v>886</v>
      </c>
      <c r="D14" s="221" t="s">
        <v>120</v>
      </c>
      <c r="E14" s="222">
        <v>25</v>
      </c>
      <c r="F14" s="223">
        <v>0</v>
      </c>
      <c r="G14" s="224">
        <f>ROUND(E14*F14,2)</f>
        <v>0</v>
      </c>
      <c r="H14" s="223"/>
      <c r="I14" s="224">
        <f>ROUND(E14*H14,2)</f>
        <v>0</v>
      </c>
      <c r="J14" s="223"/>
      <c r="K14" s="224">
        <f>ROUND(E14*J14,2)</f>
        <v>0</v>
      </c>
      <c r="L14" s="224">
        <v>21</v>
      </c>
      <c r="M14" s="224">
        <f>G14*(1+L14/100)</f>
        <v>0</v>
      </c>
      <c r="N14" s="224">
        <v>0.00061</v>
      </c>
      <c r="O14" s="224">
        <f>ROUND(E14*N14,2)</f>
        <v>0.02</v>
      </c>
      <c r="P14" s="201">
        <v>0</v>
      </c>
      <c r="Q14" s="201">
        <f>ROUND(E14*P14,2)</f>
        <v>0</v>
      </c>
      <c r="R14" s="201"/>
      <c r="S14" s="201"/>
      <c r="T14" s="202">
        <v>0.497</v>
      </c>
      <c r="U14" s="201">
        <f>ROUND(E14*T14,2)</f>
        <v>12.43</v>
      </c>
      <c r="V14" s="203"/>
      <c r="W14" s="203"/>
      <c r="X14" s="203"/>
      <c r="Y14" s="203"/>
      <c r="Z14" s="203"/>
      <c r="AA14" s="203"/>
      <c r="AB14" s="203"/>
      <c r="AC14" s="203"/>
      <c r="AD14" s="203"/>
      <c r="AE14" s="203" t="s">
        <v>878</v>
      </c>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row>
    <row r="15" spans="1:60" ht="15" outlineLevel="1">
      <c r="A15" s="218">
        <v>6</v>
      </c>
      <c r="B15" s="219" t="s">
        <v>887</v>
      </c>
      <c r="C15" s="220" t="s">
        <v>888</v>
      </c>
      <c r="D15" s="221" t="s">
        <v>113</v>
      </c>
      <c r="E15" s="222">
        <v>0.0156</v>
      </c>
      <c r="F15" s="223">
        <v>0</v>
      </c>
      <c r="G15" s="224">
        <f>ROUND(E15*F15,2)</f>
        <v>0</v>
      </c>
      <c r="H15" s="223"/>
      <c r="I15" s="224">
        <f>ROUND(E15*H15,2)</f>
        <v>0</v>
      </c>
      <c r="J15" s="223"/>
      <c r="K15" s="224">
        <f>ROUND(E15*J15,2)</f>
        <v>0</v>
      </c>
      <c r="L15" s="224">
        <v>21</v>
      </c>
      <c r="M15" s="224">
        <f>G15*(1+L15/100)</f>
        <v>0</v>
      </c>
      <c r="N15" s="224">
        <v>0</v>
      </c>
      <c r="O15" s="224">
        <f>ROUND(E15*N15,2)</f>
        <v>0</v>
      </c>
      <c r="P15" s="201">
        <v>0</v>
      </c>
      <c r="Q15" s="201">
        <f>ROUND(E15*P15,2)</f>
        <v>0</v>
      </c>
      <c r="R15" s="201"/>
      <c r="S15" s="201"/>
      <c r="T15" s="202">
        <v>1.966</v>
      </c>
      <c r="U15" s="201">
        <f>ROUND(E15*T15,2)</f>
        <v>0.03</v>
      </c>
      <c r="V15" s="203"/>
      <c r="W15" s="203"/>
      <c r="X15" s="203"/>
      <c r="Y15" s="203"/>
      <c r="Z15" s="203"/>
      <c r="AA15" s="203"/>
      <c r="AB15" s="203"/>
      <c r="AC15" s="203"/>
      <c r="AD15" s="203"/>
      <c r="AE15" s="203" t="s">
        <v>878</v>
      </c>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row>
    <row r="16" spans="1:31" ht="15">
      <c r="A16" s="225" t="s">
        <v>874</v>
      </c>
      <c r="B16" s="226" t="s">
        <v>838</v>
      </c>
      <c r="C16" s="227" t="s">
        <v>839</v>
      </c>
      <c r="D16" s="228"/>
      <c r="E16" s="229"/>
      <c r="F16" s="230"/>
      <c r="G16" s="230">
        <f>SUMIF(AE17:AE46,"&lt;&gt;NOR",G17:G46)</f>
        <v>0</v>
      </c>
      <c r="H16" s="230"/>
      <c r="I16" s="230">
        <f>SUM(I17:I46)</f>
        <v>0</v>
      </c>
      <c r="J16" s="230"/>
      <c r="K16" s="230">
        <f>SUM(K17:K46)</f>
        <v>0</v>
      </c>
      <c r="L16" s="230"/>
      <c r="M16" s="230">
        <f>SUM(M17:M46)</f>
        <v>0</v>
      </c>
      <c r="N16" s="230"/>
      <c r="O16" s="230">
        <f>SUM(O17:O46)</f>
        <v>0.13</v>
      </c>
      <c r="P16" s="204"/>
      <c r="Q16" s="204">
        <f>SUM(Q17:Q46)</f>
        <v>0.8099999999999999</v>
      </c>
      <c r="R16" s="204"/>
      <c r="S16" s="204"/>
      <c r="T16" s="205"/>
      <c r="U16" s="204">
        <f>SUM(U17:U46)</f>
        <v>74.63</v>
      </c>
      <c r="AE16" s="174" t="s">
        <v>875</v>
      </c>
    </row>
    <row r="17" spans="1:60" ht="15" outlineLevel="1">
      <c r="A17" s="218">
        <v>7</v>
      </c>
      <c r="B17" s="219" t="s">
        <v>889</v>
      </c>
      <c r="C17" s="220" t="s">
        <v>890</v>
      </c>
      <c r="D17" s="221" t="s">
        <v>131</v>
      </c>
      <c r="E17" s="222">
        <v>4</v>
      </c>
      <c r="F17" s="223">
        <v>0</v>
      </c>
      <c r="G17" s="224">
        <f aca="true" t="shared" si="0" ref="G17:G46">ROUND(E17*F17,2)</f>
        <v>0</v>
      </c>
      <c r="H17" s="223"/>
      <c r="I17" s="224">
        <f aca="true" t="shared" si="1" ref="I17:I46">ROUND(E17*H17,2)</f>
        <v>0</v>
      </c>
      <c r="J17" s="223"/>
      <c r="K17" s="224">
        <f aca="true" t="shared" si="2" ref="K17:K46">ROUND(E17*J17,2)</f>
        <v>0</v>
      </c>
      <c r="L17" s="224">
        <v>21</v>
      </c>
      <c r="M17" s="224">
        <f aca="true" t="shared" si="3" ref="M17:M46">G17*(1+L17/100)</f>
        <v>0</v>
      </c>
      <c r="N17" s="224">
        <v>0.00135</v>
      </c>
      <c r="O17" s="224">
        <f aca="true" t="shared" si="4" ref="O17:O46">ROUND(E17*N17,2)</f>
        <v>0.01</v>
      </c>
      <c r="P17" s="201">
        <v>0</v>
      </c>
      <c r="Q17" s="201">
        <f aca="true" t="shared" si="5" ref="Q17:Q46">ROUND(E17*P17,2)</f>
        <v>0</v>
      </c>
      <c r="R17" s="201"/>
      <c r="S17" s="201"/>
      <c r="T17" s="202">
        <v>0.8415</v>
      </c>
      <c r="U17" s="201">
        <f aca="true" t="shared" si="6" ref="U17:U46">ROUND(E17*T17,2)</f>
        <v>3.37</v>
      </c>
      <c r="V17" s="203"/>
      <c r="W17" s="203"/>
      <c r="X17" s="203"/>
      <c r="Y17" s="203"/>
      <c r="Z17" s="203"/>
      <c r="AA17" s="203"/>
      <c r="AB17" s="203"/>
      <c r="AC17" s="203"/>
      <c r="AD17" s="203"/>
      <c r="AE17" s="203" t="s">
        <v>878</v>
      </c>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row>
    <row r="18" spans="1:60" ht="15" outlineLevel="1">
      <c r="A18" s="218">
        <v>8</v>
      </c>
      <c r="B18" s="219" t="s">
        <v>891</v>
      </c>
      <c r="C18" s="220" t="s">
        <v>892</v>
      </c>
      <c r="D18" s="221" t="s">
        <v>131</v>
      </c>
      <c r="E18" s="222">
        <v>13</v>
      </c>
      <c r="F18" s="223">
        <v>0</v>
      </c>
      <c r="G18" s="224">
        <f t="shared" si="0"/>
        <v>0</v>
      </c>
      <c r="H18" s="223"/>
      <c r="I18" s="224">
        <f t="shared" si="1"/>
        <v>0</v>
      </c>
      <c r="J18" s="223"/>
      <c r="K18" s="224">
        <f t="shared" si="2"/>
        <v>0</v>
      </c>
      <c r="L18" s="224">
        <v>21</v>
      </c>
      <c r="M18" s="224">
        <f t="shared" si="3"/>
        <v>0</v>
      </c>
      <c r="N18" s="224">
        <v>0.00215</v>
      </c>
      <c r="O18" s="224">
        <f t="shared" si="4"/>
        <v>0.03</v>
      </c>
      <c r="P18" s="201">
        <v>0</v>
      </c>
      <c r="Q18" s="201">
        <f t="shared" si="5"/>
        <v>0</v>
      </c>
      <c r="R18" s="201"/>
      <c r="S18" s="201"/>
      <c r="T18" s="202">
        <v>0.7973</v>
      </c>
      <c r="U18" s="201">
        <f t="shared" si="6"/>
        <v>10.36</v>
      </c>
      <c r="V18" s="203"/>
      <c r="W18" s="203"/>
      <c r="X18" s="203"/>
      <c r="Y18" s="203"/>
      <c r="Z18" s="203"/>
      <c r="AA18" s="203"/>
      <c r="AB18" s="203"/>
      <c r="AC18" s="203"/>
      <c r="AD18" s="203"/>
      <c r="AE18" s="203" t="s">
        <v>878</v>
      </c>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row>
    <row r="19" spans="1:60" ht="15" outlineLevel="1">
      <c r="A19" s="218">
        <v>9</v>
      </c>
      <c r="B19" s="219" t="s">
        <v>893</v>
      </c>
      <c r="C19" s="220" t="s">
        <v>894</v>
      </c>
      <c r="D19" s="221" t="s">
        <v>107</v>
      </c>
      <c r="E19" s="222">
        <v>1</v>
      </c>
      <c r="F19" s="223">
        <v>0</v>
      </c>
      <c r="G19" s="224">
        <f t="shared" si="0"/>
        <v>0</v>
      </c>
      <c r="H19" s="223"/>
      <c r="I19" s="224">
        <f t="shared" si="1"/>
        <v>0</v>
      </c>
      <c r="J19" s="223"/>
      <c r="K19" s="224">
        <f t="shared" si="2"/>
        <v>0</v>
      </c>
      <c r="L19" s="224">
        <v>21</v>
      </c>
      <c r="M19" s="224">
        <f t="shared" si="3"/>
        <v>0</v>
      </c>
      <c r="N19" s="224">
        <v>0.00045</v>
      </c>
      <c r="O19" s="224">
        <f t="shared" si="4"/>
        <v>0</v>
      </c>
      <c r="P19" s="201">
        <v>0</v>
      </c>
      <c r="Q19" s="201">
        <f t="shared" si="5"/>
        <v>0</v>
      </c>
      <c r="R19" s="201"/>
      <c r="S19" s="201"/>
      <c r="T19" s="202">
        <v>0.25</v>
      </c>
      <c r="U19" s="201">
        <f t="shared" si="6"/>
        <v>0.25</v>
      </c>
      <c r="V19" s="203"/>
      <c r="W19" s="203"/>
      <c r="X19" s="203"/>
      <c r="Y19" s="203"/>
      <c r="Z19" s="203"/>
      <c r="AA19" s="203"/>
      <c r="AB19" s="203"/>
      <c r="AC19" s="203"/>
      <c r="AD19" s="203"/>
      <c r="AE19" s="203" t="s">
        <v>878</v>
      </c>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row>
    <row r="20" spans="1:60" ht="15" outlineLevel="1">
      <c r="A20" s="218">
        <v>10</v>
      </c>
      <c r="B20" s="219" t="s">
        <v>895</v>
      </c>
      <c r="C20" s="220" t="s">
        <v>896</v>
      </c>
      <c r="D20" s="221" t="s">
        <v>107</v>
      </c>
      <c r="E20" s="222">
        <v>3</v>
      </c>
      <c r="F20" s="223">
        <v>0</v>
      </c>
      <c r="G20" s="224">
        <f t="shared" si="0"/>
        <v>0</v>
      </c>
      <c r="H20" s="223"/>
      <c r="I20" s="224">
        <f t="shared" si="1"/>
        <v>0</v>
      </c>
      <c r="J20" s="223"/>
      <c r="K20" s="224">
        <f t="shared" si="2"/>
        <v>0</v>
      </c>
      <c r="L20" s="224">
        <v>21</v>
      </c>
      <c r="M20" s="224">
        <f t="shared" si="3"/>
        <v>0</v>
      </c>
      <c r="N20" s="224">
        <v>0.00055</v>
      </c>
      <c r="O20" s="224">
        <f t="shared" si="4"/>
        <v>0</v>
      </c>
      <c r="P20" s="201">
        <v>0</v>
      </c>
      <c r="Q20" s="201">
        <f t="shared" si="5"/>
        <v>0</v>
      </c>
      <c r="R20" s="201"/>
      <c r="S20" s="201"/>
      <c r="T20" s="202">
        <v>0.3667</v>
      </c>
      <c r="U20" s="201">
        <f t="shared" si="6"/>
        <v>1.1</v>
      </c>
      <c r="V20" s="203"/>
      <c r="W20" s="203"/>
      <c r="X20" s="203"/>
      <c r="Y20" s="203"/>
      <c r="Z20" s="203"/>
      <c r="AA20" s="203"/>
      <c r="AB20" s="203"/>
      <c r="AC20" s="203"/>
      <c r="AD20" s="203"/>
      <c r="AE20" s="203" t="s">
        <v>878</v>
      </c>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row>
    <row r="21" spans="1:60" ht="15" outlineLevel="1">
      <c r="A21" s="218">
        <v>11</v>
      </c>
      <c r="B21" s="219" t="s">
        <v>897</v>
      </c>
      <c r="C21" s="220" t="s">
        <v>898</v>
      </c>
      <c r="D21" s="221" t="s">
        <v>131</v>
      </c>
      <c r="E21" s="222">
        <v>4.5</v>
      </c>
      <c r="F21" s="223">
        <v>0</v>
      </c>
      <c r="G21" s="224">
        <f t="shared" si="0"/>
        <v>0</v>
      </c>
      <c r="H21" s="223"/>
      <c r="I21" s="224">
        <f t="shared" si="1"/>
        <v>0</v>
      </c>
      <c r="J21" s="223"/>
      <c r="K21" s="224">
        <f t="shared" si="2"/>
        <v>0</v>
      </c>
      <c r="L21" s="224">
        <v>21</v>
      </c>
      <c r="M21" s="224">
        <f t="shared" si="3"/>
        <v>0</v>
      </c>
      <c r="N21" s="224">
        <v>0.00049</v>
      </c>
      <c r="O21" s="224">
        <f t="shared" si="4"/>
        <v>0</v>
      </c>
      <c r="P21" s="201">
        <v>0</v>
      </c>
      <c r="Q21" s="201">
        <f t="shared" si="5"/>
        <v>0</v>
      </c>
      <c r="R21" s="201"/>
      <c r="S21" s="201"/>
      <c r="T21" s="202">
        <v>0.225</v>
      </c>
      <c r="U21" s="201">
        <f t="shared" si="6"/>
        <v>1.01</v>
      </c>
      <c r="V21" s="203"/>
      <c r="W21" s="203"/>
      <c r="X21" s="203"/>
      <c r="Y21" s="203"/>
      <c r="Z21" s="203"/>
      <c r="AA21" s="203"/>
      <c r="AB21" s="203"/>
      <c r="AC21" s="203"/>
      <c r="AD21" s="203"/>
      <c r="AE21" s="203" t="s">
        <v>878</v>
      </c>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row>
    <row r="22" spans="1:60" ht="15" outlineLevel="1">
      <c r="A22" s="218">
        <v>12</v>
      </c>
      <c r="B22" s="219" t="s">
        <v>899</v>
      </c>
      <c r="C22" s="220" t="s">
        <v>900</v>
      </c>
      <c r="D22" s="221" t="s">
        <v>131</v>
      </c>
      <c r="E22" s="222">
        <v>2.5</v>
      </c>
      <c r="F22" s="223">
        <v>0</v>
      </c>
      <c r="G22" s="224">
        <f t="shared" si="0"/>
        <v>0</v>
      </c>
      <c r="H22" s="223"/>
      <c r="I22" s="224">
        <f t="shared" si="1"/>
        <v>0</v>
      </c>
      <c r="J22" s="223"/>
      <c r="K22" s="224">
        <f t="shared" si="2"/>
        <v>0</v>
      </c>
      <c r="L22" s="224">
        <v>21</v>
      </c>
      <c r="M22" s="224">
        <f t="shared" si="3"/>
        <v>0</v>
      </c>
      <c r="N22" s="224">
        <v>0.00059</v>
      </c>
      <c r="O22" s="224">
        <f t="shared" si="4"/>
        <v>0</v>
      </c>
      <c r="P22" s="201">
        <v>0</v>
      </c>
      <c r="Q22" s="201">
        <f t="shared" si="5"/>
        <v>0</v>
      </c>
      <c r="R22" s="201"/>
      <c r="S22" s="201"/>
      <c r="T22" s="202">
        <v>0.4283</v>
      </c>
      <c r="U22" s="201">
        <f t="shared" si="6"/>
        <v>1.07</v>
      </c>
      <c r="V22" s="203"/>
      <c r="W22" s="203"/>
      <c r="X22" s="203"/>
      <c r="Y22" s="203"/>
      <c r="Z22" s="203"/>
      <c r="AA22" s="203"/>
      <c r="AB22" s="203"/>
      <c r="AC22" s="203"/>
      <c r="AD22" s="203"/>
      <c r="AE22" s="203" t="s">
        <v>878</v>
      </c>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row>
    <row r="23" spans="1:60" ht="15" outlineLevel="1">
      <c r="A23" s="218">
        <v>13</v>
      </c>
      <c r="B23" s="219" t="s">
        <v>901</v>
      </c>
      <c r="C23" s="220" t="s">
        <v>902</v>
      </c>
      <c r="D23" s="221" t="s">
        <v>131</v>
      </c>
      <c r="E23" s="222">
        <v>6</v>
      </c>
      <c r="F23" s="223">
        <v>0</v>
      </c>
      <c r="G23" s="224">
        <f t="shared" si="0"/>
        <v>0</v>
      </c>
      <c r="H23" s="223"/>
      <c r="I23" s="224">
        <f t="shared" si="1"/>
        <v>0</v>
      </c>
      <c r="J23" s="223"/>
      <c r="K23" s="224">
        <f t="shared" si="2"/>
        <v>0</v>
      </c>
      <c r="L23" s="224">
        <v>21</v>
      </c>
      <c r="M23" s="224">
        <f t="shared" si="3"/>
        <v>0</v>
      </c>
      <c r="N23" s="224">
        <v>0.00202</v>
      </c>
      <c r="O23" s="224">
        <f t="shared" si="4"/>
        <v>0.01</v>
      </c>
      <c r="P23" s="201">
        <v>0</v>
      </c>
      <c r="Q23" s="201">
        <f t="shared" si="5"/>
        <v>0</v>
      </c>
      <c r="R23" s="201"/>
      <c r="S23" s="201"/>
      <c r="T23" s="202">
        <v>1.1733</v>
      </c>
      <c r="U23" s="201">
        <f t="shared" si="6"/>
        <v>7.04</v>
      </c>
      <c r="V23" s="203"/>
      <c r="W23" s="203"/>
      <c r="X23" s="203"/>
      <c r="Y23" s="203"/>
      <c r="Z23" s="203"/>
      <c r="AA23" s="203"/>
      <c r="AB23" s="203"/>
      <c r="AC23" s="203"/>
      <c r="AD23" s="203"/>
      <c r="AE23" s="203" t="s">
        <v>878</v>
      </c>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row>
    <row r="24" spans="1:60" ht="15" outlineLevel="1">
      <c r="A24" s="218">
        <v>14</v>
      </c>
      <c r="B24" s="219" t="s">
        <v>903</v>
      </c>
      <c r="C24" s="220" t="s">
        <v>904</v>
      </c>
      <c r="D24" s="221" t="s">
        <v>131</v>
      </c>
      <c r="E24" s="222">
        <v>5</v>
      </c>
      <c r="F24" s="223">
        <v>0</v>
      </c>
      <c r="G24" s="224">
        <f t="shared" si="0"/>
        <v>0</v>
      </c>
      <c r="H24" s="223"/>
      <c r="I24" s="224">
        <f t="shared" si="1"/>
        <v>0</v>
      </c>
      <c r="J24" s="223"/>
      <c r="K24" s="224">
        <f t="shared" si="2"/>
        <v>0</v>
      </c>
      <c r="L24" s="224">
        <v>21</v>
      </c>
      <c r="M24" s="224">
        <f t="shared" si="3"/>
        <v>0</v>
      </c>
      <c r="N24" s="224">
        <v>0.00164</v>
      </c>
      <c r="O24" s="224">
        <f t="shared" si="4"/>
        <v>0.01</v>
      </c>
      <c r="P24" s="201">
        <v>0</v>
      </c>
      <c r="Q24" s="201">
        <f t="shared" si="5"/>
        <v>0</v>
      </c>
      <c r="R24" s="201"/>
      <c r="S24" s="201"/>
      <c r="T24" s="202">
        <v>0.5</v>
      </c>
      <c r="U24" s="201">
        <f t="shared" si="6"/>
        <v>2.5</v>
      </c>
      <c r="V24" s="203"/>
      <c r="W24" s="203"/>
      <c r="X24" s="203"/>
      <c r="Y24" s="203"/>
      <c r="Z24" s="203"/>
      <c r="AA24" s="203"/>
      <c r="AB24" s="203"/>
      <c r="AC24" s="203"/>
      <c r="AD24" s="203"/>
      <c r="AE24" s="203" t="s">
        <v>878</v>
      </c>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row>
    <row r="25" spans="1:60" ht="15" outlineLevel="1">
      <c r="A25" s="218">
        <v>15</v>
      </c>
      <c r="B25" s="219" t="s">
        <v>905</v>
      </c>
      <c r="C25" s="220" t="s">
        <v>906</v>
      </c>
      <c r="D25" s="221" t="s">
        <v>131</v>
      </c>
      <c r="E25" s="222">
        <v>10</v>
      </c>
      <c r="F25" s="223">
        <v>0</v>
      </c>
      <c r="G25" s="224">
        <f t="shared" si="0"/>
        <v>0</v>
      </c>
      <c r="H25" s="223"/>
      <c r="I25" s="224">
        <f t="shared" si="1"/>
        <v>0</v>
      </c>
      <c r="J25" s="223"/>
      <c r="K25" s="224">
        <f t="shared" si="2"/>
        <v>0</v>
      </c>
      <c r="L25" s="224">
        <v>21</v>
      </c>
      <c r="M25" s="224">
        <f t="shared" si="3"/>
        <v>0</v>
      </c>
      <c r="N25" s="224">
        <v>0.00215</v>
      </c>
      <c r="O25" s="224">
        <f t="shared" si="4"/>
        <v>0.02</v>
      </c>
      <c r="P25" s="201">
        <v>0</v>
      </c>
      <c r="Q25" s="201">
        <f t="shared" si="5"/>
        <v>0</v>
      </c>
      <c r="R25" s="201"/>
      <c r="S25" s="201"/>
      <c r="T25" s="202">
        <v>0.52083</v>
      </c>
      <c r="U25" s="201">
        <f t="shared" si="6"/>
        <v>5.21</v>
      </c>
      <c r="V25" s="203"/>
      <c r="W25" s="203"/>
      <c r="X25" s="203"/>
      <c r="Y25" s="203"/>
      <c r="Z25" s="203"/>
      <c r="AA25" s="203"/>
      <c r="AB25" s="203"/>
      <c r="AC25" s="203"/>
      <c r="AD25" s="203"/>
      <c r="AE25" s="203" t="s">
        <v>878</v>
      </c>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row>
    <row r="26" spans="1:60" ht="15" outlineLevel="1">
      <c r="A26" s="218">
        <v>16</v>
      </c>
      <c r="B26" s="219" t="s">
        <v>907</v>
      </c>
      <c r="C26" s="220" t="s">
        <v>908</v>
      </c>
      <c r="D26" s="221" t="s">
        <v>131</v>
      </c>
      <c r="E26" s="222">
        <v>2</v>
      </c>
      <c r="F26" s="223">
        <v>0</v>
      </c>
      <c r="G26" s="224">
        <f t="shared" si="0"/>
        <v>0</v>
      </c>
      <c r="H26" s="223"/>
      <c r="I26" s="224">
        <f t="shared" si="1"/>
        <v>0</v>
      </c>
      <c r="J26" s="223"/>
      <c r="K26" s="224">
        <f t="shared" si="2"/>
        <v>0</v>
      </c>
      <c r="L26" s="224">
        <v>21</v>
      </c>
      <c r="M26" s="224">
        <f t="shared" si="3"/>
        <v>0</v>
      </c>
      <c r="N26" s="224">
        <v>0.00279</v>
      </c>
      <c r="O26" s="224">
        <f t="shared" si="4"/>
        <v>0.01</v>
      </c>
      <c r="P26" s="201">
        <v>0</v>
      </c>
      <c r="Q26" s="201">
        <f t="shared" si="5"/>
        <v>0</v>
      </c>
      <c r="R26" s="201"/>
      <c r="S26" s="201"/>
      <c r="T26" s="202">
        <v>0.55</v>
      </c>
      <c r="U26" s="201">
        <f t="shared" si="6"/>
        <v>1.1</v>
      </c>
      <c r="V26" s="203"/>
      <c r="W26" s="203"/>
      <c r="X26" s="203"/>
      <c r="Y26" s="203"/>
      <c r="Z26" s="203"/>
      <c r="AA26" s="203"/>
      <c r="AB26" s="203"/>
      <c r="AC26" s="203"/>
      <c r="AD26" s="203"/>
      <c r="AE26" s="203" t="s">
        <v>878</v>
      </c>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row>
    <row r="27" spans="1:60" ht="15" outlineLevel="1">
      <c r="A27" s="218">
        <v>17</v>
      </c>
      <c r="B27" s="219" t="s">
        <v>909</v>
      </c>
      <c r="C27" s="220" t="s">
        <v>910</v>
      </c>
      <c r="D27" s="221" t="s">
        <v>131</v>
      </c>
      <c r="E27" s="222">
        <v>7</v>
      </c>
      <c r="F27" s="223">
        <v>0</v>
      </c>
      <c r="G27" s="224">
        <f t="shared" si="0"/>
        <v>0</v>
      </c>
      <c r="H27" s="223"/>
      <c r="I27" s="224">
        <f t="shared" si="1"/>
        <v>0</v>
      </c>
      <c r="J27" s="223"/>
      <c r="K27" s="224">
        <f t="shared" si="2"/>
        <v>0</v>
      </c>
      <c r="L27" s="224">
        <v>21</v>
      </c>
      <c r="M27" s="224">
        <f t="shared" si="3"/>
        <v>0</v>
      </c>
      <c r="N27" s="224">
        <v>0.00396</v>
      </c>
      <c r="O27" s="224">
        <f t="shared" si="4"/>
        <v>0.03</v>
      </c>
      <c r="P27" s="201">
        <v>0</v>
      </c>
      <c r="Q27" s="201">
        <f t="shared" si="5"/>
        <v>0</v>
      </c>
      <c r="R27" s="201"/>
      <c r="S27" s="201"/>
      <c r="T27" s="202">
        <v>0.6</v>
      </c>
      <c r="U27" s="201">
        <f t="shared" si="6"/>
        <v>4.2</v>
      </c>
      <c r="V27" s="203"/>
      <c r="W27" s="203"/>
      <c r="X27" s="203"/>
      <c r="Y27" s="203"/>
      <c r="Z27" s="203"/>
      <c r="AA27" s="203"/>
      <c r="AB27" s="203"/>
      <c r="AC27" s="203"/>
      <c r="AD27" s="203"/>
      <c r="AE27" s="203" t="s">
        <v>878</v>
      </c>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row>
    <row r="28" spans="1:60" ht="15" outlineLevel="1">
      <c r="A28" s="218">
        <v>18</v>
      </c>
      <c r="B28" s="219"/>
      <c r="C28" s="220" t="s">
        <v>911</v>
      </c>
      <c r="D28" s="221" t="s">
        <v>912</v>
      </c>
      <c r="E28" s="222">
        <v>3</v>
      </c>
      <c r="F28" s="223">
        <v>0</v>
      </c>
      <c r="G28" s="224">
        <f t="shared" si="0"/>
        <v>0</v>
      </c>
      <c r="H28" s="223"/>
      <c r="I28" s="224">
        <f t="shared" si="1"/>
        <v>0</v>
      </c>
      <c r="J28" s="223"/>
      <c r="K28" s="224">
        <f t="shared" si="2"/>
        <v>0</v>
      </c>
      <c r="L28" s="224"/>
      <c r="M28" s="224"/>
      <c r="N28" s="224">
        <v>0.00396</v>
      </c>
      <c r="O28" s="224">
        <f t="shared" si="4"/>
        <v>0.01</v>
      </c>
      <c r="P28" s="201"/>
      <c r="Q28" s="201"/>
      <c r="R28" s="201"/>
      <c r="S28" s="201"/>
      <c r="T28" s="202"/>
      <c r="U28" s="201"/>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row>
    <row r="29" spans="1:60" ht="15" outlineLevel="1">
      <c r="A29" s="218">
        <v>19</v>
      </c>
      <c r="B29" s="219"/>
      <c r="C29" s="220" t="s">
        <v>913</v>
      </c>
      <c r="D29" s="221" t="s">
        <v>912</v>
      </c>
      <c r="E29" s="222">
        <v>1</v>
      </c>
      <c r="F29" s="223">
        <v>0</v>
      </c>
      <c r="G29" s="224">
        <f t="shared" si="0"/>
        <v>0</v>
      </c>
      <c r="H29" s="223"/>
      <c r="I29" s="224">
        <f t="shared" si="1"/>
        <v>0</v>
      </c>
      <c r="J29" s="223"/>
      <c r="K29" s="224">
        <f t="shared" si="2"/>
        <v>0</v>
      </c>
      <c r="L29" s="224"/>
      <c r="M29" s="224"/>
      <c r="N29" s="224">
        <v>0.00396</v>
      </c>
      <c r="O29" s="224">
        <f t="shared" si="4"/>
        <v>0</v>
      </c>
      <c r="P29" s="201"/>
      <c r="Q29" s="201"/>
      <c r="R29" s="201"/>
      <c r="S29" s="201"/>
      <c r="T29" s="202"/>
      <c r="U29" s="201"/>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row>
    <row r="30" spans="1:60" ht="15" outlineLevel="1">
      <c r="A30" s="218">
        <v>20</v>
      </c>
      <c r="B30" s="219" t="s">
        <v>914</v>
      </c>
      <c r="C30" s="220" t="s">
        <v>915</v>
      </c>
      <c r="D30" s="221" t="s">
        <v>107</v>
      </c>
      <c r="E30" s="222">
        <v>3</v>
      </c>
      <c r="F30" s="223">
        <v>0</v>
      </c>
      <c r="G30" s="224">
        <f t="shared" si="0"/>
        <v>0</v>
      </c>
      <c r="H30" s="223"/>
      <c r="I30" s="224">
        <f t="shared" si="1"/>
        <v>0</v>
      </c>
      <c r="J30" s="223"/>
      <c r="K30" s="224">
        <f t="shared" si="2"/>
        <v>0</v>
      </c>
      <c r="L30" s="224">
        <v>21</v>
      </c>
      <c r="M30" s="224">
        <f t="shared" si="3"/>
        <v>0</v>
      </c>
      <c r="N30" s="224">
        <v>0</v>
      </c>
      <c r="O30" s="224">
        <f t="shared" si="4"/>
        <v>0</v>
      </c>
      <c r="P30" s="201">
        <v>0</v>
      </c>
      <c r="Q30" s="201">
        <f t="shared" si="5"/>
        <v>0</v>
      </c>
      <c r="R30" s="201"/>
      <c r="S30" s="201"/>
      <c r="T30" s="202">
        <v>0.157</v>
      </c>
      <c r="U30" s="201">
        <f t="shared" si="6"/>
        <v>0.47</v>
      </c>
      <c r="V30" s="203"/>
      <c r="W30" s="203"/>
      <c r="X30" s="203"/>
      <c r="Y30" s="203"/>
      <c r="Z30" s="203"/>
      <c r="AA30" s="203"/>
      <c r="AB30" s="203"/>
      <c r="AC30" s="203"/>
      <c r="AD30" s="203"/>
      <c r="AE30" s="203" t="s">
        <v>878</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row>
    <row r="31" spans="1:60" ht="15" outlineLevel="1">
      <c r="A31" s="218">
        <v>21</v>
      </c>
      <c r="B31" s="219" t="s">
        <v>916</v>
      </c>
      <c r="C31" s="220" t="s">
        <v>917</v>
      </c>
      <c r="D31" s="221" t="s">
        <v>107</v>
      </c>
      <c r="E31" s="222">
        <v>1</v>
      </c>
      <c r="F31" s="223">
        <v>0</v>
      </c>
      <c r="G31" s="224">
        <f t="shared" si="0"/>
        <v>0</v>
      </c>
      <c r="H31" s="223"/>
      <c r="I31" s="224">
        <f t="shared" si="1"/>
        <v>0</v>
      </c>
      <c r="J31" s="223"/>
      <c r="K31" s="224">
        <f t="shared" si="2"/>
        <v>0</v>
      </c>
      <c r="L31" s="224">
        <v>21</v>
      </c>
      <c r="M31" s="224">
        <f t="shared" si="3"/>
        <v>0</v>
      </c>
      <c r="N31" s="224">
        <v>0</v>
      </c>
      <c r="O31" s="224">
        <f t="shared" si="4"/>
        <v>0</v>
      </c>
      <c r="P31" s="201">
        <v>0</v>
      </c>
      <c r="Q31" s="201">
        <f t="shared" si="5"/>
        <v>0</v>
      </c>
      <c r="R31" s="201"/>
      <c r="S31" s="201"/>
      <c r="T31" s="202">
        <v>0.174</v>
      </c>
      <c r="U31" s="201">
        <f t="shared" si="6"/>
        <v>0.17</v>
      </c>
      <c r="V31" s="203"/>
      <c r="W31" s="203"/>
      <c r="X31" s="203"/>
      <c r="Y31" s="203"/>
      <c r="Z31" s="203"/>
      <c r="AA31" s="203"/>
      <c r="AB31" s="203"/>
      <c r="AC31" s="203"/>
      <c r="AD31" s="203"/>
      <c r="AE31" s="203" t="s">
        <v>878</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row>
    <row r="32" spans="1:60" ht="15" outlineLevel="1">
      <c r="A32" s="218">
        <v>22</v>
      </c>
      <c r="B32" s="219" t="s">
        <v>918</v>
      </c>
      <c r="C32" s="220" t="s">
        <v>919</v>
      </c>
      <c r="D32" s="221" t="s">
        <v>107</v>
      </c>
      <c r="E32" s="222">
        <v>5</v>
      </c>
      <c r="F32" s="223">
        <v>0</v>
      </c>
      <c r="G32" s="224">
        <f t="shared" si="0"/>
        <v>0</v>
      </c>
      <c r="H32" s="223"/>
      <c r="I32" s="224">
        <f t="shared" si="1"/>
        <v>0</v>
      </c>
      <c r="J32" s="223"/>
      <c r="K32" s="224">
        <f t="shared" si="2"/>
        <v>0</v>
      </c>
      <c r="L32" s="224">
        <v>21</v>
      </c>
      <c r="M32" s="224">
        <f t="shared" si="3"/>
        <v>0</v>
      </c>
      <c r="N32" s="224">
        <v>0</v>
      </c>
      <c r="O32" s="224">
        <f t="shared" si="4"/>
        <v>0</v>
      </c>
      <c r="P32" s="201">
        <v>0</v>
      </c>
      <c r="Q32" s="201">
        <f t="shared" si="5"/>
        <v>0</v>
      </c>
      <c r="R32" s="201"/>
      <c r="S32" s="201"/>
      <c r="T32" s="202">
        <v>0.259</v>
      </c>
      <c r="U32" s="201">
        <f t="shared" si="6"/>
        <v>1.3</v>
      </c>
      <c r="V32" s="203"/>
      <c r="W32" s="203"/>
      <c r="X32" s="203"/>
      <c r="Y32" s="203"/>
      <c r="Z32" s="203"/>
      <c r="AA32" s="203"/>
      <c r="AB32" s="203"/>
      <c r="AC32" s="203"/>
      <c r="AD32" s="203"/>
      <c r="AE32" s="203" t="s">
        <v>878</v>
      </c>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row>
    <row r="33" spans="1:60" ht="15" outlineLevel="1">
      <c r="A33" s="218">
        <v>23</v>
      </c>
      <c r="B33" s="219" t="s">
        <v>920</v>
      </c>
      <c r="C33" s="220" t="s">
        <v>921</v>
      </c>
      <c r="D33" s="221" t="s">
        <v>107</v>
      </c>
      <c r="E33" s="222">
        <v>1</v>
      </c>
      <c r="F33" s="223">
        <v>0</v>
      </c>
      <c r="G33" s="224">
        <f t="shared" si="0"/>
        <v>0</v>
      </c>
      <c r="H33" s="223"/>
      <c r="I33" s="224">
        <f t="shared" si="1"/>
        <v>0</v>
      </c>
      <c r="J33" s="223"/>
      <c r="K33" s="224">
        <f t="shared" si="2"/>
        <v>0</v>
      </c>
      <c r="L33" s="224">
        <v>21</v>
      </c>
      <c r="M33" s="224">
        <f t="shared" si="3"/>
        <v>0</v>
      </c>
      <c r="N33" s="224">
        <v>0</v>
      </c>
      <c r="O33" s="224">
        <f t="shared" si="4"/>
        <v>0</v>
      </c>
      <c r="P33" s="201">
        <v>0</v>
      </c>
      <c r="Q33" s="201">
        <f t="shared" si="5"/>
        <v>0</v>
      </c>
      <c r="R33" s="201"/>
      <c r="S33" s="201"/>
      <c r="T33" s="202">
        <v>0</v>
      </c>
      <c r="U33" s="201">
        <f t="shared" si="6"/>
        <v>0</v>
      </c>
      <c r="V33" s="203"/>
      <c r="W33" s="203"/>
      <c r="X33" s="203"/>
      <c r="Y33" s="203"/>
      <c r="Z33" s="203"/>
      <c r="AA33" s="203"/>
      <c r="AB33" s="203"/>
      <c r="AC33" s="203"/>
      <c r="AD33" s="203"/>
      <c r="AE33" s="203" t="s">
        <v>878</v>
      </c>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row>
    <row r="34" spans="1:60" ht="15" outlineLevel="1">
      <c r="A34" s="218">
        <v>24</v>
      </c>
      <c r="B34" s="219" t="s">
        <v>922</v>
      </c>
      <c r="C34" s="220" t="s">
        <v>923</v>
      </c>
      <c r="D34" s="221" t="s">
        <v>131</v>
      </c>
      <c r="E34" s="222">
        <v>15</v>
      </c>
      <c r="F34" s="223">
        <v>0</v>
      </c>
      <c r="G34" s="224">
        <f t="shared" si="0"/>
        <v>0</v>
      </c>
      <c r="H34" s="223"/>
      <c r="I34" s="224">
        <f t="shared" si="1"/>
        <v>0</v>
      </c>
      <c r="J34" s="223"/>
      <c r="K34" s="224">
        <f t="shared" si="2"/>
        <v>0</v>
      </c>
      <c r="L34" s="224">
        <v>21</v>
      </c>
      <c r="M34" s="224">
        <f t="shared" si="3"/>
        <v>0</v>
      </c>
      <c r="N34" s="224">
        <v>0</v>
      </c>
      <c r="O34" s="224">
        <f t="shared" si="4"/>
        <v>0</v>
      </c>
      <c r="P34" s="201">
        <v>0</v>
      </c>
      <c r="Q34" s="201">
        <f t="shared" si="5"/>
        <v>0</v>
      </c>
      <c r="R34" s="201"/>
      <c r="S34" s="201"/>
      <c r="T34" s="202">
        <v>0.048</v>
      </c>
      <c r="U34" s="201">
        <f t="shared" si="6"/>
        <v>0.72</v>
      </c>
      <c r="V34" s="203"/>
      <c r="W34" s="203"/>
      <c r="X34" s="203"/>
      <c r="Y34" s="203"/>
      <c r="Z34" s="203"/>
      <c r="AA34" s="203"/>
      <c r="AB34" s="203"/>
      <c r="AC34" s="203"/>
      <c r="AD34" s="203"/>
      <c r="AE34" s="203" t="s">
        <v>878</v>
      </c>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row>
    <row r="35" spans="1:60" ht="15" outlineLevel="1">
      <c r="A35" s="218">
        <v>25</v>
      </c>
      <c r="B35" s="219" t="s">
        <v>924</v>
      </c>
      <c r="C35" s="220" t="s">
        <v>925</v>
      </c>
      <c r="D35" s="221" t="s">
        <v>131</v>
      </c>
      <c r="E35" s="222">
        <v>9</v>
      </c>
      <c r="F35" s="223">
        <v>0</v>
      </c>
      <c r="G35" s="224">
        <f t="shared" si="0"/>
        <v>0</v>
      </c>
      <c r="H35" s="223"/>
      <c r="I35" s="224">
        <f t="shared" si="1"/>
        <v>0</v>
      </c>
      <c r="J35" s="223"/>
      <c r="K35" s="224">
        <f t="shared" si="2"/>
        <v>0</v>
      </c>
      <c r="L35" s="224">
        <v>21</v>
      </c>
      <c r="M35" s="224">
        <f t="shared" si="3"/>
        <v>0</v>
      </c>
      <c r="N35" s="224">
        <v>0</v>
      </c>
      <c r="O35" s="224">
        <f t="shared" si="4"/>
        <v>0</v>
      </c>
      <c r="P35" s="201">
        <v>0</v>
      </c>
      <c r="Q35" s="201">
        <f t="shared" si="5"/>
        <v>0</v>
      </c>
      <c r="R35" s="201"/>
      <c r="S35" s="201"/>
      <c r="T35" s="202">
        <v>0.059</v>
      </c>
      <c r="U35" s="201">
        <f t="shared" si="6"/>
        <v>0.53</v>
      </c>
      <c r="V35" s="203"/>
      <c r="W35" s="203"/>
      <c r="X35" s="203"/>
      <c r="Y35" s="203"/>
      <c r="Z35" s="203"/>
      <c r="AA35" s="203"/>
      <c r="AB35" s="203"/>
      <c r="AC35" s="203"/>
      <c r="AD35" s="203"/>
      <c r="AE35" s="203" t="s">
        <v>878</v>
      </c>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row>
    <row r="36" spans="1:60" ht="15" outlineLevel="1">
      <c r="A36" s="218">
        <v>26</v>
      </c>
      <c r="B36" s="219" t="s">
        <v>926</v>
      </c>
      <c r="C36" s="220" t="s">
        <v>927</v>
      </c>
      <c r="D36" s="221" t="s">
        <v>131</v>
      </c>
      <c r="E36" s="222">
        <v>30</v>
      </c>
      <c r="F36" s="223">
        <v>0</v>
      </c>
      <c r="G36" s="224">
        <f t="shared" si="0"/>
        <v>0</v>
      </c>
      <c r="H36" s="223"/>
      <c r="I36" s="224">
        <f t="shared" si="1"/>
        <v>0</v>
      </c>
      <c r="J36" s="223"/>
      <c r="K36" s="224">
        <f t="shared" si="2"/>
        <v>0</v>
      </c>
      <c r="L36" s="224">
        <v>21</v>
      </c>
      <c r="M36" s="224">
        <f t="shared" si="3"/>
        <v>0</v>
      </c>
      <c r="N36" s="224">
        <v>0</v>
      </c>
      <c r="O36" s="224">
        <f t="shared" si="4"/>
        <v>0</v>
      </c>
      <c r="P36" s="201">
        <v>0</v>
      </c>
      <c r="Q36" s="201">
        <f t="shared" si="5"/>
        <v>0</v>
      </c>
      <c r="R36" s="201"/>
      <c r="S36" s="201"/>
      <c r="T36" s="202">
        <v>0.059</v>
      </c>
      <c r="U36" s="201">
        <f t="shared" si="6"/>
        <v>1.77</v>
      </c>
      <c r="V36" s="203"/>
      <c r="W36" s="203"/>
      <c r="X36" s="203"/>
      <c r="Y36" s="203"/>
      <c r="Z36" s="203"/>
      <c r="AA36" s="203"/>
      <c r="AB36" s="203"/>
      <c r="AC36" s="203"/>
      <c r="AD36" s="203"/>
      <c r="AE36" s="203" t="s">
        <v>878</v>
      </c>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row>
    <row r="37" spans="1:60" ht="15" outlineLevel="1">
      <c r="A37" s="218">
        <v>27</v>
      </c>
      <c r="B37" s="219" t="s">
        <v>928</v>
      </c>
      <c r="C37" s="220" t="s">
        <v>929</v>
      </c>
      <c r="D37" s="221" t="s">
        <v>113</v>
      </c>
      <c r="E37" s="222">
        <v>0.116</v>
      </c>
      <c r="F37" s="223">
        <v>0</v>
      </c>
      <c r="G37" s="224">
        <f t="shared" si="0"/>
        <v>0</v>
      </c>
      <c r="H37" s="223"/>
      <c r="I37" s="224">
        <f t="shared" si="1"/>
        <v>0</v>
      </c>
      <c r="J37" s="223"/>
      <c r="K37" s="224">
        <f t="shared" si="2"/>
        <v>0</v>
      </c>
      <c r="L37" s="224">
        <v>21</v>
      </c>
      <c r="M37" s="224">
        <f t="shared" si="3"/>
        <v>0</v>
      </c>
      <c r="N37" s="224">
        <v>0</v>
      </c>
      <c r="O37" s="224">
        <f t="shared" si="4"/>
        <v>0</v>
      </c>
      <c r="P37" s="201">
        <v>0</v>
      </c>
      <c r="Q37" s="201">
        <f t="shared" si="5"/>
        <v>0</v>
      </c>
      <c r="R37" s="201"/>
      <c r="S37" s="201"/>
      <c r="T37" s="202">
        <v>1.575</v>
      </c>
      <c r="U37" s="201">
        <f t="shared" si="6"/>
        <v>0.18</v>
      </c>
      <c r="V37" s="203"/>
      <c r="W37" s="203"/>
      <c r="X37" s="203"/>
      <c r="Y37" s="203"/>
      <c r="Z37" s="203"/>
      <c r="AA37" s="203"/>
      <c r="AB37" s="203"/>
      <c r="AC37" s="203"/>
      <c r="AD37" s="203"/>
      <c r="AE37" s="203" t="s">
        <v>878</v>
      </c>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row>
    <row r="38" spans="1:60" ht="15" outlineLevel="1">
      <c r="A38" s="218">
        <v>28</v>
      </c>
      <c r="B38" s="219" t="s">
        <v>930</v>
      </c>
      <c r="C38" s="220" t="s">
        <v>931</v>
      </c>
      <c r="D38" s="221" t="s">
        <v>131</v>
      </c>
      <c r="E38" s="222">
        <v>13</v>
      </c>
      <c r="F38" s="223">
        <v>0</v>
      </c>
      <c r="G38" s="224">
        <f t="shared" si="0"/>
        <v>0</v>
      </c>
      <c r="H38" s="223"/>
      <c r="I38" s="224">
        <f t="shared" si="1"/>
        <v>0</v>
      </c>
      <c r="J38" s="223"/>
      <c r="K38" s="224">
        <f t="shared" si="2"/>
        <v>0</v>
      </c>
      <c r="L38" s="224">
        <v>21</v>
      </c>
      <c r="M38" s="224">
        <f t="shared" si="3"/>
        <v>0</v>
      </c>
      <c r="N38" s="224">
        <v>0</v>
      </c>
      <c r="O38" s="224">
        <f t="shared" si="4"/>
        <v>0</v>
      </c>
      <c r="P38" s="201">
        <v>0.00982</v>
      </c>
      <c r="Q38" s="201">
        <f t="shared" si="5"/>
        <v>0.13</v>
      </c>
      <c r="R38" s="201"/>
      <c r="S38" s="201"/>
      <c r="T38" s="202">
        <v>0.266</v>
      </c>
      <c r="U38" s="201">
        <f t="shared" si="6"/>
        <v>3.46</v>
      </c>
      <c r="V38" s="203"/>
      <c r="W38" s="203"/>
      <c r="X38" s="203"/>
      <c r="Y38" s="203"/>
      <c r="Z38" s="203"/>
      <c r="AA38" s="203"/>
      <c r="AB38" s="203"/>
      <c r="AC38" s="203"/>
      <c r="AD38" s="203"/>
      <c r="AE38" s="203" t="s">
        <v>878</v>
      </c>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row>
    <row r="39" spans="1:60" ht="15" outlineLevel="1">
      <c r="A39" s="218">
        <v>29</v>
      </c>
      <c r="B39" s="219" t="s">
        <v>932</v>
      </c>
      <c r="C39" s="220" t="s">
        <v>933</v>
      </c>
      <c r="D39" s="221" t="s">
        <v>131</v>
      </c>
      <c r="E39" s="222">
        <v>11</v>
      </c>
      <c r="F39" s="223">
        <v>0</v>
      </c>
      <c r="G39" s="224">
        <f t="shared" si="0"/>
        <v>0</v>
      </c>
      <c r="H39" s="223"/>
      <c r="I39" s="224">
        <f t="shared" si="1"/>
        <v>0</v>
      </c>
      <c r="J39" s="223"/>
      <c r="K39" s="224">
        <f t="shared" si="2"/>
        <v>0</v>
      </c>
      <c r="L39" s="224">
        <v>21</v>
      </c>
      <c r="M39" s="224">
        <f t="shared" si="3"/>
        <v>0</v>
      </c>
      <c r="N39" s="224">
        <v>0</v>
      </c>
      <c r="O39" s="224">
        <f t="shared" si="4"/>
        <v>0</v>
      </c>
      <c r="P39" s="201">
        <v>0.0267</v>
      </c>
      <c r="Q39" s="201">
        <f t="shared" si="5"/>
        <v>0.29</v>
      </c>
      <c r="R39" s="201"/>
      <c r="S39" s="201"/>
      <c r="T39" s="202">
        <v>0.293</v>
      </c>
      <c r="U39" s="201">
        <f t="shared" si="6"/>
        <v>3.22</v>
      </c>
      <c r="V39" s="203"/>
      <c r="W39" s="203"/>
      <c r="X39" s="203"/>
      <c r="Y39" s="203"/>
      <c r="Z39" s="203"/>
      <c r="AA39" s="203"/>
      <c r="AB39" s="203"/>
      <c r="AC39" s="203"/>
      <c r="AD39" s="203"/>
      <c r="AE39" s="203" t="s">
        <v>878</v>
      </c>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row>
    <row r="40" spans="1:60" ht="15" outlineLevel="1">
      <c r="A40" s="218">
        <v>30</v>
      </c>
      <c r="B40" s="219" t="s">
        <v>934</v>
      </c>
      <c r="C40" s="220" t="s">
        <v>935</v>
      </c>
      <c r="D40" s="221" t="s">
        <v>131</v>
      </c>
      <c r="E40" s="222">
        <v>19</v>
      </c>
      <c r="F40" s="223">
        <v>0</v>
      </c>
      <c r="G40" s="224">
        <f t="shared" si="0"/>
        <v>0</v>
      </c>
      <c r="H40" s="223"/>
      <c r="I40" s="224">
        <f t="shared" si="1"/>
        <v>0</v>
      </c>
      <c r="J40" s="223"/>
      <c r="K40" s="224">
        <f t="shared" si="2"/>
        <v>0</v>
      </c>
      <c r="L40" s="224">
        <v>21</v>
      </c>
      <c r="M40" s="224">
        <f t="shared" si="3"/>
        <v>0</v>
      </c>
      <c r="N40" s="224">
        <v>0</v>
      </c>
      <c r="O40" s="224">
        <f t="shared" si="4"/>
        <v>0</v>
      </c>
      <c r="P40" s="201">
        <v>0.01492</v>
      </c>
      <c r="Q40" s="201">
        <f t="shared" si="5"/>
        <v>0.28</v>
      </c>
      <c r="R40" s="201"/>
      <c r="S40" s="201"/>
      <c r="T40" s="202">
        <v>0.413</v>
      </c>
      <c r="U40" s="201">
        <f t="shared" si="6"/>
        <v>7.85</v>
      </c>
      <c r="V40" s="203"/>
      <c r="W40" s="203"/>
      <c r="X40" s="203"/>
      <c r="Y40" s="203"/>
      <c r="Z40" s="203"/>
      <c r="AA40" s="203"/>
      <c r="AB40" s="203"/>
      <c r="AC40" s="203"/>
      <c r="AD40" s="203"/>
      <c r="AE40" s="203" t="s">
        <v>878</v>
      </c>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row>
    <row r="41" spans="1:60" ht="15" outlineLevel="1">
      <c r="A41" s="218">
        <v>31</v>
      </c>
      <c r="B41" s="219" t="s">
        <v>936</v>
      </c>
      <c r="C41" s="220" t="s">
        <v>937</v>
      </c>
      <c r="D41" s="221" t="s">
        <v>131</v>
      </c>
      <c r="E41" s="222">
        <v>3</v>
      </c>
      <c r="F41" s="223">
        <v>0</v>
      </c>
      <c r="G41" s="224">
        <f t="shared" si="0"/>
        <v>0</v>
      </c>
      <c r="H41" s="223"/>
      <c r="I41" s="224">
        <f t="shared" si="1"/>
        <v>0</v>
      </c>
      <c r="J41" s="223"/>
      <c r="K41" s="224">
        <f t="shared" si="2"/>
        <v>0</v>
      </c>
      <c r="L41" s="224">
        <v>21</v>
      </c>
      <c r="M41" s="224">
        <f t="shared" si="3"/>
        <v>0</v>
      </c>
      <c r="N41" s="224">
        <v>0</v>
      </c>
      <c r="O41" s="224">
        <f t="shared" si="4"/>
        <v>0</v>
      </c>
      <c r="P41" s="201">
        <v>0.03065</v>
      </c>
      <c r="Q41" s="201">
        <f t="shared" si="5"/>
        <v>0.09</v>
      </c>
      <c r="R41" s="201"/>
      <c r="S41" s="201"/>
      <c r="T41" s="202">
        <v>0.576</v>
      </c>
      <c r="U41" s="201">
        <f t="shared" si="6"/>
        <v>1.73</v>
      </c>
      <c r="V41" s="203"/>
      <c r="W41" s="203"/>
      <c r="X41" s="203"/>
      <c r="Y41" s="203"/>
      <c r="Z41" s="203"/>
      <c r="AA41" s="203"/>
      <c r="AB41" s="203"/>
      <c r="AC41" s="203"/>
      <c r="AD41" s="203"/>
      <c r="AE41" s="203" t="s">
        <v>878</v>
      </c>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row>
    <row r="42" spans="1:60" ht="15" outlineLevel="1">
      <c r="A42" s="218">
        <v>32</v>
      </c>
      <c r="B42" s="219" t="s">
        <v>938</v>
      </c>
      <c r="C42" s="220" t="s">
        <v>939</v>
      </c>
      <c r="D42" s="221" t="s">
        <v>131</v>
      </c>
      <c r="E42" s="222">
        <v>5</v>
      </c>
      <c r="F42" s="223">
        <v>0</v>
      </c>
      <c r="G42" s="224">
        <f t="shared" si="0"/>
        <v>0</v>
      </c>
      <c r="H42" s="223"/>
      <c r="I42" s="224">
        <f t="shared" si="1"/>
        <v>0</v>
      </c>
      <c r="J42" s="223"/>
      <c r="K42" s="224">
        <f t="shared" si="2"/>
        <v>0</v>
      </c>
      <c r="L42" s="224">
        <v>21</v>
      </c>
      <c r="M42" s="224">
        <f t="shared" si="3"/>
        <v>0</v>
      </c>
      <c r="N42" s="224">
        <v>0</v>
      </c>
      <c r="O42" s="224">
        <f t="shared" si="4"/>
        <v>0</v>
      </c>
      <c r="P42" s="201">
        <v>0.0021</v>
      </c>
      <c r="Q42" s="201">
        <f t="shared" si="5"/>
        <v>0.01</v>
      </c>
      <c r="R42" s="201"/>
      <c r="S42" s="201"/>
      <c r="T42" s="202">
        <v>0.031</v>
      </c>
      <c r="U42" s="201">
        <f t="shared" si="6"/>
        <v>0.16</v>
      </c>
      <c r="V42" s="203"/>
      <c r="W42" s="203"/>
      <c r="X42" s="203"/>
      <c r="Y42" s="203"/>
      <c r="Z42" s="203"/>
      <c r="AA42" s="203"/>
      <c r="AB42" s="203"/>
      <c r="AC42" s="203"/>
      <c r="AD42" s="203"/>
      <c r="AE42" s="203" t="s">
        <v>878</v>
      </c>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row>
    <row r="43" spans="1:60" ht="15" outlineLevel="1">
      <c r="A43" s="218">
        <v>33</v>
      </c>
      <c r="B43" s="219" t="s">
        <v>940</v>
      </c>
      <c r="C43" s="220" t="s">
        <v>941</v>
      </c>
      <c r="D43" s="221" t="s">
        <v>131</v>
      </c>
      <c r="E43" s="222">
        <v>5</v>
      </c>
      <c r="F43" s="223">
        <v>0</v>
      </c>
      <c r="G43" s="224">
        <f t="shared" si="0"/>
        <v>0</v>
      </c>
      <c r="H43" s="223"/>
      <c r="I43" s="224">
        <f t="shared" si="1"/>
        <v>0</v>
      </c>
      <c r="J43" s="223"/>
      <c r="K43" s="224">
        <f t="shared" si="2"/>
        <v>0</v>
      </c>
      <c r="L43" s="224">
        <v>21</v>
      </c>
      <c r="M43" s="224">
        <f t="shared" si="3"/>
        <v>0</v>
      </c>
      <c r="N43" s="224">
        <v>0</v>
      </c>
      <c r="O43" s="224">
        <f t="shared" si="4"/>
        <v>0</v>
      </c>
      <c r="P43" s="201">
        <v>0.00198</v>
      </c>
      <c r="Q43" s="201">
        <f t="shared" si="5"/>
        <v>0.01</v>
      </c>
      <c r="R43" s="201"/>
      <c r="S43" s="201"/>
      <c r="T43" s="202">
        <v>0.083</v>
      </c>
      <c r="U43" s="201">
        <f t="shared" si="6"/>
        <v>0.42</v>
      </c>
      <c r="V43" s="203"/>
      <c r="W43" s="203"/>
      <c r="X43" s="203"/>
      <c r="Y43" s="203"/>
      <c r="Z43" s="203"/>
      <c r="AA43" s="203"/>
      <c r="AB43" s="203"/>
      <c r="AC43" s="203"/>
      <c r="AD43" s="203"/>
      <c r="AE43" s="203" t="s">
        <v>878</v>
      </c>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row>
    <row r="44" spans="1:60" ht="15" outlineLevel="1">
      <c r="A44" s="218">
        <v>34</v>
      </c>
      <c r="B44" s="219" t="s">
        <v>942</v>
      </c>
      <c r="C44" s="220" t="s">
        <v>943</v>
      </c>
      <c r="D44" s="221" t="s">
        <v>113</v>
      </c>
      <c r="E44" s="222">
        <v>0.817</v>
      </c>
      <c r="F44" s="223">
        <v>0</v>
      </c>
      <c r="G44" s="224">
        <f t="shared" si="0"/>
        <v>0</v>
      </c>
      <c r="H44" s="223"/>
      <c r="I44" s="224">
        <f t="shared" si="1"/>
        <v>0</v>
      </c>
      <c r="J44" s="223"/>
      <c r="K44" s="224">
        <f t="shared" si="2"/>
        <v>0</v>
      </c>
      <c r="L44" s="224">
        <v>21</v>
      </c>
      <c r="M44" s="224">
        <f t="shared" si="3"/>
        <v>0</v>
      </c>
      <c r="N44" s="224">
        <v>0</v>
      </c>
      <c r="O44" s="224">
        <f t="shared" si="4"/>
        <v>0</v>
      </c>
      <c r="P44" s="201">
        <v>0</v>
      </c>
      <c r="Q44" s="201">
        <f t="shared" si="5"/>
        <v>0</v>
      </c>
      <c r="R44" s="201"/>
      <c r="S44" s="201"/>
      <c r="T44" s="202">
        <v>4.93</v>
      </c>
      <c r="U44" s="201">
        <f t="shared" si="6"/>
        <v>4.03</v>
      </c>
      <c r="V44" s="203"/>
      <c r="W44" s="203"/>
      <c r="X44" s="203"/>
      <c r="Y44" s="203"/>
      <c r="Z44" s="203"/>
      <c r="AA44" s="203"/>
      <c r="AB44" s="203"/>
      <c r="AC44" s="203"/>
      <c r="AD44" s="203"/>
      <c r="AE44" s="203" t="s">
        <v>878</v>
      </c>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row>
    <row r="45" spans="1:60" ht="15" outlineLevel="1">
      <c r="A45" s="218">
        <v>35</v>
      </c>
      <c r="B45" s="219" t="s">
        <v>944</v>
      </c>
      <c r="C45" s="220" t="s">
        <v>945</v>
      </c>
      <c r="D45" s="221" t="s">
        <v>107</v>
      </c>
      <c r="E45" s="222">
        <v>1</v>
      </c>
      <c r="F45" s="223">
        <v>0</v>
      </c>
      <c r="G45" s="224">
        <f t="shared" si="0"/>
        <v>0</v>
      </c>
      <c r="H45" s="223"/>
      <c r="I45" s="224">
        <f t="shared" si="1"/>
        <v>0</v>
      </c>
      <c r="J45" s="223"/>
      <c r="K45" s="224">
        <f t="shared" si="2"/>
        <v>0</v>
      </c>
      <c r="L45" s="224">
        <v>21</v>
      </c>
      <c r="M45" s="224">
        <f t="shared" si="3"/>
        <v>0</v>
      </c>
      <c r="N45" s="224">
        <v>0.00209</v>
      </c>
      <c r="O45" s="224">
        <f t="shared" si="4"/>
        <v>0</v>
      </c>
      <c r="P45" s="201">
        <v>0</v>
      </c>
      <c r="Q45" s="201">
        <f t="shared" si="5"/>
        <v>0</v>
      </c>
      <c r="R45" s="201"/>
      <c r="S45" s="201"/>
      <c r="T45" s="202">
        <v>1.744</v>
      </c>
      <c r="U45" s="201">
        <f t="shared" si="6"/>
        <v>1.74</v>
      </c>
      <c r="V45" s="203"/>
      <c r="W45" s="203"/>
      <c r="X45" s="203"/>
      <c r="Y45" s="203"/>
      <c r="Z45" s="203"/>
      <c r="AA45" s="203"/>
      <c r="AB45" s="203"/>
      <c r="AC45" s="203"/>
      <c r="AD45" s="203"/>
      <c r="AE45" s="203" t="s">
        <v>878</v>
      </c>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row>
    <row r="46" spans="1:60" ht="15" outlineLevel="1">
      <c r="A46" s="218">
        <v>36</v>
      </c>
      <c r="B46" s="219" t="s">
        <v>946</v>
      </c>
      <c r="C46" s="220" t="s">
        <v>947</v>
      </c>
      <c r="D46" s="221" t="s">
        <v>107</v>
      </c>
      <c r="E46" s="222">
        <v>11</v>
      </c>
      <c r="F46" s="223">
        <v>0</v>
      </c>
      <c r="G46" s="224">
        <f t="shared" si="0"/>
        <v>0</v>
      </c>
      <c r="H46" s="223"/>
      <c r="I46" s="224">
        <f t="shared" si="1"/>
        <v>0</v>
      </c>
      <c r="J46" s="223"/>
      <c r="K46" s="224">
        <f t="shared" si="2"/>
        <v>0</v>
      </c>
      <c r="L46" s="224">
        <v>21</v>
      </c>
      <c r="M46" s="224">
        <f t="shared" si="3"/>
        <v>0</v>
      </c>
      <c r="N46" s="224">
        <v>0</v>
      </c>
      <c r="O46" s="224">
        <f t="shared" si="4"/>
        <v>0</v>
      </c>
      <c r="P46" s="201">
        <v>0</v>
      </c>
      <c r="Q46" s="201">
        <f t="shared" si="5"/>
        <v>0</v>
      </c>
      <c r="R46" s="201"/>
      <c r="S46" s="201"/>
      <c r="T46" s="202">
        <v>0.879</v>
      </c>
      <c r="U46" s="201">
        <f t="shared" si="6"/>
        <v>9.67</v>
      </c>
      <c r="V46" s="203"/>
      <c r="W46" s="203"/>
      <c r="X46" s="203"/>
      <c r="Y46" s="203"/>
      <c r="Z46" s="203"/>
      <c r="AA46" s="203"/>
      <c r="AB46" s="203"/>
      <c r="AC46" s="203"/>
      <c r="AD46" s="203"/>
      <c r="AE46" s="203" t="s">
        <v>878</v>
      </c>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row>
    <row r="47" spans="1:31" ht="15">
      <c r="A47" s="225" t="s">
        <v>874</v>
      </c>
      <c r="B47" s="226" t="s">
        <v>840</v>
      </c>
      <c r="C47" s="227" t="s">
        <v>841</v>
      </c>
      <c r="D47" s="228"/>
      <c r="E47" s="229"/>
      <c r="F47" s="230"/>
      <c r="G47" s="230">
        <f>SUMIF(AE48:AE81,"&lt;&gt;NOR",G48:G81)</f>
        <v>0</v>
      </c>
      <c r="H47" s="230"/>
      <c r="I47" s="230">
        <f>SUM(I48:I81)</f>
        <v>0</v>
      </c>
      <c r="J47" s="230"/>
      <c r="K47" s="230">
        <f>SUM(K48:K81)</f>
        <v>0</v>
      </c>
      <c r="L47" s="230"/>
      <c r="M47" s="230">
        <f>SUM(M48:M81)</f>
        <v>0</v>
      </c>
      <c r="N47" s="230"/>
      <c r="O47" s="230">
        <f>SUM(O48:O81)</f>
        <v>0.23</v>
      </c>
      <c r="P47" s="204"/>
      <c r="Q47" s="204">
        <f>SUM(Q48:Q81)</f>
        <v>0.33</v>
      </c>
      <c r="R47" s="204"/>
      <c r="S47" s="204"/>
      <c r="T47" s="205"/>
      <c r="U47" s="204">
        <f>SUM(U48:U81)</f>
        <v>107.89000000000001</v>
      </c>
      <c r="AE47" s="174" t="s">
        <v>875</v>
      </c>
    </row>
    <row r="48" spans="1:60" ht="15" outlineLevel="1">
      <c r="A48" s="218">
        <v>37</v>
      </c>
      <c r="B48" s="219" t="s">
        <v>948</v>
      </c>
      <c r="C48" s="220" t="s">
        <v>949</v>
      </c>
      <c r="D48" s="221" t="s">
        <v>131</v>
      </c>
      <c r="E48" s="222">
        <v>26</v>
      </c>
      <c r="F48" s="223">
        <v>0</v>
      </c>
      <c r="G48" s="224">
        <f aca="true" t="shared" si="7" ref="G48:G81">ROUND(E48*F48,2)</f>
        <v>0</v>
      </c>
      <c r="H48" s="223"/>
      <c r="I48" s="224">
        <f aca="true" t="shared" si="8" ref="I48:I81">ROUND(E48*H48,2)</f>
        <v>0</v>
      </c>
      <c r="J48" s="223"/>
      <c r="K48" s="224">
        <f aca="true" t="shared" si="9" ref="K48:K81">ROUND(E48*J48,2)</f>
        <v>0</v>
      </c>
      <c r="L48" s="224">
        <v>21</v>
      </c>
      <c r="M48" s="224">
        <f aca="true" t="shared" si="10" ref="M48:M81">G48*(1+L48/100)</f>
        <v>0</v>
      </c>
      <c r="N48" s="224">
        <v>0.00098</v>
      </c>
      <c r="O48" s="224">
        <f aca="true" t="shared" si="11" ref="O48:O81">ROUND(E48*N48,2)</f>
        <v>0.03</v>
      </c>
      <c r="P48" s="201">
        <v>0</v>
      </c>
      <c r="Q48" s="201">
        <f aca="true" t="shared" si="12" ref="Q48:Q81">ROUND(E48*P48,2)</f>
        <v>0</v>
      </c>
      <c r="R48" s="201"/>
      <c r="S48" s="201"/>
      <c r="T48" s="202">
        <v>0.34104</v>
      </c>
      <c r="U48" s="201">
        <f aca="true" t="shared" si="13" ref="U48:U81">ROUND(E48*T48,2)</f>
        <v>8.87</v>
      </c>
      <c r="V48" s="203"/>
      <c r="W48" s="203"/>
      <c r="X48" s="203"/>
      <c r="Y48" s="203"/>
      <c r="Z48" s="203"/>
      <c r="AA48" s="203"/>
      <c r="AB48" s="203"/>
      <c r="AC48" s="203"/>
      <c r="AD48" s="203"/>
      <c r="AE48" s="203" t="s">
        <v>878</v>
      </c>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row>
    <row r="49" spans="1:60" ht="15" outlineLevel="1">
      <c r="A49" s="218">
        <v>38</v>
      </c>
      <c r="B49" s="219" t="s">
        <v>950</v>
      </c>
      <c r="C49" s="220" t="s">
        <v>951</v>
      </c>
      <c r="D49" s="221" t="s">
        <v>131</v>
      </c>
      <c r="E49" s="222">
        <v>18</v>
      </c>
      <c r="F49" s="223">
        <v>0</v>
      </c>
      <c r="G49" s="224">
        <f t="shared" si="7"/>
        <v>0</v>
      </c>
      <c r="H49" s="223"/>
      <c r="I49" s="224">
        <f t="shared" si="8"/>
        <v>0</v>
      </c>
      <c r="J49" s="223"/>
      <c r="K49" s="224">
        <f t="shared" si="9"/>
        <v>0</v>
      </c>
      <c r="L49" s="224">
        <v>21</v>
      </c>
      <c r="M49" s="224">
        <f t="shared" si="10"/>
        <v>0</v>
      </c>
      <c r="N49" s="224">
        <v>0.00109</v>
      </c>
      <c r="O49" s="224">
        <f t="shared" si="11"/>
        <v>0.02</v>
      </c>
      <c r="P49" s="201">
        <v>0</v>
      </c>
      <c r="Q49" s="201">
        <f t="shared" si="12"/>
        <v>0</v>
      </c>
      <c r="R49" s="201"/>
      <c r="S49" s="201"/>
      <c r="T49" s="202">
        <v>0.34136</v>
      </c>
      <c r="U49" s="201">
        <f t="shared" si="13"/>
        <v>6.14</v>
      </c>
      <c r="V49" s="203"/>
      <c r="W49" s="203"/>
      <c r="X49" s="203"/>
      <c r="Y49" s="203"/>
      <c r="Z49" s="203"/>
      <c r="AA49" s="203"/>
      <c r="AB49" s="203"/>
      <c r="AC49" s="203"/>
      <c r="AD49" s="203"/>
      <c r="AE49" s="203" t="s">
        <v>878</v>
      </c>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row>
    <row r="50" spans="1:60" ht="15" outlineLevel="1">
      <c r="A50" s="218">
        <v>39</v>
      </c>
      <c r="B50" s="219" t="s">
        <v>952</v>
      </c>
      <c r="C50" s="220" t="s">
        <v>953</v>
      </c>
      <c r="D50" s="221" t="s">
        <v>131</v>
      </c>
      <c r="E50" s="222">
        <v>30</v>
      </c>
      <c r="F50" s="223">
        <v>0</v>
      </c>
      <c r="G50" s="224">
        <f t="shared" si="7"/>
        <v>0</v>
      </c>
      <c r="H50" s="223"/>
      <c r="I50" s="224">
        <f t="shared" si="8"/>
        <v>0</v>
      </c>
      <c r="J50" s="223"/>
      <c r="K50" s="224">
        <f t="shared" si="9"/>
        <v>0</v>
      </c>
      <c r="L50" s="224">
        <v>21</v>
      </c>
      <c r="M50" s="224">
        <f t="shared" si="10"/>
        <v>0</v>
      </c>
      <c r="N50" s="224">
        <v>0.00167</v>
      </c>
      <c r="O50" s="224">
        <f t="shared" si="11"/>
        <v>0.05</v>
      </c>
      <c r="P50" s="201">
        <v>0</v>
      </c>
      <c r="Q50" s="201">
        <f t="shared" si="12"/>
        <v>0</v>
      </c>
      <c r="R50" s="201"/>
      <c r="S50" s="201"/>
      <c r="T50" s="202">
        <v>0.36764</v>
      </c>
      <c r="U50" s="201">
        <f t="shared" si="13"/>
        <v>11.03</v>
      </c>
      <c r="V50" s="203"/>
      <c r="W50" s="203"/>
      <c r="X50" s="203"/>
      <c r="Y50" s="203"/>
      <c r="Z50" s="203"/>
      <c r="AA50" s="203"/>
      <c r="AB50" s="203"/>
      <c r="AC50" s="203"/>
      <c r="AD50" s="203"/>
      <c r="AE50" s="203" t="s">
        <v>878</v>
      </c>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row>
    <row r="51" spans="1:60" ht="15" outlineLevel="1">
      <c r="A51" s="218">
        <v>40</v>
      </c>
      <c r="B51" s="219" t="s">
        <v>954</v>
      </c>
      <c r="C51" s="220" t="s">
        <v>955</v>
      </c>
      <c r="D51" s="221" t="s">
        <v>131</v>
      </c>
      <c r="E51" s="222">
        <v>14</v>
      </c>
      <c r="F51" s="223">
        <v>0</v>
      </c>
      <c r="G51" s="224">
        <f t="shared" si="7"/>
        <v>0</v>
      </c>
      <c r="H51" s="223"/>
      <c r="I51" s="224">
        <f t="shared" si="8"/>
        <v>0</v>
      </c>
      <c r="J51" s="223"/>
      <c r="K51" s="224">
        <f t="shared" si="9"/>
        <v>0</v>
      </c>
      <c r="L51" s="224">
        <v>21</v>
      </c>
      <c r="M51" s="224">
        <f t="shared" si="10"/>
        <v>0</v>
      </c>
      <c r="N51" s="224">
        <v>0.00201</v>
      </c>
      <c r="O51" s="224">
        <f t="shared" si="11"/>
        <v>0.03</v>
      </c>
      <c r="P51" s="201">
        <v>0</v>
      </c>
      <c r="Q51" s="201">
        <f t="shared" si="12"/>
        <v>0</v>
      </c>
      <c r="R51" s="201"/>
      <c r="S51" s="201"/>
      <c r="T51" s="202">
        <v>0.3903</v>
      </c>
      <c r="U51" s="201">
        <f t="shared" si="13"/>
        <v>5.46</v>
      </c>
      <c r="V51" s="203"/>
      <c r="W51" s="203"/>
      <c r="X51" s="203"/>
      <c r="Y51" s="203"/>
      <c r="Z51" s="203"/>
      <c r="AA51" s="203"/>
      <c r="AB51" s="203"/>
      <c r="AC51" s="203"/>
      <c r="AD51" s="203"/>
      <c r="AE51" s="203" t="s">
        <v>878</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row>
    <row r="52" spans="1:60" ht="15" outlineLevel="1">
      <c r="A52" s="218">
        <v>41</v>
      </c>
      <c r="B52" s="219" t="s">
        <v>956</v>
      </c>
      <c r="C52" s="220" t="s">
        <v>957</v>
      </c>
      <c r="D52" s="221" t="s">
        <v>131</v>
      </c>
      <c r="E52" s="222">
        <v>38</v>
      </c>
      <c r="F52" s="223">
        <v>0</v>
      </c>
      <c r="G52" s="224">
        <f t="shared" si="7"/>
        <v>0</v>
      </c>
      <c r="H52" s="223"/>
      <c r="I52" s="224">
        <f t="shared" si="8"/>
        <v>0</v>
      </c>
      <c r="J52" s="223"/>
      <c r="K52" s="224">
        <f t="shared" si="9"/>
        <v>0</v>
      </c>
      <c r="L52" s="224">
        <v>21</v>
      </c>
      <c r="M52" s="224">
        <f t="shared" si="10"/>
        <v>0</v>
      </c>
      <c r="N52" s="224">
        <v>0.00234</v>
      </c>
      <c r="O52" s="224">
        <f t="shared" si="11"/>
        <v>0.09</v>
      </c>
      <c r="P52" s="201">
        <v>0</v>
      </c>
      <c r="Q52" s="201">
        <f t="shared" si="12"/>
        <v>0</v>
      </c>
      <c r="R52" s="201"/>
      <c r="S52" s="201"/>
      <c r="T52" s="202">
        <v>0.4504</v>
      </c>
      <c r="U52" s="201">
        <f t="shared" si="13"/>
        <v>17.12</v>
      </c>
      <c r="V52" s="203"/>
      <c r="W52" s="203"/>
      <c r="X52" s="203"/>
      <c r="Y52" s="203"/>
      <c r="Z52" s="203"/>
      <c r="AA52" s="203"/>
      <c r="AB52" s="203"/>
      <c r="AC52" s="203"/>
      <c r="AD52" s="203"/>
      <c r="AE52" s="203" t="s">
        <v>878</v>
      </c>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row>
    <row r="53" spans="1:60" ht="22.5" outlineLevel="1">
      <c r="A53" s="218">
        <v>42</v>
      </c>
      <c r="B53" s="219" t="s">
        <v>958</v>
      </c>
      <c r="C53" s="220" t="s">
        <v>959</v>
      </c>
      <c r="D53" s="221" t="s">
        <v>131</v>
      </c>
      <c r="E53" s="222">
        <v>20</v>
      </c>
      <c r="F53" s="223">
        <v>0</v>
      </c>
      <c r="G53" s="224">
        <f t="shared" si="7"/>
        <v>0</v>
      </c>
      <c r="H53" s="223"/>
      <c r="I53" s="224">
        <f t="shared" si="8"/>
        <v>0</v>
      </c>
      <c r="J53" s="223"/>
      <c r="K53" s="224">
        <f t="shared" si="9"/>
        <v>0</v>
      </c>
      <c r="L53" s="224">
        <v>21</v>
      </c>
      <c r="M53" s="224">
        <f t="shared" si="10"/>
        <v>0</v>
      </c>
      <c r="N53" s="224">
        <v>3E-05</v>
      </c>
      <c r="O53" s="224">
        <f t="shared" si="11"/>
        <v>0</v>
      </c>
      <c r="P53" s="201">
        <v>0</v>
      </c>
      <c r="Q53" s="201">
        <f t="shared" si="12"/>
        <v>0</v>
      </c>
      <c r="R53" s="201"/>
      <c r="S53" s="201"/>
      <c r="T53" s="202">
        <v>0.129</v>
      </c>
      <c r="U53" s="201">
        <f t="shared" si="13"/>
        <v>2.58</v>
      </c>
      <c r="V53" s="203"/>
      <c r="W53" s="203"/>
      <c r="X53" s="203"/>
      <c r="Y53" s="203"/>
      <c r="Z53" s="203"/>
      <c r="AA53" s="203"/>
      <c r="AB53" s="203"/>
      <c r="AC53" s="203"/>
      <c r="AD53" s="203"/>
      <c r="AE53" s="203" t="s">
        <v>878</v>
      </c>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row>
    <row r="54" spans="1:60" ht="22.5" outlineLevel="1">
      <c r="A54" s="218">
        <v>43</v>
      </c>
      <c r="B54" s="219" t="s">
        <v>960</v>
      </c>
      <c r="C54" s="220" t="s">
        <v>961</v>
      </c>
      <c r="D54" s="221" t="s">
        <v>131</v>
      </c>
      <c r="E54" s="222">
        <v>8</v>
      </c>
      <c r="F54" s="223">
        <v>0</v>
      </c>
      <c r="G54" s="224">
        <f t="shared" si="7"/>
        <v>0</v>
      </c>
      <c r="H54" s="223"/>
      <c r="I54" s="224">
        <f t="shared" si="8"/>
        <v>0</v>
      </c>
      <c r="J54" s="223"/>
      <c r="K54" s="224">
        <f t="shared" si="9"/>
        <v>0</v>
      </c>
      <c r="L54" s="224">
        <v>21</v>
      </c>
      <c r="M54" s="224">
        <f t="shared" si="10"/>
        <v>0</v>
      </c>
      <c r="N54" s="224">
        <v>4E-05</v>
      </c>
      <c r="O54" s="224">
        <f t="shared" si="11"/>
        <v>0</v>
      </c>
      <c r="P54" s="201">
        <v>0</v>
      </c>
      <c r="Q54" s="201">
        <f t="shared" si="12"/>
        <v>0</v>
      </c>
      <c r="R54" s="201"/>
      <c r="S54" s="201"/>
      <c r="T54" s="202">
        <v>0.129</v>
      </c>
      <c r="U54" s="201">
        <f t="shared" si="13"/>
        <v>1.03</v>
      </c>
      <c r="V54" s="203"/>
      <c r="W54" s="203"/>
      <c r="X54" s="203"/>
      <c r="Y54" s="203"/>
      <c r="Z54" s="203"/>
      <c r="AA54" s="203"/>
      <c r="AB54" s="203"/>
      <c r="AC54" s="203"/>
      <c r="AD54" s="203"/>
      <c r="AE54" s="203" t="s">
        <v>878</v>
      </c>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row>
    <row r="55" spans="1:60" ht="22.5" outlineLevel="1">
      <c r="A55" s="218">
        <v>44</v>
      </c>
      <c r="B55" s="219" t="s">
        <v>962</v>
      </c>
      <c r="C55" s="220" t="s">
        <v>963</v>
      </c>
      <c r="D55" s="221" t="s">
        <v>131</v>
      </c>
      <c r="E55" s="222">
        <v>8</v>
      </c>
      <c r="F55" s="223">
        <v>0</v>
      </c>
      <c r="G55" s="224">
        <f t="shared" si="7"/>
        <v>0</v>
      </c>
      <c r="H55" s="223"/>
      <c r="I55" s="224">
        <f t="shared" si="8"/>
        <v>0</v>
      </c>
      <c r="J55" s="223"/>
      <c r="K55" s="224">
        <f t="shared" si="9"/>
        <v>0</v>
      </c>
      <c r="L55" s="224">
        <v>21</v>
      </c>
      <c r="M55" s="224">
        <f t="shared" si="10"/>
        <v>0</v>
      </c>
      <c r="N55" s="224">
        <v>4E-05</v>
      </c>
      <c r="O55" s="224">
        <f t="shared" si="11"/>
        <v>0</v>
      </c>
      <c r="P55" s="201">
        <v>0</v>
      </c>
      <c r="Q55" s="201">
        <f t="shared" si="12"/>
        <v>0</v>
      </c>
      <c r="R55" s="201"/>
      <c r="S55" s="201"/>
      <c r="T55" s="202">
        <v>0.142</v>
      </c>
      <c r="U55" s="201">
        <f t="shared" si="13"/>
        <v>1.14</v>
      </c>
      <c r="V55" s="203"/>
      <c r="W55" s="203"/>
      <c r="X55" s="203"/>
      <c r="Y55" s="203"/>
      <c r="Z55" s="203"/>
      <c r="AA55" s="203"/>
      <c r="AB55" s="203"/>
      <c r="AC55" s="203"/>
      <c r="AD55" s="203"/>
      <c r="AE55" s="203" t="s">
        <v>878</v>
      </c>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row>
    <row r="56" spans="1:60" ht="22.5" outlineLevel="1">
      <c r="A56" s="218">
        <v>45</v>
      </c>
      <c r="B56" s="219" t="s">
        <v>964</v>
      </c>
      <c r="C56" s="220" t="s">
        <v>965</v>
      </c>
      <c r="D56" s="221" t="s">
        <v>131</v>
      </c>
      <c r="E56" s="222">
        <v>7</v>
      </c>
      <c r="F56" s="223">
        <v>0</v>
      </c>
      <c r="G56" s="224">
        <f t="shared" si="7"/>
        <v>0</v>
      </c>
      <c r="H56" s="223"/>
      <c r="I56" s="224">
        <f t="shared" si="8"/>
        <v>0</v>
      </c>
      <c r="J56" s="223"/>
      <c r="K56" s="224">
        <f t="shared" si="9"/>
        <v>0</v>
      </c>
      <c r="L56" s="224">
        <v>21</v>
      </c>
      <c r="M56" s="224">
        <f t="shared" si="10"/>
        <v>0</v>
      </c>
      <c r="N56" s="224">
        <v>8E-05</v>
      </c>
      <c r="O56" s="224">
        <f t="shared" si="11"/>
        <v>0</v>
      </c>
      <c r="P56" s="201">
        <v>0</v>
      </c>
      <c r="Q56" s="201">
        <f t="shared" si="12"/>
        <v>0</v>
      </c>
      <c r="R56" s="201"/>
      <c r="S56" s="201"/>
      <c r="T56" s="202">
        <v>0.157</v>
      </c>
      <c r="U56" s="201">
        <f t="shared" si="13"/>
        <v>1.1</v>
      </c>
      <c r="V56" s="203"/>
      <c r="W56" s="203"/>
      <c r="X56" s="203"/>
      <c r="Y56" s="203"/>
      <c r="Z56" s="203"/>
      <c r="AA56" s="203"/>
      <c r="AB56" s="203"/>
      <c r="AC56" s="203"/>
      <c r="AD56" s="203"/>
      <c r="AE56" s="203" t="s">
        <v>878</v>
      </c>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row>
    <row r="57" spans="1:60" ht="22.5" outlineLevel="1">
      <c r="A57" s="218">
        <v>46</v>
      </c>
      <c r="B57" s="219" t="s">
        <v>966</v>
      </c>
      <c r="C57" s="220" t="s">
        <v>967</v>
      </c>
      <c r="D57" s="221" t="s">
        <v>131</v>
      </c>
      <c r="E57" s="222">
        <v>19</v>
      </c>
      <c r="F57" s="223">
        <v>0</v>
      </c>
      <c r="G57" s="224">
        <f t="shared" si="7"/>
        <v>0</v>
      </c>
      <c r="H57" s="223"/>
      <c r="I57" s="224">
        <f t="shared" si="8"/>
        <v>0</v>
      </c>
      <c r="J57" s="223"/>
      <c r="K57" s="224">
        <f t="shared" si="9"/>
        <v>0</v>
      </c>
      <c r="L57" s="224">
        <v>21</v>
      </c>
      <c r="M57" s="224">
        <f t="shared" si="10"/>
        <v>0</v>
      </c>
      <c r="N57" s="224">
        <v>0.00011</v>
      </c>
      <c r="O57" s="224">
        <f t="shared" si="11"/>
        <v>0</v>
      </c>
      <c r="P57" s="201">
        <v>0</v>
      </c>
      <c r="Q57" s="201">
        <f t="shared" si="12"/>
        <v>0</v>
      </c>
      <c r="R57" s="201"/>
      <c r="S57" s="201"/>
      <c r="T57" s="202">
        <v>0.17</v>
      </c>
      <c r="U57" s="201">
        <f t="shared" si="13"/>
        <v>3.23</v>
      </c>
      <c r="V57" s="203"/>
      <c r="W57" s="203"/>
      <c r="X57" s="203"/>
      <c r="Y57" s="203"/>
      <c r="Z57" s="203"/>
      <c r="AA57" s="203"/>
      <c r="AB57" s="203"/>
      <c r="AC57" s="203"/>
      <c r="AD57" s="203"/>
      <c r="AE57" s="203" t="s">
        <v>878</v>
      </c>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row>
    <row r="58" spans="1:60" ht="22.5" outlineLevel="1">
      <c r="A58" s="218">
        <v>47</v>
      </c>
      <c r="B58" s="219" t="s">
        <v>968</v>
      </c>
      <c r="C58" s="220" t="s">
        <v>969</v>
      </c>
      <c r="D58" s="221" t="s">
        <v>131</v>
      </c>
      <c r="E58" s="222">
        <v>6</v>
      </c>
      <c r="F58" s="223">
        <v>0</v>
      </c>
      <c r="G58" s="224">
        <f t="shared" si="7"/>
        <v>0</v>
      </c>
      <c r="H58" s="223"/>
      <c r="I58" s="224">
        <f t="shared" si="8"/>
        <v>0</v>
      </c>
      <c r="J58" s="223"/>
      <c r="K58" s="224">
        <f t="shared" si="9"/>
        <v>0</v>
      </c>
      <c r="L58" s="224">
        <v>21</v>
      </c>
      <c r="M58" s="224">
        <f t="shared" si="10"/>
        <v>0</v>
      </c>
      <c r="N58" s="224">
        <v>3E-05</v>
      </c>
      <c r="O58" s="224">
        <f t="shared" si="11"/>
        <v>0</v>
      </c>
      <c r="P58" s="201">
        <v>0</v>
      </c>
      <c r="Q58" s="201">
        <f t="shared" si="12"/>
        <v>0</v>
      </c>
      <c r="R58" s="201"/>
      <c r="S58" s="201"/>
      <c r="T58" s="202">
        <v>0.129</v>
      </c>
      <c r="U58" s="201">
        <f t="shared" si="13"/>
        <v>0.77</v>
      </c>
      <c r="V58" s="203"/>
      <c r="W58" s="203"/>
      <c r="X58" s="203"/>
      <c r="Y58" s="203"/>
      <c r="Z58" s="203"/>
      <c r="AA58" s="203"/>
      <c r="AB58" s="203"/>
      <c r="AC58" s="203"/>
      <c r="AD58" s="203"/>
      <c r="AE58" s="203" t="s">
        <v>878</v>
      </c>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row>
    <row r="59" spans="1:60" ht="22.5" outlineLevel="1">
      <c r="A59" s="218">
        <v>48</v>
      </c>
      <c r="B59" s="219" t="s">
        <v>970</v>
      </c>
      <c r="C59" s="220" t="s">
        <v>971</v>
      </c>
      <c r="D59" s="221" t="s">
        <v>131</v>
      </c>
      <c r="E59" s="222">
        <v>10</v>
      </c>
      <c r="F59" s="223">
        <v>0</v>
      </c>
      <c r="G59" s="224">
        <f t="shared" si="7"/>
        <v>0</v>
      </c>
      <c r="H59" s="223"/>
      <c r="I59" s="224">
        <f t="shared" si="8"/>
        <v>0</v>
      </c>
      <c r="J59" s="223"/>
      <c r="K59" s="224">
        <f t="shared" si="9"/>
        <v>0</v>
      </c>
      <c r="L59" s="224">
        <v>21</v>
      </c>
      <c r="M59" s="224">
        <f t="shared" si="10"/>
        <v>0</v>
      </c>
      <c r="N59" s="224">
        <v>5E-05</v>
      </c>
      <c r="O59" s="224">
        <f t="shared" si="11"/>
        <v>0</v>
      </c>
      <c r="P59" s="201">
        <v>0</v>
      </c>
      <c r="Q59" s="201">
        <f t="shared" si="12"/>
        <v>0</v>
      </c>
      <c r="R59" s="201"/>
      <c r="S59" s="201"/>
      <c r="T59" s="202">
        <v>0.129</v>
      </c>
      <c r="U59" s="201">
        <f t="shared" si="13"/>
        <v>1.29</v>
      </c>
      <c r="V59" s="203"/>
      <c r="W59" s="203"/>
      <c r="X59" s="203"/>
      <c r="Y59" s="203"/>
      <c r="Z59" s="203"/>
      <c r="AA59" s="203"/>
      <c r="AB59" s="203"/>
      <c r="AC59" s="203"/>
      <c r="AD59" s="203"/>
      <c r="AE59" s="203" t="s">
        <v>878</v>
      </c>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row>
    <row r="60" spans="1:60" ht="22.5" outlineLevel="1">
      <c r="A60" s="218">
        <v>49</v>
      </c>
      <c r="B60" s="219" t="s">
        <v>972</v>
      </c>
      <c r="C60" s="220" t="s">
        <v>973</v>
      </c>
      <c r="D60" s="221" t="s">
        <v>131</v>
      </c>
      <c r="E60" s="222">
        <v>22</v>
      </c>
      <c r="F60" s="223">
        <v>0</v>
      </c>
      <c r="G60" s="224">
        <f t="shared" si="7"/>
        <v>0</v>
      </c>
      <c r="H60" s="223"/>
      <c r="I60" s="224">
        <f t="shared" si="8"/>
        <v>0</v>
      </c>
      <c r="J60" s="223"/>
      <c r="K60" s="224">
        <f t="shared" si="9"/>
        <v>0</v>
      </c>
      <c r="L60" s="224">
        <v>21</v>
      </c>
      <c r="M60" s="224">
        <f t="shared" si="10"/>
        <v>0</v>
      </c>
      <c r="N60" s="224">
        <v>7E-05</v>
      </c>
      <c r="O60" s="224">
        <f t="shared" si="11"/>
        <v>0</v>
      </c>
      <c r="P60" s="201">
        <v>0</v>
      </c>
      <c r="Q60" s="201">
        <f t="shared" si="12"/>
        <v>0</v>
      </c>
      <c r="R60" s="201"/>
      <c r="S60" s="201"/>
      <c r="T60" s="202">
        <v>0.142</v>
      </c>
      <c r="U60" s="201">
        <f t="shared" si="13"/>
        <v>3.12</v>
      </c>
      <c r="V60" s="203"/>
      <c r="W60" s="203"/>
      <c r="X60" s="203"/>
      <c r="Y60" s="203"/>
      <c r="Z60" s="203"/>
      <c r="AA60" s="203"/>
      <c r="AB60" s="203"/>
      <c r="AC60" s="203"/>
      <c r="AD60" s="203"/>
      <c r="AE60" s="203" t="s">
        <v>878</v>
      </c>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row>
    <row r="61" spans="1:60" ht="22.5" outlineLevel="1">
      <c r="A61" s="218">
        <v>50</v>
      </c>
      <c r="B61" s="219" t="s">
        <v>974</v>
      </c>
      <c r="C61" s="220" t="s">
        <v>975</v>
      </c>
      <c r="D61" s="221" t="s">
        <v>131</v>
      </c>
      <c r="E61" s="222">
        <v>19</v>
      </c>
      <c r="F61" s="223">
        <v>0</v>
      </c>
      <c r="G61" s="224">
        <f t="shared" si="7"/>
        <v>0</v>
      </c>
      <c r="H61" s="223"/>
      <c r="I61" s="224">
        <f t="shared" si="8"/>
        <v>0</v>
      </c>
      <c r="J61" s="223"/>
      <c r="K61" s="224">
        <f t="shared" si="9"/>
        <v>0</v>
      </c>
      <c r="L61" s="224">
        <v>21</v>
      </c>
      <c r="M61" s="224">
        <f t="shared" si="10"/>
        <v>0</v>
      </c>
      <c r="N61" s="224">
        <v>0.00014</v>
      </c>
      <c r="O61" s="224">
        <f t="shared" si="11"/>
        <v>0</v>
      </c>
      <c r="P61" s="201">
        <v>0</v>
      </c>
      <c r="Q61" s="201">
        <f t="shared" si="12"/>
        <v>0</v>
      </c>
      <c r="R61" s="201"/>
      <c r="S61" s="201"/>
      <c r="T61" s="202">
        <v>0.172</v>
      </c>
      <c r="U61" s="201">
        <f t="shared" si="13"/>
        <v>3.27</v>
      </c>
      <c r="V61" s="203"/>
      <c r="W61" s="203"/>
      <c r="X61" s="203"/>
      <c r="Y61" s="203"/>
      <c r="Z61" s="203"/>
      <c r="AA61" s="203"/>
      <c r="AB61" s="203"/>
      <c r="AC61" s="203"/>
      <c r="AD61" s="203"/>
      <c r="AE61" s="203" t="s">
        <v>878</v>
      </c>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row>
    <row r="62" spans="1:60" ht="15" outlineLevel="1">
      <c r="A62" s="218">
        <v>51</v>
      </c>
      <c r="B62" s="219" t="s">
        <v>976</v>
      </c>
      <c r="C62" s="220" t="s">
        <v>977</v>
      </c>
      <c r="D62" s="221" t="s">
        <v>107</v>
      </c>
      <c r="E62" s="222">
        <v>6</v>
      </c>
      <c r="F62" s="223">
        <v>0</v>
      </c>
      <c r="G62" s="224">
        <f t="shared" si="7"/>
        <v>0</v>
      </c>
      <c r="H62" s="223"/>
      <c r="I62" s="224">
        <f t="shared" si="8"/>
        <v>0</v>
      </c>
      <c r="J62" s="223"/>
      <c r="K62" s="224">
        <f t="shared" si="9"/>
        <v>0</v>
      </c>
      <c r="L62" s="224">
        <v>21</v>
      </c>
      <c r="M62" s="224">
        <f t="shared" si="10"/>
        <v>0</v>
      </c>
      <c r="N62" s="224">
        <v>0</v>
      </c>
      <c r="O62" s="224">
        <f t="shared" si="11"/>
        <v>0</v>
      </c>
      <c r="P62" s="201">
        <v>0</v>
      </c>
      <c r="Q62" s="201">
        <f t="shared" si="12"/>
        <v>0</v>
      </c>
      <c r="R62" s="201"/>
      <c r="S62" s="201"/>
      <c r="T62" s="202">
        <v>0.425</v>
      </c>
      <c r="U62" s="201">
        <f t="shared" si="13"/>
        <v>2.55</v>
      </c>
      <c r="V62" s="203"/>
      <c r="W62" s="203"/>
      <c r="X62" s="203"/>
      <c r="Y62" s="203"/>
      <c r="Z62" s="203"/>
      <c r="AA62" s="203"/>
      <c r="AB62" s="203"/>
      <c r="AC62" s="203"/>
      <c r="AD62" s="203"/>
      <c r="AE62" s="203" t="s">
        <v>878</v>
      </c>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row>
    <row r="63" spans="1:60" ht="15" outlineLevel="1">
      <c r="A63" s="218">
        <v>52</v>
      </c>
      <c r="B63" s="219" t="s">
        <v>978</v>
      </c>
      <c r="C63" s="220" t="s">
        <v>979</v>
      </c>
      <c r="D63" s="221" t="s">
        <v>980</v>
      </c>
      <c r="E63" s="222">
        <v>4</v>
      </c>
      <c r="F63" s="223">
        <v>0</v>
      </c>
      <c r="G63" s="224">
        <f t="shared" si="7"/>
        <v>0</v>
      </c>
      <c r="H63" s="223"/>
      <c r="I63" s="224">
        <f t="shared" si="8"/>
        <v>0</v>
      </c>
      <c r="J63" s="223"/>
      <c r="K63" s="224">
        <f t="shared" si="9"/>
        <v>0</v>
      </c>
      <c r="L63" s="224">
        <v>21</v>
      </c>
      <c r="M63" s="224">
        <f t="shared" si="10"/>
        <v>0</v>
      </c>
      <c r="N63" s="224">
        <v>0.00148</v>
      </c>
      <c r="O63" s="224">
        <f t="shared" si="11"/>
        <v>0.01</v>
      </c>
      <c r="P63" s="201">
        <v>0</v>
      </c>
      <c r="Q63" s="201">
        <f t="shared" si="12"/>
        <v>0</v>
      </c>
      <c r="R63" s="201"/>
      <c r="S63" s="201"/>
      <c r="T63" s="202">
        <v>0.54</v>
      </c>
      <c r="U63" s="201">
        <f t="shared" si="13"/>
        <v>2.16</v>
      </c>
      <c r="V63" s="203"/>
      <c r="W63" s="203"/>
      <c r="X63" s="203"/>
      <c r="Y63" s="203"/>
      <c r="Z63" s="203"/>
      <c r="AA63" s="203"/>
      <c r="AB63" s="203"/>
      <c r="AC63" s="203"/>
      <c r="AD63" s="203"/>
      <c r="AE63" s="203" t="s">
        <v>878</v>
      </c>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row>
    <row r="64" spans="1:60" ht="15" outlineLevel="1">
      <c r="A64" s="218">
        <v>53</v>
      </c>
      <c r="B64" s="219" t="s">
        <v>981</v>
      </c>
      <c r="C64" s="220" t="s">
        <v>982</v>
      </c>
      <c r="D64" s="221" t="s">
        <v>107</v>
      </c>
      <c r="E64" s="222">
        <v>3</v>
      </c>
      <c r="F64" s="223">
        <v>0</v>
      </c>
      <c r="G64" s="224">
        <f t="shared" si="7"/>
        <v>0</v>
      </c>
      <c r="H64" s="223"/>
      <c r="I64" s="224">
        <f t="shared" si="8"/>
        <v>0</v>
      </c>
      <c r="J64" s="223"/>
      <c r="K64" s="224">
        <f t="shared" si="9"/>
        <v>0</v>
      </c>
      <c r="L64" s="224">
        <v>21</v>
      </c>
      <c r="M64" s="224">
        <f t="shared" si="10"/>
        <v>0</v>
      </c>
      <c r="N64" s="224">
        <v>0.0002</v>
      </c>
      <c r="O64" s="224">
        <f t="shared" si="11"/>
        <v>0</v>
      </c>
      <c r="P64" s="201">
        <v>0</v>
      </c>
      <c r="Q64" s="201">
        <f t="shared" si="12"/>
        <v>0</v>
      </c>
      <c r="R64" s="201"/>
      <c r="S64" s="201"/>
      <c r="T64" s="202">
        <v>0.207</v>
      </c>
      <c r="U64" s="201">
        <f t="shared" si="13"/>
        <v>0.62</v>
      </c>
      <c r="V64" s="203"/>
      <c r="W64" s="203"/>
      <c r="X64" s="203"/>
      <c r="Y64" s="203"/>
      <c r="Z64" s="203"/>
      <c r="AA64" s="203"/>
      <c r="AB64" s="203"/>
      <c r="AC64" s="203"/>
      <c r="AD64" s="203"/>
      <c r="AE64" s="203" t="s">
        <v>878</v>
      </c>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row>
    <row r="65" spans="1:60" ht="15" outlineLevel="1">
      <c r="A65" s="218">
        <v>54</v>
      </c>
      <c r="B65" s="219" t="s">
        <v>983</v>
      </c>
      <c r="C65" s="220" t="s">
        <v>984</v>
      </c>
      <c r="D65" s="221" t="s">
        <v>107</v>
      </c>
      <c r="E65" s="222">
        <v>5</v>
      </c>
      <c r="F65" s="223">
        <v>0</v>
      </c>
      <c r="G65" s="224">
        <f t="shared" si="7"/>
        <v>0</v>
      </c>
      <c r="H65" s="223"/>
      <c r="I65" s="224">
        <f t="shared" si="8"/>
        <v>0</v>
      </c>
      <c r="J65" s="223"/>
      <c r="K65" s="224">
        <f t="shared" si="9"/>
        <v>0</v>
      </c>
      <c r="L65" s="224">
        <v>21</v>
      </c>
      <c r="M65" s="224">
        <f t="shared" si="10"/>
        <v>0</v>
      </c>
      <c r="N65" s="224">
        <v>0.00032</v>
      </c>
      <c r="O65" s="224">
        <f t="shared" si="11"/>
        <v>0</v>
      </c>
      <c r="P65" s="201">
        <v>0</v>
      </c>
      <c r="Q65" s="201">
        <f t="shared" si="12"/>
        <v>0</v>
      </c>
      <c r="R65" s="201"/>
      <c r="S65" s="201"/>
      <c r="T65" s="202">
        <v>0.227</v>
      </c>
      <c r="U65" s="201">
        <f t="shared" si="13"/>
        <v>1.14</v>
      </c>
      <c r="V65" s="203"/>
      <c r="W65" s="203"/>
      <c r="X65" s="203"/>
      <c r="Y65" s="203"/>
      <c r="Z65" s="203"/>
      <c r="AA65" s="203"/>
      <c r="AB65" s="203"/>
      <c r="AC65" s="203"/>
      <c r="AD65" s="203"/>
      <c r="AE65" s="203" t="s">
        <v>878</v>
      </c>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row>
    <row r="66" spans="1:60" ht="15" outlineLevel="1">
      <c r="A66" s="218">
        <v>55</v>
      </c>
      <c r="B66" s="219" t="s">
        <v>985</v>
      </c>
      <c r="C66" s="220" t="s">
        <v>986</v>
      </c>
      <c r="D66" s="221" t="s">
        <v>107</v>
      </c>
      <c r="E66" s="222">
        <v>2</v>
      </c>
      <c r="F66" s="223">
        <v>0</v>
      </c>
      <c r="G66" s="224">
        <f t="shared" si="7"/>
        <v>0</v>
      </c>
      <c r="H66" s="223"/>
      <c r="I66" s="224">
        <f t="shared" si="8"/>
        <v>0</v>
      </c>
      <c r="J66" s="223"/>
      <c r="K66" s="224">
        <f t="shared" si="9"/>
        <v>0</v>
      </c>
      <c r="L66" s="224">
        <v>21</v>
      </c>
      <c r="M66" s="224">
        <f t="shared" si="10"/>
        <v>0</v>
      </c>
      <c r="N66" s="224">
        <v>0.00077</v>
      </c>
      <c r="O66" s="224">
        <f t="shared" si="11"/>
        <v>0</v>
      </c>
      <c r="P66" s="201">
        <v>0</v>
      </c>
      <c r="Q66" s="201">
        <f t="shared" si="12"/>
        <v>0</v>
      </c>
      <c r="R66" s="201"/>
      <c r="S66" s="201"/>
      <c r="T66" s="202">
        <v>0.351</v>
      </c>
      <c r="U66" s="201">
        <f t="shared" si="13"/>
        <v>0.7</v>
      </c>
      <c r="V66" s="203"/>
      <c r="W66" s="203"/>
      <c r="X66" s="203"/>
      <c r="Y66" s="203"/>
      <c r="Z66" s="203"/>
      <c r="AA66" s="203"/>
      <c r="AB66" s="203"/>
      <c r="AC66" s="203"/>
      <c r="AD66" s="203"/>
      <c r="AE66" s="203" t="s">
        <v>878</v>
      </c>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row>
    <row r="67" spans="1:60" ht="15" outlineLevel="1">
      <c r="A67" s="218">
        <v>56</v>
      </c>
      <c r="B67" s="219" t="s">
        <v>987</v>
      </c>
      <c r="C67" s="220" t="s">
        <v>988</v>
      </c>
      <c r="D67" s="221" t="s">
        <v>107</v>
      </c>
      <c r="E67" s="222">
        <v>12</v>
      </c>
      <c r="F67" s="223">
        <v>0</v>
      </c>
      <c r="G67" s="224">
        <f t="shared" si="7"/>
        <v>0</v>
      </c>
      <c r="H67" s="223"/>
      <c r="I67" s="224">
        <f t="shared" si="8"/>
        <v>0</v>
      </c>
      <c r="J67" s="223"/>
      <c r="K67" s="224">
        <f t="shared" si="9"/>
        <v>0</v>
      </c>
      <c r="L67" s="224">
        <v>21</v>
      </c>
      <c r="M67" s="224">
        <f t="shared" si="10"/>
        <v>0</v>
      </c>
      <c r="N67" s="224">
        <v>0</v>
      </c>
      <c r="O67" s="224">
        <f t="shared" si="11"/>
        <v>0</v>
      </c>
      <c r="P67" s="201">
        <v>0</v>
      </c>
      <c r="Q67" s="201">
        <f t="shared" si="12"/>
        <v>0</v>
      </c>
      <c r="R67" s="201"/>
      <c r="S67" s="201"/>
      <c r="T67" s="202">
        <v>0</v>
      </c>
      <c r="U67" s="201">
        <f t="shared" si="13"/>
        <v>0</v>
      </c>
      <c r="V67" s="203"/>
      <c r="W67" s="203"/>
      <c r="X67" s="203"/>
      <c r="Y67" s="203"/>
      <c r="Z67" s="203"/>
      <c r="AA67" s="203"/>
      <c r="AB67" s="203"/>
      <c r="AC67" s="203"/>
      <c r="AD67" s="203"/>
      <c r="AE67" s="203" t="s">
        <v>989</v>
      </c>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row>
    <row r="68" spans="1:60" ht="15" outlineLevel="1">
      <c r="A68" s="218">
        <v>57</v>
      </c>
      <c r="B68" s="219" t="s">
        <v>990</v>
      </c>
      <c r="C68" s="220" t="s">
        <v>991</v>
      </c>
      <c r="D68" s="221" t="s">
        <v>107</v>
      </c>
      <c r="E68" s="222">
        <v>2</v>
      </c>
      <c r="F68" s="223">
        <v>0</v>
      </c>
      <c r="G68" s="224">
        <f t="shared" si="7"/>
        <v>0</v>
      </c>
      <c r="H68" s="223"/>
      <c r="I68" s="224">
        <f t="shared" si="8"/>
        <v>0</v>
      </c>
      <c r="J68" s="223"/>
      <c r="K68" s="224">
        <f t="shared" si="9"/>
        <v>0</v>
      </c>
      <c r="L68" s="224">
        <v>21</v>
      </c>
      <c r="M68" s="224">
        <f t="shared" si="10"/>
        <v>0</v>
      </c>
      <c r="N68" s="224">
        <v>0.00052</v>
      </c>
      <c r="O68" s="224">
        <f t="shared" si="11"/>
        <v>0</v>
      </c>
      <c r="P68" s="201">
        <v>0</v>
      </c>
      <c r="Q68" s="201">
        <f t="shared" si="12"/>
        <v>0</v>
      </c>
      <c r="R68" s="201"/>
      <c r="S68" s="201"/>
      <c r="T68" s="202">
        <v>0.269</v>
      </c>
      <c r="U68" s="201">
        <f t="shared" si="13"/>
        <v>0.54</v>
      </c>
      <c r="V68" s="203"/>
      <c r="W68" s="203"/>
      <c r="X68" s="203"/>
      <c r="Y68" s="203"/>
      <c r="Z68" s="203"/>
      <c r="AA68" s="203"/>
      <c r="AB68" s="203"/>
      <c r="AC68" s="203"/>
      <c r="AD68" s="203"/>
      <c r="AE68" s="203" t="s">
        <v>878</v>
      </c>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row>
    <row r="69" spans="1:60" ht="15" outlineLevel="1">
      <c r="A69" s="218">
        <v>58</v>
      </c>
      <c r="B69" s="219" t="s">
        <v>992</v>
      </c>
      <c r="C69" s="220" t="s">
        <v>993</v>
      </c>
      <c r="D69" s="221" t="s">
        <v>131</v>
      </c>
      <c r="E69" s="222">
        <v>74</v>
      </c>
      <c r="F69" s="223">
        <v>0</v>
      </c>
      <c r="G69" s="224">
        <f t="shared" si="7"/>
        <v>0</v>
      </c>
      <c r="H69" s="223"/>
      <c r="I69" s="224">
        <f t="shared" si="8"/>
        <v>0</v>
      </c>
      <c r="J69" s="223"/>
      <c r="K69" s="224">
        <f t="shared" si="9"/>
        <v>0</v>
      </c>
      <c r="L69" s="224">
        <v>21</v>
      </c>
      <c r="M69" s="224">
        <f t="shared" si="10"/>
        <v>0</v>
      </c>
      <c r="N69" s="224">
        <v>0</v>
      </c>
      <c r="O69" s="224">
        <f t="shared" si="11"/>
        <v>0</v>
      </c>
      <c r="P69" s="201">
        <v>0</v>
      </c>
      <c r="Q69" s="201">
        <f t="shared" si="12"/>
        <v>0</v>
      </c>
      <c r="R69" s="201"/>
      <c r="S69" s="201"/>
      <c r="T69" s="202">
        <v>0.029</v>
      </c>
      <c r="U69" s="201">
        <f t="shared" si="13"/>
        <v>2.15</v>
      </c>
      <c r="V69" s="203"/>
      <c r="W69" s="203"/>
      <c r="X69" s="203"/>
      <c r="Y69" s="203"/>
      <c r="Z69" s="203"/>
      <c r="AA69" s="203"/>
      <c r="AB69" s="203"/>
      <c r="AC69" s="203"/>
      <c r="AD69" s="203"/>
      <c r="AE69" s="203" t="s">
        <v>878</v>
      </c>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row>
    <row r="70" spans="1:60" ht="15" outlineLevel="1">
      <c r="A70" s="218">
        <v>59</v>
      </c>
      <c r="B70" s="219" t="s">
        <v>994</v>
      </c>
      <c r="C70" s="220" t="s">
        <v>995</v>
      </c>
      <c r="D70" s="221" t="s">
        <v>131</v>
      </c>
      <c r="E70" s="222">
        <v>52</v>
      </c>
      <c r="F70" s="223">
        <v>0</v>
      </c>
      <c r="G70" s="224">
        <f t="shared" si="7"/>
        <v>0</v>
      </c>
      <c r="H70" s="223"/>
      <c r="I70" s="224">
        <f t="shared" si="8"/>
        <v>0</v>
      </c>
      <c r="J70" s="223"/>
      <c r="K70" s="224">
        <f t="shared" si="9"/>
        <v>0</v>
      </c>
      <c r="L70" s="224">
        <v>21</v>
      </c>
      <c r="M70" s="224">
        <f t="shared" si="10"/>
        <v>0</v>
      </c>
      <c r="N70" s="224">
        <v>0</v>
      </c>
      <c r="O70" s="224">
        <f t="shared" si="11"/>
        <v>0</v>
      </c>
      <c r="P70" s="201">
        <v>0</v>
      </c>
      <c r="Q70" s="201">
        <f t="shared" si="12"/>
        <v>0</v>
      </c>
      <c r="R70" s="201"/>
      <c r="S70" s="201"/>
      <c r="T70" s="202">
        <v>0.031</v>
      </c>
      <c r="U70" s="201">
        <f t="shared" si="13"/>
        <v>1.61</v>
      </c>
      <c r="V70" s="203"/>
      <c r="W70" s="203"/>
      <c r="X70" s="203"/>
      <c r="Y70" s="203"/>
      <c r="Z70" s="203"/>
      <c r="AA70" s="203"/>
      <c r="AB70" s="203"/>
      <c r="AC70" s="203"/>
      <c r="AD70" s="203"/>
      <c r="AE70" s="203" t="s">
        <v>878</v>
      </c>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row>
    <row r="71" spans="1:60" ht="15" outlineLevel="1">
      <c r="A71" s="218">
        <v>60</v>
      </c>
      <c r="B71" s="219" t="s">
        <v>996</v>
      </c>
      <c r="C71" s="220" t="s">
        <v>997</v>
      </c>
      <c r="D71" s="221" t="s">
        <v>131</v>
      </c>
      <c r="E71" s="222">
        <v>126</v>
      </c>
      <c r="F71" s="223">
        <v>0</v>
      </c>
      <c r="G71" s="224">
        <f t="shared" si="7"/>
        <v>0</v>
      </c>
      <c r="H71" s="223"/>
      <c r="I71" s="224">
        <f t="shared" si="8"/>
        <v>0</v>
      </c>
      <c r="J71" s="223"/>
      <c r="K71" s="224">
        <f t="shared" si="9"/>
        <v>0</v>
      </c>
      <c r="L71" s="224">
        <v>21</v>
      </c>
      <c r="M71" s="224">
        <f t="shared" si="10"/>
        <v>0</v>
      </c>
      <c r="N71" s="224">
        <v>1E-05</v>
      </c>
      <c r="O71" s="224">
        <f t="shared" si="11"/>
        <v>0</v>
      </c>
      <c r="P71" s="201">
        <v>0</v>
      </c>
      <c r="Q71" s="201">
        <f t="shared" si="12"/>
        <v>0</v>
      </c>
      <c r="R71" s="201"/>
      <c r="S71" s="201"/>
      <c r="T71" s="202">
        <v>0.062</v>
      </c>
      <c r="U71" s="201">
        <f t="shared" si="13"/>
        <v>7.81</v>
      </c>
      <c r="V71" s="203"/>
      <c r="W71" s="203"/>
      <c r="X71" s="203"/>
      <c r="Y71" s="203"/>
      <c r="Z71" s="203"/>
      <c r="AA71" s="203"/>
      <c r="AB71" s="203"/>
      <c r="AC71" s="203"/>
      <c r="AD71" s="203"/>
      <c r="AE71" s="203" t="s">
        <v>878</v>
      </c>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row>
    <row r="72" spans="1:60" ht="15" outlineLevel="1">
      <c r="A72" s="218">
        <v>61</v>
      </c>
      <c r="B72" s="219" t="s">
        <v>998</v>
      </c>
      <c r="C72" s="220" t="s">
        <v>999</v>
      </c>
      <c r="D72" s="221" t="s">
        <v>113</v>
      </c>
      <c r="E72" s="222">
        <v>0.221</v>
      </c>
      <c r="F72" s="223">
        <v>0</v>
      </c>
      <c r="G72" s="224">
        <f t="shared" si="7"/>
        <v>0</v>
      </c>
      <c r="H72" s="223"/>
      <c r="I72" s="224">
        <f t="shared" si="8"/>
        <v>0</v>
      </c>
      <c r="J72" s="223"/>
      <c r="K72" s="224">
        <f t="shared" si="9"/>
        <v>0</v>
      </c>
      <c r="L72" s="224">
        <v>21</v>
      </c>
      <c r="M72" s="224">
        <f t="shared" si="10"/>
        <v>0</v>
      </c>
      <c r="N72" s="224">
        <v>0</v>
      </c>
      <c r="O72" s="224">
        <f t="shared" si="11"/>
        <v>0</v>
      </c>
      <c r="P72" s="201">
        <v>0</v>
      </c>
      <c r="Q72" s="201">
        <f t="shared" si="12"/>
        <v>0</v>
      </c>
      <c r="R72" s="201"/>
      <c r="S72" s="201"/>
      <c r="T72" s="202">
        <v>1.421</v>
      </c>
      <c r="U72" s="201">
        <f t="shared" si="13"/>
        <v>0.31</v>
      </c>
      <c r="V72" s="203"/>
      <c r="W72" s="203"/>
      <c r="X72" s="203"/>
      <c r="Y72" s="203"/>
      <c r="Z72" s="203"/>
      <c r="AA72" s="203"/>
      <c r="AB72" s="203"/>
      <c r="AC72" s="203"/>
      <c r="AD72" s="203"/>
      <c r="AE72" s="203" t="s">
        <v>878</v>
      </c>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row>
    <row r="73" spans="1:60" ht="15" outlineLevel="1">
      <c r="A73" s="218">
        <v>62</v>
      </c>
      <c r="B73" s="219" t="s">
        <v>1000</v>
      </c>
      <c r="C73" s="220" t="s">
        <v>1001</v>
      </c>
      <c r="D73" s="221" t="s">
        <v>131</v>
      </c>
      <c r="E73" s="222">
        <v>50</v>
      </c>
      <c r="F73" s="223">
        <v>0</v>
      </c>
      <c r="G73" s="224">
        <f t="shared" si="7"/>
        <v>0</v>
      </c>
      <c r="H73" s="223"/>
      <c r="I73" s="224">
        <f t="shared" si="8"/>
        <v>0</v>
      </c>
      <c r="J73" s="223"/>
      <c r="K73" s="224">
        <f t="shared" si="9"/>
        <v>0</v>
      </c>
      <c r="L73" s="224">
        <v>21</v>
      </c>
      <c r="M73" s="224">
        <f t="shared" si="10"/>
        <v>0</v>
      </c>
      <c r="N73" s="224">
        <v>0</v>
      </c>
      <c r="O73" s="224">
        <f t="shared" si="11"/>
        <v>0</v>
      </c>
      <c r="P73" s="201">
        <v>0.00213</v>
      </c>
      <c r="Q73" s="201">
        <f t="shared" si="12"/>
        <v>0.11</v>
      </c>
      <c r="R73" s="201"/>
      <c r="S73" s="201"/>
      <c r="T73" s="202">
        <v>0.173</v>
      </c>
      <c r="U73" s="201">
        <f t="shared" si="13"/>
        <v>8.65</v>
      </c>
      <c r="V73" s="203"/>
      <c r="W73" s="203"/>
      <c r="X73" s="203"/>
      <c r="Y73" s="203"/>
      <c r="Z73" s="203"/>
      <c r="AA73" s="203"/>
      <c r="AB73" s="203"/>
      <c r="AC73" s="203"/>
      <c r="AD73" s="203"/>
      <c r="AE73" s="203" t="s">
        <v>878</v>
      </c>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row>
    <row r="74" spans="1:60" ht="15" outlineLevel="1">
      <c r="A74" s="218">
        <v>63</v>
      </c>
      <c r="B74" s="219" t="s">
        <v>1002</v>
      </c>
      <c r="C74" s="220" t="s">
        <v>1003</v>
      </c>
      <c r="D74" s="221" t="s">
        <v>131</v>
      </c>
      <c r="E74" s="222">
        <v>43</v>
      </c>
      <c r="F74" s="223">
        <v>0</v>
      </c>
      <c r="G74" s="224">
        <f t="shared" si="7"/>
        <v>0</v>
      </c>
      <c r="H74" s="223"/>
      <c r="I74" s="224">
        <f t="shared" si="8"/>
        <v>0</v>
      </c>
      <c r="J74" s="223"/>
      <c r="K74" s="224">
        <f t="shared" si="9"/>
        <v>0</v>
      </c>
      <c r="L74" s="224">
        <v>21</v>
      </c>
      <c r="M74" s="224">
        <f t="shared" si="10"/>
        <v>0</v>
      </c>
      <c r="N74" s="224">
        <v>0</v>
      </c>
      <c r="O74" s="224">
        <f t="shared" si="11"/>
        <v>0</v>
      </c>
      <c r="P74" s="201">
        <v>0.00497</v>
      </c>
      <c r="Q74" s="201">
        <f t="shared" si="12"/>
        <v>0.21</v>
      </c>
      <c r="R74" s="201"/>
      <c r="S74" s="201"/>
      <c r="T74" s="202">
        <v>0.204</v>
      </c>
      <c r="U74" s="201">
        <f t="shared" si="13"/>
        <v>8.77</v>
      </c>
      <c r="V74" s="203"/>
      <c r="W74" s="203"/>
      <c r="X74" s="203"/>
      <c r="Y74" s="203"/>
      <c r="Z74" s="203"/>
      <c r="AA74" s="203"/>
      <c r="AB74" s="203"/>
      <c r="AC74" s="203"/>
      <c r="AD74" s="203"/>
      <c r="AE74" s="203" t="s">
        <v>878</v>
      </c>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row>
    <row r="75" spans="1:60" ht="15" outlineLevel="1">
      <c r="A75" s="218">
        <v>64</v>
      </c>
      <c r="B75" s="219" t="s">
        <v>1004</v>
      </c>
      <c r="C75" s="220" t="s">
        <v>1005</v>
      </c>
      <c r="D75" s="221" t="s">
        <v>107</v>
      </c>
      <c r="E75" s="222">
        <v>3</v>
      </c>
      <c r="F75" s="223">
        <v>0</v>
      </c>
      <c r="G75" s="224">
        <f t="shared" si="7"/>
        <v>0</v>
      </c>
      <c r="H75" s="223"/>
      <c r="I75" s="224">
        <f t="shared" si="8"/>
        <v>0</v>
      </c>
      <c r="J75" s="223"/>
      <c r="K75" s="224">
        <f t="shared" si="9"/>
        <v>0</v>
      </c>
      <c r="L75" s="224">
        <v>21</v>
      </c>
      <c r="M75" s="224">
        <f t="shared" si="10"/>
        <v>0</v>
      </c>
      <c r="N75" s="224">
        <v>0</v>
      </c>
      <c r="O75" s="224">
        <f t="shared" si="11"/>
        <v>0</v>
      </c>
      <c r="P75" s="201">
        <v>0.00053</v>
      </c>
      <c r="Q75" s="201">
        <f t="shared" si="12"/>
        <v>0</v>
      </c>
      <c r="R75" s="201"/>
      <c r="S75" s="201"/>
      <c r="T75" s="202">
        <v>0.062</v>
      </c>
      <c r="U75" s="201">
        <f t="shared" si="13"/>
        <v>0.19</v>
      </c>
      <c r="V75" s="203"/>
      <c r="W75" s="203"/>
      <c r="X75" s="203"/>
      <c r="Y75" s="203"/>
      <c r="Z75" s="203"/>
      <c r="AA75" s="203"/>
      <c r="AB75" s="203"/>
      <c r="AC75" s="203"/>
      <c r="AD75" s="203"/>
      <c r="AE75" s="203" t="s">
        <v>878</v>
      </c>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row>
    <row r="76" spans="1:60" ht="15" outlineLevel="1">
      <c r="A76" s="218">
        <v>65</v>
      </c>
      <c r="B76" s="219" t="s">
        <v>1006</v>
      </c>
      <c r="C76" s="220" t="s">
        <v>1007</v>
      </c>
      <c r="D76" s="221" t="s">
        <v>107</v>
      </c>
      <c r="E76" s="222">
        <v>6</v>
      </c>
      <c r="F76" s="223">
        <v>0</v>
      </c>
      <c r="G76" s="224">
        <f t="shared" si="7"/>
        <v>0</v>
      </c>
      <c r="H76" s="223"/>
      <c r="I76" s="224">
        <f t="shared" si="8"/>
        <v>0</v>
      </c>
      <c r="J76" s="223"/>
      <c r="K76" s="224">
        <f t="shared" si="9"/>
        <v>0</v>
      </c>
      <c r="L76" s="224">
        <v>21</v>
      </c>
      <c r="M76" s="224">
        <f t="shared" si="10"/>
        <v>0</v>
      </c>
      <c r="N76" s="224">
        <v>0</v>
      </c>
      <c r="O76" s="224">
        <f t="shared" si="11"/>
        <v>0</v>
      </c>
      <c r="P76" s="201">
        <v>0.00123</v>
      </c>
      <c r="Q76" s="201">
        <f t="shared" si="12"/>
        <v>0.01</v>
      </c>
      <c r="R76" s="201"/>
      <c r="S76" s="201"/>
      <c r="T76" s="202">
        <v>0.072</v>
      </c>
      <c r="U76" s="201">
        <f t="shared" si="13"/>
        <v>0.43</v>
      </c>
      <c r="V76" s="203"/>
      <c r="W76" s="203"/>
      <c r="X76" s="203"/>
      <c r="Y76" s="203"/>
      <c r="Z76" s="203"/>
      <c r="AA76" s="203"/>
      <c r="AB76" s="203"/>
      <c r="AC76" s="203"/>
      <c r="AD76" s="203"/>
      <c r="AE76" s="203" t="s">
        <v>878</v>
      </c>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row>
    <row r="77" spans="1:60" ht="15" outlineLevel="1">
      <c r="A77" s="218">
        <v>66</v>
      </c>
      <c r="B77" s="219" t="s">
        <v>1008</v>
      </c>
      <c r="C77" s="220" t="s">
        <v>1009</v>
      </c>
      <c r="D77" s="221" t="s">
        <v>107</v>
      </c>
      <c r="E77" s="222">
        <v>2</v>
      </c>
      <c r="F77" s="223">
        <v>0</v>
      </c>
      <c r="G77" s="224">
        <f t="shared" si="7"/>
        <v>0</v>
      </c>
      <c r="H77" s="223"/>
      <c r="I77" s="224">
        <f t="shared" si="8"/>
        <v>0</v>
      </c>
      <c r="J77" s="223"/>
      <c r="K77" s="224">
        <f t="shared" si="9"/>
        <v>0</v>
      </c>
      <c r="L77" s="224">
        <v>21</v>
      </c>
      <c r="M77" s="224">
        <f t="shared" si="10"/>
        <v>0</v>
      </c>
      <c r="N77" s="224">
        <v>0</v>
      </c>
      <c r="O77" s="224">
        <f t="shared" si="11"/>
        <v>0</v>
      </c>
      <c r="P77" s="201">
        <v>0.00146</v>
      </c>
      <c r="Q77" s="201">
        <f t="shared" si="12"/>
        <v>0</v>
      </c>
      <c r="R77" s="201"/>
      <c r="S77" s="201"/>
      <c r="T77" s="202">
        <v>0.103</v>
      </c>
      <c r="U77" s="201">
        <f t="shared" si="13"/>
        <v>0.21</v>
      </c>
      <c r="V77" s="203"/>
      <c r="W77" s="203"/>
      <c r="X77" s="203"/>
      <c r="Y77" s="203"/>
      <c r="Z77" s="203"/>
      <c r="AA77" s="203"/>
      <c r="AB77" s="203"/>
      <c r="AC77" s="203"/>
      <c r="AD77" s="203"/>
      <c r="AE77" s="203" t="s">
        <v>878</v>
      </c>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row>
    <row r="78" spans="1:60" ht="15" outlineLevel="1">
      <c r="A78" s="218">
        <v>67</v>
      </c>
      <c r="B78" s="219" t="s">
        <v>1010</v>
      </c>
      <c r="C78" s="220" t="s">
        <v>1011</v>
      </c>
      <c r="D78" s="221" t="s">
        <v>113</v>
      </c>
      <c r="E78" s="222">
        <v>0.332</v>
      </c>
      <c r="F78" s="223">
        <v>0</v>
      </c>
      <c r="G78" s="224">
        <f t="shared" si="7"/>
        <v>0</v>
      </c>
      <c r="H78" s="223"/>
      <c r="I78" s="224">
        <f t="shared" si="8"/>
        <v>0</v>
      </c>
      <c r="J78" s="223"/>
      <c r="K78" s="224">
        <f t="shared" si="9"/>
        <v>0</v>
      </c>
      <c r="L78" s="224">
        <v>21</v>
      </c>
      <c r="M78" s="224">
        <f t="shared" si="10"/>
        <v>0</v>
      </c>
      <c r="N78" s="224">
        <v>0</v>
      </c>
      <c r="O78" s="224">
        <f t="shared" si="11"/>
        <v>0</v>
      </c>
      <c r="P78" s="201">
        <v>0</v>
      </c>
      <c r="Q78" s="201">
        <f t="shared" si="12"/>
        <v>0</v>
      </c>
      <c r="R78" s="201"/>
      <c r="S78" s="201"/>
      <c r="T78" s="202">
        <v>4.93</v>
      </c>
      <c r="U78" s="201">
        <f t="shared" si="13"/>
        <v>1.64</v>
      </c>
      <c r="V78" s="203"/>
      <c r="W78" s="203"/>
      <c r="X78" s="203"/>
      <c r="Y78" s="203"/>
      <c r="Z78" s="203"/>
      <c r="AA78" s="203"/>
      <c r="AB78" s="203"/>
      <c r="AC78" s="203"/>
      <c r="AD78" s="203"/>
      <c r="AE78" s="203" t="s">
        <v>878</v>
      </c>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row>
    <row r="79" spans="1:60" ht="15" outlineLevel="1">
      <c r="A79" s="218">
        <v>68</v>
      </c>
      <c r="B79" s="219" t="s">
        <v>1012</v>
      </c>
      <c r="C79" s="220" t="s">
        <v>1013</v>
      </c>
      <c r="D79" s="221" t="s">
        <v>107</v>
      </c>
      <c r="E79" s="222">
        <v>1</v>
      </c>
      <c r="F79" s="223">
        <v>0</v>
      </c>
      <c r="G79" s="224">
        <f t="shared" si="7"/>
        <v>0</v>
      </c>
      <c r="H79" s="223"/>
      <c r="I79" s="224">
        <f t="shared" si="8"/>
        <v>0</v>
      </c>
      <c r="J79" s="223"/>
      <c r="K79" s="224">
        <f t="shared" si="9"/>
        <v>0</v>
      </c>
      <c r="L79" s="224">
        <v>21</v>
      </c>
      <c r="M79" s="224">
        <f t="shared" si="10"/>
        <v>0</v>
      </c>
      <c r="N79" s="224">
        <v>0.00011</v>
      </c>
      <c r="O79" s="224">
        <f t="shared" si="11"/>
        <v>0</v>
      </c>
      <c r="P79" s="201">
        <v>0</v>
      </c>
      <c r="Q79" s="201">
        <f t="shared" si="12"/>
        <v>0</v>
      </c>
      <c r="R79" s="201"/>
      <c r="S79" s="201"/>
      <c r="T79" s="202">
        <v>0.37535</v>
      </c>
      <c r="U79" s="201">
        <f t="shared" si="13"/>
        <v>0.38</v>
      </c>
      <c r="V79" s="203"/>
      <c r="W79" s="203"/>
      <c r="X79" s="203"/>
      <c r="Y79" s="203"/>
      <c r="Z79" s="203"/>
      <c r="AA79" s="203"/>
      <c r="AB79" s="203"/>
      <c r="AC79" s="203"/>
      <c r="AD79" s="203"/>
      <c r="AE79" s="203" t="s">
        <v>878</v>
      </c>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row>
    <row r="80" spans="1:60" ht="22.5" outlineLevel="1">
      <c r="A80" s="218">
        <v>69</v>
      </c>
      <c r="B80" s="219" t="s">
        <v>1014</v>
      </c>
      <c r="C80" s="220" t="s">
        <v>1015</v>
      </c>
      <c r="D80" s="221" t="s">
        <v>107</v>
      </c>
      <c r="E80" s="222">
        <v>2</v>
      </c>
      <c r="F80" s="223">
        <v>0</v>
      </c>
      <c r="G80" s="224">
        <f t="shared" si="7"/>
        <v>0</v>
      </c>
      <c r="H80" s="223"/>
      <c r="I80" s="224">
        <f t="shared" si="8"/>
        <v>0</v>
      </c>
      <c r="J80" s="223"/>
      <c r="K80" s="224">
        <f t="shared" si="9"/>
        <v>0</v>
      </c>
      <c r="L80" s="224">
        <v>21</v>
      </c>
      <c r="M80" s="224">
        <f t="shared" si="10"/>
        <v>0</v>
      </c>
      <c r="N80" s="224">
        <v>0.00039</v>
      </c>
      <c r="O80" s="224">
        <f t="shared" si="11"/>
        <v>0</v>
      </c>
      <c r="P80" s="201">
        <v>0</v>
      </c>
      <c r="Q80" s="201">
        <f t="shared" si="12"/>
        <v>0</v>
      </c>
      <c r="R80" s="201"/>
      <c r="S80" s="201"/>
      <c r="T80" s="202">
        <v>0.60902</v>
      </c>
      <c r="U80" s="201">
        <f t="shared" si="13"/>
        <v>1.22</v>
      </c>
      <c r="V80" s="203"/>
      <c r="W80" s="203"/>
      <c r="X80" s="203"/>
      <c r="Y80" s="203"/>
      <c r="Z80" s="203"/>
      <c r="AA80" s="203"/>
      <c r="AB80" s="203"/>
      <c r="AC80" s="203"/>
      <c r="AD80" s="203"/>
      <c r="AE80" s="203" t="s">
        <v>878</v>
      </c>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row>
    <row r="81" spans="1:60" ht="15" outlineLevel="1">
      <c r="A81" s="218">
        <v>70</v>
      </c>
      <c r="B81" s="219" t="s">
        <v>1016</v>
      </c>
      <c r="C81" s="220" t="s">
        <v>1017</v>
      </c>
      <c r="D81" s="221" t="s">
        <v>107</v>
      </c>
      <c r="E81" s="222">
        <v>4</v>
      </c>
      <c r="F81" s="223">
        <v>0</v>
      </c>
      <c r="G81" s="224">
        <f t="shared" si="7"/>
        <v>0</v>
      </c>
      <c r="H81" s="223"/>
      <c r="I81" s="224">
        <f t="shared" si="8"/>
        <v>0</v>
      </c>
      <c r="J81" s="223"/>
      <c r="K81" s="224">
        <f t="shared" si="9"/>
        <v>0</v>
      </c>
      <c r="L81" s="224">
        <v>21</v>
      </c>
      <c r="M81" s="224">
        <f t="shared" si="10"/>
        <v>0</v>
      </c>
      <c r="N81" s="224">
        <v>0</v>
      </c>
      <c r="O81" s="224">
        <f t="shared" si="11"/>
        <v>0</v>
      </c>
      <c r="P81" s="201">
        <v>0</v>
      </c>
      <c r="Q81" s="201">
        <f t="shared" si="12"/>
        <v>0</v>
      </c>
      <c r="R81" s="201"/>
      <c r="S81" s="201"/>
      <c r="T81" s="202">
        <v>0.165</v>
      </c>
      <c r="U81" s="201">
        <f t="shared" si="13"/>
        <v>0.66</v>
      </c>
      <c r="V81" s="203"/>
      <c r="W81" s="203"/>
      <c r="X81" s="203"/>
      <c r="Y81" s="203"/>
      <c r="Z81" s="203"/>
      <c r="AA81" s="203"/>
      <c r="AB81" s="203"/>
      <c r="AC81" s="203"/>
      <c r="AD81" s="203"/>
      <c r="AE81" s="203" t="s">
        <v>878</v>
      </c>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row>
    <row r="82" spans="1:31" ht="15">
      <c r="A82" s="225" t="s">
        <v>874</v>
      </c>
      <c r="B82" s="226" t="s">
        <v>842</v>
      </c>
      <c r="C82" s="227" t="s">
        <v>843</v>
      </c>
      <c r="D82" s="228"/>
      <c r="E82" s="229"/>
      <c r="F82" s="230"/>
      <c r="G82" s="230">
        <f>SUMIF(AE83:AE101,"&lt;&gt;NOR",G83:G101)</f>
        <v>0</v>
      </c>
      <c r="H82" s="230"/>
      <c r="I82" s="230">
        <f>SUM(I83:I101)</f>
        <v>0</v>
      </c>
      <c r="J82" s="230"/>
      <c r="K82" s="230">
        <f>SUM(K83:K101)</f>
        <v>0</v>
      </c>
      <c r="L82" s="230"/>
      <c r="M82" s="230">
        <f>SUM(M83:M101)</f>
        <v>0</v>
      </c>
      <c r="N82" s="230"/>
      <c r="O82" s="230">
        <f>SUM(O83:O101)</f>
        <v>0.21</v>
      </c>
      <c r="P82" s="204"/>
      <c r="Q82" s="204">
        <f>SUM(Q83:Q101)</f>
        <v>0.13</v>
      </c>
      <c r="R82" s="204"/>
      <c r="S82" s="204"/>
      <c r="T82" s="205"/>
      <c r="U82" s="204">
        <f>SUM(U83:U101)</f>
        <v>31.149999999999995</v>
      </c>
      <c r="AE82" s="174" t="s">
        <v>875</v>
      </c>
    </row>
    <row r="83" spans="1:60" ht="15" outlineLevel="1">
      <c r="A83" s="218">
        <v>71</v>
      </c>
      <c r="B83" s="219" t="s">
        <v>1018</v>
      </c>
      <c r="C83" s="220" t="s">
        <v>1019</v>
      </c>
      <c r="D83" s="221" t="s">
        <v>286</v>
      </c>
      <c r="E83" s="222">
        <v>4</v>
      </c>
      <c r="F83" s="223">
        <v>0</v>
      </c>
      <c r="G83" s="224">
        <f aca="true" t="shared" si="14" ref="G83:G101">ROUND(E83*F83,2)</f>
        <v>0</v>
      </c>
      <c r="H83" s="223"/>
      <c r="I83" s="224">
        <f aca="true" t="shared" si="15" ref="I83:I101">ROUND(E83*H83,2)</f>
        <v>0</v>
      </c>
      <c r="J83" s="223"/>
      <c r="K83" s="224">
        <f aca="true" t="shared" si="16" ref="K83:K101">ROUND(E83*J83,2)</f>
        <v>0</v>
      </c>
      <c r="L83" s="224">
        <v>21</v>
      </c>
      <c r="M83" s="224">
        <f aca="true" t="shared" si="17" ref="M83:M101">G83*(1+L83/100)</f>
        <v>0</v>
      </c>
      <c r="N83" s="224">
        <v>0.01772</v>
      </c>
      <c r="O83" s="224">
        <f aca="true" t="shared" si="18" ref="O83:O101">ROUND(E83*N83,2)</f>
        <v>0.07</v>
      </c>
      <c r="P83" s="201">
        <v>0</v>
      </c>
      <c r="Q83" s="201">
        <f aca="true" t="shared" si="19" ref="Q83:Q101">ROUND(E83*P83,2)</f>
        <v>0</v>
      </c>
      <c r="R83" s="201"/>
      <c r="S83" s="201"/>
      <c r="T83" s="202">
        <v>0.973</v>
      </c>
      <c r="U83" s="201">
        <f aca="true" t="shared" si="20" ref="U83:U101">ROUND(E83*T83,2)</f>
        <v>3.89</v>
      </c>
      <c r="V83" s="203"/>
      <c r="W83" s="203"/>
      <c r="X83" s="203"/>
      <c r="Y83" s="203"/>
      <c r="Z83" s="203"/>
      <c r="AA83" s="203"/>
      <c r="AB83" s="203"/>
      <c r="AC83" s="203"/>
      <c r="AD83" s="203"/>
      <c r="AE83" s="203" t="s">
        <v>878</v>
      </c>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row>
    <row r="84" spans="1:60" ht="33.75" outlineLevel="1">
      <c r="A84" s="218">
        <v>72</v>
      </c>
      <c r="B84" s="219" t="s">
        <v>1020</v>
      </c>
      <c r="C84" s="220" t="s">
        <v>1021</v>
      </c>
      <c r="D84" s="221" t="s">
        <v>107</v>
      </c>
      <c r="E84" s="222">
        <v>4</v>
      </c>
      <c r="F84" s="223">
        <v>0</v>
      </c>
      <c r="G84" s="224">
        <f t="shared" si="14"/>
        <v>0</v>
      </c>
      <c r="H84" s="223"/>
      <c r="I84" s="224">
        <f t="shared" si="15"/>
        <v>0</v>
      </c>
      <c r="J84" s="223"/>
      <c r="K84" s="224">
        <f t="shared" si="16"/>
        <v>0</v>
      </c>
      <c r="L84" s="224">
        <v>21</v>
      </c>
      <c r="M84" s="224">
        <f t="shared" si="17"/>
        <v>0</v>
      </c>
      <c r="N84" s="224">
        <v>0.009</v>
      </c>
      <c r="O84" s="224">
        <f t="shared" si="18"/>
        <v>0.04</v>
      </c>
      <c r="P84" s="201">
        <v>0</v>
      </c>
      <c r="Q84" s="201">
        <f t="shared" si="19"/>
        <v>0</v>
      </c>
      <c r="R84" s="201"/>
      <c r="S84" s="201"/>
      <c r="T84" s="202">
        <v>0</v>
      </c>
      <c r="U84" s="201">
        <f t="shared" si="20"/>
        <v>0</v>
      </c>
      <c r="V84" s="203"/>
      <c r="W84" s="203"/>
      <c r="X84" s="203"/>
      <c r="Y84" s="203"/>
      <c r="Z84" s="203"/>
      <c r="AA84" s="203"/>
      <c r="AB84" s="203"/>
      <c r="AC84" s="203"/>
      <c r="AD84" s="203"/>
      <c r="AE84" s="203" t="s">
        <v>989</v>
      </c>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row>
    <row r="85" spans="1:60" ht="15" outlineLevel="1">
      <c r="A85" s="218">
        <v>73</v>
      </c>
      <c r="B85" s="219" t="s">
        <v>1022</v>
      </c>
      <c r="C85" s="220" t="s">
        <v>1023</v>
      </c>
      <c r="D85" s="221" t="s">
        <v>286</v>
      </c>
      <c r="E85" s="222">
        <v>1</v>
      </c>
      <c r="F85" s="223">
        <v>0</v>
      </c>
      <c r="G85" s="224">
        <f t="shared" si="14"/>
        <v>0</v>
      </c>
      <c r="H85" s="223"/>
      <c r="I85" s="224">
        <f t="shared" si="15"/>
        <v>0</v>
      </c>
      <c r="J85" s="223"/>
      <c r="K85" s="224">
        <f t="shared" si="16"/>
        <v>0</v>
      </c>
      <c r="L85" s="224">
        <v>21</v>
      </c>
      <c r="M85" s="224">
        <f t="shared" si="17"/>
        <v>0</v>
      </c>
      <c r="N85" s="224">
        <v>0.02408</v>
      </c>
      <c r="O85" s="224">
        <f t="shared" si="18"/>
        <v>0.02</v>
      </c>
      <c r="P85" s="201">
        <v>0</v>
      </c>
      <c r="Q85" s="201">
        <f t="shared" si="19"/>
        <v>0</v>
      </c>
      <c r="R85" s="201"/>
      <c r="S85" s="201"/>
      <c r="T85" s="202">
        <v>0.955</v>
      </c>
      <c r="U85" s="201">
        <f t="shared" si="20"/>
        <v>0.96</v>
      </c>
      <c r="V85" s="203"/>
      <c r="W85" s="203"/>
      <c r="X85" s="203"/>
      <c r="Y85" s="203"/>
      <c r="Z85" s="203"/>
      <c r="AA85" s="203"/>
      <c r="AB85" s="203"/>
      <c r="AC85" s="203"/>
      <c r="AD85" s="203"/>
      <c r="AE85" s="203" t="s">
        <v>878</v>
      </c>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row>
    <row r="86" spans="1:60" ht="15" outlineLevel="1">
      <c r="A86" s="218">
        <v>74</v>
      </c>
      <c r="B86" s="219" t="s">
        <v>1024</v>
      </c>
      <c r="C86" s="220" t="s">
        <v>1025</v>
      </c>
      <c r="D86" s="221" t="s">
        <v>286</v>
      </c>
      <c r="E86" s="222">
        <v>2</v>
      </c>
      <c r="F86" s="223">
        <v>0</v>
      </c>
      <c r="G86" s="224">
        <f t="shared" si="14"/>
        <v>0</v>
      </c>
      <c r="H86" s="223"/>
      <c r="I86" s="224">
        <f t="shared" si="15"/>
        <v>0</v>
      </c>
      <c r="J86" s="223"/>
      <c r="K86" s="224">
        <f t="shared" si="16"/>
        <v>0</v>
      </c>
      <c r="L86" s="224">
        <v>21</v>
      </c>
      <c r="M86" s="224">
        <f t="shared" si="17"/>
        <v>0</v>
      </c>
      <c r="N86" s="224">
        <v>0.01001</v>
      </c>
      <c r="O86" s="224">
        <f t="shared" si="18"/>
        <v>0.02</v>
      </c>
      <c r="P86" s="201">
        <v>0</v>
      </c>
      <c r="Q86" s="201">
        <f t="shared" si="19"/>
        <v>0</v>
      </c>
      <c r="R86" s="201"/>
      <c r="S86" s="201"/>
      <c r="T86" s="202">
        <v>1.189</v>
      </c>
      <c r="U86" s="201">
        <f t="shared" si="20"/>
        <v>2.38</v>
      </c>
      <c r="V86" s="203"/>
      <c r="W86" s="203"/>
      <c r="X86" s="203"/>
      <c r="Y86" s="203"/>
      <c r="Z86" s="203"/>
      <c r="AA86" s="203"/>
      <c r="AB86" s="203"/>
      <c r="AC86" s="203"/>
      <c r="AD86" s="203"/>
      <c r="AE86" s="203" t="s">
        <v>878</v>
      </c>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row>
    <row r="87" spans="1:60" ht="15" outlineLevel="1">
      <c r="A87" s="218">
        <v>75</v>
      </c>
      <c r="B87" s="219" t="s">
        <v>1026</v>
      </c>
      <c r="C87" s="220" t="s">
        <v>1027</v>
      </c>
      <c r="D87" s="221" t="s">
        <v>286</v>
      </c>
      <c r="E87" s="222">
        <v>2</v>
      </c>
      <c r="F87" s="223">
        <v>0</v>
      </c>
      <c r="G87" s="224">
        <f t="shared" si="14"/>
        <v>0</v>
      </c>
      <c r="H87" s="223"/>
      <c r="I87" s="224">
        <f t="shared" si="15"/>
        <v>0</v>
      </c>
      <c r="J87" s="223"/>
      <c r="K87" s="224">
        <f t="shared" si="16"/>
        <v>0</v>
      </c>
      <c r="L87" s="224">
        <v>21</v>
      </c>
      <c r="M87" s="224">
        <f t="shared" si="17"/>
        <v>0</v>
      </c>
      <c r="N87" s="224">
        <v>0.00807</v>
      </c>
      <c r="O87" s="224">
        <f t="shared" si="18"/>
        <v>0.02</v>
      </c>
      <c r="P87" s="201">
        <v>0</v>
      </c>
      <c r="Q87" s="201">
        <f t="shared" si="19"/>
        <v>0</v>
      </c>
      <c r="R87" s="201"/>
      <c r="S87" s="201"/>
      <c r="T87" s="202">
        <v>0.325</v>
      </c>
      <c r="U87" s="201">
        <f t="shared" si="20"/>
        <v>0.65</v>
      </c>
      <c r="V87" s="203"/>
      <c r="W87" s="203"/>
      <c r="X87" s="203"/>
      <c r="Y87" s="203"/>
      <c r="Z87" s="203"/>
      <c r="AA87" s="203"/>
      <c r="AB87" s="203"/>
      <c r="AC87" s="203"/>
      <c r="AD87" s="203"/>
      <c r="AE87" s="203" t="s">
        <v>878</v>
      </c>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row>
    <row r="88" spans="1:60" ht="15" outlineLevel="1">
      <c r="A88" s="218">
        <v>76</v>
      </c>
      <c r="B88" s="219" t="s">
        <v>1028</v>
      </c>
      <c r="C88" s="220" t="s">
        <v>1029</v>
      </c>
      <c r="D88" s="221" t="s">
        <v>286</v>
      </c>
      <c r="E88" s="222">
        <v>1</v>
      </c>
      <c r="F88" s="223">
        <v>0</v>
      </c>
      <c r="G88" s="224">
        <f t="shared" si="14"/>
        <v>0</v>
      </c>
      <c r="H88" s="223"/>
      <c r="I88" s="224">
        <f t="shared" si="15"/>
        <v>0</v>
      </c>
      <c r="J88" s="223"/>
      <c r="K88" s="224">
        <f t="shared" si="16"/>
        <v>0</v>
      </c>
      <c r="L88" s="224">
        <v>21</v>
      </c>
      <c r="M88" s="224">
        <f t="shared" si="17"/>
        <v>0</v>
      </c>
      <c r="N88" s="224">
        <v>0.01751</v>
      </c>
      <c r="O88" s="224">
        <f t="shared" si="18"/>
        <v>0.02</v>
      </c>
      <c r="P88" s="201">
        <v>0</v>
      </c>
      <c r="Q88" s="201">
        <f t="shared" si="19"/>
        <v>0</v>
      </c>
      <c r="R88" s="201"/>
      <c r="S88" s="201"/>
      <c r="T88" s="202">
        <v>1.253</v>
      </c>
      <c r="U88" s="201">
        <f t="shared" si="20"/>
        <v>1.25</v>
      </c>
      <c r="V88" s="203"/>
      <c r="W88" s="203"/>
      <c r="X88" s="203"/>
      <c r="Y88" s="203"/>
      <c r="Z88" s="203"/>
      <c r="AA88" s="203"/>
      <c r="AB88" s="203"/>
      <c r="AC88" s="203"/>
      <c r="AD88" s="203"/>
      <c r="AE88" s="203" t="s">
        <v>878</v>
      </c>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row>
    <row r="89" spans="1:60" ht="15" outlineLevel="1">
      <c r="A89" s="218">
        <v>77</v>
      </c>
      <c r="B89" s="219" t="s">
        <v>1030</v>
      </c>
      <c r="C89" s="220" t="s">
        <v>1031</v>
      </c>
      <c r="D89" s="221" t="s">
        <v>286</v>
      </c>
      <c r="E89" s="222">
        <v>1</v>
      </c>
      <c r="F89" s="223">
        <v>0</v>
      </c>
      <c r="G89" s="224">
        <f t="shared" si="14"/>
        <v>0</v>
      </c>
      <c r="H89" s="223"/>
      <c r="I89" s="224">
        <f t="shared" si="15"/>
        <v>0</v>
      </c>
      <c r="J89" s="223"/>
      <c r="K89" s="224">
        <f t="shared" si="16"/>
        <v>0</v>
      </c>
      <c r="L89" s="224">
        <v>21</v>
      </c>
      <c r="M89" s="224">
        <f t="shared" si="17"/>
        <v>0</v>
      </c>
      <c r="N89" s="224">
        <v>0.01444</v>
      </c>
      <c r="O89" s="224">
        <f t="shared" si="18"/>
        <v>0.01</v>
      </c>
      <c r="P89" s="201">
        <v>0</v>
      </c>
      <c r="Q89" s="201">
        <f t="shared" si="19"/>
        <v>0</v>
      </c>
      <c r="R89" s="201"/>
      <c r="S89" s="201"/>
      <c r="T89" s="202">
        <v>1.25</v>
      </c>
      <c r="U89" s="201">
        <f t="shared" si="20"/>
        <v>1.25</v>
      </c>
      <c r="V89" s="203"/>
      <c r="W89" s="203"/>
      <c r="X89" s="203"/>
      <c r="Y89" s="203"/>
      <c r="Z89" s="203"/>
      <c r="AA89" s="203"/>
      <c r="AB89" s="203"/>
      <c r="AC89" s="203"/>
      <c r="AD89" s="203"/>
      <c r="AE89" s="203" t="s">
        <v>878</v>
      </c>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row>
    <row r="90" spans="1:60" ht="15" outlineLevel="1">
      <c r="A90" s="218">
        <v>78</v>
      </c>
      <c r="B90" s="219" t="s">
        <v>1032</v>
      </c>
      <c r="C90" s="220" t="s">
        <v>1033</v>
      </c>
      <c r="D90" s="221" t="s">
        <v>107</v>
      </c>
      <c r="E90" s="222">
        <v>1</v>
      </c>
      <c r="F90" s="223">
        <v>0</v>
      </c>
      <c r="G90" s="224">
        <f t="shared" si="14"/>
        <v>0</v>
      </c>
      <c r="H90" s="223"/>
      <c r="I90" s="224">
        <f t="shared" si="15"/>
        <v>0</v>
      </c>
      <c r="J90" s="223"/>
      <c r="K90" s="224">
        <f t="shared" si="16"/>
        <v>0</v>
      </c>
      <c r="L90" s="224">
        <v>21</v>
      </c>
      <c r="M90" s="224">
        <f t="shared" si="17"/>
        <v>0</v>
      </c>
      <c r="N90" s="224">
        <v>0.00088</v>
      </c>
      <c r="O90" s="224">
        <f t="shared" si="18"/>
        <v>0</v>
      </c>
      <c r="P90" s="201">
        <v>0</v>
      </c>
      <c r="Q90" s="201">
        <f t="shared" si="19"/>
        <v>0</v>
      </c>
      <c r="R90" s="201"/>
      <c r="S90" s="201"/>
      <c r="T90" s="202">
        <v>1.091</v>
      </c>
      <c r="U90" s="201">
        <f t="shared" si="20"/>
        <v>1.09</v>
      </c>
      <c r="V90" s="203"/>
      <c r="W90" s="203"/>
      <c r="X90" s="203"/>
      <c r="Y90" s="203"/>
      <c r="Z90" s="203"/>
      <c r="AA90" s="203"/>
      <c r="AB90" s="203"/>
      <c r="AC90" s="203"/>
      <c r="AD90" s="203"/>
      <c r="AE90" s="203" t="s">
        <v>878</v>
      </c>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row>
    <row r="91" spans="1:60" ht="15" outlineLevel="1">
      <c r="A91" s="218">
        <v>79</v>
      </c>
      <c r="B91" s="219" t="s">
        <v>1034</v>
      </c>
      <c r="C91" s="220" t="s">
        <v>1035</v>
      </c>
      <c r="D91" s="221" t="s">
        <v>286</v>
      </c>
      <c r="E91" s="222">
        <v>4</v>
      </c>
      <c r="F91" s="223">
        <v>0</v>
      </c>
      <c r="G91" s="224">
        <f t="shared" si="14"/>
        <v>0</v>
      </c>
      <c r="H91" s="223"/>
      <c r="I91" s="224">
        <f t="shared" si="15"/>
        <v>0</v>
      </c>
      <c r="J91" s="223"/>
      <c r="K91" s="224">
        <f t="shared" si="16"/>
        <v>0</v>
      </c>
      <c r="L91" s="224">
        <v>21</v>
      </c>
      <c r="M91" s="224">
        <f t="shared" si="17"/>
        <v>0</v>
      </c>
      <c r="N91" s="224">
        <v>0.00089</v>
      </c>
      <c r="O91" s="224">
        <f t="shared" si="18"/>
        <v>0</v>
      </c>
      <c r="P91" s="201">
        <v>0</v>
      </c>
      <c r="Q91" s="201">
        <f t="shared" si="19"/>
        <v>0</v>
      </c>
      <c r="R91" s="201"/>
      <c r="S91" s="201"/>
      <c r="T91" s="202">
        <v>1.12</v>
      </c>
      <c r="U91" s="201">
        <f t="shared" si="20"/>
        <v>4.48</v>
      </c>
      <c r="V91" s="203"/>
      <c r="W91" s="203"/>
      <c r="X91" s="203"/>
      <c r="Y91" s="203"/>
      <c r="Z91" s="203"/>
      <c r="AA91" s="203"/>
      <c r="AB91" s="203"/>
      <c r="AC91" s="203"/>
      <c r="AD91" s="203"/>
      <c r="AE91" s="203" t="s">
        <v>878</v>
      </c>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row>
    <row r="92" spans="1:60" ht="15" outlineLevel="1">
      <c r="A92" s="218">
        <v>80</v>
      </c>
      <c r="B92" s="219" t="s">
        <v>1036</v>
      </c>
      <c r="C92" s="220" t="s">
        <v>1037</v>
      </c>
      <c r="D92" s="221" t="s">
        <v>286</v>
      </c>
      <c r="E92" s="222">
        <v>4</v>
      </c>
      <c r="F92" s="223">
        <v>0</v>
      </c>
      <c r="G92" s="224">
        <f t="shared" si="14"/>
        <v>0</v>
      </c>
      <c r="H92" s="223"/>
      <c r="I92" s="224">
        <f t="shared" si="15"/>
        <v>0</v>
      </c>
      <c r="J92" s="223"/>
      <c r="K92" s="224">
        <f t="shared" si="16"/>
        <v>0</v>
      </c>
      <c r="L92" s="224">
        <v>21</v>
      </c>
      <c r="M92" s="224">
        <f t="shared" si="17"/>
        <v>0</v>
      </c>
      <c r="N92" s="224">
        <v>0</v>
      </c>
      <c r="O92" s="224">
        <f t="shared" si="18"/>
        <v>0</v>
      </c>
      <c r="P92" s="201">
        <v>0</v>
      </c>
      <c r="Q92" s="201">
        <f t="shared" si="19"/>
        <v>0</v>
      </c>
      <c r="R92" s="201"/>
      <c r="S92" s="201"/>
      <c r="T92" s="202">
        <v>1.9</v>
      </c>
      <c r="U92" s="201">
        <f t="shared" si="20"/>
        <v>7.6</v>
      </c>
      <c r="V92" s="203"/>
      <c r="W92" s="203"/>
      <c r="X92" s="203"/>
      <c r="Y92" s="203"/>
      <c r="Z92" s="203"/>
      <c r="AA92" s="203"/>
      <c r="AB92" s="203"/>
      <c r="AC92" s="203"/>
      <c r="AD92" s="203"/>
      <c r="AE92" s="203" t="s">
        <v>878</v>
      </c>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row>
    <row r="93" spans="1:60" ht="22.5" outlineLevel="1">
      <c r="A93" s="218">
        <v>81</v>
      </c>
      <c r="B93" s="219" t="s">
        <v>1038</v>
      </c>
      <c r="C93" s="220" t="s">
        <v>1039</v>
      </c>
      <c r="D93" s="221" t="s">
        <v>107</v>
      </c>
      <c r="E93" s="222">
        <v>4</v>
      </c>
      <c r="F93" s="223">
        <v>0</v>
      </c>
      <c r="G93" s="224">
        <f t="shared" si="14"/>
        <v>0</v>
      </c>
      <c r="H93" s="223"/>
      <c r="I93" s="224">
        <f t="shared" si="15"/>
        <v>0</v>
      </c>
      <c r="J93" s="223"/>
      <c r="K93" s="224">
        <f t="shared" si="16"/>
        <v>0</v>
      </c>
      <c r="L93" s="224">
        <v>21</v>
      </c>
      <c r="M93" s="224">
        <f t="shared" si="17"/>
        <v>0</v>
      </c>
      <c r="N93" s="224">
        <v>0.00172</v>
      </c>
      <c r="O93" s="224">
        <f t="shared" si="18"/>
        <v>0.01</v>
      </c>
      <c r="P93" s="201">
        <v>0</v>
      </c>
      <c r="Q93" s="201">
        <f t="shared" si="19"/>
        <v>0</v>
      </c>
      <c r="R93" s="201"/>
      <c r="S93" s="201"/>
      <c r="T93" s="202">
        <v>0.476</v>
      </c>
      <c r="U93" s="201">
        <f t="shared" si="20"/>
        <v>1.9</v>
      </c>
      <c r="V93" s="203"/>
      <c r="W93" s="203"/>
      <c r="X93" s="203"/>
      <c r="Y93" s="203"/>
      <c r="Z93" s="203"/>
      <c r="AA93" s="203"/>
      <c r="AB93" s="203"/>
      <c r="AC93" s="203"/>
      <c r="AD93" s="203"/>
      <c r="AE93" s="203" t="s">
        <v>878</v>
      </c>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row>
    <row r="94" spans="1:60" ht="22.5" outlineLevel="1">
      <c r="A94" s="218">
        <v>82</v>
      </c>
      <c r="B94" s="219" t="s">
        <v>1040</v>
      </c>
      <c r="C94" s="220" t="s">
        <v>1041</v>
      </c>
      <c r="D94" s="221" t="s">
        <v>107</v>
      </c>
      <c r="E94" s="222">
        <v>1</v>
      </c>
      <c r="F94" s="223">
        <v>0</v>
      </c>
      <c r="G94" s="224">
        <f t="shared" si="14"/>
        <v>0</v>
      </c>
      <c r="H94" s="223"/>
      <c r="I94" s="224">
        <f t="shared" si="15"/>
        <v>0</v>
      </c>
      <c r="J94" s="223"/>
      <c r="K94" s="224">
        <f t="shared" si="16"/>
        <v>0</v>
      </c>
      <c r="L94" s="224">
        <v>21</v>
      </c>
      <c r="M94" s="224">
        <f t="shared" si="17"/>
        <v>0</v>
      </c>
      <c r="N94" s="224">
        <v>9E-05</v>
      </c>
      <c r="O94" s="224">
        <f t="shared" si="18"/>
        <v>0</v>
      </c>
      <c r="P94" s="201">
        <v>0</v>
      </c>
      <c r="Q94" s="201">
        <f t="shared" si="19"/>
        <v>0</v>
      </c>
      <c r="R94" s="201"/>
      <c r="S94" s="201"/>
      <c r="T94" s="202">
        <v>0.18</v>
      </c>
      <c r="U94" s="201">
        <f t="shared" si="20"/>
        <v>0.18</v>
      </c>
      <c r="V94" s="203"/>
      <c r="W94" s="203"/>
      <c r="X94" s="203"/>
      <c r="Y94" s="203"/>
      <c r="Z94" s="203"/>
      <c r="AA94" s="203"/>
      <c r="AB94" s="203"/>
      <c r="AC94" s="203"/>
      <c r="AD94" s="203"/>
      <c r="AE94" s="203" t="s">
        <v>878</v>
      </c>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row>
    <row r="95" spans="1:60" ht="15" outlineLevel="1">
      <c r="A95" s="218">
        <v>83</v>
      </c>
      <c r="B95" s="219" t="s">
        <v>1042</v>
      </c>
      <c r="C95" s="220" t="s">
        <v>1043</v>
      </c>
      <c r="D95" s="221" t="s">
        <v>107</v>
      </c>
      <c r="E95" s="222">
        <v>3</v>
      </c>
      <c r="F95" s="223">
        <v>0</v>
      </c>
      <c r="G95" s="224">
        <f t="shared" si="14"/>
        <v>0</v>
      </c>
      <c r="H95" s="223"/>
      <c r="I95" s="224">
        <f t="shared" si="15"/>
        <v>0</v>
      </c>
      <c r="J95" s="223"/>
      <c r="K95" s="224">
        <f t="shared" si="16"/>
        <v>0</v>
      </c>
      <c r="L95" s="224">
        <v>21</v>
      </c>
      <c r="M95" s="224">
        <f t="shared" si="17"/>
        <v>0</v>
      </c>
      <c r="N95" s="224">
        <v>0</v>
      </c>
      <c r="O95" s="224">
        <f t="shared" si="18"/>
        <v>0</v>
      </c>
      <c r="P95" s="201">
        <v>0</v>
      </c>
      <c r="Q95" s="201">
        <f t="shared" si="19"/>
        <v>0</v>
      </c>
      <c r="R95" s="201"/>
      <c r="S95" s="201"/>
      <c r="T95" s="202">
        <v>0.37</v>
      </c>
      <c r="U95" s="201">
        <f t="shared" si="20"/>
        <v>1.11</v>
      </c>
      <c r="V95" s="203"/>
      <c r="W95" s="203"/>
      <c r="X95" s="203"/>
      <c r="Y95" s="203"/>
      <c r="Z95" s="203"/>
      <c r="AA95" s="203"/>
      <c r="AB95" s="203"/>
      <c r="AC95" s="203"/>
      <c r="AD95" s="203"/>
      <c r="AE95" s="203" t="s">
        <v>878</v>
      </c>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row>
    <row r="96" spans="1:60" ht="22.5" outlineLevel="1">
      <c r="A96" s="218">
        <v>84</v>
      </c>
      <c r="B96" s="219" t="s">
        <v>1044</v>
      </c>
      <c r="C96" s="220" t="s">
        <v>1045</v>
      </c>
      <c r="D96" s="221" t="s">
        <v>113</v>
      </c>
      <c r="E96" s="222">
        <v>0.21</v>
      </c>
      <c r="F96" s="223">
        <v>0</v>
      </c>
      <c r="G96" s="224">
        <f t="shared" si="14"/>
        <v>0</v>
      </c>
      <c r="H96" s="223"/>
      <c r="I96" s="224">
        <f t="shared" si="15"/>
        <v>0</v>
      </c>
      <c r="J96" s="223"/>
      <c r="K96" s="224">
        <f t="shared" si="16"/>
        <v>0</v>
      </c>
      <c r="L96" s="224">
        <v>21</v>
      </c>
      <c r="M96" s="224">
        <f t="shared" si="17"/>
        <v>0</v>
      </c>
      <c r="N96" s="224">
        <v>0</v>
      </c>
      <c r="O96" s="224">
        <f t="shared" si="18"/>
        <v>0</v>
      </c>
      <c r="P96" s="201">
        <v>0</v>
      </c>
      <c r="Q96" s="201">
        <f t="shared" si="19"/>
        <v>0</v>
      </c>
      <c r="R96" s="201"/>
      <c r="S96" s="201"/>
      <c r="T96" s="202">
        <v>1.629</v>
      </c>
      <c r="U96" s="201">
        <f t="shared" si="20"/>
        <v>0.34</v>
      </c>
      <c r="V96" s="203"/>
      <c r="W96" s="203"/>
      <c r="X96" s="203"/>
      <c r="Y96" s="203"/>
      <c r="Z96" s="203"/>
      <c r="AA96" s="203"/>
      <c r="AB96" s="203"/>
      <c r="AC96" s="203"/>
      <c r="AD96" s="203"/>
      <c r="AE96" s="203" t="s">
        <v>878</v>
      </c>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row>
    <row r="97" spans="1:60" ht="15" outlineLevel="1">
      <c r="A97" s="218">
        <v>85</v>
      </c>
      <c r="B97" s="219" t="s">
        <v>1046</v>
      </c>
      <c r="C97" s="220" t="s">
        <v>1047</v>
      </c>
      <c r="D97" s="221" t="s">
        <v>286</v>
      </c>
      <c r="E97" s="222">
        <v>3</v>
      </c>
      <c r="F97" s="223">
        <v>0</v>
      </c>
      <c r="G97" s="224">
        <f t="shared" si="14"/>
        <v>0</v>
      </c>
      <c r="H97" s="223"/>
      <c r="I97" s="224">
        <f t="shared" si="15"/>
        <v>0</v>
      </c>
      <c r="J97" s="223"/>
      <c r="K97" s="224">
        <f t="shared" si="16"/>
        <v>0</v>
      </c>
      <c r="L97" s="224">
        <v>21</v>
      </c>
      <c r="M97" s="224">
        <f t="shared" si="17"/>
        <v>0</v>
      </c>
      <c r="N97" s="224">
        <v>0</v>
      </c>
      <c r="O97" s="224">
        <f t="shared" si="18"/>
        <v>0</v>
      </c>
      <c r="P97" s="201">
        <v>0.01933</v>
      </c>
      <c r="Q97" s="201">
        <f t="shared" si="19"/>
        <v>0.06</v>
      </c>
      <c r="R97" s="201"/>
      <c r="S97" s="201"/>
      <c r="T97" s="202">
        <v>0.59</v>
      </c>
      <c r="U97" s="201">
        <f t="shared" si="20"/>
        <v>1.77</v>
      </c>
      <c r="V97" s="203"/>
      <c r="W97" s="203"/>
      <c r="X97" s="203"/>
      <c r="Y97" s="203"/>
      <c r="Z97" s="203"/>
      <c r="AA97" s="203"/>
      <c r="AB97" s="203"/>
      <c r="AC97" s="203"/>
      <c r="AD97" s="203"/>
      <c r="AE97" s="203" t="s">
        <v>878</v>
      </c>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row>
    <row r="98" spans="1:60" ht="15" outlineLevel="1">
      <c r="A98" s="218">
        <v>86</v>
      </c>
      <c r="B98" s="219" t="s">
        <v>1048</v>
      </c>
      <c r="C98" s="220" t="s">
        <v>1049</v>
      </c>
      <c r="D98" s="221" t="s">
        <v>286</v>
      </c>
      <c r="E98" s="222">
        <v>2</v>
      </c>
      <c r="F98" s="223">
        <v>0</v>
      </c>
      <c r="G98" s="224">
        <f t="shared" si="14"/>
        <v>0</v>
      </c>
      <c r="H98" s="223"/>
      <c r="I98" s="224">
        <f t="shared" si="15"/>
        <v>0</v>
      </c>
      <c r="J98" s="223"/>
      <c r="K98" s="224">
        <f t="shared" si="16"/>
        <v>0</v>
      </c>
      <c r="L98" s="224">
        <v>21</v>
      </c>
      <c r="M98" s="224">
        <f t="shared" si="17"/>
        <v>0</v>
      </c>
      <c r="N98" s="224">
        <v>0</v>
      </c>
      <c r="O98" s="224">
        <f t="shared" si="18"/>
        <v>0</v>
      </c>
      <c r="P98" s="201">
        <v>0.01946</v>
      </c>
      <c r="Q98" s="201">
        <f t="shared" si="19"/>
        <v>0.04</v>
      </c>
      <c r="R98" s="201"/>
      <c r="S98" s="201"/>
      <c r="T98" s="202">
        <v>0.382</v>
      </c>
      <c r="U98" s="201">
        <f t="shared" si="20"/>
        <v>0.76</v>
      </c>
      <c r="V98" s="203"/>
      <c r="W98" s="203"/>
      <c r="X98" s="203"/>
      <c r="Y98" s="203"/>
      <c r="Z98" s="203"/>
      <c r="AA98" s="203"/>
      <c r="AB98" s="203"/>
      <c r="AC98" s="203"/>
      <c r="AD98" s="203"/>
      <c r="AE98" s="203" t="s">
        <v>878</v>
      </c>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row>
    <row r="99" spans="1:60" ht="15" outlineLevel="1">
      <c r="A99" s="218">
        <v>87</v>
      </c>
      <c r="B99" s="219" t="s">
        <v>1050</v>
      </c>
      <c r="C99" s="220" t="s">
        <v>1051</v>
      </c>
      <c r="D99" s="221" t="s">
        <v>286</v>
      </c>
      <c r="E99" s="222">
        <v>1</v>
      </c>
      <c r="F99" s="223">
        <v>0</v>
      </c>
      <c r="G99" s="224">
        <f t="shared" si="14"/>
        <v>0</v>
      </c>
      <c r="H99" s="223"/>
      <c r="I99" s="224">
        <f t="shared" si="15"/>
        <v>0</v>
      </c>
      <c r="J99" s="223"/>
      <c r="K99" s="224">
        <f t="shared" si="16"/>
        <v>0</v>
      </c>
      <c r="L99" s="224">
        <v>21</v>
      </c>
      <c r="M99" s="224">
        <f t="shared" si="17"/>
        <v>0</v>
      </c>
      <c r="N99" s="224">
        <v>0</v>
      </c>
      <c r="O99" s="224">
        <f t="shared" si="18"/>
        <v>0</v>
      </c>
      <c r="P99" s="201">
        <v>0.0347</v>
      </c>
      <c r="Q99" s="201">
        <f t="shared" si="19"/>
        <v>0.03</v>
      </c>
      <c r="R99" s="201"/>
      <c r="S99" s="201"/>
      <c r="T99" s="202">
        <v>0.569</v>
      </c>
      <c r="U99" s="201">
        <f t="shared" si="20"/>
        <v>0.57</v>
      </c>
      <c r="V99" s="203"/>
      <c r="W99" s="203"/>
      <c r="X99" s="203"/>
      <c r="Y99" s="203"/>
      <c r="Z99" s="203"/>
      <c r="AA99" s="203"/>
      <c r="AB99" s="203"/>
      <c r="AC99" s="203"/>
      <c r="AD99" s="203"/>
      <c r="AE99" s="203" t="s">
        <v>878</v>
      </c>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row>
    <row r="100" spans="1:60" ht="15" outlineLevel="1">
      <c r="A100" s="218">
        <v>88</v>
      </c>
      <c r="B100" s="219" t="s">
        <v>1052</v>
      </c>
      <c r="C100" s="220" t="s">
        <v>1053</v>
      </c>
      <c r="D100" s="221" t="s">
        <v>107</v>
      </c>
      <c r="E100" s="222">
        <v>3</v>
      </c>
      <c r="F100" s="223">
        <v>0</v>
      </c>
      <c r="G100" s="224">
        <f t="shared" si="14"/>
        <v>0</v>
      </c>
      <c r="H100" s="223"/>
      <c r="I100" s="224">
        <f t="shared" si="15"/>
        <v>0</v>
      </c>
      <c r="J100" s="223"/>
      <c r="K100" s="224">
        <f t="shared" si="16"/>
        <v>0</v>
      </c>
      <c r="L100" s="224">
        <v>21</v>
      </c>
      <c r="M100" s="224">
        <f t="shared" si="17"/>
        <v>0</v>
      </c>
      <c r="N100" s="224">
        <v>0</v>
      </c>
      <c r="O100" s="224">
        <f t="shared" si="18"/>
        <v>0</v>
      </c>
      <c r="P100" s="201">
        <v>0.00049</v>
      </c>
      <c r="Q100" s="201">
        <f t="shared" si="19"/>
        <v>0</v>
      </c>
      <c r="R100" s="201"/>
      <c r="S100" s="201"/>
      <c r="T100" s="202">
        <v>0.114</v>
      </c>
      <c r="U100" s="201">
        <f t="shared" si="20"/>
        <v>0.34</v>
      </c>
      <c r="V100" s="203"/>
      <c r="W100" s="203"/>
      <c r="X100" s="203"/>
      <c r="Y100" s="203"/>
      <c r="Z100" s="203"/>
      <c r="AA100" s="203"/>
      <c r="AB100" s="203"/>
      <c r="AC100" s="203"/>
      <c r="AD100" s="203"/>
      <c r="AE100" s="203" t="s">
        <v>878</v>
      </c>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row>
    <row r="101" spans="1:60" ht="15" outlineLevel="1">
      <c r="A101" s="218">
        <v>89</v>
      </c>
      <c r="B101" s="219" t="s">
        <v>1054</v>
      </c>
      <c r="C101" s="220" t="s">
        <v>1055</v>
      </c>
      <c r="D101" s="221" t="s">
        <v>113</v>
      </c>
      <c r="E101" s="222">
        <v>0.133</v>
      </c>
      <c r="F101" s="223">
        <v>0</v>
      </c>
      <c r="G101" s="224">
        <f t="shared" si="14"/>
        <v>0</v>
      </c>
      <c r="H101" s="223"/>
      <c r="I101" s="224">
        <f t="shared" si="15"/>
        <v>0</v>
      </c>
      <c r="J101" s="223"/>
      <c r="K101" s="224">
        <f t="shared" si="16"/>
        <v>0</v>
      </c>
      <c r="L101" s="224">
        <v>21</v>
      </c>
      <c r="M101" s="224">
        <f t="shared" si="17"/>
        <v>0</v>
      </c>
      <c r="N101" s="224">
        <v>0</v>
      </c>
      <c r="O101" s="224">
        <f t="shared" si="18"/>
        <v>0</v>
      </c>
      <c r="P101" s="201">
        <v>0</v>
      </c>
      <c r="Q101" s="201">
        <f t="shared" si="19"/>
        <v>0</v>
      </c>
      <c r="R101" s="201"/>
      <c r="S101" s="201"/>
      <c r="T101" s="202">
        <v>4.772</v>
      </c>
      <c r="U101" s="201">
        <f t="shared" si="20"/>
        <v>0.63</v>
      </c>
      <c r="V101" s="203"/>
      <c r="W101" s="203"/>
      <c r="X101" s="203"/>
      <c r="Y101" s="203"/>
      <c r="Z101" s="203"/>
      <c r="AA101" s="203"/>
      <c r="AB101" s="203"/>
      <c r="AC101" s="203"/>
      <c r="AD101" s="203"/>
      <c r="AE101" s="203" t="s">
        <v>878</v>
      </c>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row>
    <row r="102" spans="1:60" ht="15" outlineLevel="1">
      <c r="A102" s="238" t="s">
        <v>874</v>
      </c>
      <c r="B102" s="257" t="s">
        <v>844</v>
      </c>
      <c r="C102" s="240" t="s">
        <v>845</v>
      </c>
      <c r="D102" s="241"/>
      <c r="E102" s="242"/>
      <c r="F102" s="243"/>
      <c r="G102" s="258">
        <f>SUM(G103:G106)</f>
        <v>0</v>
      </c>
      <c r="H102" s="244"/>
      <c r="I102" s="245"/>
      <c r="J102" s="244"/>
      <c r="K102" s="245"/>
      <c r="L102" s="245"/>
      <c r="M102" s="245"/>
      <c r="N102" s="245"/>
      <c r="O102" s="245"/>
      <c r="P102" s="206"/>
      <c r="Q102" s="206"/>
      <c r="R102" s="206"/>
      <c r="S102" s="206"/>
      <c r="T102" s="206"/>
      <c r="U102" s="206"/>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row>
    <row r="103" spans="1:60" ht="15" outlineLevel="1">
      <c r="A103" s="218">
        <v>90</v>
      </c>
      <c r="B103" s="219"/>
      <c r="C103" s="220" t="s">
        <v>1056</v>
      </c>
      <c r="D103" s="221" t="s">
        <v>131</v>
      </c>
      <c r="E103" s="222">
        <v>4.6</v>
      </c>
      <c r="F103" s="223">
        <v>0</v>
      </c>
      <c r="G103" s="224">
        <f aca="true" t="shared" si="21" ref="G103:G106">ROUND(E103*F103,2)</f>
        <v>0</v>
      </c>
      <c r="H103" s="223"/>
      <c r="I103" s="224"/>
      <c r="J103" s="223"/>
      <c r="K103" s="224"/>
      <c r="L103" s="224"/>
      <c r="M103" s="224"/>
      <c r="N103" s="224">
        <v>0</v>
      </c>
      <c r="O103" s="224">
        <f aca="true" t="shared" si="22" ref="O103">ROUND(E103*N103,2)</f>
        <v>0</v>
      </c>
      <c r="P103" s="206"/>
      <c r="Q103" s="206"/>
      <c r="R103" s="206"/>
      <c r="S103" s="206"/>
      <c r="T103" s="206"/>
      <c r="U103" s="206"/>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row>
    <row r="104" spans="1:60" ht="15" outlineLevel="1">
      <c r="A104" s="218">
        <v>91</v>
      </c>
      <c r="B104" s="219"/>
      <c r="C104" s="220" t="s">
        <v>1057</v>
      </c>
      <c r="D104" s="221" t="s">
        <v>131</v>
      </c>
      <c r="E104" s="222">
        <v>18.1</v>
      </c>
      <c r="F104" s="223">
        <v>0</v>
      </c>
      <c r="G104" s="224">
        <f t="shared" si="21"/>
        <v>0</v>
      </c>
      <c r="H104" s="223"/>
      <c r="I104" s="224"/>
      <c r="J104" s="223"/>
      <c r="K104" s="224"/>
      <c r="L104" s="224"/>
      <c r="M104" s="224"/>
      <c r="N104" s="224">
        <v>0</v>
      </c>
      <c r="O104" s="224">
        <f aca="true" t="shared" si="23" ref="O104:O106">ROUND(E104*N104,2)</f>
        <v>0</v>
      </c>
      <c r="P104" s="206"/>
      <c r="Q104" s="206"/>
      <c r="R104" s="206"/>
      <c r="S104" s="206"/>
      <c r="T104" s="206"/>
      <c r="U104" s="206"/>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row>
    <row r="105" spans="1:60" ht="15.75" customHeight="1" outlineLevel="1">
      <c r="A105" s="218">
        <v>92</v>
      </c>
      <c r="B105" s="219"/>
      <c r="C105" s="259" t="s">
        <v>1058</v>
      </c>
      <c r="D105" s="221" t="s">
        <v>107</v>
      </c>
      <c r="E105" s="222">
        <v>6</v>
      </c>
      <c r="F105" s="223">
        <v>0</v>
      </c>
      <c r="G105" s="224">
        <f t="shared" si="21"/>
        <v>0</v>
      </c>
      <c r="H105" s="223"/>
      <c r="I105" s="224"/>
      <c r="J105" s="223"/>
      <c r="K105" s="224"/>
      <c r="L105" s="224"/>
      <c r="M105" s="224"/>
      <c r="N105" s="224">
        <v>0</v>
      </c>
      <c r="O105" s="224">
        <f t="shared" si="23"/>
        <v>0</v>
      </c>
      <c r="P105" s="206"/>
      <c r="Q105" s="206"/>
      <c r="R105" s="206"/>
      <c r="S105" s="206"/>
      <c r="T105" s="206"/>
      <c r="U105" s="206"/>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row>
    <row r="106" spans="1:60" ht="17.25" customHeight="1" outlineLevel="1">
      <c r="A106" s="218">
        <v>93</v>
      </c>
      <c r="B106" s="219"/>
      <c r="C106" s="259" t="s">
        <v>1059</v>
      </c>
      <c r="D106" s="221" t="s">
        <v>107</v>
      </c>
      <c r="E106" s="222">
        <v>4</v>
      </c>
      <c r="F106" s="223">
        <v>0</v>
      </c>
      <c r="G106" s="224">
        <f t="shared" si="21"/>
        <v>0</v>
      </c>
      <c r="H106" s="223"/>
      <c r="I106" s="224"/>
      <c r="J106" s="223"/>
      <c r="K106" s="224"/>
      <c r="L106" s="224"/>
      <c r="M106" s="224"/>
      <c r="N106" s="224">
        <v>0</v>
      </c>
      <c r="O106" s="224">
        <f t="shared" si="23"/>
        <v>0</v>
      </c>
      <c r="P106" s="206"/>
      <c r="Q106" s="206"/>
      <c r="R106" s="206"/>
      <c r="S106" s="206"/>
      <c r="T106" s="206"/>
      <c r="U106" s="206"/>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row>
    <row r="107" spans="1:30" ht="15">
      <c r="A107" s="207"/>
      <c r="B107" s="208" t="s">
        <v>17</v>
      </c>
      <c r="C107" s="209" t="s">
        <v>17</v>
      </c>
      <c r="D107" s="210"/>
      <c r="E107" s="207"/>
      <c r="F107" s="207"/>
      <c r="G107" s="207"/>
      <c r="H107" s="207"/>
      <c r="I107" s="207"/>
      <c r="J107" s="207"/>
      <c r="K107" s="207"/>
      <c r="L107" s="207"/>
      <c r="M107" s="207"/>
      <c r="N107" s="207"/>
      <c r="O107" s="207"/>
      <c r="P107" s="207"/>
      <c r="Q107" s="207"/>
      <c r="R107" s="207"/>
      <c r="S107" s="207"/>
      <c r="T107" s="207"/>
      <c r="U107" s="207"/>
      <c r="AC107" s="174">
        <v>15</v>
      </c>
      <c r="AD107" s="174">
        <v>21</v>
      </c>
    </row>
    <row r="108" spans="1:31" ht="15">
      <c r="A108" s="211"/>
      <c r="B108" s="212">
        <v>26</v>
      </c>
      <c r="C108" s="213" t="s">
        <v>17</v>
      </c>
      <c r="D108" s="214"/>
      <c r="E108" s="215"/>
      <c r="F108" s="215"/>
      <c r="G108" s="216">
        <f>G8+G10+G16+G47+G82+G102</f>
        <v>0</v>
      </c>
      <c r="H108" s="207"/>
      <c r="I108" s="207"/>
      <c r="J108" s="207"/>
      <c r="K108" s="207"/>
      <c r="L108" s="207"/>
      <c r="M108" s="207"/>
      <c r="N108" s="207"/>
      <c r="O108" s="207"/>
      <c r="P108" s="207"/>
      <c r="Q108" s="207"/>
      <c r="R108" s="207"/>
      <c r="S108" s="207"/>
      <c r="T108" s="207"/>
      <c r="U108" s="207"/>
      <c r="X108" s="178">
        <f>SUM(G102+#REF!+G82+G47+G16+G10+G8)</f>
        <v>0</v>
      </c>
      <c r="AC108" s="174">
        <f>SUMIF(L7:L101,AC107,G7:G101)</f>
        <v>0</v>
      </c>
      <c r="AD108" s="174">
        <f>SUMIF(L7:L101,AD107,G7:G101)</f>
        <v>0</v>
      </c>
      <c r="AE108" s="174" t="s">
        <v>1060</v>
      </c>
    </row>
    <row r="109" spans="1:21" ht="15">
      <c r="A109" s="207"/>
      <c r="B109" s="208" t="s">
        <v>17</v>
      </c>
      <c r="C109" s="209" t="s">
        <v>17</v>
      </c>
      <c r="D109" s="210"/>
      <c r="E109" s="207"/>
      <c r="F109" s="207"/>
      <c r="G109" s="207"/>
      <c r="H109" s="207"/>
      <c r="I109" s="207"/>
      <c r="J109" s="207"/>
      <c r="K109" s="207"/>
      <c r="L109" s="207"/>
      <c r="M109" s="207"/>
      <c r="N109" s="207"/>
      <c r="O109" s="207"/>
      <c r="P109" s="207"/>
      <c r="Q109" s="207"/>
      <c r="R109" s="207"/>
      <c r="S109" s="207"/>
      <c r="T109" s="207"/>
      <c r="U109" s="207"/>
    </row>
    <row r="110" spans="1:21" ht="15">
      <c r="A110" s="207"/>
      <c r="B110" s="208" t="s">
        <v>17</v>
      </c>
      <c r="C110" s="209" t="s">
        <v>17</v>
      </c>
      <c r="D110" s="210"/>
      <c r="E110" s="207"/>
      <c r="F110" s="207"/>
      <c r="G110" s="207"/>
      <c r="H110" s="207"/>
      <c r="I110" s="207"/>
      <c r="J110" s="207"/>
      <c r="K110" s="207"/>
      <c r="L110" s="207"/>
      <c r="M110" s="207"/>
      <c r="N110" s="207"/>
      <c r="O110" s="207"/>
      <c r="P110" s="207"/>
      <c r="Q110" s="207"/>
      <c r="R110" s="207"/>
      <c r="S110" s="207"/>
      <c r="T110" s="207"/>
      <c r="U110" s="207"/>
    </row>
    <row r="111" spans="3:31" ht="15">
      <c r="C111" s="217"/>
      <c r="D111" s="188"/>
      <c r="AE111" s="174" t="s">
        <v>1061</v>
      </c>
    </row>
    <row r="112" ht="15">
      <c r="D112" s="188"/>
    </row>
    <row r="113" ht="15">
      <c r="D113" s="188"/>
    </row>
    <row r="114" ht="15">
      <c r="D114" s="188"/>
    </row>
    <row r="115" ht="15">
      <c r="D115" s="188"/>
    </row>
    <row r="116" ht="15">
      <c r="D116" s="188"/>
    </row>
    <row r="117" ht="15">
      <c r="D117" s="188"/>
    </row>
    <row r="118" ht="15">
      <c r="D118" s="188"/>
    </row>
    <row r="119" ht="15">
      <c r="D119" s="188"/>
    </row>
    <row r="120" ht="15">
      <c r="D120" s="188"/>
    </row>
    <row r="121" ht="15">
      <c r="D121" s="188"/>
    </row>
    <row r="122" ht="15">
      <c r="D122" s="188"/>
    </row>
    <row r="123" ht="15">
      <c r="D123" s="188"/>
    </row>
    <row r="124" ht="15">
      <c r="D124" s="188"/>
    </row>
    <row r="125" ht="15">
      <c r="D125" s="188"/>
    </row>
    <row r="126" ht="15">
      <c r="D126" s="188"/>
    </row>
    <row r="127" ht="15">
      <c r="D127" s="188"/>
    </row>
    <row r="128" ht="15">
      <c r="D128" s="188"/>
    </row>
    <row r="129" ht="15">
      <c r="D129" s="188"/>
    </row>
    <row r="130" ht="15">
      <c r="D130" s="188"/>
    </row>
    <row r="131" ht="15">
      <c r="D131" s="188"/>
    </row>
    <row r="132" ht="15">
      <c r="D132" s="188"/>
    </row>
    <row r="133" ht="15">
      <c r="D133" s="188"/>
    </row>
    <row r="134" ht="15">
      <c r="D134" s="188"/>
    </row>
    <row r="135" ht="15">
      <c r="D135" s="188"/>
    </row>
    <row r="136" ht="15">
      <c r="D136" s="188"/>
    </row>
    <row r="137" ht="15">
      <c r="D137" s="188"/>
    </row>
    <row r="138" ht="15">
      <c r="D138" s="188"/>
    </row>
    <row r="139" ht="15">
      <c r="D139" s="188"/>
    </row>
    <row r="140" ht="15">
      <c r="D140" s="188"/>
    </row>
    <row r="141" ht="15">
      <c r="D141" s="188"/>
    </row>
    <row r="142" ht="15">
      <c r="D142" s="188"/>
    </row>
    <row r="143" ht="15">
      <c r="D143" s="188"/>
    </row>
    <row r="144" ht="15">
      <c r="D144" s="188"/>
    </row>
    <row r="145" ht="15">
      <c r="D145" s="188"/>
    </row>
    <row r="146" ht="15">
      <c r="D146" s="188"/>
    </row>
    <row r="147" ht="15">
      <c r="D147" s="188"/>
    </row>
    <row r="148" ht="15">
      <c r="D148" s="188"/>
    </row>
    <row r="149" ht="15">
      <c r="D149" s="188"/>
    </row>
    <row r="150" ht="15">
      <c r="D150" s="188"/>
    </row>
    <row r="151" ht="15">
      <c r="D151" s="188"/>
    </row>
    <row r="152" ht="15">
      <c r="D152" s="188"/>
    </row>
    <row r="153" ht="15">
      <c r="D153" s="188"/>
    </row>
    <row r="154" ht="15">
      <c r="D154" s="188"/>
    </row>
    <row r="155" ht="15">
      <c r="D155" s="188"/>
    </row>
    <row r="156" ht="15">
      <c r="D156" s="188"/>
    </row>
    <row r="157" ht="15">
      <c r="D157" s="188"/>
    </row>
    <row r="158" ht="15">
      <c r="D158" s="188"/>
    </row>
    <row r="159" ht="15">
      <c r="D159" s="188"/>
    </row>
    <row r="160" ht="15">
      <c r="D160" s="188"/>
    </row>
    <row r="161" ht="15">
      <c r="D161" s="188"/>
    </row>
    <row r="162" ht="15">
      <c r="D162" s="188"/>
    </row>
    <row r="163" ht="15">
      <c r="D163" s="188"/>
    </row>
    <row r="164" ht="15">
      <c r="D164" s="188"/>
    </row>
    <row r="165" ht="15">
      <c r="D165" s="188"/>
    </row>
    <row r="166" ht="15">
      <c r="D166" s="188"/>
    </row>
    <row r="167" ht="15">
      <c r="D167" s="188"/>
    </row>
    <row r="168" ht="15">
      <c r="D168" s="188"/>
    </row>
    <row r="169" ht="15">
      <c r="D169" s="188"/>
    </row>
    <row r="170" ht="15">
      <c r="D170" s="188"/>
    </row>
    <row r="171" ht="15">
      <c r="D171" s="188"/>
    </row>
    <row r="172" ht="15">
      <c r="D172" s="188"/>
    </row>
    <row r="173" ht="15">
      <c r="D173" s="188"/>
    </row>
    <row r="174" ht="15">
      <c r="D174" s="188"/>
    </row>
    <row r="175" ht="15">
      <c r="D175" s="188"/>
    </row>
    <row r="176" ht="15">
      <c r="D176" s="188"/>
    </row>
    <row r="177" ht="15">
      <c r="D177" s="188"/>
    </row>
    <row r="178" ht="15">
      <c r="D178" s="188"/>
    </row>
    <row r="179" ht="15">
      <c r="D179" s="188"/>
    </row>
    <row r="180" ht="15">
      <c r="D180" s="188"/>
    </row>
    <row r="181" ht="15">
      <c r="D181" s="188"/>
    </row>
    <row r="182" ht="15">
      <c r="D182" s="188"/>
    </row>
    <row r="183" ht="15">
      <c r="D183" s="188"/>
    </row>
    <row r="184" ht="15">
      <c r="D184" s="188"/>
    </row>
    <row r="185" ht="15">
      <c r="D185" s="188"/>
    </row>
    <row r="186" ht="15">
      <c r="D186" s="188"/>
    </row>
    <row r="187" ht="15">
      <c r="D187" s="188"/>
    </row>
    <row r="188" ht="15">
      <c r="D188" s="188"/>
    </row>
    <row r="189" ht="15">
      <c r="D189" s="188"/>
    </row>
    <row r="190" ht="15">
      <c r="D190" s="188"/>
    </row>
    <row r="191" ht="15">
      <c r="D191" s="188"/>
    </row>
    <row r="192" ht="15">
      <c r="D192" s="188"/>
    </row>
    <row r="193" ht="15">
      <c r="D193" s="188"/>
    </row>
    <row r="194" ht="15">
      <c r="D194" s="188"/>
    </row>
    <row r="195" ht="15">
      <c r="D195" s="188"/>
    </row>
    <row r="196" ht="15">
      <c r="D196" s="188"/>
    </row>
    <row r="197" ht="15">
      <c r="D197" s="188"/>
    </row>
    <row r="198" ht="15">
      <c r="D198" s="188"/>
    </row>
    <row r="199" ht="15">
      <c r="D199" s="188"/>
    </row>
    <row r="200" ht="15">
      <c r="D200" s="188"/>
    </row>
    <row r="201" ht="15">
      <c r="D201" s="188"/>
    </row>
    <row r="202" ht="15">
      <c r="D202" s="188"/>
    </row>
    <row r="203" ht="15">
      <c r="D203" s="188"/>
    </row>
    <row r="204" ht="15">
      <c r="D204" s="188"/>
    </row>
    <row r="205" ht="15">
      <c r="D205" s="188"/>
    </row>
    <row r="206" ht="15">
      <c r="D206" s="188"/>
    </row>
    <row r="207" ht="15">
      <c r="D207" s="188"/>
    </row>
    <row r="208" ht="15">
      <c r="D208" s="188"/>
    </row>
    <row r="209" ht="15">
      <c r="D209" s="188"/>
    </row>
    <row r="210" ht="15">
      <c r="D210" s="188"/>
    </row>
    <row r="211" ht="15">
      <c r="D211" s="188"/>
    </row>
    <row r="212" ht="15">
      <c r="D212" s="188"/>
    </row>
    <row r="213" ht="15">
      <c r="D213" s="188"/>
    </row>
    <row r="214" ht="15">
      <c r="D214" s="188"/>
    </row>
    <row r="215" ht="15">
      <c r="D215" s="188"/>
    </row>
    <row r="216" ht="15">
      <c r="D216" s="188"/>
    </row>
    <row r="217" ht="15">
      <c r="D217" s="188"/>
    </row>
    <row r="218" ht="15">
      <c r="D218" s="188"/>
    </row>
    <row r="219" ht="15">
      <c r="D219" s="188"/>
    </row>
    <row r="220" ht="15">
      <c r="D220" s="188"/>
    </row>
    <row r="221" ht="15">
      <c r="D221" s="188"/>
    </row>
    <row r="222" ht="15">
      <c r="D222" s="188"/>
    </row>
    <row r="223" ht="15">
      <c r="D223" s="188"/>
    </row>
    <row r="224" ht="15">
      <c r="D224" s="188"/>
    </row>
    <row r="225" ht="15">
      <c r="D225" s="188"/>
    </row>
    <row r="226" ht="15">
      <c r="D226" s="188"/>
    </row>
    <row r="227" ht="15">
      <c r="D227" s="188"/>
    </row>
    <row r="228" ht="15">
      <c r="D228" s="188"/>
    </row>
    <row r="229" ht="15">
      <c r="D229" s="188"/>
    </row>
    <row r="230" ht="15">
      <c r="D230" s="188"/>
    </row>
    <row r="231" ht="15">
      <c r="D231" s="188"/>
    </row>
    <row r="232" ht="15">
      <c r="D232" s="188"/>
    </row>
    <row r="233" ht="15">
      <c r="D233" s="188"/>
    </row>
    <row r="234" ht="15">
      <c r="D234" s="188"/>
    </row>
    <row r="235" ht="15">
      <c r="D235" s="188"/>
    </row>
    <row r="236" ht="15">
      <c r="D236" s="188"/>
    </row>
    <row r="237" ht="15">
      <c r="D237" s="188"/>
    </row>
    <row r="238" ht="15">
      <c r="D238" s="188"/>
    </row>
    <row r="239" ht="15">
      <c r="D239" s="188"/>
    </row>
    <row r="240" ht="15">
      <c r="D240" s="188"/>
    </row>
    <row r="241" ht="15">
      <c r="D241" s="188"/>
    </row>
    <row r="242" ht="15">
      <c r="D242" s="188"/>
    </row>
    <row r="243" ht="15">
      <c r="D243" s="188"/>
    </row>
    <row r="244" ht="15">
      <c r="D244" s="188"/>
    </row>
    <row r="245" ht="15">
      <c r="D245" s="188"/>
    </row>
    <row r="246" ht="15">
      <c r="D246" s="188"/>
    </row>
    <row r="247" ht="15">
      <c r="D247" s="188"/>
    </row>
    <row r="248" ht="15">
      <c r="D248" s="188"/>
    </row>
    <row r="249" ht="15">
      <c r="D249" s="188"/>
    </row>
    <row r="250" ht="15">
      <c r="D250" s="188"/>
    </row>
    <row r="251" ht="15">
      <c r="D251" s="188"/>
    </row>
    <row r="252" ht="15">
      <c r="D252" s="188"/>
    </row>
    <row r="253" ht="15">
      <c r="D253" s="188"/>
    </row>
    <row r="254" ht="15">
      <c r="D254" s="188"/>
    </row>
    <row r="255" ht="15">
      <c r="D255" s="188"/>
    </row>
    <row r="256" ht="15">
      <c r="D256" s="188"/>
    </row>
    <row r="257" ht="15">
      <c r="D257" s="188"/>
    </row>
    <row r="258" ht="15">
      <c r="D258" s="188"/>
    </row>
    <row r="259" ht="15">
      <c r="D259" s="188"/>
    </row>
    <row r="260" ht="15">
      <c r="D260" s="188"/>
    </row>
    <row r="261" ht="15">
      <c r="D261" s="188"/>
    </row>
    <row r="262" ht="15">
      <c r="D262" s="188"/>
    </row>
    <row r="263" ht="15">
      <c r="D263" s="188"/>
    </row>
    <row r="264" ht="15">
      <c r="D264" s="188"/>
    </row>
    <row r="265" ht="15">
      <c r="D265" s="188"/>
    </row>
    <row r="266" ht="15">
      <c r="D266" s="188"/>
    </row>
    <row r="267" ht="15">
      <c r="D267" s="188"/>
    </row>
    <row r="268" ht="15">
      <c r="D268" s="188"/>
    </row>
    <row r="269" ht="15">
      <c r="D269" s="188"/>
    </row>
    <row r="270" ht="15">
      <c r="D270" s="188"/>
    </row>
    <row r="271" ht="15">
      <c r="D271" s="188"/>
    </row>
    <row r="272" ht="15">
      <c r="D272" s="188"/>
    </row>
    <row r="273" ht="15">
      <c r="D273" s="188"/>
    </row>
    <row r="274" ht="15">
      <c r="D274" s="188"/>
    </row>
    <row r="275" ht="15">
      <c r="D275" s="188"/>
    </row>
    <row r="276" ht="15">
      <c r="D276" s="188"/>
    </row>
    <row r="277" ht="15">
      <c r="D277" s="188"/>
    </row>
    <row r="278" ht="15">
      <c r="D278" s="188"/>
    </row>
    <row r="279" ht="15">
      <c r="D279" s="188"/>
    </row>
    <row r="280" ht="15">
      <c r="D280" s="188"/>
    </row>
    <row r="281" ht="15">
      <c r="D281" s="188"/>
    </row>
    <row r="282" ht="15">
      <c r="D282" s="188"/>
    </row>
    <row r="283" ht="15">
      <c r="D283" s="188"/>
    </row>
    <row r="284" ht="15">
      <c r="D284" s="188"/>
    </row>
    <row r="285" ht="15">
      <c r="D285" s="188"/>
    </row>
    <row r="286" ht="15">
      <c r="D286" s="188"/>
    </row>
    <row r="287" ht="15">
      <c r="D287" s="188"/>
    </row>
    <row r="288" ht="15">
      <c r="D288" s="188"/>
    </row>
    <row r="289" ht="15">
      <c r="D289" s="188"/>
    </row>
    <row r="290" ht="15">
      <c r="D290" s="188"/>
    </row>
    <row r="291" ht="15">
      <c r="D291" s="188"/>
    </row>
    <row r="292" ht="15">
      <c r="D292" s="188"/>
    </row>
    <row r="293" ht="15">
      <c r="D293" s="188"/>
    </row>
    <row r="294" ht="15">
      <c r="D294" s="188"/>
    </row>
    <row r="295" ht="15">
      <c r="D295" s="188"/>
    </row>
    <row r="296" ht="15">
      <c r="D296" s="188"/>
    </row>
    <row r="297" ht="15">
      <c r="D297" s="188"/>
    </row>
    <row r="298" ht="15">
      <c r="D298" s="188"/>
    </row>
    <row r="299" ht="15">
      <c r="D299" s="188"/>
    </row>
    <row r="300" ht="15">
      <c r="D300" s="188"/>
    </row>
    <row r="301" ht="15">
      <c r="D301" s="188"/>
    </row>
    <row r="302" ht="15">
      <c r="D302" s="188"/>
    </row>
    <row r="303" ht="15">
      <c r="D303" s="188"/>
    </row>
    <row r="304" ht="15">
      <c r="D304" s="188"/>
    </row>
    <row r="305" ht="15">
      <c r="D305" s="188"/>
    </row>
    <row r="306" ht="15">
      <c r="D306" s="188"/>
    </row>
    <row r="307" ht="15">
      <c r="D307" s="188"/>
    </row>
    <row r="308" ht="15">
      <c r="D308" s="188"/>
    </row>
    <row r="309" ht="15">
      <c r="D309" s="188"/>
    </row>
    <row r="310" ht="15">
      <c r="D310" s="188"/>
    </row>
    <row r="311" ht="15">
      <c r="D311" s="188"/>
    </row>
    <row r="312" ht="15">
      <c r="D312" s="188"/>
    </row>
    <row r="313" ht="15">
      <c r="D313" s="188"/>
    </row>
    <row r="314" ht="15">
      <c r="D314" s="188"/>
    </row>
    <row r="315" ht="15">
      <c r="D315" s="188"/>
    </row>
    <row r="316" ht="15">
      <c r="D316" s="188"/>
    </row>
    <row r="317" ht="15">
      <c r="D317" s="188"/>
    </row>
    <row r="318" ht="15">
      <c r="D318" s="188"/>
    </row>
    <row r="319" ht="15">
      <c r="D319" s="188"/>
    </row>
    <row r="320" ht="15">
      <c r="D320" s="188"/>
    </row>
    <row r="321" ht="15">
      <c r="D321" s="188"/>
    </row>
    <row r="322" ht="15">
      <c r="D322" s="188"/>
    </row>
    <row r="323" ht="15">
      <c r="D323" s="188"/>
    </row>
    <row r="324" ht="15">
      <c r="D324" s="188"/>
    </row>
    <row r="325" ht="15">
      <c r="D325" s="188"/>
    </row>
    <row r="326" ht="15">
      <c r="D326" s="188"/>
    </row>
    <row r="327" ht="15">
      <c r="D327" s="188"/>
    </row>
    <row r="328" ht="15">
      <c r="D328" s="188"/>
    </row>
    <row r="329" ht="15">
      <c r="D329" s="188"/>
    </row>
    <row r="330" ht="15">
      <c r="D330" s="188"/>
    </row>
    <row r="331" ht="15">
      <c r="D331" s="188"/>
    </row>
    <row r="332" ht="15">
      <c r="D332" s="188"/>
    </row>
    <row r="333" ht="15">
      <c r="D333" s="188"/>
    </row>
    <row r="334" ht="15">
      <c r="D334" s="188"/>
    </row>
    <row r="335" ht="15">
      <c r="D335" s="188"/>
    </row>
    <row r="336" ht="15">
      <c r="D336" s="188"/>
    </row>
    <row r="337" ht="15">
      <c r="D337" s="188"/>
    </row>
    <row r="338" ht="15">
      <c r="D338" s="188"/>
    </row>
    <row r="339" ht="15">
      <c r="D339" s="188"/>
    </row>
    <row r="340" ht="15">
      <c r="D340" s="188"/>
    </row>
    <row r="341" ht="15">
      <c r="D341" s="188"/>
    </row>
    <row r="342" ht="15">
      <c r="D342" s="188"/>
    </row>
    <row r="343" ht="15">
      <c r="D343" s="188"/>
    </row>
    <row r="344" ht="15">
      <c r="D344" s="188"/>
    </row>
    <row r="345" ht="15">
      <c r="D345" s="188"/>
    </row>
    <row r="346" ht="15">
      <c r="D346" s="188"/>
    </row>
    <row r="347" ht="15">
      <c r="D347" s="188"/>
    </row>
    <row r="348" ht="15">
      <c r="D348" s="188"/>
    </row>
    <row r="349" ht="15">
      <c r="D349" s="188"/>
    </row>
    <row r="350" ht="15">
      <c r="D350" s="188"/>
    </row>
    <row r="351" ht="15">
      <c r="D351" s="188"/>
    </row>
    <row r="352" ht="15">
      <c r="D352" s="188"/>
    </row>
    <row r="353" ht="15">
      <c r="D353" s="188"/>
    </row>
    <row r="354" ht="15">
      <c r="D354" s="188"/>
    </row>
    <row r="355" ht="15">
      <c r="D355" s="188"/>
    </row>
    <row r="356" ht="15">
      <c r="D356" s="188"/>
    </row>
    <row r="357" ht="15">
      <c r="D357" s="188"/>
    </row>
    <row r="358" ht="15">
      <c r="D358" s="188"/>
    </row>
    <row r="359" ht="15">
      <c r="D359" s="188"/>
    </row>
    <row r="360" ht="15">
      <c r="D360" s="188"/>
    </row>
    <row r="361" ht="15">
      <c r="D361" s="188"/>
    </row>
    <row r="362" ht="15">
      <c r="D362" s="188"/>
    </row>
    <row r="363" ht="15">
      <c r="D363" s="188"/>
    </row>
    <row r="364" ht="15">
      <c r="D364" s="188"/>
    </row>
    <row r="365" ht="15">
      <c r="D365" s="188"/>
    </row>
    <row r="366" ht="15">
      <c r="D366" s="188"/>
    </row>
    <row r="367" ht="15">
      <c r="D367" s="188"/>
    </row>
    <row r="368" ht="15">
      <c r="D368" s="188"/>
    </row>
    <row r="369" ht="15">
      <c r="D369" s="188"/>
    </row>
    <row r="370" ht="15">
      <c r="D370" s="188"/>
    </row>
    <row r="371" ht="15">
      <c r="D371" s="188"/>
    </row>
    <row r="372" ht="15">
      <c r="D372" s="188"/>
    </row>
    <row r="373" ht="15">
      <c r="D373" s="188"/>
    </row>
    <row r="374" ht="15">
      <c r="D374" s="188"/>
    </row>
    <row r="375" ht="15">
      <c r="D375" s="188"/>
    </row>
    <row r="376" ht="15">
      <c r="D376" s="188"/>
    </row>
    <row r="377" ht="15">
      <c r="D377" s="188"/>
    </row>
    <row r="378" ht="15">
      <c r="D378" s="188"/>
    </row>
    <row r="379" ht="15">
      <c r="D379" s="188"/>
    </row>
    <row r="380" ht="15">
      <c r="D380" s="188"/>
    </row>
    <row r="381" ht="15">
      <c r="D381" s="188"/>
    </row>
    <row r="382" ht="15">
      <c r="D382" s="188"/>
    </row>
    <row r="383" ht="15">
      <c r="D383" s="188"/>
    </row>
    <row r="384" ht="15">
      <c r="D384" s="188"/>
    </row>
    <row r="385" ht="15">
      <c r="D385" s="188"/>
    </row>
    <row r="386" ht="15">
      <c r="D386" s="188"/>
    </row>
    <row r="387" ht="15">
      <c r="D387" s="188"/>
    </row>
    <row r="388" ht="15">
      <c r="D388" s="188"/>
    </row>
    <row r="389" ht="15">
      <c r="D389" s="188"/>
    </row>
    <row r="390" ht="15">
      <c r="D390" s="188"/>
    </row>
    <row r="391" ht="15">
      <c r="D391" s="188"/>
    </row>
    <row r="392" ht="15">
      <c r="D392" s="188"/>
    </row>
    <row r="393" ht="15">
      <c r="D393" s="188"/>
    </row>
    <row r="394" ht="15">
      <c r="D394" s="188"/>
    </row>
    <row r="395" ht="15">
      <c r="D395" s="188"/>
    </row>
    <row r="396" ht="15">
      <c r="D396" s="188"/>
    </row>
    <row r="397" ht="15">
      <c r="D397" s="188"/>
    </row>
    <row r="398" ht="15">
      <c r="D398" s="188"/>
    </row>
    <row r="399" ht="15">
      <c r="D399" s="188"/>
    </row>
    <row r="400" ht="15">
      <c r="D400" s="188"/>
    </row>
    <row r="401" ht="15">
      <c r="D401" s="188"/>
    </row>
    <row r="402" ht="15">
      <c r="D402" s="188"/>
    </row>
    <row r="403" ht="15">
      <c r="D403" s="188"/>
    </row>
    <row r="404" ht="15">
      <c r="D404" s="188"/>
    </row>
    <row r="405" ht="15">
      <c r="D405" s="188"/>
    </row>
    <row r="406" ht="15">
      <c r="D406" s="188"/>
    </row>
    <row r="407" ht="15">
      <c r="D407" s="188"/>
    </row>
    <row r="408" ht="15">
      <c r="D408" s="188"/>
    </row>
    <row r="409" ht="15">
      <c r="D409" s="188"/>
    </row>
    <row r="410" ht="15">
      <c r="D410" s="188"/>
    </row>
    <row r="411" ht="15">
      <c r="D411" s="188"/>
    </row>
    <row r="412" ht="15">
      <c r="D412" s="188"/>
    </row>
    <row r="413" ht="15">
      <c r="D413" s="188"/>
    </row>
    <row r="414" ht="15">
      <c r="D414" s="188"/>
    </row>
    <row r="415" ht="15">
      <c r="D415" s="188"/>
    </row>
    <row r="416" ht="15">
      <c r="D416" s="188"/>
    </row>
    <row r="417" ht="15">
      <c r="D417" s="188"/>
    </row>
    <row r="418" ht="15">
      <c r="D418" s="188"/>
    </row>
    <row r="419" ht="15">
      <c r="D419" s="188"/>
    </row>
    <row r="420" ht="15">
      <c r="D420" s="188"/>
    </row>
    <row r="421" ht="15">
      <c r="D421" s="188"/>
    </row>
    <row r="422" ht="15">
      <c r="D422" s="188"/>
    </row>
    <row r="423" ht="15">
      <c r="D423" s="188"/>
    </row>
    <row r="424" ht="15">
      <c r="D424" s="188"/>
    </row>
    <row r="425" ht="15">
      <c r="D425" s="188"/>
    </row>
    <row r="426" ht="15">
      <c r="D426" s="188"/>
    </row>
    <row r="427" ht="15">
      <c r="D427" s="188"/>
    </row>
    <row r="428" ht="15">
      <c r="D428" s="188"/>
    </row>
    <row r="429" ht="15">
      <c r="D429" s="188"/>
    </row>
    <row r="430" ht="15">
      <c r="D430" s="188"/>
    </row>
    <row r="431" ht="15">
      <c r="D431" s="188"/>
    </row>
    <row r="432" ht="15">
      <c r="D432" s="188"/>
    </row>
    <row r="433" ht="15">
      <c r="D433" s="188"/>
    </row>
    <row r="434" ht="15">
      <c r="D434" s="188"/>
    </row>
    <row r="435" ht="15">
      <c r="D435" s="188"/>
    </row>
    <row r="436" ht="15">
      <c r="D436" s="188"/>
    </row>
    <row r="437" ht="15">
      <c r="D437" s="188"/>
    </row>
    <row r="438" ht="15">
      <c r="D438" s="188"/>
    </row>
    <row r="439" ht="15">
      <c r="D439" s="188"/>
    </row>
    <row r="440" ht="15">
      <c r="D440" s="188"/>
    </row>
    <row r="441" ht="15">
      <c r="D441" s="188"/>
    </row>
    <row r="442" ht="15">
      <c r="D442" s="188"/>
    </row>
    <row r="443" ht="15">
      <c r="D443" s="188"/>
    </row>
    <row r="444" ht="15">
      <c r="D444" s="188"/>
    </row>
    <row r="445" ht="15">
      <c r="D445" s="188"/>
    </row>
    <row r="446" ht="15">
      <c r="D446" s="188"/>
    </row>
    <row r="447" ht="15">
      <c r="D447" s="188"/>
    </row>
    <row r="448" ht="15">
      <c r="D448" s="188"/>
    </row>
    <row r="449" ht="15">
      <c r="D449" s="188"/>
    </row>
    <row r="450" ht="15">
      <c r="D450" s="188"/>
    </row>
    <row r="451" ht="15">
      <c r="D451" s="188"/>
    </row>
    <row r="452" ht="15">
      <c r="D452" s="188"/>
    </row>
    <row r="453" ht="15">
      <c r="D453" s="188"/>
    </row>
    <row r="454" ht="15">
      <c r="D454" s="188"/>
    </row>
    <row r="455" ht="15">
      <c r="D455" s="188"/>
    </row>
    <row r="456" ht="15">
      <c r="D456" s="188"/>
    </row>
    <row r="457" ht="15">
      <c r="D457" s="188"/>
    </row>
    <row r="458" ht="15">
      <c r="D458" s="188"/>
    </row>
    <row r="459" ht="15">
      <c r="D459" s="188"/>
    </row>
    <row r="460" ht="15">
      <c r="D460" s="188"/>
    </row>
    <row r="461" ht="15">
      <c r="D461" s="188"/>
    </row>
    <row r="462" ht="15">
      <c r="D462" s="188"/>
    </row>
    <row r="463" ht="15">
      <c r="D463" s="188"/>
    </row>
    <row r="464" ht="15">
      <c r="D464" s="188"/>
    </row>
    <row r="465" ht="15">
      <c r="D465" s="188"/>
    </row>
    <row r="466" ht="15">
      <c r="D466" s="188"/>
    </row>
    <row r="467" ht="15">
      <c r="D467" s="188"/>
    </row>
    <row r="468" ht="15">
      <c r="D468" s="188"/>
    </row>
    <row r="469" ht="15">
      <c r="D469" s="188"/>
    </row>
    <row r="470" ht="15">
      <c r="D470" s="188"/>
    </row>
    <row r="471" ht="15">
      <c r="D471" s="188"/>
    </row>
    <row r="472" ht="15">
      <c r="D472" s="188"/>
    </row>
    <row r="473" ht="15">
      <c r="D473" s="188"/>
    </row>
    <row r="474" ht="15">
      <c r="D474" s="188"/>
    </row>
    <row r="475" ht="15">
      <c r="D475" s="188"/>
    </row>
    <row r="476" ht="15">
      <c r="D476" s="188"/>
    </row>
    <row r="477" ht="15">
      <c r="D477" s="188"/>
    </row>
    <row r="478" ht="15">
      <c r="D478" s="188"/>
    </row>
    <row r="479" ht="15">
      <c r="D479" s="188"/>
    </row>
    <row r="480" ht="15">
      <c r="D480" s="188"/>
    </row>
    <row r="481" ht="15">
      <c r="D481" s="188"/>
    </row>
    <row r="482" ht="15">
      <c r="D482" s="188"/>
    </row>
    <row r="483" ht="15">
      <c r="D483" s="188"/>
    </row>
    <row r="484" ht="15">
      <c r="D484" s="188"/>
    </row>
    <row r="485" ht="15">
      <c r="D485" s="188"/>
    </row>
    <row r="486" ht="15">
      <c r="D486" s="188"/>
    </row>
    <row r="487" ht="15">
      <c r="D487" s="188"/>
    </row>
    <row r="488" ht="15">
      <c r="D488" s="188"/>
    </row>
    <row r="489" ht="15">
      <c r="D489" s="188"/>
    </row>
    <row r="490" ht="15">
      <c r="D490" s="188"/>
    </row>
    <row r="491" ht="15">
      <c r="D491" s="188"/>
    </row>
    <row r="492" ht="15">
      <c r="D492" s="188"/>
    </row>
    <row r="493" ht="15">
      <c r="D493" s="188"/>
    </row>
    <row r="494" ht="15">
      <c r="D494" s="188"/>
    </row>
    <row r="495" ht="15">
      <c r="D495" s="188"/>
    </row>
    <row r="496" ht="15">
      <c r="D496" s="188"/>
    </row>
    <row r="497" ht="15">
      <c r="D497" s="188"/>
    </row>
    <row r="498" ht="15">
      <c r="D498" s="188"/>
    </row>
    <row r="499" ht="15">
      <c r="D499" s="188"/>
    </row>
    <row r="500" ht="15">
      <c r="D500" s="188"/>
    </row>
    <row r="501" ht="15">
      <c r="D501" s="188"/>
    </row>
    <row r="502" ht="15">
      <c r="D502" s="188"/>
    </row>
    <row r="503" ht="15">
      <c r="D503" s="188"/>
    </row>
    <row r="504" ht="15">
      <c r="D504" s="188"/>
    </row>
    <row r="505" ht="15">
      <c r="D505" s="188"/>
    </row>
    <row r="506" ht="15">
      <c r="D506" s="188"/>
    </row>
    <row r="507" ht="15">
      <c r="D507" s="188"/>
    </row>
    <row r="508" ht="15">
      <c r="D508" s="188"/>
    </row>
    <row r="509" ht="15">
      <c r="D509" s="188"/>
    </row>
    <row r="510" ht="15">
      <c r="D510" s="188"/>
    </row>
    <row r="511" ht="15">
      <c r="D511" s="188"/>
    </row>
    <row r="512" ht="15">
      <c r="D512" s="188"/>
    </row>
    <row r="513" ht="15">
      <c r="D513" s="188"/>
    </row>
    <row r="514" ht="15">
      <c r="D514" s="188"/>
    </row>
    <row r="515" ht="15">
      <c r="D515" s="188"/>
    </row>
    <row r="516" ht="15">
      <c r="D516" s="188"/>
    </row>
    <row r="517" ht="15">
      <c r="D517" s="188"/>
    </row>
    <row r="518" ht="15">
      <c r="D518" s="188"/>
    </row>
    <row r="519" ht="15">
      <c r="D519" s="188"/>
    </row>
    <row r="520" ht="15">
      <c r="D520" s="188"/>
    </row>
    <row r="521" ht="15">
      <c r="D521" s="188"/>
    </row>
    <row r="522" ht="15">
      <c r="D522" s="188"/>
    </row>
    <row r="523" ht="15">
      <c r="D523" s="188"/>
    </row>
    <row r="524" ht="15">
      <c r="D524" s="188"/>
    </row>
    <row r="525" ht="15">
      <c r="D525" s="188"/>
    </row>
    <row r="526" ht="15">
      <c r="D526" s="188"/>
    </row>
    <row r="527" ht="15">
      <c r="D527" s="188"/>
    </row>
    <row r="528" ht="15">
      <c r="D528" s="188"/>
    </row>
    <row r="529" ht="15">
      <c r="D529" s="188"/>
    </row>
    <row r="530" ht="15">
      <c r="D530" s="188"/>
    </row>
    <row r="531" ht="15">
      <c r="D531" s="188"/>
    </row>
    <row r="532" ht="15">
      <c r="D532" s="188"/>
    </row>
    <row r="533" ht="15">
      <c r="D533" s="188"/>
    </row>
    <row r="534" ht="15">
      <c r="D534" s="188"/>
    </row>
    <row r="535" ht="15">
      <c r="D535" s="188"/>
    </row>
    <row r="536" ht="15">
      <c r="D536" s="188"/>
    </row>
    <row r="537" ht="15">
      <c r="D537" s="188"/>
    </row>
    <row r="538" ht="15">
      <c r="D538" s="188"/>
    </row>
    <row r="539" ht="15">
      <c r="D539" s="188"/>
    </row>
    <row r="540" ht="15">
      <c r="D540" s="188"/>
    </row>
    <row r="541" ht="15">
      <c r="D541" s="188"/>
    </row>
    <row r="542" ht="15">
      <c r="D542" s="188"/>
    </row>
    <row r="543" ht="15">
      <c r="D543" s="188"/>
    </row>
    <row r="544" ht="15">
      <c r="D544" s="188"/>
    </row>
    <row r="545" ht="15">
      <c r="D545" s="188"/>
    </row>
    <row r="546" ht="15">
      <c r="D546" s="188"/>
    </row>
    <row r="547" ht="15">
      <c r="D547" s="188"/>
    </row>
    <row r="548" ht="15">
      <c r="D548" s="188"/>
    </row>
    <row r="549" ht="15">
      <c r="D549" s="188"/>
    </row>
    <row r="550" ht="15">
      <c r="D550" s="188"/>
    </row>
    <row r="551" ht="15">
      <c r="D551" s="188"/>
    </row>
    <row r="552" ht="15">
      <c r="D552" s="188"/>
    </row>
    <row r="553" ht="15">
      <c r="D553" s="188"/>
    </row>
    <row r="554" ht="15">
      <c r="D554" s="188"/>
    </row>
    <row r="555" ht="15">
      <c r="D555" s="188"/>
    </row>
    <row r="556" ht="15">
      <c r="D556" s="188"/>
    </row>
    <row r="557" ht="15">
      <c r="D557" s="188"/>
    </row>
    <row r="558" ht="15">
      <c r="D558" s="188"/>
    </row>
    <row r="559" ht="15">
      <c r="D559" s="188"/>
    </row>
    <row r="560" ht="15">
      <c r="D560" s="188"/>
    </row>
    <row r="561" ht="15">
      <c r="D561" s="188"/>
    </row>
    <row r="562" ht="15">
      <c r="D562" s="188"/>
    </row>
    <row r="563" ht="15">
      <c r="D563" s="188"/>
    </row>
    <row r="564" ht="15">
      <c r="D564" s="188"/>
    </row>
    <row r="565" ht="15">
      <c r="D565" s="188"/>
    </row>
    <row r="566" ht="15">
      <c r="D566" s="188"/>
    </row>
    <row r="567" ht="15">
      <c r="D567" s="188"/>
    </row>
    <row r="568" ht="15">
      <c r="D568" s="188"/>
    </row>
    <row r="569" ht="15">
      <c r="D569" s="188"/>
    </row>
    <row r="570" ht="15">
      <c r="D570" s="188"/>
    </row>
    <row r="571" ht="15">
      <c r="D571" s="188"/>
    </row>
    <row r="572" ht="15">
      <c r="D572" s="188"/>
    </row>
    <row r="573" ht="15">
      <c r="D573" s="188"/>
    </row>
    <row r="574" ht="15">
      <c r="D574" s="188"/>
    </row>
    <row r="575" ht="15">
      <c r="D575" s="188"/>
    </row>
    <row r="576" ht="15">
      <c r="D576" s="188"/>
    </row>
    <row r="577" ht="15">
      <c r="D577" s="188"/>
    </row>
    <row r="578" ht="15">
      <c r="D578" s="188"/>
    </row>
    <row r="579" ht="15">
      <c r="D579" s="188"/>
    </row>
    <row r="580" ht="15">
      <c r="D580" s="188"/>
    </row>
    <row r="581" ht="15">
      <c r="D581" s="188"/>
    </row>
    <row r="582" ht="15">
      <c r="D582" s="188"/>
    </row>
    <row r="583" ht="15">
      <c r="D583" s="188"/>
    </row>
    <row r="584" ht="15">
      <c r="D584" s="188"/>
    </row>
    <row r="585" ht="15">
      <c r="D585" s="188"/>
    </row>
    <row r="586" ht="15">
      <c r="D586" s="188"/>
    </row>
    <row r="587" ht="15">
      <c r="D587" s="188"/>
    </row>
    <row r="588" ht="15">
      <c r="D588" s="188"/>
    </row>
    <row r="589" ht="15">
      <c r="D589" s="188"/>
    </row>
    <row r="590" ht="15">
      <c r="D590" s="188"/>
    </row>
    <row r="591" ht="15">
      <c r="D591" s="188"/>
    </row>
    <row r="592" ht="15">
      <c r="D592" s="188"/>
    </row>
    <row r="593" ht="15">
      <c r="D593" s="188"/>
    </row>
    <row r="594" ht="15">
      <c r="D594" s="188"/>
    </row>
    <row r="595" ht="15">
      <c r="D595" s="188"/>
    </row>
    <row r="596" ht="15">
      <c r="D596" s="188"/>
    </row>
    <row r="597" ht="15">
      <c r="D597" s="188"/>
    </row>
    <row r="598" ht="15">
      <c r="D598" s="188"/>
    </row>
    <row r="599" ht="15">
      <c r="D599" s="188"/>
    </row>
    <row r="600" ht="15">
      <c r="D600" s="188"/>
    </row>
    <row r="601" ht="15">
      <c r="D601" s="188"/>
    </row>
    <row r="602" ht="15">
      <c r="D602" s="188"/>
    </row>
    <row r="603" ht="15">
      <c r="D603" s="188"/>
    </row>
    <row r="604" ht="15">
      <c r="D604" s="188"/>
    </row>
    <row r="605" ht="15">
      <c r="D605" s="188"/>
    </row>
    <row r="606" ht="15">
      <c r="D606" s="188"/>
    </row>
    <row r="607" ht="15">
      <c r="D607" s="188"/>
    </row>
    <row r="608" ht="15">
      <c r="D608" s="188"/>
    </row>
    <row r="609" ht="15">
      <c r="D609" s="188"/>
    </row>
    <row r="610" ht="15">
      <c r="D610" s="188"/>
    </row>
    <row r="611" ht="15">
      <c r="D611" s="188"/>
    </row>
    <row r="612" ht="15">
      <c r="D612" s="188"/>
    </row>
    <row r="613" ht="15">
      <c r="D613" s="188"/>
    </row>
    <row r="614" ht="15">
      <c r="D614" s="188"/>
    </row>
    <row r="615" ht="15">
      <c r="D615" s="188"/>
    </row>
    <row r="616" ht="15">
      <c r="D616" s="188"/>
    </row>
    <row r="617" ht="15">
      <c r="D617" s="188"/>
    </row>
    <row r="618" ht="15">
      <c r="D618" s="188"/>
    </row>
    <row r="619" ht="15">
      <c r="D619" s="188"/>
    </row>
    <row r="620" ht="15">
      <c r="D620" s="188"/>
    </row>
    <row r="621" ht="15">
      <c r="D621" s="188"/>
    </row>
    <row r="622" ht="15">
      <c r="D622" s="188"/>
    </row>
    <row r="623" ht="15">
      <c r="D623" s="188"/>
    </row>
    <row r="624" ht="15">
      <c r="D624" s="188"/>
    </row>
    <row r="625" ht="15">
      <c r="D625" s="188"/>
    </row>
    <row r="626" ht="15">
      <c r="D626" s="188"/>
    </row>
    <row r="627" ht="15">
      <c r="D627" s="188"/>
    </row>
    <row r="628" ht="15">
      <c r="D628" s="188"/>
    </row>
    <row r="629" ht="15">
      <c r="D629" s="188"/>
    </row>
    <row r="630" ht="15">
      <c r="D630" s="188"/>
    </row>
    <row r="631" ht="15">
      <c r="D631" s="188"/>
    </row>
    <row r="632" ht="15">
      <c r="D632" s="188"/>
    </row>
    <row r="633" ht="15">
      <c r="D633" s="188"/>
    </row>
    <row r="634" ht="15">
      <c r="D634" s="188"/>
    </row>
    <row r="635" ht="15">
      <c r="D635" s="188"/>
    </row>
    <row r="636" ht="15">
      <c r="D636" s="188"/>
    </row>
    <row r="637" ht="15">
      <c r="D637" s="188"/>
    </row>
    <row r="638" ht="15">
      <c r="D638" s="188"/>
    </row>
    <row r="639" ht="15">
      <c r="D639" s="188"/>
    </row>
    <row r="640" ht="15">
      <c r="D640" s="188"/>
    </row>
    <row r="641" ht="15">
      <c r="D641" s="188"/>
    </row>
    <row r="642" ht="15">
      <c r="D642" s="188"/>
    </row>
    <row r="643" ht="15">
      <c r="D643" s="188"/>
    </row>
    <row r="644" ht="15">
      <c r="D644" s="188"/>
    </row>
    <row r="645" ht="15">
      <c r="D645" s="188"/>
    </row>
    <row r="646" ht="15">
      <c r="D646" s="188"/>
    </row>
    <row r="647" ht="15">
      <c r="D647" s="188"/>
    </row>
    <row r="648" ht="15">
      <c r="D648" s="188"/>
    </row>
    <row r="649" ht="15">
      <c r="D649" s="188"/>
    </row>
    <row r="650" ht="15">
      <c r="D650" s="188"/>
    </row>
    <row r="651" ht="15">
      <c r="D651" s="188"/>
    </row>
    <row r="652" ht="15">
      <c r="D652" s="188"/>
    </row>
    <row r="653" ht="15">
      <c r="D653" s="188"/>
    </row>
    <row r="654" ht="15">
      <c r="D654" s="188"/>
    </row>
    <row r="655" ht="15">
      <c r="D655" s="188"/>
    </row>
    <row r="656" ht="15">
      <c r="D656" s="188"/>
    </row>
    <row r="657" ht="15">
      <c r="D657" s="188"/>
    </row>
    <row r="658" ht="15">
      <c r="D658" s="188"/>
    </row>
    <row r="659" ht="15">
      <c r="D659" s="188"/>
    </row>
    <row r="660" ht="15">
      <c r="D660" s="188"/>
    </row>
    <row r="661" ht="15">
      <c r="D661" s="188"/>
    </row>
    <row r="662" ht="15">
      <c r="D662" s="188"/>
    </row>
    <row r="663" ht="15">
      <c r="D663" s="188"/>
    </row>
    <row r="664" ht="15">
      <c r="D664" s="188"/>
    </row>
    <row r="665" ht="15">
      <c r="D665" s="188"/>
    </row>
    <row r="666" ht="15">
      <c r="D666" s="188"/>
    </row>
    <row r="667" ht="15">
      <c r="D667" s="188"/>
    </row>
    <row r="668" ht="15">
      <c r="D668" s="188"/>
    </row>
    <row r="669" ht="15">
      <c r="D669" s="188"/>
    </row>
    <row r="670" ht="15">
      <c r="D670" s="188"/>
    </row>
    <row r="671" ht="15">
      <c r="D671" s="188"/>
    </row>
    <row r="672" ht="15">
      <c r="D672" s="188"/>
    </row>
    <row r="673" ht="15">
      <c r="D673" s="188"/>
    </row>
    <row r="674" ht="15">
      <c r="D674" s="188"/>
    </row>
    <row r="675" ht="15">
      <c r="D675" s="188"/>
    </row>
    <row r="676" ht="15">
      <c r="D676" s="188"/>
    </row>
    <row r="677" ht="15">
      <c r="D677" s="188"/>
    </row>
    <row r="678" ht="15">
      <c r="D678" s="188"/>
    </row>
    <row r="679" ht="15">
      <c r="D679" s="188"/>
    </row>
    <row r="680" ht="15">
      <c r="D680" s="188"/>
    </row>
    <row r="681" ht="15">
      <c r="D681" s="188"/>
    </row>
    <row r="682" ht="15">
      <c r="D682" s="188"/>
    </row>
    <row r="683" ht="15">
      <c r="D683" s="188"/>
    </row>
    <row r="684" ht="15">
      <c r="D684" s="188"/>
    </row>
    <row r="685" ht="15">
      <c r="D685" s="188"/>
    </row>
    <row r="686" ht="15">
      <c r="D686" s="188"/>
    </row>
    <row r="687" ht="15">
      <c r="D687" s="188"/>
    </row>
    <row r="688" ht="15">
      <c r="D688" s="188"/>
    </row>
    <row r="689" ht="15">
      <c r="D689" s="188"/>
    </row>
    <row r="690" ht="15">
      <c r="D690" s="188"/>
    </row>
    <row r="691" ht="15">
      <c r="D691" s="188"/>
    </row>
    <row r="692" ht="15">
      <c r="D692" s="188"/>
    </row>
    <row r="693" ht="15">
      <c r="D693" s="188"/>
    </row>
    <row r="694" ht="15">
      <c r="D694" s="188"/>
    </row>
    <row r="695" ht="15">
      <c r="D695" s="188"/>
    </row>
    <row r="696" ht="15">
      <c r="D696" s="188"/>
    </row>
    <row r="697" ht="15">
      <c r="D697" s="188"/>
    </row>
    <row r="698" ht="15">
      <c r="D698" s="188"/>
    </row>
    <row r="699" ht="15">
      <c r="D699" s="188"/>
    </row>
    <row r="700" ht="15">
      <c r="D700" s="188"/>
    </row>
    <row r="701" ht="15">
      <c r="D701" s="188"/>
    </row>
    <row r="702" ht="15">
      <c r="D702" s="188"/>
    </row>
    <row r="703" ht="15">
      <c r="D703" s="188"/>
    </row>
    <row r="704" ht="15">
      <c r="D704" s="188"/>
    </row>
    <row r="705" ht="15">
      <c r="D705" s="188"/>
    </row>
    <row r="706" ht="15">
      <c r="D706" s="188"/>
    </row>
    <row r="707" ht="15">
      <c r="D707" s="188"/>
    </row>
    <row r="708" ht="15">
      <c r="D708" s="188"/>
    </row>
    <row r="709" ht="15">
      <c r="D709" s="188"/>
    </row>
    <row r="710" ht="15">
      <c r="D710" s="188"/>
    </row>
    <row r="711" ht="15">
      <c r="D711" s="188"/>
    </row>
    <row r="712" ht="15">
      <c r="D712" s="188"/>
    </row>
    <row r="713" ht="15">
      <c r="D713" s="188"/>
    </row>
    <row r="714" ht="15">
      <c r="D714" s="188"/>
    </row>
    <row r="715" ht="15">
      <c r="D715" s="188"/>
    </row>
    <row r="716" ht="15">
      <c r="D716" s="188"/>
    </row>
    <row r="717" ht="15">
      <c r="D717" s="188"/>
    </row>
    <row r="718" ht="15">
      <c r="D718" s="188"/>
    </row>
    <row r="719" ht="15">
      <c r="D719" s="188"/>
    </row>
    <row r="720" ht="15">
      <c r="D720" s="188"/>
    </row>
    <row r="721" ht="15">
      <c r="D721" s="188"/>
    </row>
    <row r="722" ht="15">
      <c r="D722" s="188"/>
    </row>
    <row r="723" ht="15">
      <c r="D723" s="188"/>
    </row>
    <row r="724" ht="15">
      <c r="D724" s="188"/>
    </row>
    <row r="725" ht="15">
      <c r="D725" s="188"/>
    </row>
    <row r="726" ht="15">
      <c r="D726" s="188"/>
    </row>
    <row r="727" ht="15">
      <c r="D727" s="188"/>
    </row>
    <row r="728" ht="15">
      <c r="D728" s="188"/>
    </row>
    <row r="729" ht="15">
      <c r="D729" s="188"/>
    </row>
    <row r="730" ht="15">
      <c r="D730" s="188"/>
    </row>
    <row r="731" ht="15">
      <c r="D731" s="188"/>
    </row>
    <row r="732" ht="15">
      <c r="D732" s="188"/>
    </row>
    <row r="733" ht="15">
      <c r="D733" s="188"/>
    </row>
    <row r="734" ht="15">
      <c r="D734" s="188"/>
    </row>
    <row r="735" ht="15">
      <c r="D735" s="188"/>
    </row>
    <row r="736" ht="15">
      <c r="D736" s="188"/>
    </row>
    <row r="737" ht="15">
      <c r="D737" s="188"/>
    </row>
    <row r="738" ht="15">
      <c r="D738" s="188"/>
    </row>
    <row r="739" ht="15">
      <c r="D739" s="188"/>
    </row>
    <row r="740" ht="15">
      <c r="D740" s="188"/>
    </row>
    <row r="741" ht="15">
      <c r="D741" s="188"/>
    </row>
    <row r="742" ht="15">
      <c r="D742" s="188"/>
    </row>
    <row r="743" ht="15">
      <c r="D743" s="188"/>
    </row>
    <row r="744" ht="15">
      <c r="D744" s="188"/>
    </row>
    <row r="745" ht="15">
      <c r="D745" s="188"/>
    </row>
    <row r="746" ht="15">
      <c r="D746" s="188"/>
    </row>
    <row r="747" ht="15">
      <c r="D747" s="188"/>
    </row>
    <row r="748" ht="15">
      <c r="D748" s="188"/>
    </row>
    <row r="749" ht="15">
      <c r="D749" s="188"/>
    </row>
    <row r="750" ht="15">
      <c r="D750" s="188"/>
    </row>
    <row r="751" ht="15">
      <c r="D751" s="188"/>
    </row>
    <row r="752" ht="15">
      <c r="D752" s="188"/>
    </row>
    <row r="753" ht="15">
      <c r="D753" s="188"/>
    </row>
    <row r="754" ht="15">
      <c r="D754" s="188"/>
    </row>
    <row r="755" ht="15">
      <c r="D755" s="188"/>
    </row>
    <row r="756" ht="15">
      <c r="D756" s="188"/>
    </row>
    <row r="757" ht="15">
      <c r="D757" s="188"/>
    </row>
    <row r="758" ht="15">
      <c r="D758" s="188"/>
    </row>
    <row r="759" ht="15">
      <c r="D759" s="188"/>
    </row>
    <row r="760" ht="15">
      <c r="D760" s="188"/>
    </row>
    <row r="761" ht="15">
      <c r="D761" s="188"/>
    </row>
    <row r="762" ht="15">
      <c r="D762" s="188"/>
    </row>
    <row r="763" ht="15">
      <c r="D763" s="188"/>
    </row>
    <row r="764" ht="15">
      <c r="D764" s="188"/>
    </row>
    <row r="765" ht="15">
      <c r="D765" s="188"/>
    </row>
    <row r="766" ht="15">
      <c r="D766" s="188"/>
    </row>
    <row r="767" ht="15">
      <c r="D767" s="188"/>
    </row>
    <row r="768" ht="15">
      <c r="D768" s="188"/>
    </row>
    <row r="769" ht="15">
      <c r="D769" s="188"/>
    </row>
    <row r="770" ht="15">
      <c r="D770" s="188"/>
    </row>
    <row r="771" ht="15">
      <c r="D771" s="188"/>
    </row>
    <row r="772" ht="15">
      <c r="D772" s="188"/>
    </row>
    <row r="773" ht="15">
      <c r="D773" s="188"/>
    </row>
    <row r="774" ht="15">
      <c r="D774" s="188"/>
    </row>
    <row r="775" ht="15">
      <c r="D775" s="188"/>
    </row>
    <row r="776" ht="15">
      <c r="D776" s="188"/>
    </row>
    <row r="777" ht="15">
      <c r="D777" s="188"/>
    </row>
    <row r="778" ht="15">
      <c r="D778" s="188"/>
    </row>
    <row r="779" ht="15">
      <c r="D779" s="188"/>
    </row>
    <row r="780" ht="15">
      <c r="D780" s="188"/>
    </row>
    <row r="781" ht="15">
      <c r="D781" s="188"/>
    </row>
    <row r="782" ht="15">
      <c r="D782" s="188"/>
    </row>
    <row r="783" ht="15">
      <c r="D783" s="188"/>
    </row>
    <row r="784" ht="15">
      <c r="D784" s="188"/>
    </row>
    <row r="785" ht="15">
      <c r="D785" s="188"/>
    </row>
    <row r="786" ht="15">
      <c r="D786" s="188"/>
    </row>
    <row r="787" ht="15">
      <c r="D787" s="188"/>
    </row>
    <row r="788" ht="15">
      <c r="D788" s="188"/>
    </row>
    <row r="789" ht="15">
      <c r="D789" s="188"/>
    </row>
    <row r="790" ht="15">
      <c r="D790" s="188"/>
    </row>
    <row r="791" ht="15">
      <c r="D791" s="188"/>
    </row>
    <row r="792" ht="15">
      <c r="D792" s="188"/>
    </row>
    <row r="793" ht="15">
      <c r="D793" s="188"/>
    </row>
    <row r="794" ht="15">
      <c r="D794" s="188"/>
    </row>
    <row r="795" ht="15">
      <c r="D795" s="188"/>
    </row>
    <row r="796" ht="15">
      <c r="D796" s="188"/>
    </row>
    <row r="797" ht="15">
      <c r="D797" s="188"/>
    </row>
    <row r="798" ht="15">
      <c r="D798" s="188"/>
    </row>
    <row r="799" ht="15">
      <c r="D799" s="188"/>
    </row>
    <row r="800" ht="15">
      <c r="D800" s="188"/>
    </row>
    <row r="801" ht="15">
      <c r="D801" s="188"/>
    </row>
    <row r="802" ht="15">
      <c r="D802" s="188"/>
    </row>
    <row r="803" ht="15">
      <c r="D803" s="188"/>
    </row>
    <row r="804" ht="15">
      <c r="D804" s="188"/>
    </row>
    <row r="805" ht="15">
      <c r="D805" s="188"/>
    </row>
    <row r="806" ht="15">
      <c r="D806" s="188"/>
    </row>
    <row r="807" ht="15">
      <c r="D807" s="188"/>
    </row>
    <row r="808" ht="15">
      <c r="D808" s="188"/>
    </row>
    <row r="809" ht="15">
      <c r="D809" s="188"/>
    </row>
    <row r="810" ht="15">
      <c r="D810" s="188"/>
    </row>
    <row r="811" ht="15">
      <c r="D811" s="188"/>
    </row>
    <row r="812" ht="15">
      <c r="D812" s="188"/>
    </row>
    <row r="813" ht="15">
      <c r="D813" s="188"/>
    </row>
    <row r="814" ht="15">
      <c r="D814" s="188"/>
    </row>
    <row r="815" ht="15">
      <c r="D815" s="188"/>
    </row>
    <row r="816" ht="15">
      <c r="D816" s="188"/>
    </row>
    <row r="817" ht="15">
      <c r="D817" s="188"/>
    </row>
    <row r="818" ht="15">
      <c r="D818" s="188"/>
    </row>
    <row r="819" ht="15">
      <c r="D819" s="188"/>
    </row>
    <row r="820" ht="15">
      <c r="D820" s="188"/>
    </row>
    <row r="821" ht="15">
      <c r="D821" s="188"/>
    </row>
    <row r="822" ht="15">
      <c r="D822" s="188"/>
    </row>
    <row r="823" ht="15">
      <c r="D823" s="188"/>
    </row>
    <row r="824" ht="15">
      <c r="D824" s="188"/>
    </row>
    <row r="825" ht="15">
      <c r="D825" s="188"/>
    </row>
    <row r="826" ht="15">
      <c r="D826" s="188"/>
    </row>
    <row r="827" ht="15">
      <c r="D827" s="188"/>
    </row>
    <row r="828" ht="15">
      <c r="D828" s="188"/>
    </row>
    <row r="829" ht="15">
      <c r="D829" s="188"/>
    </row>
    <row r="830" ht="15">
      <c r="D830" s="188"/>
    </row>
    <row r="831" ht="15">
      <c r="D831" s="188"/>
    </row>
    <row r="832" ht="15">
      <c r="D832" s="188"/>
    </row>
    <row r="833" ht="15">
      <c r="D833" s="188"/>
    </row>
    <row r="834" ht="15">
      <c r="D834" s="188"/>
    </row>
    <row r="835" ht="15">
      <c r="D835" s="188"/>
    </row>
    <row r="836" ht="15">
      <c r="D836" s="188"/>
    </row>
    <row r="837" ht="15">
      <c r="D837" s="188"/>
    </row>
    <row r="838" ht="15">
      <c r="D838" s="188"/>
    </row>
    <row r="839" ht="15">
      <c r="D839" s="188"/>
    </row>
    <row r="840" ht="15">
      <c r="D840" s="188"/>
    </row>
    <row r="841" ht="15">
      <c r="D841" s="188"/>
    </row>
    <row r="842" ht="15">
      <c r="D842" s="188"/>
    </row>
    <row r="843" ht="15">
      <c r="D843" s="188"/>
    </row>
    <row r="844" ht="15">
      <c r="D844" s="188"/>
    </row>
    <row r="845" ht="15">
      <c r="D845" s="188"/>
    </row>
    <row r="846" ht="15">
      <c r="D846" s="188"/>
    </row>
    <row r="847" ht="15">
      <c r="D847" s="188"/>
    </row>
    <row r="848" ht="15">
      <c r="D848" s="188"/>
    </row>
    <row r="849" ht="15">
      <c r="D849" s="188"/>
    </row>
    <row r="850" ht="15">
      <c r="D850" s="188"/>
    </row>
    <row r="851" ht="15">
      <c r="D851" s="188"/>
    </row>
    <row r="852" ht="15">
      <c r="D852" s="188"/>
    </row>
    <row r="853" ht="15">
      <c r="D853" s="188"/>
    </row>
    <row r="854" ht="15">
      <c r="D854" s="188"/>
    </row>
    <row r="855" ht="15">
      <c r="D855" s="188"/>
    </row>
    <row r="856" ht="15">
      <c r="D856" s="188"/>
    </row>
    <row r="857" ht="15">
      <c r="D857" s="188"/>
    </row>
    <row r="858" ht="15">
      <c r="D858" s="188"/>
    </row>
    <row r="859" ht="15">
      <c r="D859" s="188"/>
    </row>
    <row r="860" ht="15">
      <c r="D860" s="188"/>
    </row>
    <row r="861" ht="15">
      <c r="D861" s="188"/>
    </row>
    <row r="862" ht="15">
      <c r="D862" s="188"/>
    </row>
    <row r="863" ht="15">
      <c r="D863" s="188"/>
    </row>
    <row r="864" ht="15">
      <c r="D864" s="188"/>
    </row>
    <row r="865" ht="15">
      <c r="D865" s="188"/>
    </row>
    <row r="866" ht="15">
      <c r="D866" s="188"/>
    </row>
    <row r="867" ht="15">
      <c r="D867" s="188"/>
    </row>
    <row r="868" ht="15">
      <c r="D868" s="188"/>
    </row>
    <row r="869" ht="15">
      <c r="D869" s="188"/>
    </row>
    <row r="870" ht="15">
      <c r="D870" s="188"/>
    </row>
    <row r="871" ht="15">
      <c r="D871" s="188"/>
    </row>
    <row r="872" ht="15">
      <c r="D872" s="188"/>
    </row>
    <row r="873" ht="15">
      <c r="D873" s="188"/>
    </row>
    <row r="874" ht="15">
      <c r="D874" s="188"/>
    </row>
    <row r="875" ht="15">
      <c r="D875" s="188"/>
    </row>
    <row r="876" ht="15">
      <c r="D876" s="188"/>
    </row>
    <row r="877" ht="15">
      <c r="D877" s="188"/>
    </row>
    <row r="878" ht="15">
      <c r="D878" s="188"/>
    </row>
    <row r="879" ht="15">
      <c r="D879" s="188"/>
    </row>
    <row r="880" ht="15">
      <c r="D880" s="188"/>
    </row>
    <row r="881" ht="15">
      <c r="D881" s="188"/>
    </row>
    <row r="882" ht="15">
      <c r="D882" s="188"/>
    </row>
    <row r="883" ht="15">
      <c r="D883" s="188"/>
    </row>
    <row r="884" ht="15">
      <c r="D884" s="188"/>
    </row>
    <row r="885" ht="15">
      <c r="D885" s="188"/>
    </row>
    <row r="886" ht="15">
      <c r="D886" s="188"/>
    </row>
    <row r="887" ht="15">
      <c r="D887" s="188"/>
    </row>
    <row r="888" ht="15">
      <c r="D888" s="188"/>
    </row>
    <row r="889" ht="15">
      <c r="D889" s="188"/>
    </row>
    <row r="890" ht="15">
      <c r="D890" s="188"/>
    </row>
    <row r="891" ht="15">
      <c r="D891" s="188"/>
    </row>
    <row r="892" ht="15">
      <c r="D892" s="188"/>
    </row>
    <row r="893" ht="15">
      <c r="D893" s="188"/>
    </row>
    <row r="894" ht="15">
      <c r="D894" s="188"/>
    </row>
    <row r="895" ht="15">
      <c r="D895" s="188"/>
    </row>
    <row r="896" ht="15">
      <c r="D896" s="188"/>
    </row>
    <row r="897" ht="15">
      <c r="D897" s="188"/>
    </row>
    <row r="898" ht="15">
      <c r="D898" s="188"/>
    </row>
    <row r="899" ht="15">
      <c r="D899" s="188"/>
    </row>
    <row r="900" ht="15">
      <c r="D900" s="188"/>
    </row>
    <row r="901" ht="15">
      <c r="D901" s="188"/>
    </row>
    <row r="902" ht="15">
      <c r="D902" s="188"/>
    </row>
    <row r="903" ht="15">
      <c r="D903" s="188"/>
    </row>
    <row r="904" ht="15">
      <c r="D904" s="188"/>
    </row>
    <row r="905" ht="15">
      <c r="D905" s="188"/>
    </row>
    <row r="906" ht="15">
      <c r="D906" s="188"/>
    </row>
    <row r="907" ht="15">
      <c r="D907" s="188"/>
    </row>
    <row r="908" ht="15">
      <c r="D908" s="188"/>
    </row>
    <row r="909" ht="15">
      <c r="D909" s="188"/>
    </row>
    <row r="910" ht="15">
      <c r="D910" s="188"/>
    </row>
    <row r="911" ht="15">
      <c r="D911" s="188"/>
    </row>
    <row r="912" ht="15">
      <c r="D912" s="188"/>
    </row>
    <row r="913" ht="15">
      <c r="D913" s="188"/>
    </row>
    <row r="914" ht="15">
      <c r="D914" s="188"/>
    </row>
    <row r="915" ht="15">
      <c r="D915" s="188"/>
    </row>
    <row r="916" ht="15">
      <c r="D916" s="188"/>
    </row>
    <row r="917" ht="15">
      <c r="D917" s="188"/>
    </row>
    <row r="918" ht="15">
      <c r="D918" s="188"/>
    </row>
    <row r="919" ht="15">
      <c r="D919" s="188"/>
    </row>
    <row r="920" ht="15">
      <c r="D920" s="188"/>
    </row>
    <row r="921" ht="15">
      <c r="D921" s="188"/>
    </row>
    <row r="922" ht="15">
      <c r="D922" s="188"/>
    </row>
    <row r="923" ht="15">
      <c r="D923" s="188"/>
    </row>
    <row r="924" ht="15">
      <c r="D924" s="188"/>
    </row>
    <row r="925" ht="15">
      <c r="D925" s="188"/>
    </row>
    <row r="926" ht="15">
      <c r="D926" s="188"/>
    </row>
    <row r="927" ht="15">
      <c r="D927" s="188"/>
    </row>
    <row r="928" ht="15">
      <c r="D928" s="188"/>
    </row>
    <row r="929" ht="15">
      <c r="D929" s="188"/>
    </row>
    <row r="930" ht="15">
      <c r="D930" s="188"/>
    </row>
    <row r="931" ht="15">
      <c r="D931" s="188"/>
    </row>
    <row r="932" ht="15">
      <c r="D932" s="188"/>
    </row>
    <row r="933" ht="15">
      <c r="D933" s="188"/>
    </row>
    <row r="934" ht="15">
      <c r="D934" s="188"/>
    </row>
    <row r="935" ht="15">
      <c r="D935" s="188"/>
    </row>
    <row r="936" ht="15">
      <c r="D936" s="188"/>
    </row>
    <row r="937" ht="15">
      <c r="D937" s="188"/>
    </row>
    <row r="938" ht="15">
      <c r="D938" s="188"/>
    </row>
    <row r="939" ht="15">
      <c r="D939" s="188"/>
    </row>
    <row r="940" ht="15">
      <c r="D940" s="188"/>
    </row>
    <row r="941" ht="15">
      <c r="D941" s="188"/>
    </row>
    <row r="942" ht="15">
      <c r="D942" s="188"/>
    </row>
    <row r="943" ht="15">
      <c r="D943" s="188"/>
    </row>
    <row r="944" ht="15">
      <c r="D944" s="188"/>
    </row>
    <row r="945" ht="15">
      <c r="D945" s="188"/>
    </row>
    <row r="946" ht="15">
      <c r="D946" s="188"/>
    </row>
    <row r="947" ht="15">
      <c r="D947" s="188"/>
    </row>
    <row r="948" ht="15">
      <c r="D948" s="188"/>
    </row>
    <row r="949" ht="15">
      <c r="D949" s="188"/>
    </row>
    <row r="950" ht="15">
      <c r="D950" s="188"/>
    </row>
    <row r="951" ht="15">
      <c r="D951" s="188"/>
    </row>
    <row r="952" ht="15">
      <c r="D952" s="188"/>
    </row>
    <row r="953" ht="15">
      <c r="D953" s="188"/>
    </row>
    <row r="954" ht="15">
      <c r="D954" s="188"/>
    </row>
    <row r="955" ht="15">
      <c r="D955" s="188"/>
    </row>
    <row r="956" ht="15">
      <c r="D956" s="188"/>
    </row>
    <row r="957" ht="15">
      <c r="D957" s="188"/>
    </row>
    <row r="958" ht="15">
      <c r="D958" s="188"/>
    </row>
    <row r="959" ht="15">
      <c r="D959" s="188"/>
    </row>
    <row r="960" ht="15">
      <c r="D960" s="188"/>
    </row>
    <row r="961" ht="15">
      <c r="D961" s="188"/>
    </row>
    <row r="962" ht="15">
      <c r="D962" s="188"/>
    </row>
    <row r="963" ht="15">
      <c r="D963" s="188"/>
    </row>
    <row r="964" ht="15">
      <c r="D964" s="188"/>
    </row>
    <row r="965" ht="15">
      <c r="D965" s="188"/>
    </row>
    <row r="966" ht="15">
      <c r="D966" s="188"/>
    </row>
    <row r="967" ht="15">
      <c r="D967" s="188"/>
    </row>
    <row r="968" ht="15">
      <c r="D968" s="188"/>
    </row>
    <row r="969" ht="15">
      <c r="D969" s="188"/>
    </row>
    <row r="970" ht="15">
      <c r="D970" s="188"/>
    </row>
    <row r="971" ht="15">
      <c r="D971" s="188"/>
    </row>
    <row r="972" ht="15">
      <c r="D972" s="188"/>
    </row>
    <row r="973" ht="15">
      <c r="D973" s="188"/>
    </row>
    <row r="974" ht="15">
      <c r="D974" s="188"/>
    </row>
    <row r="975" ht="15">
      <c r="D975" s="188"/>
    </row>
    <row r="976" ht="15">
      <c r="D976" s="188"/>
    </row>
    <row r="977" ht="15">
      <c r="D977" s="188"/>
    </row>
    <row r="978" ht="15">
      <c r="D978" s="188"/>
    </row>
    <row r="979" ht="15">
      <c r="D979" s="188"/>
    </row>
    <row r="980" ht="15">
      <c r="D980" s="188"/>
    </row>
    <row r="981" ht="15">
      <c r="D981" s="188"/>
    </row>
    <row r="982" ht="15">
      <c r="D982" s="188"/>
    </row>
    <row r="983" ht="15">
      <c r="D983" s="188"/>
    </row>
    <row r="984" ht="15">
      <c r="D984" s="188"/>
    </row>
    <row r="985" ht="15">
      <c r="D985" s="188"/>
    </row>
    <row r="986" ht="15">
      <c r="D986" s="188"/>
    </row>
    <row r="987" ht="15">
      <c r="D987" s="188"/>
    </row>
    <row r="988" ht="15">
      <c r="D988" s="188"/>
    </row>
    <row r="989" ht="15">
      <c r="D989" s="188"/>
    </row>
    <row r="990" ht="15">
      <c r="D990" s="188"/>
    </row>
    <row r="991" ht="15">
      <c r="D991" s="188"/>
    </row>
    <row r="992" ht="15">
      <c r="D992" s="188"/>
    </row>
    <row r="993" ht="15">
      <c r="D993" s="188"/>
    </row>
    <row r="994" ht="15">
      <c r="D994" s="188"/>
    </row>
    <row r="995" ht="15">
      <c r="D995" s="188"/>
    </row>
    <row r="996" ht="15">
      <c r="D996" s="188"/>
    </row>
    <row r="997" ht="15">
      <c r="D997" s="188"/>
    </row>
    <row r="998" ht="15">
      <c r="D998" s="188"/>
    </row>
    <row r="999" ht="15">
      <c r="D999" s="188"/>
    </row>
    <row r="1000" ht="15">
      <c r="D1000" s="188"/>
    </row>
    <row r="1001" ht="15">
      <c r="D1001" s="188"/>
    </row>
    <row r="1002" ht="15">
      <c r="D1002" s="188"/>
    </row>
    <row r="1003" ht="15">
      <c r="D1003" s="188"/>
    </row>
    <row r="1004" ht="15">
      <c r="D1004" s="188"/>
    </row>
    <row r="1005" ht="15">
      <c r="D1005" s="188"/>
    </row>
    <row r="1006" ht="15">
      <c r="D1006" s="188"/>
    </row>
    <row r="1007" ht="15">
      <c r="D1007" s="188"/>
    </row>
    <row r="1008" ht="15">
      <c r="D1008" s="188"/>
    </row>
    <row r="1009" ht="15">
      <c r="D1009" s="188"/>
    </row>
    <row r="1010" ht="15">
      <c r="D1010" s="188"/>
    </row>
    <row r="1011" ht="15">
      <c r="D1011" s="188"/>
    </row>
    <row r="1012" ht="15">
      <c r="D1012" s="188"/>
    </row>
    <row r="1013" ht="15">
      <c r="D1013" s="188"/>
    </row>
    <row r="1014" ht="15">
      <c r="D1014" s="188"/>
    </row>
    <row r="1015" ht="15">
      <c r="D1015" s="188"/>
    </row>
    <row r="1016" ht="15">
      <c r="D1016" s="188"/>
    </row>
    <row r="1017" ht="15">
      <c r="D1017" s="188"/>
    </row>
    <row r="1018" ht="15">
      <c r="D1018" s="188"/>
    </row>
    <row r="1019" ht="15">
      <c r="D1019" s="188"/>
    </row>
    <row r="1020" ht="15">
      <c r="D1020" s="188"/>
    </row>
    <row r="1021" ht="15">
      <c r="D1021" s="188"/>
    </row>
    <row r="1022" ht="15">
      <c r="D1022" s="188"/>
    </row>
    <row r="1023" ht="15">
      <c r="D1023" s="188"/>
    </row>
    <row r="1024" ht="15">
      <c r="D1024" s="188"/>
    </row>
    <row r="1025" ht="15">
      <c r="D1025" s="188"/>
    </row>
    <row r="1026" ht="15">
      <c r="D1026" s="188"/>
    </row>
    <row r="1027" ht="15">
      <c r="D1027" s="188"/>
    </row>
    <row r="1028" ht="15">
      <c r="D1028" s="188"/>
    </row>
    <row r="1029" ht="15">
      <c r="D1029" s="188"/>
    </row>
    <row r="1030" ht="15">
      <c r="D1030" s="188"/>
    </row>
    <row r="1031" ht="15">
      <c r="D1031" s="188"/>
    </row>
    <row r="1032" ht="15">
      <c r="D1032" s="188"/>
    </row>
    <row r="1033" ht="15">
      <c r="D1033" s="188"/>
    </row>
    <row r="1034" ht="15">
      <c r="D1034" s="188"/>
    </row>
    <row r="1035" ht="15">
      <c r="D1035" s="188"/>
    </row>
    <row r="1036" ht="15">
      <c r="D1036" s="188"/>
    </row>
    <row r="1037" ht="15">
      <c r="D1037" s="188"/>
    </row>
    <row r="1038" ht="15">
      <c r="D1038" s="188"/>
    </row>
    <row r="1039" ht="15">
      <c r="D1039" s="188"/>
    </row>
    <row r="1040" ht="15">
      <c r="D1040" s="188"/>
    </row>
    <row r="1041" ht="15">
      <c r="D1041" s="188"/>
    </row>
    <row r="1042" ht="15">
      <c r="D1042" s="188"/>
    </row>
    <row r="1043" ht="15">
      <c r="D1043" s="188"/>
    </row>
    <row r="1044" ht="15">
      <c r="D1044" s="188"/>
    </row>
    <row r="1045" ht="15">
      <c r="D1045" s="188"/>
    </row>
    <row r="1046" ht="15">
      <c r="D1046" s="188"/>
    </row>
    <row r="1047" ht="15">
      <c r="D1047" s="188"/>
    </row>
    <row r="1048" ht="15">
      <c r="D1048" s="188"/>
    </row>
    <row r="1049" ht="15">
      <c r="D1049" s="188"/>
    </row>
    <row r="1050" ht="15">
      <c r="D1050" s="188"/>
    </row>
    <row r="1051" ht="15">
      <c r="D1051" s="188"/>
    </row>
    <row r="1052" ht="15">
      <c r="D1052" s="188"/>
    </row>
    <row r="1053" ht="15">
      <c r="D1053" s="188"/>
    </row>
    <row r="1054" ht="15">
      <c r="D1054" s="188"/>
    </row>
    <row r="1055" ht="15">
      <c r="D1055" s="188"/>
    </row>
    <row r="1056" ht="15">
      <c r="D1056" s="188"/>
    </row>
    <row r="1057" ht="15">
      <c r="D1057" s="188"/>
    </row>
    <row r="1058" ht="15">
      <c r="D1058" s="188"/>
    </row>
    <row r="1059" ht="15">
      <c r="D1059" s="188"/>
    </row>
    <row r="1060" ht="15">
      <c r="D1060" s="188"/>
    </row>
    <row r="1061" ht="15">
      <c r="D1061" s="188"/>
    </row>
    <row r="1062" ht="15">
      <c r="D1062" s="188"/>
    </row>
    <row r="1063" ht="15">
      <c r="D1063" s="188"/>
    </row>
    <row r="1064" ht="15">
      <c r="D1064" s="188"/>
    </row>
    <row r="1065" ht="15">
      <c r="D1065" s="188"/>
    </row>
    <row r="1066" ht="15">
      <c r="D1066" s="188"/>
    </row>
    <row r="1067" ht="15">
      <c r="D1067" s="188"/>
    </row>
    <row r="1068" ht="15">
      <c r="D1068" s="188"/>
    </row>
    <row r="1069" ht="15">
      <c r="D1069" s="188"/>
    </row>
    <row r="1070" ht="15">
      <c r="D1070" s="188"/>
    </row>
    <row r="1071" ht="15">
      <c r="D1071" s="188"/>
    </row>
    <row r="1072" ht="15">
      <c r="D1072" s="188"/>
    </row>
    <row r="1073" ht="15">
      <c r="D1073" s="188"/>
    </row>
    <row r="1074" ht="15">
      <c r="D1074" s="188"/>
    </row>
    <row r="1075" ht="15">
      <c r="D1075" s="188"/>
    </row>
    <row r="1076" ht="15">
      <c r="D1076" s="188"/>
    </row>
    <row r="1077" ht="15">
      <c r="D1077" s="188"/>
    </row>
    <row r="1078" ht="15">
      <c r="D1078" s="188"/>
    </row>
    <row r="1079" ht="15">
      <c r="D1079" s="188"/>
    </row>
    <row r="1080" ht="15">
      <c r="D1080" s="188"/>
    </row>
    <row r="1081" ht="15">
      <c r="D1081" s="188"/>
    </row>
    <row r="1082" ht="15">
      <c r="D1082" s="188"/>
    </row>
    <row r="1083" ht="15">
      <c r="D1083" s="188"/>
    </row>
    <row r="1084" ht="15">
      <c r="D1084" s="188"/>
    </row>
    <row r="1085" ht="15">
      <c r="D1085" s="188"/>
    </row>
    <row r="1086" ht="15">
      <c r="D1086" s="188"/>
    </row>
    <row r="1087" ht="15">
      <c r="D1087" s="188"/>
    </row>
    <row r="1088" ht="15">
      <c r="D1088" s="188"/>
    </row>
    <row r="1089" ht="15">
      <c r="D1089" s="188"/>
    </row>
    <row r="1090" ht="15">
      <c r="D1090" s="188"/>
    </row>
    <row r="1091" ht="15">
      <c r="D1091" s="188"/>
    </row>
    <row r="1092" ht="15">
      <c r="D1092" s="188"/>
    </row>
    <row r="1093" ht="15">
      <c r="D1093" s="188"/>
    </row>
    <row r="1094" ht="15">
      <c r="D1094" s="188"/>
    </row>
    <row r="1095" ht="15">
      <c r="D1095" s="188"/>
    </row>
    <row r="1096" ht="15">
      <c r="D1096" s="188"/>
    </row>
    <row r="1097" ht="15">
      <c r="D1097" s="188"/>
    </row>
    <row r="1098" ht="15">
      <c r="D1098" s="188"/>
    </row>
    <row r="1099" ht="15">
      <c r="D1099" s="188"/>
    </row>
    <row r="1100" ht="15">
      <c r="D1100" s="188"/>
    </row>
    <row r="1101" ht="15">
      <c r="D1101" s="188"/>
    </row>
    <row r="1102" ht="15">
      <c r="D1102" s="188"/>
    </row>
    <row r="1103" ht="15">
      <c r="D1103" s="188"/>
    </row>
    <row r="1104" ht="15">
      <c r="D1104" s="188"/>
    </row>
    <row r="1105" ht="15">
      <c r="D1105" s="188"/>
    </row>
    <row r="1106" ht="15">
      <c r="D1106" s="188"/>
    </row>
    <row r="1107" ht="15">
      <c r="D1107" s="188"/>
    </row>
    <row r="1108" ht="15">
      <c r="D1108" s="188"/>
    </row>
    <row r="1109" ht="15">
      <c r="D1109" s="188"/>
    </row>
    <row r="1110" ht="15">
      <c r="D1110" s="188"/>
    </row>
    <row r="1111" ht="15">
      <c r="D1111" s="188"/>
    </row>
    <row r="1112" ht="15">
      <c r="D1112" s="188"/>
    </row>
    <row r="1113" ht="15">
      <c r="D1113" s="188"/>
    </row>
    <row r="1114" ht="15">
      <c r="D1114" s="188"/>
    </row>
    <row r="1115" ht="15">
      <c r="D1115" s="188"/>
    </row>
    <row r="1116" ht="15">
      <c r="D1116" s="188"/>
    </row>
    <row r="1117" ht="15">
      <c r="D1117" s="188"/>
    </row>
    <row r="1118" ht="15">
      <c r="D1118" s="188"/>
    </row>
    <row r="1119" ht="15">
      <c r="D1119" s="188"/>
    </row>
    <row r="1120" ht="15">
      <c r="D1120" s="188"/>
    </row>
    <row r="1121" ht="15">
      <c r="D1121" s="188"/>
    </row>
    <row r="1122" ht="15">
      <c r="D1122" s="188"/>
    </row>
    <row r="1123" ht="15">
      <c r="D1123" s="188"/>
    </row>
    <row r="1124" ht="15">
      <c r="D1124" s="188"/>
    </row>
    <row r="1125" ht="15">
      <c r="D1125" s="188"/>
    </row>
    <row r="1126" ht="15">
      <c r="D1126" s="188"/>
    </row>
    <row r="1127" ht="15">
      <c r="D1127" s="188"/>
    </row>
    <row r="1128" ht="15">
      <c r="D1128" s="188"/>
    </row>
    <row r="1129" ht="15">
      <c r="D1129" s="188"/>
    </row>
    <row r="1130" ht="15">
      <c r="D1130" s="188"/>
    </row>
    <row r="1131" ht="15">
      <c r="D1131" s="188"/>
    </row>
    <row r="1132" ht="15">
      <c r="D1132" s="188"/>
    </row>
    <row r="1133" ht="15">
      <c r="D1133" s="188"/>
    </row>
    <row r="1134" ht="15">
      <c r="D1134" s="188"/>
    </row>
    <row r="1135" ht="15">
      <c r="D1135" s="188"/>
    </row>
    <row r="1136" ht="15">
      <c r="D1136" s="188"/>
    </row>
    <row r="1137" ht="15">
      <c r="D1137" s="188"/>
    </row>
    <row r="1138" ht="15">
      <c r="D1138" s="188"/>
    </row>
    <row r="1139" ht="15">
      <c r="D1139" s="188"/>
    </row>
    <row r="1140" ht="15">
      <c r="D1140" s="188"/>
    </row>
    <row r="1141" ht="15">
      <c r="D1141" s="188"/>
    </row>
    <row r="1142" ht="15">
      <c r="D1142" s="188"/>
    </row>
    <row r="1143" ht="15">
      <c r="D1143" s="188"/>
    </row>
    <row r="1144" ht="15">
      <c r="D1144" s="188"/>
    </row>
    <row r="1145" ht="15">
      <c r="D1145" s="188"/>
    </row>
    <row r="1146" ht="15">
      <c r="D1146" s="188"/>
    </row>
    <row r="1147" ht="15">
      <c r="D1147" s="188"/>
    </row>
    <row r="1148" ht="15">
      <c r="D1148" s="188"/>
    </row>
    <row r="1149" ht="15">
      <c r="D1149" s="188"/>
    </row>
    <row r="1150" ht="15">
      <c r="D1150" s="188"/>
    </row>
    <row r="1151" ht="15">
      <c r="D1151" s="188"/>
    </row>
    <row r="1152" ht="15">
      <c r="D1152" s="188"/>
    </row>
    <row r="1153" ht="15">
      <c r="D1153" s="188"/>
    </row>
    <row r="1154" ht="15">
      <c r="D1154" s="188"/>
    </row>
    <row r="1155" ht="15">
      <c r="D1155" s="188"/>
    </row>
    <row r="1156" ht="15">
      <c r="D1156" s="188"/>
    </row>
    <row r="1157" ht="15">
      <c r="D1157" s="188"/>
    </row>
    <row r="1158" ht="15">
      <c r="D1158" s="188"/>
    </row>
    <row r="1159" ht="15">
      <c r="D1159" s="188"/>
    </row>
    <row r="1160" ht="15">
      <c r="D1160" s="188"/>
    </row>
    <row r="1161" ht="15">
      <c r="D1161" s="188"/>
    </row>
    <row r="1162" ht="15">
      <c r="D1162" s="188"/>
    </row>
    <row r="1163" ht="15">
      <c r="D1163" s="188"/>
    </row>
    <row r="1164" ht="15">
      <c r="D1164" s="188"/>
    </row>
    <row r="1165" ht="15">
      <c r="D1165" s="188"/>
    </row>
    <row r="1166" ht="15">
      <c r="D1166" s="188"/>
    </row>
    <row r="1167" ht="15">
      <c r="D1167" s="188"/>
    </row>
    <row r="1168" ht="15">
      <c r="D1168" s="188"/>
    </row>
    <row r="1169" ht="15">
      <c r="D1169" s="188"/>
    </row>
    <row r="1170" ht="15">
      <c r="D1170" s="188"/>
    </row>
    <row r="1171" ht="15">
      <c r="D1171" s="188"/>
    </row>
    <row r="1172" ht="15">
      <c r="D1172" s="188"/>
    </row>
    <row r="1173" ht="15">
      <c r="D1173" s="188"/>
    </row>
    <row r="1174" ht="15">
      <c r="D1174" s="188"/>
    </row>
    <row r="1175" ht="15">
      <c r="D1175" s="188"/>
    </row>
    <row r="1176" ht="15">
      <c r="D1176" s="188"/>
    </row>
    <row r="1177" ht="15">
      <c r="D1177" s="188"/>
    </row>
    <row r="1178" ht="15">
      <c r="D1178" s="188"/>
    </row>
    <row r="1179" ht="15">
      <c r="D1179" s="188"/>
    </row>
    <row r="1180" ht="15">
      <c r="D1180" s="188"/>
    </row>
    <row r="1181" ht="15">
      <c r="D1181" s="188"/>
    </row>
    <row r="1182" ht="15">
      <c r="D1182" s="188"/>
    </row>
    <row r="1183" ht="15">
      <c r="D1183" s="188"/>
    </row>
    <row r="1184" ht="15">
      <c r="D1184" s="188"/>
    </row>
    <row r="1185" ht="15">
      <c r="D1185" s="188"/>
    </row>
    <row r="1186" ht="15">
      <c r="D1186" s="188"/>
    </row>
    <row r="1187" ht="15">
      <c r="D1187" s="188"/>
    </row>
    <row r="1188" ht="15">
      <c r="D1188" s="188"/>
    </row>
    <row r="1189" ht="15">
      <c r="D1189" s="188"/>
    </row>
    <row r="1190" ht="15">
      <c r="D1190" s="188"/>
    </row>
    <row r="1191" ht="15">
      <c r="D1191" s="188"/>
    </row>
    <row r="1192" ht="15">
      <c r="D1192" s="188"/>
    </row>
    <row r="1193" ht="15">
      <c r="D1193" s="188"/>
    </row>
    <row r="1194" ht="15">
      <c r="D1194" s="188"/>
    </row>
    <row r="1195" ht="15">
      <c r="D1195" s="188"/>
    </row>
    <row r="1196" ht="15">
      <c r="D1196" s="188"/>
    </row>
    <row r="1197" ht="15">
      <c r="D1197" s="188"/>
    </row>
    <row r="1198" ht="15">
      <c r="D1198" s="188"/>
    </row>
    <row r="1199" ht="15">
      <c r="D1199" s="188"/>
    </row>
    <row r="1200" ht="15">
      <c r="D1200" s="188"/>
    </row>
    <row r="1201" ht="15">
      <c r="D1201" s="188"/>
    </row>
    <row r="1202" ht="15">
      <c r="D1202" s="188"/>
    </row>
    <row r="1203" ht="15">
      <c r="D1203" s="188"/>
    </row>
    <row r="1204" ht="15">
      <c r="D1204" s="188"/>
    </row>
    <row r="1205" ht="15">
      <c r="D1205" s="188"/>
    </row>
    <row r="1206" ht="15">
      <c r="D1206" s="188"/>
    </row>
    <row r="1207" ht="15">
      <c r="D1207" s="188"/>
    </row>
    <row r="1208" ht="15">
      <c r="D1208" s="188"/>
    </row>
    <row r="1209" ht="15">
      <c r="D1209" s="188"/>
    </row>
    <row r="1210" ht="15">
      <c r="D1210" s="188"/>
    </row>
    <row r="1211" ht="15">
      <c r="D1211" s="188"/>
    </row>
    <row r="1212" ht="15">
      <c r="D1212" s="188"/>
    </row>
    <row r="1213" ht="15">
      <c r="D1213" s="188"/>
    </row>
    <row r="1214" ht="15">
      <c r="D1214" s="188"/>
    </row>
    <row r="1215" ht="15">
      <c r="D1215" s="188"/>
    </row>
    <row r="1216" ht="15">
      <c r="D1216" s="188"/>
    </row>
    <row r="1217" ht="15">
      <c r="D1217" s="188"/>
    </row>
    <row r="1218" ht="15">
      <c r="D1218" s="188"/>
    </row>
    <row r="1219" ht="15">
      <c r="D1219" s="188"/>
    </row>
    <row r="1220" ht="15">
      <c r="D1220" s="188"/>
    </row>
    <row r="1221" ht="15">
      <c r="D1221" s="188"/>
    </row>
    <row r="1222" ht="15">
      <c r="D1222" s="188"/>
    </row>
    <row r="1223" ht="15">
      <c r="D1223" s="188"/>
    </row>
    <row r="1224" ht="15">
      <c r="D1224" s="188"/>
    </row>
    <row r="1225" ht="15">
      <c r="D1225" s="188"/>
    </row>
    <row r="1226" ht="15">
      <c r="D1226" s="188"/>
    </row>
    <row r="1227" ht="15">
      <c r="D1227" s="188"/>
    </row>
    <row r="1228" ht="15">
      <c r="D1228" s="188"/>
    </row>
    <row r="1229" ht="15">
      <c r="D1229" s="188"/>
    </row>
    <row r="1230" ht="15">
      <c r="D1230" s="188"/>
    </row>
    <row r="1231" ht="15">
      <c r="D1231" s="188"/>
    </row>
    <row r="1232" ht="15">
      <c r="D1232" s="188"/>
    </row>
    <row r="1233" ht="15">
      <c r="D1233" s="188"/>
    </row>
    <row r="1234" ht="15">
      <c r="D1234" s="188"/>
    </row>
    <row r="1235" ht="15">
      <c r="D1235" s="188"/>
    </row>
    <row r="1236" ht="15">
      <c r="D1236" s="188"/>
    </row>
    <row r="1237" ht="15">
      <c r="D1237" s="188"/>
    </row>
    <row r="1238" ht="15">
      <c r="D1238" s="188"/>
    </row>
    <row r="1239" ht="15">
      <c r="D1239" s="188"/>
    </row>
    <row r="1240" ht="15">
      <c r="D1240" s="188"/>
    </row>
    <row r="1241" ht="15">
      <c r="D1241" s="188"/>
    </row>
    <row r="1242" ht="15">
      <c r="D1242" s="188"/>
    </row>
    <row r="1243" ht="15">
      <c r="D1243" s="188"/>
    </row>
    <row r="1244" ht="15">
      <c r="D1244" s="188"/>
    </row>
    <row r="1245" ht="15">
      <c r="D1245" s="188"/>
    </row>
    <row r="1246" ht="15">
      <c r="D1246" s="188"/>
    </row>
    <row r="1247" ht="15">
      <c r="D1247" s="188"/>
    </row>
    <row r="1248" ht="15">
      <c r="D1248" s="188"/>
    </row>
    <row r="1249" ht="15">
      <c r="D1249" s="188"/>
    </row>
    <row r="1250" ht="15">
      <c r="D1250" s="188"/>
    </row>
    <row r="1251" ht="15">
      <c r="D1251" s="188"/>
    </row>
    <row r="1252" ht="15">
      <c r="D1252" s="188"/>
    </row>
    <row r="1253" ht="15">
      <c r="D1253" s="188"/>
    </row>
    <row r="1254" ht="15">
      <c r="D1254" s="188"/>
    </row>
    <row r="1255" ht="15">
      <c r="D1255" s="188"/>
    </row>
    <row r="1256" ht="15">
      <c r="D1256" s="188"/>
    </row>
    <row r="1257" ht="15">
      <c r="D1257" s="188"/>
    </row>
    <row r="1258" ht="15">
      <c r="D1258" s="188"/>
    </row>
    <row r="1259" ht="15">
      <c r="D1259" s="188"/>
    </row>
    <row r="1260" ht="15">
      <c r="D1260" s="188"/>
    </row>
    <row r="1261" ht="15">
      <c r="D1261" s="188"/>
    </row>
    <row r="1262" ht="15">
      <c r="D1262" s="188"/>
    </row>
    <row r="1263" ht="15">
      <c r="D1263" s="188"/>
    </row>
    <row r="1264" ht="15">
      <c r="D1264" s="188"/>
    </row>
    <row r="1265" ht="15">
      <c r="D1265" s="188"/>
    </row>
    <row r="1266" ht="15">
      <c r="D1266" s="188"/>
    </row>
    <row r="1267" ht="15">
      <c r="D1267" s="188"/>
    </row>
    <row r="1268" ht="15">
      <c r="D1268" s="188"/>
    </row>
    <row r="1269" ht="15">
      <c r="D1269" s="188"/>
    </row>
    <row r="1270" ht="15">
      <c r="D1270" s="188"/>
    </row>
    <row r="1271" ht="15">
      <c r="D1271" s="188"/>
    </row>
    <row r="1272" ht="15">
      <c r="D1272" s="188"/>
    </row>
    <row r="1273" ht="15">
      <c r="D1273" s="188"/>
    </row>
    <row r="1274" ht="15">
      <c r="D1274" s="188"/>
    </row>
    <row r="1275" ht="15">
      <c r="D1275" s="188"/>
    </row>
    <row r="1276" ht="15">
      <c r="D1276" s="188"/>
    </row>
    <row r="1277" ht="15">
      <c r="D1277" s="188"/>
    </row>
    <row r="1278" ht="15">
      <c r="D1278" s="188"/>
    </row>
    <row r="1279" ht="15">
      <c r="D1279" s="188"/>
    </row>
    <row r="1280" ht="15">
      <c r="D1280" s="188"/>
    </row>
    <row r="1281" ht="15">
      <c r="D1281" s="188"/>
    </row>
    <row r="1282" ht="15">
      <c r="D1282" s="188"/>
    </row>
    <row r="1283" ht="15">
      <c r="D1283" s="188"/>
    </row>
    <row r="1284" ht="15">
      <c r="D1284" s="188"/>
    </row>
    <row r="1285" ht="15">
      <c r="D1285" s="188"/>
    </row>
    <row r="1286" ht="15">
      <c r="D1286" s="188"/>
    </row>
    <row r="1287" ht="15">
      <c r="D1287" s="188"/>
    </row>
    <row r="1288" ht="15">
      <c r="D1288" s="188"/>
    </row>
    <row r="1289" ht="15">
      <c r="D1289" s="188"/>
    </row>
    <row r="1290" ht="15">
      <c r="D1290" s="188"/>
    </row>
    <row r="1291" ht="15">
      <c r="D1291" s="188"/>
    </row>
    <row r="1292" ht="15">
      <c r="D1292" s="188"/>
    </row>
    <row r="1293" ht="15">
      <c r="D1293" s="188"/>
    </row>
    <row r="1294" ht="15">
      <c r="D1294" s="188"/>
    </row>
    <row r="1295" ht="15">
      <c r="D1295" s="188"/>
    </row>
    <row r="1296" ht="15">
      <c r="D1296" s="188"/>
    </row>
    <row r="1297" ht="15">
      <c r="D1297" s="188"/>
    </row>
    <row r="1298" ht="15">
      <c r="D1298" s="188"/>
    </row>
    <row r="1299" ht="15">
      <c r="D1299" s="188"/>
    </row>
    <row r="1300" ht="15">
      <c r="D1300" s="188"/>
    </row>
    <row r="1301" ht="15">
      <c r="D1301" s="188"/>
    </row>
    <row r="1302" ht="15">
      <c r="D1302" s="188"/>
    </row>
    <row r="1303" ht="15">
      <c r="D1303" s="188"/>
    </row>
    <row r="1304" ht="15">
      <c r="D1304" s="188"/>
    </row>
    <row r="1305" ht="15">
      <c r="D1305" s="188"/>
    </row>
    <row r="1306" ht="15">
      <c r="D1306" s="188"/>
    </row>
    <row r="1307" ht="15">
      <c r="D1307" s="188"/>
    </row>
    <row r="1308" ht="15">
      <c r="D1308" s="188"/>
    </row>
    <row r="1309" ht="15">
      <c r="D1309" s="188"/>
    </row>
    <row r="1310" ht="15">
      <c r="D1310" s="188"/>
    </row>
    <row r="1311" ht="15">
      <c r="D1311" s="188"/>
    </row>
    <row r="1312" ht="15">
      <c r="D1312" s="188"/>
    </row>
    <row r="1313" ht="15">
      <c r="D1313" s="188"/>
    </row>
    <row r="1314" ht="15">
      <c r="D1314" s="188"/>
    </row>
    <row r="1315" ht="15">
      <c r="D1315" s="188"/>
    </row>
    <row r="1316" ht="15">
      <c r="D1316" s="188"/>
    </row>
    <row r="1317" ht="15">
      <c r="D1317" s="188"/>
    </row>
    <row r="1318" ht="15">
      <c r="D1318" s="188"/>
    </row>
    <row r="1319" ht="15">
      <c r="D1319" s="188"/>
    </row>
    <row r="1320" ht="15">
      <c r="D1320" s="188"/>
    </row>
    <row r="1321" ht="15">
      <c r="D1321" s="188"/>
    </row>
    <row r="1322" ht="15">
      <c r="D1322" s="188"/>
    </row>
    <row r="1323" ht="15">
      <c r="D1323" s="188"/>
    </row>
    <row r="1324" ht="15">
      <c r="D1324" s="188"/>
    </row>
    <row r="1325" ht="15">
      <c r="D1325" s="188"/>
    </row>
    <row r="1326" ht="15">
      <c r="D1326" s="188"/>
    </row>
    <row r="1327" ht="15">
      <c r="D1327" s="188"/>
    </row>
    <row r="1328" ht="15">
      <c r="D1328" s="188"/>
    </row>
    <row r="1329" ht="15">
      <c r="D1329" s="188"/>
    </row>
    <row r="1330" ht="15">
      <c r="D1330" s="188"/>
    </row>
    <row r="1331" ht="15">
      <c r="D1331" s="188"/>
    </row>
    <row r="1332" ht="15">
      <c r="D1332" s="188"/>
    </row>
    <row r="1333" ht="15">
      <c r="D1333" s="188"/>
    </row>
    <row r="1334" ht="15">
      <c r="D1334" s="188"/>
    </row>
    <row r="1335" ht="15">
      <c r="D1335" s="188"/>
    </row>
    <row r="1336" ht="15">
      <c r="D1336" s="188"/>
    </row>
    <row r="1337" ht="15">
      <c r="D1337" s="188"/>
    </row>
    <row r="1338" ht="15">
      <c r="D1338" s="188"/>
    </row>
    <row r="1339" ht="15">
      <c r="D1339" s="188"/>
    </row>
    <row r="1340" ht="15">
      <c r="D1340" s="188"/>
    </row>
    <row r="1341" ht="15">
      <c r="D1341" s="188"/>
    </row>
    <row r="1342" ht="15">
      <c r="D1342" s="188"/>
    </row>
    <row r="1343" ht="15">
      <c r="D1343" s="188"/>
    </row>
    <row r="1344" ht="15">
      <c r="D1344" s="188"/>
    </row>
    <row r="1345" ht="15">
      <c r="D1345" s="188"/>
    </row>
    <row r="1346" ht="15">
      <c r="D1346" s="188"/>
    </row>
    <row r="1347" ht="15">
      <c r="D1347" s="188"/>
    </row>
    <row r="1348" ht="15">
      <c r="D1348" s="188"/>
    </row>
    <row r="1349" ht="15">
      <c r="D1349" s="188"/>
    </row>
    <row r="1350" ht="15">
      <c r="D1350" s="188"/>
    </row>
    <row r="1351" ht="15">
      <c r="D1351" s="188"/>
    </row>
    <row r="1352" ht="15">
      <c r="D1352" s="188"/>
    </row>
    <row r="1353" ht="15">
      <c r="D1353" s="188"/>
    </row>
    <row r="1354" ht="15">
      <c r="D1354" s="188"/>
    </row>
    <row r="1355" ht="15">
      <c r="D1355" s="188"/>
    </row>
    <row r="1356" ht="15">
      <c r="D1356" s="188"/>
    </row>
    <row r="1357" ht="15">
      <c r="D1357" s="188"/>
    </row>
    <row r="1358" ht="15">
      <c r="D1358" s="188"/>
    </row>
    <row r="1359" ht="15">
      <c r="D1359" s="188"/>
    </row>
    <row r="1360" ht="15">
      <c r="D1360" s="188"/>
    </row>
    <row r="1361" ht="15">
      <c r="D1361" s="188"/>
    </row>
    <row r="1362" ht="15">
      <c r="D1362" s="188"/>
    </row>
    <row r="1363" ht="15">
      <c r="D1363" s="188"/>
    </row>
    <row r="1364" ht="15">
      <c r="D1364" s="188"/>
    </row>
    <row r="1365" ht="15">
      <c r="D1365" s="188"/>
    </row>
    <row r="1366" ht="15">
      <c r="D1366" s="188"/>
    </row>
    <row r="1367" ht="15">
      <c r="D1367" s="188"/>
    </row>
    <row r="1368" ht="15">
      <c r="D1368" s="188"/>
    </row>
    <row r="1369" ht="15">
      <c r="D1369" s="188"/>
    </row>
    <row r="1370" ht="15">
      <c r="D1370" s="188"/>
    </row>
    <row r="1371" ht="15">
      <c r="D1371" s="188"/>
    </row>
    <row r="1372" ht="15">
      <c r="D1372" s="188"/>
    </row>
    <row r="1373" ht="15">
      <c r="D1373" s="188"/>
    </row>
    <row r="1374" ht="15">
      <c r="D1374" s="188"/>
    </row>
    <row r="1375" ht="15">
      <c r="D1375" s="188"/>
    </row>
    <row r="1376" ht="15">
      <c r="D1376" s="188"/>
    </row>
    <row r="1377" ht="15">
      <c r="D1377" s="188"/>
    </row>
    <row r="1378" ht="15">
      <c r="D1378" s="188"/>
    </row>
    <row r="1379" ht="15">
      <c r="D1379" s="188"/>
    </row>
    <row r="1380" ht="15">
      <c r="D1380" s="188"/>
    </row>
    <row r="1381" ht="15">
      <c r="D1381" s="188"/>
    </row>
    <row r="1382" ht="15">
      <c r="D1382" s="188"/>
    </row>
    <row r="1383" ht="15">
      <c r="D1383" s="188"/>
    </row>
    <row r="1384" ht="15">
      <c r="D1384" s="188"/>
    </row>
    <row r="1385" ht="15">
      <c r="D1385" s="188"/>
    </row>
    <row r="1386" ht="15">
      <c r="D1386" s="188"/>
    </row>
    <row r="1387" ht="15">
      <c r="D1387" s="188"/>
    </row>
    <row r="1388" ht="15">
      <c r="D1388" s="188"/>
    </row>
    <row r="1389" ht="15">
      <c r="D1389" s="188"/>
    </row>
    <row r="1390" ht="15">
      <c r="D1390" s="188"/>
    </row>
    <row r="1391" ht="15">
      <c r="D1391" s="188"/>
    </row>
    <row r="1392" ht="15">
      <c r="D1392" s="188"/>
    </row>
    <row r="1393" ht="15">
      <c r="D1393" s="188"/>
    </row>
    <row r="1394" ht="15">
      <c r="D1394" s="188"/>
    </row>
    <row r="1395" ht="15">
      <c r="D1395" s="188"/>
    </row>
    <row r="1396" ht="15">
      <c r="D1396" s="188"/>
    </row>
    <row r="1397" ht="15">
      <c r="D1397" s="188"/>
    </row>
    <row r="1398" ht="15">
      <c r="D1398" s="188"/>
    </row>
    <row r="1399" ht="15">
      <c r="D1399" s="188"/>
    </row>
    <row r="1400" ht="15">
      <c r="D1400" s="188"/>
    </row>
    <row r="1401" ht="15">
      <c r="D1401" s="188"/>
    </row>
    <row r="1402" ht="15">
      <c r="D1402" s="188"/>
    </row>
    <row r="1403" ht="15">
      <c r="D1403" s="188"/>
    </row>
    <row r="1404" ht="15">
      <c r="D1404" s="188"/>
    </row>
    <row r="1405" ht="15">
      <c r="D1405" s="188"/>
    </row>
    <row r="1406" ht="15">
      <c r="D1406" s="188"/>
    </row>
    <row r="1407" ht="15">
      <c r="D1407" s="188"/>
    </row>
    <row r="1408" ht="15">
      <c r="D1408" s="188"/>
    </row>
    <row r="1409" ht="15">
      <c r="D1409" s="188"/>
    </row>
    <row r="1410" ht="15">
      <c r="D1410" s="188"/>
    </row>
    <row r="1411" ht="15">
      <c r="D1411" s="188"/>
    </row>
    <row r="1412" ht="15">
      <c r="D1412" s="188"/>
    </row>
    <row r="1413" ht="15">
      <c r="D1413" s="188"/>
    </row>
    <row r="1414" ht="15">
      <c r="D1414" s="188"/>
    </row>
    <row r="1415" ht="15">
      <c r="D1415" s="188"/>
    </row>
    <row r="1416" ht="15">
      <c r="D1416" s="188"/>
    </row>
    <row r="1417" ht="15">
      <c r="D1417" s="188"/>
    </row>
    <row r="1418" ht="15">
      <c r="D1418" s="188"/>
    </row>
    <row r="1419" ht="15">
      <c r="D1419" s="188"/>
    </row>
    <row r="1420" ht="15">
      <c r="D1420" s="188"/>
    </row>
    <row r="1421" ht="15">
      <c r="D1421" s="188"/>
    </row>
    <row r="1422" ht="15">
      <c r="D1422" s="188"/>
    </row>
    <row r="1423" ht="15">
      <c r="D1423" s="188"/>
    </row>
    <row r="1424" ht="15">
      <c r="D1424" s="188"/>
    </row>
    <row r="1425" ht="15">
      <c r="D1425" s="188"/>
    </row>
    <row r="1426" ht="15">
      <c r="D1426" s="188"/>
    </row>
    <row r="1427" ht="15">
      <c r="D1427" s="188"/>
    </row>
    <row r="1428" ht="15">
      <c r="D1428" s="188"/>
    </row>
    <row r="1429" ht="15">
      <c r="D1429" s="188"/>
    </row>
    <row r="1430" ht="15">
      <c r="D1430" s="188"/>
    </row>
    <row r="1431" ht="15">
      <c r="D1431" s="188"/>
    </row>
    <row r="1432" ht="15">
      <c r="D1432" s="188"/>
    </row>
    <row r="1433" ht="15">
      <c r="D1433" s="188"/>
    </row>
    <row r="1434" ht="15">
      <c r="D1434" s="188"/>
    </row>
    <row r="1435" ht="15">
      <c r="D1435" s="188"/>
    </row>
    <row r="1436" ht="15">
      <c r="D1436" s="188"/>
    </row>
    <row r="1437" ht="15">
      <c r="D1437" s="188"/>
    </row>
    <row r="1438" ht="15">
      <c r="D1438" s="188"/>
    </row>
    <row r="1439" ht="15">
      <c r="D1439" s="188"/>
    </row>
    <row r="1440" ht="15">
      <c r="D1440" s="188"/>
    </row>
    <row r="1441" ht="15">
      <c r="D1441" s="188"/>
    </row>
    <row r="1442" ht="15">
      <c r="D1442" s="188"/>
    </row>
    <row r="1443" ht="15">
      <c r="D1443" s="188"/>
    </row>
    <row r="1444" ht="15">
      <c r="D1444" s="188"/>
    </row>
    <row r="1445" ht="15">
      <c r="D1445" s="188"/>
    </row>
    <row r="1446" ht="15">
      <c r="D1446" s="188"/>
    </row>
    <row r="1447" ht="15">
      <c r="D1447" s="188"/>
    </row>
    <row r="1448" ht="15">
      <c r="D1448" s="188"/>
    </row>
    <row r="1449" ht="15">
      <c r="D1449" s="188"/>
    </row>
    <row r="1450" ht="15">
      <c r="D1450" s="188"/>
    </row>
    <row r="1451" ht="15">
      <c r="D1451" s="188"/>
    </row>
    <row r="1452" ht="15">
      <c r="D1452" s="188"/>
    </row>
    <row r="1453" ht="15">
      <c r="D1453" s="188"/>
    </row>
    <row r="1454" ht="15">
      <c r="D1454" s="188"/>
    </row>
    <row r="1455" ht="15">
      <c r="D1455" s="188"/>
    </row>
    <row r="1456" ht="15">
      <c r="D1456" s="188"/>
    </row>
    <row r="1457" ht="15">
      <c r="D1457" s="188"/>
    </row>
    <row r="1458" ht="15">
      <c r="D1458" s="188"/>
    </row>
    <row r="1459" ht="15">
      <c r="D1459" s="188"/>
    </row>
    <row r="1460" ht="15">
      <c r="D1460" s="188"/>
    </row>
    <row r="1461" ht="15">
      <c r="D1461" s="188"/>
    </row>
    <row r="1462" ht="15">
      <c r="D1462" s="188"/>
    </row>
    <row r="1463" ht="15">
      <c r="D1463" s="188"/>
    </row>
    <row r="1464" ht="15">
      <c r="D1464" s="188"/>
    </row>
    <row r="1465" ht="15">
      <c r="D1465" s="188"/>
    </row>
    <row r="1466" ht="15">
      <c r="D1466" s="188"/>
    </row>
    <row r="1467" ht="15">
      <c r="D1467" s="188"/>
    </row>
    <row r="1468" ht="15">
      <c r="D1468" s="188"/>
    </row>
    <row r="1469" ht="15">
      <c r="D1469" s="188"/>
    </row>
    <row r="1470" ht="15">
      <c r="D1470" s="188"/>
    </row>
    <row r="1471" ht="15">
      <c r="D1471" s="188"/>
    </row>
    <row r="1472" ht="15">
      <c r="D1472" s="188"/>
    </row>
    <row r="1473" ht="15">
      <c r="D1473" s="188"/>
    </row>
    <row r="1474" ht="15">
      <c r="D1474" s="188"/>
    </row>
    <row r="1475" ht="15">
      <c r="D1475" s="188"/>
    </row>
    <row r="1476" ht="15">
      <c r="D1476" s="188"/>
    </row>
    <row r="1477" ht="15">
      <c r="D1477" s="188"/>
    </row>
    <row r="1478" ht="15">
      <c r="D1478" s="188"/>
    </row>
    <row r="1479" ht="15">
      <c r="D1479" s="188"/>
    </row>
    <row r="1480" ht="15">
      <c r="D1480" s="188"/>
    </row>
    <row r="1481" ht="15">
      <c r="D1481" s="188"/>
    </row>
    <row r="1482" ht="15">
      <c r="D1482" s="188"/>
    </row>
    <row r="1483" ht="15">
      <c r="D1483" s="188"/>
    </row>
    <row r="1484" ht="15">
      <c r="D1484" s="188"/>
    </row>
    <row r="1485" ht="15">
      <c r="D1485" s="188"/>
    </row>
    <row r="1486" ht="15">
      <c r="D1486" s="188"/>
    </row>
    <row r="1487" ht="15">
      <c r="D1487" s="188"/>
    </row>
    <row r="1488" ht="15">
      <c r="D1488" s="188"/>
    </row>
    <row r="1489" ht="15">
      <c r="D1489" s="188"/>
    </row>
    <row r="1490" ht="15">
      <c r="D1490" s="188"/>
    </row>
    <row r="1491" ht="15">
      <c r="D1491" s="188"/>
    </row>
    <row r="1492" ht="15">
      <c r="D1492" s="188"/>
    </row>
    <row r="1493" ht="15">
      <c r="D1493" s="188"/>
    </row>
    <row r="1494" ht="15">
      <c r="D1494" s="188"/>
    </row>
    <row r="1495" ht="15">
      <c r="D1495" s="188"/>
    </row>
    <row r="1496" ht="15">
      <c r="D1496" s="188"/>
    </row>
    <row r="1497" ht="15">
      <c r="D1497" s="188"/>
    </row>
    <row r="1498" ht="15">
      <c r="D1498" s="188"/>
    </row>
    <row r="1499" ht="15">
      <c r="D1499" s="188"/>
    </row>
    <row r="1500" ht="15">
      <c r="D1500" s="188"/>
    </row>
    <row r="1501" ht="15">
      <c r="D1501" s="188"/>
    </row>
    <row r="1502" ht="15">
      <c r="D1502" s="188"/>
    </row>
    <row r="1503" ht="15">
      <c r="D1503" s="188"/>
    </row>
    <row r="1504" ht="15">
      <c r="D1504" s="188"/>
    </row>
    <row r="1505" ht="15">
      <c r="D1505" s="188"/>
    </row>
    <row r="1506" ht="15">
      <c r="D1506" s="188"/>
    </row>
    <row r="1507" ht="15">
      <c r="D1507" s="188"/>
    </row>
    <row r="1508" ht="15">
      <c r="D1508" s="188"/>
    </row>
    <row r="1509" ht="15">
      <c r="D1509" s="188"/>
    </row>
    <row r="1510" ht="15">
      <c r="D1510" s="188"/>
    </row>
    <row r="1511" ht="15">
      <c r="D1511" s="188"/>
    </row>
    <row r="1512" ht="15">
      <c r="D1512" s="188"/>
    </row>
    <row r="1513" ht="15">
      <c r="D1513" s="188"/>
    </row>
    <row r="1514" ht="15">
      <c r="D1514" s="188"/>
    </row>
    <row r="1515" ht="15">
      <c r="D1515" s="188"/>
    </row>
    <row r="1516" ht="15">
      <c r="D1516" s="188"/>
    </row>
    <row r="1517" ht="15">
      <c r="D1517" s="188"/>
    </row>
    <row r="1518" ht="15">
      <c r="D1518" s="188"/>
    </row>
    <row r="1519" ht="15">
      <c r="D1519" s="188"/>
    </row>
    <row r="1520" ht="15">
      <c r="D1520" s="188"/>
    </row>
    <row r="1521" ht="15">
      <c r="D1521" s="188"/>
    </row>
    <row r="1522" ht="15">
      <c r="D1522" s="188"/>
    </row>
    <row r="1523" ht="15">
      <c r="D1523" s="188"/>
    </row>
    <row r="1524" ht="15">
      <c r="D1524" s="188"/>
    </row>
    <row r="1525" ht="15">
      <c r="D1525" s="188"/>
    </row>
    <row r="1526" ht="15">
      <c r="D1526" s="188"/>
    </row>
    <row r="1527" ht="15">
      <c r="D1527" s="188"/>
    </row>
    <row r="1528" ht="15">
      <c r="D1528" s="188"/>
    </row>
    <row r="1529" ht="15">
      <c r="D1529" s="188"/>
    </row>
    <row r="1530" ht="15">
      <c r="D1530" s="188"/>
    </row>
    <row r="1531" ht="15">
      <c r="D1531" s="188"/>
    </row>
    <row r="1532" ht="15">
      <c r="D1532" s="188"/>
    </row>
    <row r="1533" ht="15">
      <c r="D1533" s="188"/>
    </row>
    <row r="1534" ht="15">
      <c r="D1534" s="188"/>
    </row>
    <row r="1535" ht="15">
      <c r="D1535" s="188"/>
    </row>
    <row r="1536" ht="15">
      <c r="D1536" s="188"/>
    </row>
    <row r="1537" ht="15">
      <c r="D1537" s="188"/>
    </row>
    <row r="1538" ht="15">
      <c r="D1538" s="188"/>
    </row>
    <row r="1539" ht="15">
      <c r="D1539" s="188"/>
    </row>
    <row r="1540" ht="15">
      <c r="D1540" s="188"/>
    </row>
    <row r="1541" ht="15">
      <c r="D1541" s="188"/>
    </row>
    <row r="1542" ht="15">
      <c r="D1542" s="188"/>
    </row>
    <row r="1543" ht="15">
      <c r="D1543" s="188"/>
    </row>
    <row r="1544" ht="15">
      <c r="D1544" s="188"/>
    </row>
    <row r="1545" ht="15">
      <c r="D1545" s="188"/>
    </row>
    <row r="1546" ht="15">
      <c r="D1546" s="188"/>
    </row>
    <row r="1547" ht="15">
      <c r="D1547" s="188"/>
    </row>
    <row r="1548" ht="15">
      <c r="D1548" s="188"/>
    </row>
    <row r="1549" ht="15">
      <c r="D1549" s="188"/>
    </row>
    <row r="1550" ht="15">
      <c r="D1550" s="188"/>
    </row>
    <row r="1551" ht="15">
      <c r="D1551" s="188"/>
    </row>
    <row r="1552" ht="15">
      <c r="D1552" s="188"/>
    </row>
    <row r="1553" ht="15">
      <c r="D1553" s="188"/>
    </row>
    <row r="1554" ht="15">
      <c r="D1554" s="188"/>
    </row>
    <row r="1555" ht="15">
      <c r="D1555" s="188"/>
    </row>
    <row r="1556" ht="15">
      <c r="D1556" s="188"/>
    </row>
    <row r="1557" ht="15">
      <c r="D1557" s="188"/>
    </row>
    <row r="1558" ht="15">
      <c r="D1558" s="188"/>
    </row>
    <row r="1559" ht="15">
      <c r="D1559" s="188"/>
    </row>
    <row r="1560" ht="15">
      <c r="D1560" s="188"/>
    </row>
    <row r="1561" ht="15">
      <c r="D1561" s="188"/>
    </row>
    <row r="1562" ht="15">
      <c r="D1562" s="188"/>
    </row>
    <row r="1563" ht="15">
      <c r="D1563" s="188"/>
    </row>
    <row r="1564" ht="15">
      <c r="D1564" s="188"/>
    </row>
    <row r="1565" ht="15">
      <c r="D1565" s="188"/>
    </row>
    <row r="1566" ht="15">
      <c r="D1566" s="188"/>
    </row>
    <row r="1567" ht="15">
      <c r="D1567" s="188"/>
    </row>
    <row r="1568" ht="15">
      <c r="D1568" s="188"/>
    </row>
    <row r="1569" ht="15">
      <c r="D1569" s="188"/>
    </row>
    <row r="1570" ht="15">
      <c r="D1570" s="188"/>
    </row>
    <row r="1571" ht="15">
      <c r="D1571" s="188"/>
    </row>
    <row r="1572" ht="15">
      <c r="D1572" s="188"/>
    </row>
    <row r="1573" ht="15">
      <c r="D1573" s="188"/>
    </row>
    <row r="1574" ht="15">
      <c r="D1574" s="188"/>
    </row>
    <row r="1575" ht="15">
      <c r="D1575" s="188"/>
    </row>
    <row r="1576" ht="15">
      <c r="D1576" s="188"/>
    </row>
    <row r="1577" ht="15">
      <c r="D1577" s="188"/>
    </row>
    <row r="1578" ht="15">
      <c r="D1578" s="188"/>
    </row>
    <row r="1579" ht="15">
      <c r="D1579" s="188"/>
    </row>
    <row r="1580" ht="15">
      <c r="D1580" s="188"/>
    </row>
    <row r="1581" ht="15">
      <c r="D1581" s="188"/>
    </row>
    <row r="1582" ht="15">
      <c r="D1582" s="188"/>
    </row>
    <row r="1583" ht="15">
      <c r="D1583" s="188"/>
    </row>
    <row r="1584" ht="15">
      <c r="D1584" s="188"/>
    </row>
    <row r="1585" ht="15">
      <c r="D1585" s="188"/>
    </row>
    <row r="1586" ht="15">
      <c r="D1586" s="188"/>
    </row>
    <row r="1587" ht="15">
      <c r="D1587" s="188"/>
    </row>
    <row r="1588" ht="15">
      <c r="D1588" s="188"/>
    </row>
    <row r="1589" ht="15">
      <c r="D1589" s="188"/>
    </row>
    <row r="1590" ht="15">
      <c r="D1590" s="188"/>
    </row>
    <row r="1591" ht="15">
      <c r="D1591" s="188"/>
    </row>
    <row r="1592" ht="15">
      <c r="D1592" s="188"/>
    </row>
    <row r="1593" ht="15">
      <c r="D1593" s="188"/>
    </row>
    <row r="1594" ht="15">
      <c r="D1594" s="188"/>
    </row>
    <row r="1595" ht="15">
      <c r="D1595" s="188"/>
    </row>
    <row r="1596" ht="15">
      <c r="D1596" s="188"/>
    </row>
    <row r="1597" ht="15">
      <c r="D1597" s="188"/>
    </row>
    <row r="1598" ht="15">
      <c r="D1598" s="188"/>
    </row>
    <row r="1599" ht="15">
      <c r="D1599" s="188"/>
    </row>
    <row r="1600" ht="15">
      <c r="D1600" s="188"/>
    </row>
    <row r="1601" ht="15">
      <c r="D1601" s="188"/>
    </row>
    <row r="1602" ht="15">
      <c r="D1602" s="188"/>
    </row>
    <row r="1603" ht="15">
      <c r="D1603" s="188"/>
    </row>
    <row r="1604" ht="15">
      <c r="D1604" s="188"/>
    </row>
    <row r="1605" ht="15">
      <c r="D1605" s="188"/>
    </row>
    <row r="1606" ht="15">
      <c r="D1606" s="188"/>
    </row>
    <row r="1607" ht="15">
      <c r="D1607" s="188"/>
    </row>
    <row r="1608" ht="15">
      <c r="D1608" s="188"/>
    </row>
    <row r="1609" ht="15">
      <c r="D1609" s="188"/>
    </row>
    <row r="1610" ht="15">
      <c r="D1610" s="188"/>
    </row>
    <row r="1611" ht="15">
      <c r="D1611" s="188"/>
    </row>
    <row r="1612" ht="15">
      <c r="D1612" s="188"/>
    </row>
    <row r="1613" ht="15">
      <c r="D1613" s="188"/>
    </row>
    <row r="1614" ht="15">
      <c r="D1614" s="188"/>
    </row>
    <row r="1615" ht="15">
      <c r="D1615" s="188"/>
    </row>
    <row r="1616" ht="15">
      <c r="D1616" s="188"/>
    </row>
    <row r="1617" ht="15">
      <c r="D1617" s="188"/>
    </row>
    <row r="1618" ht="15">
      <c r="D1618" s="188"/>
    </row>
    <row r="1619" ht="15">
      <c r="D1619" s="188"/>
    </row>
    <row r="1620" ht="15">
      <c r="D1620" s="188"/>
    </row>
    <row r="1621" ht="15">
      <c r="D1621" s="188"/>
    </row>
    <row r="1622" ht="15">
      <c r="D1622" s="188"/>
    </row>
    <row r="1623" ht="15">
      <c r="D1623" s="188"/>
    </row>
    <row r="1624" ht="15">
      <c r="D1624" s="188"/>
    </row>
    <row r="1625" ht="15">
      <c r="D1625" s="188"/>
    </row>
    <row r="1626" ht="15">
      <c r="D1626" s="188"/>
    </row>
    <row r="1627" ht="15">
      <c r="D1627" s="188"/>
    </row>
    <row r="1628" ht="15">
      <c r="D1628" s="188"/>
    </row>
    <row r="1629" ht="15">
      <c r="D1629" s="188"/>
    </row>
    <row r="1630" ht="15">
      <c r="D1630" s="188"/>
    </row>
    <row r="1631" ht="15">
      <c r="D1631" s="188"/>
    </row>
    <row r="1632" ht="15">
      <c r="D1632" s="188"/>
    </row>
    <row r="1633" ht="15">
      <c r="D1633" s="188"/>
    </row>
    <row r="1634" ht="15">
      <c r="D1634" s="188"/>
    </row>
    <row r="1635" ht="15">
      <c r="D1635" s="188"/>
    </row>
    <row r="1636" ht="15">
      <c r="D1636" s="188"/>
    </row>
    <row r="1637" ht="15">
      <c r="D1637" s="188"/>
    </row>
    <row r="1638" ht="15">
      <c r="D1638" s="188"/>
    </row>
    <row r="1639" ht="15">
      <c r="D1639" s="188"/>
    </row>
    <row r="1640" ht="15">
      <c r="D1640" s="188"/>
    </row>
    <row r="1641" ht="15">
      <c r="D1641" s="188"/>
    </row>
    <row r="1642" ht="15">
      <c r="D1642" s="188"/>
    </row>
    <row r="1643" ht="15">
      <c r="D1643" s="188"/>
    </row>
    <row r="1644" ht="15">
      <c r="D1644" s="188"/>
    </row>
    <row r="1645" ht="15">
      <c r="D1645" s="188"/>
    </row>
    <row r="1646" ht="15">
      <c r="D1646" s="188"/>
    </row>
    <row r="1647" ht="15">
      <c r="D1647" s="188"/>
    </row>
    <row r="1648" ht="15">
      <c r="D1648" s="188"/>
    </row>
    <row r="1649" ht="15">
      <c r="D1649" s="188"/>
    </row>
    <row r="1650" ht="15">
      <c r="D1650" s="188"/>
    </row>
    <row r="1651" ht="15">
      <c r="D1651" s="188"/>
    </row>
    <row r="1652" ht="15">
      <c r="D1652" s="188"/>
    </row>
    <row r="1653" ht="15">
      <c r="D1653" s="188"/>
    </row>
    <row r="1654" ht="15">
      <c r="D1654" s="188"/>
    </row>
    <row r="1655" ht="15">
      <c r="D1655" s="188"/>
    </row>
    <row r="1656" ht="15">
      <c r="D1656" s="188"/>
    </row>
    <row r="1657" ht="15">
      <c r="D1657" s="188"/>
    </row>
    <row r="1658" ht="15">
      <c r="D1658" s="188"/>
    </row>
    <row r="1659" ht="15">
      <c r="D1659" s="188"/>
    </row>
    <row r="1660" ht="15">
      <c r="D1660" s="188"/>
    </row>
    <row r="1661" ht="15">
      <c r="D1661" s="188"/>
    </row>
    <row r="1662" ht="15">
      <c r="D1662" s="188"/>
    </row>
    <row r="1663" ht="15">
      <c r="D1663" s="188"/>
    </row>
    <row r="1664" ht="15">
      <c r="D1664" s="188"/>
    </row>
    <row r="1665" ht="15">
      <c r="D1665" s="188"/>
    </row>
    <row r="1666" ht="15">
      <c r="D1666" s="188"/>
    </row>
    <row r="1667" ht="15">
      <c r="D1667" s="188"/>
    </row>
    <row r="1668" ht="15">
      <c r="D1668" s="188"/>
    </row>
    <row r="1669" ht="15">
      <c r="D1669" s="188"/>
    </row>
    <row r="1670" ht="15">
      <c r="D1670" s="188"/>
    </row>
    <row r="1671" ht="15">
      <c r="D1671" s="188"/>
    </row>
    <row r="1672" ht="15">
      <c r="D1672" s="188"/>
    </row>
    <row r="1673" ht="15">
      <c r="D1673" s="188"/>
    </row>
    <row r="1674" ht="15">
      <c r="D1674" s="188"/>
    </row>
    <row r="1675" ht="15">
      <c r="D1675" s="188"/>
    </row>
    <row r="1676" ht="15">
      <c r="D1676" s="188"/>
    </row>
    <row r="1677" ht="15">
      <c r="D1677" s="188"/>
    </row>
    <row r="1678" ht="15">
      <c r="D1678" s="188"/>
    </row>
    <row r="1679" ht="15">
      <c r="D1679" s="188"/>
    </row>
    <row r="1680" ht="15">
      <c r="D1680" s="188"/>
    </row>
    <row r="1681" ht="15">
      <c r="D1681" s="188"/>
    </row>
    <row r="1682" ht="15">
      <c r="D1682" s="188"/>
    </row>
    <row r="1683" ht="15">
      <c r="D1683" s="188"/>
    </row>
    <row r="1684" ht="15">
      <c r="D1684" s="188"/>
    </row>
    <row r="1685" ht="15">
      <c r="D1685" s="188"/>
    </row>
    <row r="1686" ht="15">
      <c r="D1686" s="188"/>
    </row>
    <row r="1687" ht="15">
      <c r="D1687" s="188"/>
    </row>
    <row r="1688" ht="15">
      <c r="D1688" s="188"/>
    </row>
    <row r="1689" ht="15">
      <c r="D1689" s="188"/>
    </row>
    <row r="1690" ht="15">
      <c r="D1690" s="188"/>
    </row>
    <row r="1691" ht="15">
      <c r="D1691" s="188"/>
    </row>
    <row r="1692" ht="15">
      <c r="D1692" s="188"/>
    </row>
    <row r="1693" ht="15">
      <c r="D1693" s="188"/>
    </row>
    <row r="1694" ht="15">
      <c r="D1694" s="188"/>
    </row>
    <row r="1695" ht="15">
      <c r="D1695" s="188"/>
    </row>
    <row r="1696" ht="15">
      <c r="D1696" s="188"/>
    </row>
    <row r="1697" ht="15">
      <c r="D1697" s="188"/>
    </row>
    <row r="1698" ht="15">
      <c r="D1698" s="188"/>
    </row>
    <row r="1699" ht="15">
      <c r="D1699" s="188"/>
    </row>
    <row r="1700" ht="15">
      <c r="D1700" s="188"/>
    </row>
    <row r="1701" ht="15">
      <c r="D1701" s="188"/>
    </row>
    <row r="1702" ht="15">
      <c r="D1702" s="188"/>
    </row>
    <row r="1703" ht="15">
      <c r="D1703" s="188"/>
    </row>
    <row r="1704" ht="15">
      <c r="D1704" s="188"/>
    </row>
    <row r="1705" ht="15">
      <c r="D1705" s="188"/>
    </row>
    <row r="1706" ht="15">
      <c r="D1706" s="188"/>
    </row>
    <row r="1707" ht="15">
      <c r="D1707" s="188"/>
    </row>
    <row r="1708" ht="15">
      <c r="D1708" s="188"/>
    </row>
    <row r="1709" ht="15">
      <c r="D1709" s="188"/>
    </row>
    <row r="1710" ht="15">
      <c r="D1710" s="188"/>
    </row>
    <row r="1711" ht="15">
      <c r="D1711" s="188"/>
    </row>
    <row r="1712" ht="15">
      <c r="D1712" s="188"/>
    </row>
    <row r="1713" ht="15">
      <c r="D1713" s="188"/>
    </row>
    <row r="1714" ht="15">
      <c r="D1714" s="188"/>
    </row>
    <row r="1715" ht="15">
      <c r="D1715" s="188"/>
    </row>
    <row r="1716" ht="15">
      <c r="D1716" s="188"/>
    </row>
    <row r="1717" ht="15">
      <c r="D1717" s="188"/>
    </row>
    <row r="1718" ht="15">
      <c r="D1718" s="188"/>
    </row>
    <row r="1719" ht="15">
      <c r="D1719" s="188"/>
    </row>
    <row r="1720" ht="15">
      <c r="D1720" s="188"/>
    </row>
    <row r="1721" ht="15">
      <c r="D1721" s="188"/>
    </row>
    <row r="1722" ht="15">
      <c r="D1722" s="188"/>
    </row>
    <row r="1723" ht="15">
      <c r="D1723" s="188"/>
    </row>
    <row r="1724" ht="15">
      <c r="D1724" s="188"/>
    </row>
    <row r="1725" ht="15">
      <c r="D1725" s="188"/>
    </row>
    <row r="1726" ht="15">
      <c r="D1726" s="188"/>
    </row>
    <row r="1727" ht="15">
      <c r="D1727" s="188"/>
    </row>
    <row r="1728" ht="15">
      <c r="D1728" s="188"/>
    </row>
    <row r="1729" ht="15">
      <c r="D1729" s="188"/>
    </row>
    <row r="1730" ht="15">
      <c r="D1730" s="188"/>
    </row>
    <row r="1731" ht="15">
      <c r="D1731" s="188"/>
    </row>
    <row r="1732" ht="15">
      <c r="D1732" s="188"/>
    </row>
    <row r="1733" ht="15">
      <c r="D1733" s="188"/>
    </row>
    <row r="1734" ht="15">
      <c r="D1734" s="188"/>
    </row>
    <row r="1735" ht="15">
      <c r="D1735" s="188"/>
    </row>
    <row r="1736" ht="15">
      <c r="D1736" s="188"/>
    </row>
    <row r="1737" ht="15">
      <c r="D1737" s="188"/>
    </row>
    <row r="1738" ht="15">
      <c r="D1738" s="188"/>
    </row>
    <row r="1739" ht="15">
      <c r="D1739" s="188"/>
    </row>
    <row r="1740" ht="15">
      <c r="D1740" s="188"/>
    </row>
    <row r="1741" ht="15">
      <c r="D1741" s="188"/>
    </row>
    <row r="1742" ht="15">
      <c r="D1742" s="188"/>
    </row>
    <row r="1743" ht="15">
      <c r="D1743" s="188"/>
    </row>
    <row r="1744" ht="15">
      <c r="D1744" s="188"/>
    </row>
    <row r="1745" ht="15">
      <c r="D1745" s="188"/>
    </row>
    <row r="1746" ht="15">
      <c r="D1746" s="188"/>
    </row>
    <row r="1747" ht="15">
      <c r="D1747" s="188"/>
    </row>
    <row r="1748" ht="15">
      <c r="D1748" s="188"/>
    </row>
    <row r="1749" ht="15">
      <c r="D1749" s="188"/>
    </row>
    <row r="1750" ht="15">
      <c r="D1750" s="188"/>
    </row>
    <row r="1751" ht="15">
      <c r="D1751" s="188"/>
    </row>
    <row r="1752" ht="15">
      <c r="D1752" s="188"/>
    </row>
    <row r="1753" ht="15">
      <c r="D1753" s="188"/>
    </row>
    <row r="1754" ht="15">
      <c r="D1754" s="188"/>
    </row>
    <row r="1755" ht="15">
      <c r="D1755" s="188"/>
    </row>
    <row r="1756" ht="15">
      <c r="D1756" s="188"/>
    </row>
    <row r="1757" ht="15">
      <c r="D1757" s="188"/>
    </row>
    <row r="1758" ht="15">
      <c r="D1758" s="188"/>
    </row>
    <row r="1759" ht="15">
      <c r="D1759" s="188"/>
    </row>
    <row r="1760" ht="15">
      <c r="D1760" s="188"/>
    </row>
    <row r="1761" ht="15">
      <c r="D1761" s="188"/>
    </row>
    <row r="1762" ht="15">
      <c r="D1762" s="188"/>
    </row>
    <row r="1763" ht="15">
      <c r="D1763" s="188"/>
    </row>
    <row r="1764" ht="15">
      <c r="D1764" s="188"/>
    </row>
    <row r="1765" ht="15">
      <c r="D1765" s="188"/>
    </row>
    <row r="1766" ht="15">
      <c r="D1766" s="188"/>
    </row>
    <row r="1767" ht="15">
      <c r="D1767" s="188"/>
    </row>
    <row r="1768" ht="15">
      <c r="D1768" s="188"/>
    </row>
    <row r="1769" ht="15">
      <c r="D1769" s="188"/>
    </row>
    <row r="1770" ht="15">
      <c r="D1770" s="188"/>
    </row>
    <row r="1771" ht="15">
      <c r="D1771" s="188"/>
    </row>
    <row r="1772" ht="15">
      <c r="D1772" s="188"/>
    </row>
    <row r="1773" ht="15">
      <c r="D1773" s="188"/>
    </row>
    <row r="1774" ht="15">
      <c r="D1774" s="188"/>
    </row>
    <row r="1775" ht="15">
      <c r="D1775" s="188"/>
    </row>
    <row r="1776" ht="15">
      <c r="D1776" s="188"/>
    </row>
    <row r="1777" ht="15">
      <c r="D1777" s="188"/>
    </row>
    <row r="1778" ht="15">
      <c r="D1778" s="188"/>
    </row>
    <row r="1779" ht="15">
      <c r="D1779" s="188"/>
    </row>
    <row r="1780" ht="15">
      <c r="D1780" s="188"/>
    </row>
    <row r="1781" ht="15">
      <c r="D1781" s="188"/>
    </row>
    <row r="1782" ht="15">
      <c r="D1782" s="188"/>
    </row>
    <row r="1783" ht="15">
      <c r="D1783" s="188"/>
    </row>
    <row r="1784" ht="15">
      <c r="D1784" s="188"/>
    </row>
    <row r="1785" ht="15">
      <c r="D1785" s="188"/>
    </row>
    <row r="1786" ht="15">
      <c r="D1786" s="188"/>
    </row>
    <row r="1787" ht="15">
      <c r="D1787" s="188"/>
    </row>
    <row r="1788" ht="15">
      <c r="D1788" s="188"/>
    </row>
    <row r="1789" ht="15">
      <c r="D1789" s="188"/>
    </row>
    <row r="1790" ht="15">
      <c r="D1790" s="188"/>
    </row>
    <row r="1791" ht="15">
      <c r="D1791" s="188"/>
    </row>
    <row r="1792" ht="15">
      <c r="D1792" s="188"/>
    </row>
    <row r="1793" ht="15">
      <c r="D1793" s="188"/>
    </row>
    <row r="1794" ht="15">
      <c r="D1794" s="188"/>
    </row>
    <row r="1795" ht="15">
      <c r="D1795" s="188"/>
    </row>
    <row r="1796" ht="15">
      <c r="D1796" s="188"/>
    </row>
    <row r="1797" ht="15">
      <c r="D1797" s="188"/>
    </row>
    <row r="1798" ht="15">
      <c r="D1798" s="188"/>
    </row>
    <row r="1799" ht="15">
      <c r="D1799" s="188"/>
    </row>
    <row r="1800" ht="15">
      <c r="D1800" s="188"/>
    </row>
    <row r="1801" ht="15">
      <c r="D1801" s="188"/>
    </row>
    <row r="1802" ht="15">
      <c r="D1802" s="188"/>
    </row>
    <row r="1803" ht="15">
      <c r="D1803" s="188"/>
    </row>
    <row r="1804" ht="15">
      <c r="D1804" s="188"/>
    </row>
    <row r="1805" ht="15">
      <c r="D1805" s="188"/>
    </row>
    <row r="1806" ht="15">
      <c r="D1806" s="188"/>
    </row>
    <row r="1807" ht="15">
      <c r="D1807" s="188"/>
    </row>
    <row r="1808" ht="15">
      <c r="D1808" s="188"/>
    </row>
    <row r="1809" ht="15">
      <c r="D1809" s="188"/>
    </row>
    <row r="1810" ht="15">
      <c r="D1810" s="188"/>
    </row>
    <row r="1811" ht="15">
      <c r="D1811" s="188"/>
    </row>
    <row r="1812" ht="15">
      <c r="D1812" s="188"/>
    </row>
    <row r="1813" ht="15">
      <c r="D1813" s="188"/>
    </row>
    <row r="1814" ht="15">
      <c r="D1814" s="188"/>
    </row>
    <row r="1815" ht="15">
      <c r="D1815" s="188"/>
    </row>
    <row r="1816" ht="15">
      <c r="D1816" s="188"/>
    </row>
    <row r="1817" ht="15">
      <c r="D1817" s="188"/>
    </row>
    <row r="1818" ht="15">
      <c r="D1818" s="188"/>
    </row>
    <row r="1819" ht="15">
      <c r="D1819" s="188"/>
    </row>
    <row r="1820" ht="15">
      <c r="D1820" s="188"/>
    </row>
    <row r="1821" ht="15">
      <c r="D1821" s="188"/>
    </row>
    <row r="1822" ht="15">
      <c r="D1822" s="188"/>
    </row>
    <row r="1823" ht="15">
      <c r="D1823" s="188"/>
    </row>
    <row r="1824" ht="15">
      <c r="D1824" s="188"/>
    </row>
    <row r="1825" ht="15">
      <c r="D1825" s="188"/>
    </row>
    <row r="1826" ht="15">
      <c r="D1826" s="188"/>
    </row>
    <row r="1827" ht="15">
      <c r="D1827" s="188"/>
    </row>
    <row r="1828" ht="15">
      <c r="D1828" s="188"/>
    </row>
    <row r="1829" ht="15">
      <c r="D1829" s="188"/>
    </row>
    <row r="1830" ht="15">
      <c r="D1830" s="188"/>
    </row>
    <row r="1831" ht="15">
      <c r="D1831" s="188"/>
    </row>
    <row r="1832" ht="15">
      <c r="D1832" s="188"/>
    </row>
    <row r="1833" ht="15">
      <c r="D1833" s="188"/>
    </row>
    <row r="1834" ht="15">
      <c r="D1834" s="188"/>
    </row>
    <row r="1835" ht="15">
      <c r="D1835" s="188"/>
    </row>
    <row r="1836" ht="15">
      <c r="D1836" s="188"/>
    </row>
    <row r="1837" ht="15">
      <c r="D1837" s="188"/>
    </row>
    <row r="1838" ht="15">
      <c r="D1838" s="188"/>
    </row>
    <row r="1839" ht="15">
      <c r="D1839" s="188"/>
    </row>
    <row r="1840" ht="15">
      <c r="D1840" s="188"/>
    </row>
    <row r="1841" ht="15">
      <c r="D1841" s="188"/>
    </row>
    <row r="1842" ht="15">
      <c r="D1842" s="188"/>
    </row>
    <row r="1843" ht="15">
      <c r="D1843" s="188"/>
    </row>
    <row r="1844" ht="15">
      <c r="D1844" s="188"/>
    </row>
    <row r="1845" ht="15">
      <c r="D1845" s="188"/>
    </row>
    <row r="1846" ht="15">
      <c r="D1846" s="188"/>
    </row>
    <row r="1847" ht="15">
      <c r="D1847" s="188"/>
    </row>
    <row r="1848" ht="15">
      <c r="D1848" s="188"/>
    </row>
    <row r="1849" ht="15">
      <c r="D1849" s="188"/>
    </row>
    <row r="1850" ht="15">
      <c r="D1850" s="188"/>
    </row>
    <row r="1851" ht="15">
      <c r="D1851" s="188"/>
    </row>
    <row r="1852" ht="15">
      <c r="D1852" s="188"/>
    </row>
    <row r="1853" ht="15">
      <c r="D1853" s="188"/>
    </row>
    <row r="1854" ht="15">
      <c r="D1854" s="188"/>
    </row>
    <row r="1855" ht="15">
      <c r="D1855" s="188"/>
    </row>
    <row r="1856" ht="15">
      <c r="D1856" s="188"/>
    </row>
    <row r="1857" ht="15">
      <c r="D1857" s="188"/>
    </row>
    <row r="1858" ht="15">
      <c r="D1858" s="188"/>
    </row>
    <row r="1859" ht="15">
      <c r="D1859" s="188"/>
    </row>
    <row r="1860" ht="15">
      <c r="D1860" s="188"/>
    </row>
    <row r="1861" ht="15">
      <c r="D1861" s="188"/>
    </row>
    <row r="1862" ht="15">
      <c r="D1862" s="188"/>
    </row>
    <row r="1863" ht="15">
      <c r="D1863" s="188"/>
    </row>
    <row r="1864" ht="15">
      <c r="D1864" s="188"/>
    </row>
    <row r="1865" ht="15">
      <c r="D1865" s="188"/>
    </row>
    <row r="1866" ht="15">
      <c r="D1866" s="188"/>
    </row>
    <row r="1867" ht="15">
      <c r="D1867" s="188"/>
    </row>
    <row r="1868" ht="15">
      <c r="D1868" s="188"/>
    </row>
    <row r="1869" ht="15">
      <c r="D1869" s="188"/>
    </row>
    <row r="1870" ht="15">
      <c r="D1870" s="188"/>
    </row>
    <row r="1871" ht="15">
      <c r="D1871" s="188"/>
    </row>
    <row r="1872" ht="15">
      <c r="D1872" s="188"/>
    </row>
    <row r="1873" ht="15">
      <c r="D1873" s="188"/>
    </row>
    <row r="1874" ht="15">
      <c r="D1874" s="188"/>
    </row>
    <row r="1875" ht="15">
      <c r="D1875" s="188"/>
    </row>
    <row r="1876" ht="15">
      <c r="D1876" s="188"/>
    </row>
    <row r="1877" ht="15">
      <c r="D1877" s="188"/>
    </row>
    <row r="1878" ht="15">
      <c r="D1878" s="188"/>
    </row>
    <row r="1879" ht="15">
      <c r="D1879" s="188"/>
    </row>
    <row r="1880" ht="15">
      <c r="D1880" s="188"/>
    </row>
    <row r="1881" ht="15">
      <c r="D1881" s="188"/>
    </row>
    <row r="1882" ht="15">
      <c r="D1882" s="188"/>
    </row>
    <row r="1883" ht="15">
      <c r="D1883" s="188"/>
    </row>
    <row r="1884" ht="15">
      <c r="D1884" s="188"/>
    </row>
    <row r="1885" ht="15">
      <c r="D1885" s="188"/>
    </row>
    <row r="1886" ht="15">
      <c r="D1886" s="188"/>
    </row>
    <row r="1887" ht="15">
      <c r="D1887" s="188"/>
    </row>
    <row r="1888" ht="15">
      <c r="D1888" s="188"/>
    </row>
    <row r="1889" ht="15">
      <c r="D1889" s="188"/>
    </row>
    <row r="1890" ht="15">
      <c r="D1890" s="188"/>
    </row>
    <row r="1891" ht="15">
      <c r="D1891" s="188"/>
    </row>
    <row r="1892" ht="15">
      <c r="D1892" s="188"/>
    </row>
    <row r="1893" ht="15">
      <c r="D1893" s="188"/>
    </row>
    <row r="1894" ht="15">
      <c r="D1894" s="188"/>
    </row>
    <row r="1895" ht="15">
      <c r="D1895" s="188"/>
    </row>
    <row r="1896" ht="15">
      <c r="D1896" s="188"/>
    </row>
    <row r="1897" ht="15">
      <c r="D1897" s="188"/>
    </row>
    <row r="1898" ht="15">
      <c r="D1898" s="188"/>
    </row>
    <row r="1899" ht="15">
      <c r="D1899" s="188"/>
    </row>
    <row r="1900" ht="15">
      <c r="D1900" s="188"/>
    </row>
    <row r="1901" ht="15">
      <c r="D1901" s="188"/>
    </row>
    <row r="1902" ht="15">
      <c r="D1902" s="188"/>
    </row>
    <row r="1903" ht="15">
      <c r="D1903" s="188"/>
    </row>
    <row r="1904" ht="15">
      <c r="D1904" s="188"/>
    </row>
    <row r="1905" ht="15">
      <c r="D1905" s="188"/>
    </row>
    <row r="1906" ht="15">
      <c r="D1906" s="188"/>
    </row>
    <row r="1907" ht="15">
      <c r="D1907" s="188"/>
    </row>
    <row r="1908" ht="15">
      <c r="D1908" s="188"/>
    </row>
    <row r="1909" ht="15">
      <c r="D1909" s="188"/>
    </row>
    <row r="1910" ht="15">
      <c r="D1910" s="188"/>
    </row>
    <row r="1911" ht="15">
      <c r="D1911" s="188"/>
    </row>
    <row r="1912" ht="15">
      <c r="D1912" s="188"/>
    </row>
    <row r="1913" ht="15">
      <c r="D1913" s="188"/>
    </row>
    <row r="1914" ht="15">
      <c r="D1914" s="188"/>
    </row>
    <row r="1915" ht="15">
      <c r="D1915" s="188"/>
    </row>
    <row r="1916" ht="15">
      <c r="D1916" s="188"/>
    </row>
    <row r="1917" ht="15">
      <c r="D1917" s="188"/>
    </row>
    <row r="1918" ht="15">
      <c r="D1918" s="188"/>
    </row>
    <row r="1919" ht="15">
      <c r="D1919" s="188"/>
    </row>
    <row r="1920" ht="15">
      <c r="D1920" s="188"/>
    </row>
    <row r="1921" ht="15">
      <c r="D1921" s="188"/>
    </row>
    <row r="1922" ht="15">
      <c r="D1922" s="188"/>
    </row>
    <row r="1923" ht="15">
      <c r="D1923" s="188"/>
    </row>
    <row r="1924" ht="15">
      <c r="D1924" s="188"/>
    </row>
    <row r="1925" ht="15">
      <c r="D1925" s="188"/>
    </row>
    <row r="1926" ht="15">
      <c r="D1926" s="188"/>
    </row>
    <row r="1927" ht="15">
      <c r="D1927" s="188"/>
    </row>
    <row r="1928" ht="15">
      <c r="D1928" s="188"/>
    </row>
    <row r="1929" ht="15">
      <c r="D1929" s="188"/>
    </row>
    <row r="1930" ht="15">
      <c r="D1930" s="188"/>
    </row>
    <row r="1931" ht="15">
      <c r="D1931" s="188"/>
    </row>
    <row r="1932" ht="15">
      <c r="D1932" s="188"/>
    </row>
    <row r="1933" ht="15">
      <c r="D1933" s="188"/>
    </row>
    <row r="1934" ht="15">
      <c r="D1934" s="188"/>
    </row>
    <row r="1935" ht="15">
      <c r="D1935" s="188"/>
    </row>
    <row r="1936" ht="15">
      <c r="D1936" s="188"/>
    </row>
    <row r="1937" ht="15">
      <c r="D1937" s="188"/>
    </row>
    <row r="1938" ht="15">
      <c r="D1938" s="188"/>
    </row>
    <row r="1939" ht="15">
      <c r="D1939" s="188"/>
    </row>
    <row r="1940" ht="15">
      <c r="D1940" s="188"/>
    </row>
    <row r="1941" ht="15">
      <c r="D1941" s="188"/>
    </row>
    <row r="1942" ht="15">
      <c r="D1942" s="188"/>
    </row>
    <row r="1943" ht="15">
      <c r="D1943" s="188"/>
    </row>
    <row r="1944" ht="15">
      <c r="D1944" s="188"/>
    </row>
    <row r="1945" ht="15">
      <c r="D1945" s="188"/>
    </row>
    <row r="1946" ht="15">
      <c r="D1946" s="188"/>
    </row>
    <row r="1947" ht="15">
      <c r="D1947" s="188"/>
    </row>
    <row r="1948" ht="15">
      <c r="D1948" s="188"/>
    </row>
    <row r="1949" ht="15">
      <c r="D1949" s="188"/>
    </row>
    <row r="1950" ht="15">
      <c r="D1950" s="188"/>
    </row>
    <row r="1951" ht="15">
      <c r="D1951" s="188"/>
    </row>
    <row r="1952" ht="15">
      <c r="D1952" s="188"/>
    </row>
    <row r="1953" ht="15">
      <c r="D1953" s="188"/>
    </row>
    <row r="1954" ht="15">
      <c r="D1954" s="188"/>
    </row>
    <row r="1955" ht="15">
      <c r="D1955" s="188"/>
    </row>
    <row r="1956" ht="15">
      <c r="D1956" s="188"/>
    </row>
    <row r="1957" ht="15">
      <c r="D1957" s="188"/>
    </row>
    <row r="1958" ht="15">
      <c r="D1958" s="188"/>
    </row>
    <row r="1959" ht="15">
      <c r="D1959" s="188"/>
    </row>
    <row r="1960" ht="15">
      <c r="D1960" s="188"/>
    </row>
    <row r="1961" ht="15">
      <c r="D1961" s="188"/>
    </row>
    <row r="1962" ht="15">
      <c r="D1962" s="188"/>
    </row>
    <row r="1963" ht="15">
      <c r="D1963" s="188"/>
    </row>
    <row r="1964" ht="15">
      <c r="D1964" s="188"/>
    </row>
    <row r="1965" ht="15">
      <c r="D1965" s="188"/>
    </row>
    <row r="1966" ht="15">
      <c r="D1966" s="188"/>
    </row>
    <row r="1967" ht="15">
      <c r="D1967" s="188"/>
    </row>
    <row r="1968" ht="15">
      <c r="D1968" s="188"/>
    </row>
    <row r="1969" ht="15">
      <c r="D1969" s="188"/>
    </row>
    <row r="1970" ht="15">
      <c r="D1970" s="188"/>
    </row>
    <row r="1971" ht="15">
      <c r="D1971" s="188"/>
    </row>
    <row r="1972" ht="15">
      <c r="D1972" s="188"/>
    </row>
    <row r="1973" ht="15">
      <c r="D1973" s="188"/>
    </row>
    <row r="1974" ht="15">
      <c r="D1974" s="188"/>
    </row>
    <row r="1975" ht="15">
      <c r="D1975" s="188"/>
    </row>
    <row r="1976" ht="15">
      <c r="D1976" s="188"/>
    </row>
    <row r="1977" ht="15">
      <c r="D1977" s="188"/>
    </row>
    <row r="1978" ht="15">
      <c r="D1978" s="188"/>
    </row>
    <row r="1979" ht="15">
      <c r="D1979" s="188"/>
    </row>
    <row r="1980" ht="15">
      <c r="D1980" s="188"/>
    </row>
    <row r="1981" ht="15">
      <c r="D1981" s="188"/>
    </row>
    <row r="1982" ht="15">
      <c r="D1982" s="188"/>
    </row>
    <row r="1983" ht="15">
      <c r="D1983" s="188"/>
    </row>
    <row r="1984" ht="15">
      <c r="D1984" s="188"/>
    </row>
    <row r="1985" ht="15">
      <c r="D1985" s="188"/>
    </row>
    <row r="1986" ht="15">
      <c r="D1986" s="188"/>
    </row>
    <row r="1987" ht="15">
      <c r="D1987" s="188"/>
    </row>
    <row r="1988" ht="15">
      <c r="D1988" s="188"/>
    </row>
    <row r="1989" ht="15">
      <c r="D1989" s="188"/>
    </row>
    <row r="1990" ht="15">
      <c r="D1990" s="188"/>
    </row>
    <row r="1991" ht="15">
      <c r="D1991" s="188"/>
    </row>
    <row r="1992" ht="15">
      <c r="D1992" s="188"/>
    </row>
    <row r="1993" ht="15">
      <c r="D1993" s="188"/>
    </row>
    <row r="1994" ht="15">
      <c r="D1994" s="188"/>
    </row>
    <row r="1995" ht="15">
      <c r="D1995" s="188"/>
    </row>
    <row r="1996" ht="15">
      <c r="D1996" s="188"/>
    </row>
    <row r="1997" ht="15">
      <c r="D1997" s="188"/>
    </row>
    <row r="1998" ht="15">
      <c r="D1998" s="188"/>
    </row>
    <row r="1999" ht="15">
      <c r="D1999" s="188"/>
    </row>
    <row r="2000" ht="15">
      <c r="D2000" s="188"/>
    </row>
    <row r="2001" ht="15">
      <c r="D2001" s="188"/>
    </row>
    <row r="2002" ht="15">
      <c r="D2002" s="188"/>
    </row>
    <row r="2003" ht="15">
      <c r="D2003" s="188"/>
    </row>
    <row r="2004" ht="15">
      <c r="D2004" s="188"/>
    </row>
    <row r="2005" ht="15">
      <c r="D2005" s="188"/>
    </row>
    <row r="2006" ht="15">
      <c r="D2006" s="188"/>
    </row>
    <row r="2007" ht="15">
      <c r="D2007" s="188"/>
    </row>
    <row r="2008" ht="15">
      <c r="D2008" s="188"/>
    </row>
    <row r="2009" ht="15">
      <c r="D2009" s="188"/>
    </row>
    <row r="2010" ht="15">
      <c r="D2010" s="188"/>
    </row>
    <row r="2011" ht="15">
      <c r="D2011" s="188"/>
    </row>
    <row r="2012" ht="15">
      <c r="D2012" s="188"/>
    </row>
    <row r="2013" ht="15">
      <c r="D2013" s="188"/>
    </row>
    <row r="2014" ht="15">
      <c r="D2014" s="188"/>
    </row>
    <row r="2015" ht="15">
      <c r="D2015" s="188"/>
    </row>
    <row r="2016" ht="15">
      <c r="D2016" s="188"/>
    </row>
    <row r="2017" ht="15">
      <c r="D2017" s="188"/>
    </row>
    <row r="2018" ht="15">
      <c r="D2018" s="188"/>
    </row>
    <row r="2019" ht="15">
      <c r="D2019" s="188"/>
    </row>
    <row r="2020" ht="15">
      <c r="D2020" s="188"/>
    </row>
    <row r="2021" ht="15">
      <c r="D2021" s="188"/>
    </row>
    <row r="2022" ht="15">
      <c r="D2022" s="188"/>
    </row>
    <row r="2023" ht="15">
      <c r="D2023" s="188"/>
    </row>
    <row r="2024" ht="15">
      <c r="D2024" s="188"/>
    </row>
    <row r="2025" ht="15">
      <c r="D2025" s="188"/>
    </row>
    <row r="2026" ht="15">
      <c r="D2026" s="188"/>
    </row>
    <row r="2027" ht="15">
      <c r="D2027" s="188"/>
    </row>
    <row r="2028" ht="15">
      <c r="D2028" s="188"/>
    </row>
    <row r="2029" ht="15">
      <c r="D2029" s="188"/>
    </row>
    <row r="2030" ht="15">
      <c r="D2030" s="188"/>
    </row>
    <row r="2031" ht="15">
      <c r="D2031" s="188"/>
    </row>
    <row r="2032" ht="15">
      <c r="D2032" s="188"/>
    </row>
    <row r="2033" ht="15">
      <c r="D2033" s="188"/>
    </row>
    <row r="2034" ht="15">
      <c r="D2034" s="188"/>
    </row>
    <row r="2035" ht="15">
      <c r="D2035" s="188"/>
    </row>
    <row r="2036" ht="15">
      <c r="D2036" s="188"/>
    </row>
    <row r="2037" ht="15">
      <c r="D2037" s="188"/>
    </row>
    <row r="2038" ht="15">
      <c r="D2038" s="188"/>
    </row>
    <row r="2039" ht="15">
      <c r="D2039" s="188"/>
    </row>
    <row r="2040" ht="15">
      <c r="D2040" s="188"/>
    </row>
    <row r="2041" ht="15">
      <c r="D2041" s="188"/>
    </row>
    <row r="2042" ht="15">
      <c r="D2042" s="188"/>
    </row>
    <row r="2043" ht="15">
      <c r="D2043" s="188"/>
    </row>
    <row r="2044" ht="15">
      <c r="D2044" s="188"/>
    </row>
    <row r="2045" ht="15">
      <c r="D2045" s="188"/>
    </row>
    <row r="2046" ht="15">
      <c r="D2046" s="188"/>
    </row>
    <row r="2047" ht="15">
      <c r="D2047" s="188"/>
    </row>
    <row r="2048" ht="15">
      <c r="D2048" s="188"/>
    </row>
    <row r="2049" ht="15">
      <c r="D2049" s="188"/>
    </row>
    <row r="2050" ht="15">
      <c r="D2050" s="188"/>
    </row>
    <row r="2051" ht="15">
      <c r="D2051" s="188"/>
    </row>
    <row r="2052" ht="15">
      <c r="D2052" s="188"/>
    </row>
    <row r="2053" ht="15">
      <c r="D2053" s="188"/>
    </row>
    <row r="2054" ht="15">
      <c r="D2054" s="188"/>
    </row>
    <row r="2055" ht="15">
      <c r="D2055" s="188"/>
    </row>
    <row r="2056" ht="15">
      <c r="D2056" s="188"/>
    </row>
    <row r="2057" ht="15">
      <c r="D2057" s="188"/>
    </row>
    <row r="2058" ht="15">
      <c r="D2058" s="188"/>
    </row>
    <row r="2059" ht="15">
      <c r="D2059" s="188"/>
    </row>
    <row r="2060" ht="15">
      <c r="D2060" s="188"/>
    </row>
    <row r="2061" ht="15">
      <c r="D2061" s="188"/>
    </row>
    <row r="2062" ht="15">
      <c r="D2062" s="188"/>
    </row>
    <row r="2063" ht="15">
      <c r="D2063" s="188"/>
    </row>
    <row r="2064" ht="15">
      <c r="D2064" s="188"/>
    </row>
    <row r="2065" ht="15">
      <c r="D2065" s="188"/>
    </row>
    <row r="2066" ht="15">
      <c r="D2066" s="188"/>
    </row>
    <row r="2067" ht="15">
      <c r="D2067" s="188"/>
    </row>
    <row r="2068" ht="15">
      <c r="D2068" s="188"/>
    </row>
    <row r="2069" ht="15">
      <c r="D2069" s="188"/>
    </row>
    <row r="2070" ht="15">
      <c r="D2070" s="188"/>
    </row>
    <row r="2071" ht="15">
      <c r="D2071" s="188"/>
    </row>
    <row r="2072" ht="15">
      <c r="D2072" s="188"/>
    </row>
    <row r="2073" ht="15">
      <c r="D2073" s="188"/>
    </row>
    <row r="2074" ht="15">
      <c r="D2074" s="188"/>
    </row>
    <row r="2075" ht="15">
      <c r="D2075" s="188"/>
    </row>
    <row r="2076" ht="15">
      <c r="D2076" s="188"/>
    </row>
    <row r="2077" ht="15">
      <c r="D2077" s="188"/>
    </row>
    <row r="2078" ht="15">
      <c r="D2078" s="188"/>
    </row>
    <row r="2079" ht="15">
      <c r="D2079" s="188"/>
    </row>
    <row r="2080" ht="15">
      <c r="D2080" s="188"/>
    </row>
    <row r="2081" ht="15">
      <c r="D2081" s="188"/>
    </row>
    <row r="2082" ht="15">
      <c r="D2082" s="188"/>
    </row>
    <row r="2083" ht="15">
      <c r="D2083" s="188"/>
    </row>
    <row r="2084" ht="15">
      <c r="D2084" s="188"/>
    </row>
    <row r="2085" ht="15">
      <c r="D2085" s="188"/>
    </row>
    <row r="2086" ht="15">
      <c r="D2086" s="188"/>
    </row>
    <row r="2087" ht="15">
      <c r="D2087" s="188"/>
    </row>
    <row r="2088" ht="15">
      <c r="D2088" s="188"/>
    </row>
    <row r="2089" ht="15">
      <c r="D2089" s="188"/>
    </row>
    <row r="2090" ht="15">
      <c r="D2090" s="188"/>
    </row>
    <row r="2091" ht="15">
      <c r="D2091" s="188"/>
    </row>
    <row r="2092" ht="15">
      <c r="D2092" s="188"/>
    </row>
    <row r="2093" ht="15">
      <c r="D2093" s="188"/>
    </row>
    <row r="2094" ht="15">
      <c r="D2094" s="188"/>
    </row>
    <row r="2095" ht="15">
      <c r="D2095" s="188"/>
    </row>
    <row r="2096" ht="15">
      <c r="D2096" s="188"/>
    </row>
    <row r="2097" ht="15">
      <c r="D2097" s="188"/>
    </row>
    <row r="2098" ht="15">
      <c r="D2098" s="188"/>
    </row>
    <row r="2099" ht="15">
      <c r="D2099" s="188"/>
    </row>
    <row r="2100" ht="15">
      <c r="D2100" s="188"/>
    </row>
    <row r="2101" ht="15">
      <c r="D2101" s="188"/>
    </row>
    <row r="2102" ht="15">
      <c r="D2102" s="188"/>
    </row>
    <row r="2103" ht="15">
      <c r="D2103" s="188"/>
    </row>
    <row r="2104" ht="15">
      <c r="D2104" s="188"/>
    </row>
    <row r="2105" ht="15">
      <c r="D2105" s="188"/>
    </row>
    <row r="2106" ht="15">
      <c r="D2106" s="188"/>
    </row>
    <row r="2107" ht="15">
      <c r="D2107" s="188"/>
    </row>
    <row r="2108" ht="15">
      <c r="D2108" s="188"/>
    </row>
    <row r="2109" ht="15">
      <c r="D2109" s="188"/>
    </row>
    <row r="2110" ht="15">
      <c r="D2110" s="188"/>
    </row>
    <row r="2111" ht="15">
      <c r="D2111" s="188"/>
    </row>
    <row r="2112" ht="15">
      <c r="D2112" s="188"/>
    </row>
    <row r="2113" ht="15">
      <c r="D2113" s="188"/>
    </row>
    <row r="2114" ht="15">
      <c r="D2114" s="188"/>
    </row>
    <row r="2115" ht="15">
      <c r="D2115" s="188"/>
    </row>
    <row r="2116" ht="15">
      <c r="D2116" s="188"/>
    </row>
    <row r="2117" ht="15">
      <c r="D2117" s="188"/>
    </row>
    <row r="2118" ht="15">
      <c r="D2118" s="188"/>
    </row>
    <row r="2119" ht="15">
      <c r="D2119" s="188"/>
    </row>
    <row r="2120" ht="15">
      <c r="D2120" s="188"/>
    </row>
    <row r="2121" ht="15">
      <c r="D2121" s="188"/>
    </row>
    <row r="2122" ht="15">
      <c r="D2122" s="188"/>
    </row>
    <row r="2123" ht="15">
      <c r="D2123" s="188"/>
    </row>
    <row r="2124" ht="15">
      <c r="D2124" s="188"/>
    </row>
    <row r="2125" ht="15">
      <c r="D2125" s="188"/>
    </row>
    <row r="2126" ht="15">
      <c r="D2126" s="188"/>
    </row>
    <row r="2127" ht="15">
      <c r="D2127" s="188"/>
    </row>
    <row r="2128" ht="15">
      <c r="D2128" s="188"/>
    </row>
    <row r="2129" ht="15">
      <c r="D2129" s="188"/>
    </row>
    <row r="2130" ht="15">
      <c r="D2130" s="188"/>
    </row>
    <row r="2131" ht="15">
      <c r="D2131" s="188"/>
    </row>
    <row r="2132" ht="15">
      <c r="D2132" s="188"/>
    </row>
    <row r="2133" ht="15">
      <c r="D2133" s="188"/>
    </row>
    <row r="2134" ht="15">
      <c r="D2134" s="188"/>
    </row>
    <row r="2135" ht="15">
      <c r="D2135" s="188"/>
    </row>
    <row r="2136" ht="15">
      <c r="D2136" s="188"/>
    </row>
    <row r="2137" ht="15">
      <c r="D2137" s="188"/>
    </row>
    <row r="2138" ht="15">
      <c r="D2138" s="188"/>
    </row>
    <row r="2139" ht="15">
      <c r="D2139" s="188"/>
    </row>
    <row r="2140" ht="15">
      <c r="D2140" s="188"/>
    </row>
    <row r="2141" ht="15">
      <c r="D2141" s="188"/>
    </row>
    <row r="2142" ht="15">
      <c r="D2142" s="188"/>
    </row>
    <row r="2143" ht="15">
      <c r="D2143" s="188"/>
    </row>
    <row r="2144" ht="15">
      <c r="D2144" s="188"/>
    </row>
    <row r="2145" ht="15">
      <c r="D2145" s="188"/>
    </row>
    <row r="2146" ht="15">
      <c r="D2146" s="188"/>
    </row>
    <row r="2147" ht="15">
      <c r="D2147" s="188"/>
    </row>
    <row r="2148" ht="15">
      <c r="D2148" s="188"/>
    </row>
    <row r="2149" ht="15">
      <c r="D2149" s="188"/>
    </row>
    <row r="2150" ht="15">
      <c r="D2150" s="188"/>
    </row>
    <row r="2151" ht="15">
      <c r="D2151" s="188"/>
    </row>
    <row r="2152" ht="15">
      <c r="D2152" s="188"/>
    </row>
    <row r="2153" ht="15">
      <c r="D2153" s="188"/>
    </row>
    <row r="2154" ht="15">
      <c r="D2154" s="188"/>
    </row>
    <row r="2155" ht="15">
      <c r="D2155" s="188"/>
    </row>
    <row r="2156" ht="15">
      <c r="D2156" s="188"/>
    </row>
    <row r="2157" ht="15">
      <c r="D2157" s="188"/>
    </row>
    <row r="2158" ht="15">
      <c r="D2158" s="188"/>
    </row>
    <row r="2159" ht="15">
      <c r="D2159" s="188"/>
    </row>
    <row r="2160" ht="15">
      <c r="D2160" s="188"/>
    </row>
    <row r="2161" ht="15">
      <c r="D2161" s="188"/>
    </row>
    <row r="2162" ht="15">
      <c r="D2162" s="188"/>
    </row>
    <row r="2163" ht="15">
      <c r="D2163" s="188"/>
    </row>
    <row r="2164" ht="15">
      <c r="D2164" s="188"/>
    </row>
    <row r="2165" ht="15">
      <c r="D2165" s="188"/>
    </row>
    <row r="2166" ht="15">
      <c r="D2166" s="188"/>
    </row>
    <row r="2167" ht="15">
      <c r="D2167" s="188"/>
    </row>
    <row r="2168" ht="15">
      <c r="D2168" s="188"/>
    </row>
    <row r="2169" ht="15">
      <c r="D2169" s="188"/>
    </row>
    <row r="2170" ht="15">
      <c r="D2170" s="188"/>
    </row>
    <row r="2171" ht="15">
      <c r="D2171" s="188"/>
    </row>
    <row r="2172" ht="15">
      <c r="D2172" s="188"/>
    </row>
    <row r="2173" ht="15">
      <c r="D2173" s="188"/>
    </row>
    <row r="2174" ht="15">
      <c r="D2174" s="188"/>
    </row>
    <row r="2175" ht="15">
      <c r="D2175" s="188"/>
    </row>
    <row r="2176" ht="15">
      <c r="D2176" s="188"/>
    </row>
    <row r="2177" ht="15">
      <c r="D2177" s="188"/>
    </row>
    <row r="2178" ht="15">
      <c r="D2178" s="188"/>
    </row>
    <row r="2179" ht="15">
      <c r="D2179" s="188"/>
    </row>
    <row r="2180" ht="15">
      <c r="D2180" s="188"/>
    </row>
    <row r="2181" ht="15">
      <c r="D2181" s="188"/>
    </row>
    <row r="2182" ht="15">
      <c r="D2182" s="188"/>
    </row>
    <row r="2183" ht="15">
      <c r="D2183" s="188"/>
    </row>
    <row r="2184" ht="15">
      <c r="D2184" s="188"/>
    </row>
    <row r="2185" ht="15">
      <c r="D2185" s="188"/>
    </row>
    <row r="2186" ht="15">
      <c r="D2186" s="188"/>
    </row>
    <row r="2187" ht="15">
      <c r="D2187" s="188"/>
    </row>
    <row r="2188" ht="15">
      <c r="D2188" s="188"/>
    </row>
    <row r="2189" ht="15">
      <c r="D2189" s="188"/>
    </row>
    <row r="2190" ht="15">
      <c r="D2190" s="188"/>
    </row>
    <row r="2191" ht="15">
      <c r="D2191" s="188"/>
    </row>
    <row r="2192" ht="15">
      <c r="D2192" s="188"/>
    </row>
    <row r="2193" ht="15">
      <c r="D2193" s="188"/>
    </row>
    <row r="2194" ht="15">
      <c r="D2194" s="188"/>
    </row>
    <row r="2195" ht="15">
      <c r="D2195" s="188"/>
    </row>
    <row r="2196" ht="15">
      <c r="D2196" s="188"/>
    </row>
    <row r="2197" ht="15">
      <c r="D2197" s="188"/>
    </row>
    <row r="2198" ht="15">
      <c r="D2198" s="188"/>
    </row>
    <row r="2199" ht="15">
      <c r="D2199" s="188"/>
    </row>
    <row r="2200" ht="15">
      <c r="D2200" s="188"/>
    </row>
    <row r="2201" ht="15">
      <c r="D2201" s="188"/>
    </row>
    <row r="2202" ht="15">
      <c r="D2202" s="188"/>
    </row>
    <row r="2203" ht="15">
      <c r="D2203" s="188"/>
    </row>
    <row r="2204" ht="15">
      <c r="D2204" s="188"/>
    </row>
    <row r="2205" ht="15">
      <c r="D2205" s="188"/>
    </row>
    <row r="2206" ht="15">
      <c r="D2206" s="188"/>
    </row>
    <row r="2207" ht="15">
      <c r="D2207" s="188"/>
    </row>
    <row r="2208" ht="15">
      <c r="D2208" s="188"/>
    </row>
    <row r="2209" ht="15">
      <c r="D2209" s="188"/>
    </row>
    <row r="2210" ht="15">
      <c r="D2210" s="188"/>
    </row>
    <row r="2211" ht="15">
      <c r="D2211" s="188"/>
    </row>
    <row r="2212" ht="15">
      <c r="D2212" s="188"/>
    </row>
    <row r="2213" ht="15">
      <c r="D2213" s="188"/>
    </row>
    <row r="2214" ht="15">
      <c r="D2214" s="188"/>
    </row>
    <row r="2215" ht="15">
      <c r="D2215" s="188"/>
    </row>
    <row r="2216" ht="15">
      <c r="D2216" s="188"/>
    </row>
    <row r="2217" ht="15">
      <c r="D2217" s="188"/>
    </row>
    <row r="2218" ht="15">
      <c r="D2218" s="188"/>
    </row>
    <row r="2219" ht="15">
      <c r="D2219" s="188"/>
    </row>
    <row r="2220" ht="15">
      <c r="D2220" s="188"/>
    </row>
    <row r="2221" ht="15">
      <c r="D2221" s="188"/>
    </row>
    <row r="2222" ht="15">
      <c r="D2222" s="188"/>
    </row>
    <row r="2223" ht="15">
      <c r="D2223" s="188"/>
    </row>
    <row r="2224" ht="15">
      <c r="D2224" s="188"/>
    </row>
    <row r="2225" ht="15">
      <c r="D2225" s="188"/>
    </row>
    <row r="2226" ht="15">
      <c r="D2226" s="188"/>
    </row>
    <row r="2227" ht="15">
      <c r="D2227" s="188"/>
    </row>
    <row r="2228" ht="15">
      <c r="D2228" s="188"/>
    </row>
    <row r="2229" ht="15">
      <c r="D2229" s="188"/>
    </row>
    <row r="2230" ht="15">
      <c r="D2230" s="188"/>
    </row>
    <row r="2231" ht="15">
      <c r="D2231" s="188"/>
    </row>
    <row r="2232" ht="15">
      <c r="D2232" s="188"/>
    </row>
    <row r="2233" ht="15">
      <c r="D2233" s="188"/>
    </row>
    <row r="2234" ht="15">
      <c r="D2234" s="188"/>
    </row>
    <row r="2235" ht="15">
      <c r="D2235" s="188"/>
    </row>
    <row r="2236" ht="15">
      <c r="D2236" s="188"/>
    </row>
    <row r="2237" ht="15">
      <c r="D2237" s="188"/>
    </row>
    <row r="2238" ht="15">
      <c r="D2238" s="188"/>
    </row>
    <row r="2239" ht="15">
      <c r="D2239" s="188"/>
    </row>
    <row r="2240" ht="15">
      <c r="D2240" s="188"/>
    </row>
    <row r="2241" ht="15">
      <c r="D2241" s="188"/>
    </row>
    <row r="2242" ht="15">
      <c r="D2242" s="188"/>
    </row>
    <row r="2243" ht="15">
      <c r="D2243" s="188"/>
    </row>
    <row r="2244" ht="15">
      <c r="D2244" s="188"/>
    </row>
    <row r="2245" ht="15">
      <c r="D2245" s="188"/>
    </row>
    <row r="2246" ht="15">
      <c r="D2246" s="188"/>
    </row>
    <row r="2247" ht="15">
      <c r="D2247" s="188"/>
    </row>
    <row r="2248" ht="15">
      <c r="D2248" s="188"/>
    </row>
    <row r="2249" ht="15">
      <c r="D2249" s="188"/>
    </row>
    <row r="2250" ht="15">
      <c r="D2250" s="188"/>
    </row>
    <row r="2251" ht="15">
      <c r="D2251" s="188"/>
    </row>
    <row r="2252" ht="15">
      <c r="D2252" s="188"/>
    </row>
    <row r="2253" ht="15">
      <c r="D2253" s="188"/>
    </row>
    <row r="2254" ht="15">
      <c r="D2254" s="188"/>
    </row>
    <row r="2255" ht="15">
      <c r="D2255" s="188"/>
    </row>
    <row r="2256" ht="15">
      <c r="D2256" s="188"/>
    </row>
    <row r="2257" ht="15">
      <c r="D2257" s="188"/>
    </row>
    <row r="2258" ht="15">
      <c r="D2258" s="188"/>
    </row>
    <row r="2259" ht="15">
      <c r="D2259" s="188"/>
    </row>
    <row r="2260" ht="15">
      <c r="D2260" s="188"/>
    </row>
    <row r="2261" ht="15">
      <c r="D2261" s="188"/>
    </row>
    <row r="2262" ht="15">
      <c r="D2262" s="188"/>
    </row>
    <row r="2263" ht="15">
      <c r="D2263" s="188"/>
    </row>
    <row r="2264" ht="15">
      <c r="D2264" s="188"/>
    </row>
    <row r="2265" ht="15">
      <c r="D2265" s="188"/>
    </row>
    <row r="2266" ht="15">
      <c r="D2266" s="188"/>
    </row>
    <row r="2267" ht="15">
      <c r="D2267" s="188"/>
    </row>
    <row r="2268" ht="15">
      <c r="D2268" s="188"/>
    </row>
    <row r="2269" ht="15">
      <c r="D2269" s="188"/>
    </row>
    <row r="2270" ht="15">
      <c r="D2270" s="188"/>
    </row>
    <row r="2271" ht="15">
      <c r="D2271" s="188"/>
    </row>
    <row r="2272" ht="15">
      <c r="D2272" s="188"/>
    </row>
    <row r="2273" ht="15">
      <c r="D2273" s="188"/>
    </row>
    <row r="2274" ht="15">
      <c r="D2274" s="188"/>
    </row>
    <row r="2275" ht="15">
      <c r="D2275" s="188"/>
    </row>
    <row r="2276" ht="15">
      <c r="D2276" s="188"/>
    </row>
    <row r="2277" ht="15">
      <c r="D2277" s="188"/>
    </row>
    <row r="2278" ht="15">
      <c r="D2278" s="188"/>
    </row>
    <row r="2279" ht="15">
      <c r="D2279" s="188"/>
    </row>
    <row r="2280" ht="15">
      <c r="D2280" s="188"/>
    </row>
    <row r="2281" ht="15">
      <c r="D2281" s="188"/>
    </row>
    <row r="2282" ht="15">
      <c r="D2282" s="188"/>
    </row>
    <row r="2283" ht="15">
      <c r="D2283" s="188"/>
    </row>
    <row r="2284" ht="15">
      <c r="D2284" s="188"/>
    </row>
    <row r="2285" ht="15">
      <c r="D2285" s="188"/>
    </row>
    <row r="2286" ht="15">
      <c r="D2286" s="188"/>
    </row>
    <row r="2287" ht="15">
      <c r="D2287" s="188"/>
    </row>
    <row r="2288" ht="15">
      <c r="D2288" s="188"/>
    </row>
    <row r="2289" ht="15">
      <c r="D2289" s="188"/>
    </row>
    <row r="2290" ht="15">
      <c r="D2290" s="188"/>
    </row>
    <row r="2291" ht="15">
      <c r="D2291" s="188"/>
    </row>
    <row r="2292" ht="15">
      <c r="D2292" s="188"/>
    </row>
    <row r="2293" ht="15">
      <c r="D2293" s="188"/>
    </row>
    <row r="2294" ht="15">
      <c r="D2294" s="188"/>
    </row>
    <row r="2295" ht="15">
      <c r="D2295" s="188"/>
    </row>
    <row r="2296" ht="15">
      <c r="D2296" s="188"/>
    </row>
    <row r="2297" ht="15">
      <c r="D2297" s="188"/>
    </row>
    <row r="2298" ht="15">
      <c r="D2298" s="188"/>
    </row>
    <row r="2299" ht="15">
      <c r="D2299" s="188"/>
    </row>
    <row r="2300" ht="15">
      <c r="D2300" s="188"/>
    </row>
    <row r="2301" ht="15">
      <c r="D2301" s="188"/>
    </row>
    <row r="2302" ht="15">
      <c r="D2302" s="188"/>
    </row>
    <row r="2303" ht="15">
      <c r="D2303" s="188"/>
    </row>
    <row r="2304" ht="15">
      <c r="D2304" s="188"/>
    </row>
    <row r="2305" ht="15">
      <c r="D2305" s="188"/>
    </row>
    <row r="2306" ht="15">
      <c r="D2306" s="188"/>
    </row>
    <row r="2307" ht="15">
      <c r="D2307" s="188"/>
    </row>
    <row r="2308" ht="15">
      <c r="D2308" s="188"/>
    </row>
    <row r="2309" ht="15">
      <c r="D2309" s="188"/>
    </row>
    <row r="2310" ht="15">
      <c r="D2310" s="188"/>
    </row>
    <row r="2311" ht="15">
      <c r="D2311" s="188"/>
    </row>
    <row r="2312" ht="15">
      <c r="D2312" s="188"/>
    </row>
    <row r="2313" ht="15">
      <c r="D2313" s="188"/>
    </row>
    <row r="2314" ht="15">
      <c r="D2314" s="188"/>
    </row>
    <row r="2315" ht="15">
      <c r="D2315" s="188"/>
    </row>
    <row r="2316" ht="15">
      <c r="D2316" s="188"/>
    </row>
    <row r="2317" ht="15">
      <c r="D2317" s="188"/>
    </row>
    <row r="2318" ht="15">
      <c r="D2318" s="188"/>
    </row>
    <row r="2319" ht="15">
      <c r="D2319" s="188"/>
    </row>
    <row r="2320" ht="15">
      <c r="D2320" s="188"/>
    </row>
    <row r="2321" ht="15">
      <c r="D2321" s="188"/>
    </row>
    <row r="2322" ht="15">
      <c r="D2322" s="188"/>
    </row>
    <row r="2323" ht="15">
      <c r="D2323" s="188"/>
    </row>
    <row r="2324" ht="15">
      <c r="D2324" s="188"/>
    </row>
    <row r="2325" ht="15">
      <c r="D2325" s="188"/>
    </row>
    <row r="2326" ht="15">
      <c r="D2326" s="188"/>
    </row>
    <row r="2327" ht="15">
      <c r="D2327" s="188"/>
    </row>
    <row r="2328" ht="15">
      <c r="D2328" s="188"/>
    </row>
    <row r="2329" ht="15">
      <c r="D2329" s="188"/>
    </row>
    <row r="2330" ht="15">
      <c r="D2330" s="188"/>
    </row>
    <row r="2331" ht="15">
      <c r="D2331" s="188"/>
    </row>
    <row r="2332" ht="15">
      <c r="D2332" s="188"/>
    </row>
    <row r="2333" ht="15">
      <c r="D2333" s="188"/>
    </row>
    <row r="2334" ht="15">
      <c r="D2334" s="188"/>
    </row>
    <row r="2335" ht="15">
      <c r="D2335" s="188"/>
    </row>
    <row r="2336" ht="15">
      <c r="D2336" s="188"/>
    </row>
    <row r="2337" ht="15">
      <c r="D2337" s="188"/>
    </row>
    <row r="2338" ht="15">
      <c r="D2338" s="188"/>
    </row>
    <row r="2339" ht="15">
      <c r="D2339" s="188"/>
    </row>
    <row r="2340" ht="15">
      <c r="D2340" s="188"/>
    </row>
    <row r="2341" ht="15">
      <c r="D2341" s="188"/>
    </row>
    <row r="2342" ht="15">
      <c r="D2342" s="188"/>
    </row>
    <row r="2343" ht="15">
      <c r="D2343" s="188"/>
    </row>
    <row r="2344" ht="15">
      <c r="D2344" s="188"/>
    </row>
    <row r="2345" ht="15">
      <c r="D2345" s="188"/>
    </row>
    <row r="2346" ht="15">
      <c r="D2346" s="188"/>
    </row>
    <row r="2347" ht="15">
      <c r="D2347" s="188"/>
    </row>
    <row r="2348" ht="15">
      <c r="D2348" s="188"/>
    </row>
    <row r="2349" ht="15">
      <c r="D2349" s="188"/>
    </row>
    <row r="2350" ht="15">
      <c r="D2350" s="188"/>
    </row>
    <row r="2351" ht="15">
      <c r="D2351" s="188"/>
    </row>
    <row r="2352" ht="15">
      <c r="D2352" s="188"/>
    </row>
    <row r="2353" ht="15">
      <c r="D2353" s="188"/>
    </row>
    <row r="2354" ht="15">
      <c r="D2354" s="188"/>
    </row>
    <row r="2355" ht="15">
      <c r="D2355" s="188"/>
    </row>
    <row r="2356" ht="15">
      <c r="D2356" s="188"/>
    </row>
    <row r="2357" ht="15">
      <c r="D2357" s="188"/>
    </row>
    <row r="2358" ht="15">
      <c r="D2358" s="188"/>
    </row>
    <row r="2359" ht="15">
      <c r="D2359" s="188"/>
    </row>
    <row r="2360" ht="15">
      <c r="D2360" s="188"/>
    </row>
    <row r="2361" ht="15">
      <c r="D2361" s="188"/>
    </row>
    <row r="2362" ht="15">
      <c r="D2362" s="188"/>
    </row>
    <row r="2363" ht="15">
      <c r="D2363" s="188"/>
    </row>
    <row r="2364" ht="15">
      <c r="D2364" s="188"/>
    </row>
    <row r="2365" ht="15">
      <c r="D2365" s="188"/>
    </row>
    <row r="2366" ht="15">
      <c r="D2366" s="188"/>
    </row>
    <row r="2367" ht="15">
      <c r="D2367" s="188"/>
    </row>
    <row r="2368" ht="15">
      <c r="D2368" s="188"/>
    </row>
    <row r="2369" ht="15">
      <c r="D2369" s="188"/>
    </row>
    <row r="2370" ht="15">
      <c r="D2370" s="188"/>
    </row>
    <row r="2371" ht="15">
      <c r="D2371" s="188"/>
    </row>
    <row r="2372" ht="15">
      <c r="D2372" s="188"/>
    </row>
    <row r="2373" ht="15">
      <c r="D2373" s="188"/>
    </row>
    <row r="2374" ht="15">
      <c r="D2374" s="188"/>
    </row>
    <row r="2375" ht="15">
      <c r="D2375" s="188"/>
    </row>
    <row r="2376" ht="15">
      <c r="D2376" s="188"/>
    </row>
    <row r="2377" ht="15">
      <c r="D2377" s="188"/>
    </row>
    <row r="2378" ht="15">
      <c r="D2378" s="188"/>
    </row>
    <row r="2379" ht="15">
      <c r="D2379" s="188"/>
    </row>
    <row r="2380" ht="15">
      <c r="D2380" s="188"/>
    </row>
    <row r="2381" ht="15">
      <c r="D2381" s="188"/>
    </row>
    <row r="2382" ht="15">
      <c r="D2382" s="188"/>
    </row>
    <row r="2383" ht="15">
      <c r="D2383" s="188"/>
    </row>
    <row r="2384" ht="15">
      <c r="D2384" s="188"/>
    </row>
    <row r="2385" ht="15">
      <c r="D2385" s="188"/>
    </row>
    <row r="2386" ht="15">
      <c r="D2386" s="188"/>
    </row>
    <row r="2387" ht="15">
      <c r="D2387" s="188"/>
    </row>
    <row r="2388" ht="15">
      <c r="D2388" s="188"/>
    </row>
    <row r="2389" ht="15">
      <c r="D2389" s="188"/>
    </row>
    <row r="2390" ht="15">
      <c r="D2390" s="188"/>
    </row>
    <row r="2391" ht="15">
      <c r="D2391" s="188"/>
    </row>
    <row r="2392" ht="15">
      <c r="D2392" s="188"/>
    </row>
    <row r="2393" ht="15">
      <c r="D2393" s="188"/>
    </row>
    <row r="2394" ht="15">
      <c r="D2394" s="188"/>
    </row>
    <row r="2395" ht="15">
      <c r="D2395" s="188"/>
    </row>
    <row r="2396" ht="15">
      <c r="D2396" s="188"/>
    </row>
    <row r="2397" ht="15">
      <c r="D2397" s="188"/>
    </row>
    <row r="2398" ht="15">
      <c r="D2398" s="188"/>
    </row>
    <row r="2399" ht="15">
      <c r="D2399" s="188"/>
    </row>
    <row r="2400" ht="15">
      <c r="D2400" s="188"/>
    </row>
    <row r="2401" ht="15">
      <c r="D2401" s="188"/>
    </row>
    <row r="2402" ht="15">
      <c r="D2402" s="188"/>
    </row>
    <row r="2403" ht="15">
      <c r="D2403" s="188"/>
    </row>
    <row r="2404" ht="15">
      <c r="D2404" s="188"/>
    </row>
    <row r="2405" ht="15">
      <c r="D2405" s="188"/>
    </row>
    <row r="2406" ht="15">
      <c r="D2406" s="188"/>
    </row>
    <row r="2407" ht="15">
      <c r="D2407" s="188"/>
    </row>
    <row r="2408" ht="15">
      <c r="D2408" s="188"/>
    </row>
    <row r="2409" ht="15">
      <c r="D2409" s="188"/>
    </row>
    <row r="2410" ht="15">
      <c r="D2410" s="188"/>
    </row>
    <row r="2411" ht="15">
      <c r="D2411" s="188"/>
    </row>
    <row r="2412" ht="15">
      <c r="D2412" s="188"/>
    </row>
    <row r="2413" ht="15">
      <c r="D2413" s="188"/>
    </row>
    <row r="2414" ht="15">
      <c r="D2414" s="188"/>
    </row>
    <row r="2415" ht="15">
      <c r="D2415" s="188"/>
    </row>
    <row r="2416" ht="15">
      <c r="D2416" s="188"/>
    </row>
    <row r="2417" ht="15">
      <c r="D2417" s="188"/>
    </row>
    <row r="2418" ht="15">
      <c r="D2418" s="188"/>
    </row>
    <row r="2419" ht="15">
      <c r="D2419" s="188"/>
    </row>
    <row r="2420" ht="15">
      <c r="D2420" s="188"/>
    </row>
    <row r="2421" ht="15">
      <c r="D2421" s="188"/>
    </row>
    <row r="2422" ht="15">
      <c r="D2422" s="188"/>
    </row>
    <row r="2423" ht="15">
      <c r="D2423" s="188"/>
    </row>
    <row r="2424" ht="15">
      <c r="D2424" s="188"/>
    </row>
    <row r="2425" ht="15">
      <c r="D2425" s="188"/>
    </row>
    <row r="2426" ht="15">
      <c r="D2426" s="188"/>
    </row>
    <row r="2427" ht="15">
      <c r="D2427" s="188"/>
    </row>
    <row r="2428" ht="15">
      <c r="D2428" s="188"/>
    </row>
    <row r="2429" ht="15">
      <c r="D2429" s="188"/>
    </row>
    <row r="2430" ht="15">
      <c r="D2430" s="188"/>
    </row>
    <row r="2431" ht="15">
      <c r="D2431" s="188"/>
    </row>
    <row r="2432" ht="15">
      <c r="D2432" s="188"/>
    </row>
    <row r="2433" ht="15">
      <c r="D2433" s="188"/>
    </row>
    <row r="2434" ht="15">
      <c r="D2434" s="188"/>
    </row>
    <row r="2435" ht="15">
      <c r="D2435" s="188"/>
    </row>
    <row r="2436" ht="15">
      <c r="D2436" s="188"/>
    </row>
    <row r="2437" ht="15">
      <c r="D2437" s="188"/>
    </row>
    <row r="2438" ht="15">
      <c r="D2438" s="188"/>
    </row>
    <row r="2439" ht="15">
      <c r="D2439" s="188"/>
    </row>
    <row r="2440" ht="15">
      <c r="D2440" s="188"/>
    </row>
    <row r="2441" ht="15">
      <c r="D2441" s="188"/>
    </row>
    <row r="2442" ht="15">
      <c r="D2442" s="188"/>
    </row>
    <row r="2443" ht="15">
      <c r="D2443" s="188"/>
    </row>
    <row r="2444" ht="15">
      <c r="D2444" s="188"/>
    </row>
    <row r="2445" ht="15">
      <c r="D2445" s="188"/>
    </row>
    <row r="2446" ht="15">
      <c r="D2446" s="188"/>
    </row>
    <row r="2447" ht="15">
      <c r="D2447" s="188"/>
    </row>
    <row r="2448" ht="15">
      <c r="D2448" s="188"/>
    </row>
    <row r="2449" ht="15">
      <c r="D2449" s="188"/>
    </row>
    <row r="2450" ht="15">
      <c r="D2450" s="188"/>
    </row>
    <row r="2451" ht="15">
      <c r="D2451" s="188"/>
    </row>
    <row r="2452" ht="15">
      <c r="D2452" s="188"/>
    </row>
    <row r="2453" ht="15">
      <c r="D2453" s="188"/>
    </row>
    <row r="2454" ht="15">
      <c r="D2454" s="188"/>
    </row>
    <row r="2455" ht="15">
      <c r="D2455" s="188"/>
    </row>
    <row r="2456" ht="15">
      <c r="D2456" s="188"/>
    </row>
    <row r="2457" ht="15">
      <c r="D2457" s="188"/>
    </row>
    <row r="2458" ht="15">
      <c r="D2458" s="188"/>
    </row>
    <row r="2459" ht="15">
      <c r="D2459" s="188"/>
    </row>
    <row r="2460" ht="15">
      <c r="D2460" s="188"/>
    </row>
    <row r="2461" ht="15">
      <c r="D2461" s="188"/>
    </row>
    <row r="2462" ht="15">
      <c r="D2462" s="188"/>
    </row>
    <row r="2463" ht="15">
      <c r="D2463" s="188"/>
    </row>
    <row r="2464" ht="15">
      <c r="D2464" s="188"/>
    </row>
    <row r="2465" ht="15">
      <c r="D2465" s="188"/>
    </row>
    <row r="2466" ht="15">
      <c r="D2466" s="188"/>
    </row>
    <row r="2467" ht="15">
      <c r="D2467" s="188"/>
    </row>
    <row r="2468" ht="15">
      <c r="D2468" s="188"/>
    </row>
    <row r="2469" ht="15">
      <c r="D2469" s="188"/>
    </row>
    <row r="2470" ht="15">
      <c r="D2470" s="188"/>
    </row>
    <row r="2471" ht="15">
      <c r="D2471" s="188"/>
    </row>
    <row r="2472" ht="15">
      <c r="D2472" s="188"/>
    </row>
    <row r="2473" ht="15">
      <c r="D2473" s="188"/>
    </row>
    <row r="2474" ht="15">
      <c r="D2474" s="188"/>
    </row>
    <row r="2475" ht="15">
      <c r="D2475" s="188"/>
    </row>
    <row r="2476" ht="15">
      <c r="D2476" s="188"/>
    </row>
    <row r="2477" ht="15">
      <c r="D2477" s="188"/>
    </row>
    <row r="2478" ht="15">
      <c r="D2478" s="188"/>
    </row>
    <row r="2479" ht="15">
      <c r="D2479" s="188"/>
    </row>
    <row r="2480" ht="15">
      <c r="D2480" s="188"/>
    </row>
    <row r="2481" ht="15">
      <c r="D2481" s="188"/>
    </row>
    <row r="2482" ht="15">
      <c r="D2482" s="188"/>
    </row>
    <row r="2483" ht="15">
      <c r="D2483" s="188"/>
    </row>
    <row r="2484" ht="15">
      <c r="D2484" s="188"/>
    </row>
    <row r="2485" ht="15">
      <c r="D2485" s="188"/>
    </row>
    <row r="2486" ht="15">
      <c r="D2486" s="188"/>
    </row>
    <row r="2487" ht="15">
      <c r="D2487" s="188"/>
    </row>
    <row r="2488" ht="15">
      <c r="D2488" s="188"/>
    </row>
    <row r="2489" ht="15">
      <c r="D2489" s="188"/>
    </row>
    <row r="2490" ht="15">
      <c r="D2490" s="188"/>
    </row>
    <row r="2491" ht="15">
      <c r="D2491" s="188"/>
    </row>
    <row r="2492" ht="15">
      <c r="D2492" s="188"/>
    </row>
    <row r="2493" ht="15">
      <c r="D2493" s="188"/>
    </row>
    <row r="2494" ht="15">
      <c r="D2494" s="188"/>
    </row>
    <row r="2495" ht="15">
      <c r="D2495" s="188"/>
    </row>
    <row r="2496" ht="15">
      <c r="D2496" s="188"/>
    </row>
    <row r="2497" ht="15">
      <c r="D2497" s="188"/>
    </row>
    <row r="2498" ht="15">
      <c r="D2498" s="188"/>
    </row>
    <row r="2499" ht="15">
      <c r="D2499" s="188"/>
    </row>
    <row r="2500" ht="15">
      <c r="D2500" s="188"/>
    </row>
    <row r="2501" ht="15">
      <c r="D2501" s="188"/>
    </row>
    <row r="2502" ht="15">
      <c r="D2502" s="188"/>
    </row>
    <row r="2503" ht="15">
      <c r="D2503" s="188"/>
    </row>
    <row r="2504" ht="15">
      <c r="D2504" s="188"/>
    </row>
    <row r="2505" ht="15">
      <c r="D2505" s="188"/>
    </row>
    <row r="2506" ht="15">
      <c r="D2506" s="188"/>
    </row>
    <row r="2507" ht="15">
      <c r="D2507" s="188"/>
    </row>
    <row r="2508" ht="15">
      <c r="D2508" s="188"/>
    </row>
    <row r="2509" ht="15">
      <c r="D2509" s="188"/>
    </row>
    <row r="2510" ht="15">
      <c r="D2510" s="188"/>
    </row>
    <row r="2511" ht="15">
      <c r="D2511" s="188"/>
    </row>
    <row r="2512" ht="15">
      <c r="D2512" s="188"/>
    </row>
    <row r="2513" ht="15">
      <c r="D2513" s="188"/>
    </row>
    <row r="2514" ht="15">
      <c r="D2514" s="188"/>
    </row>
    <row r="2515" ht="15">
      <c r="D2515" s="188"/>
    </row>
    <row r="2516" ht="15">
      <c r="D2516" s="188"/>
    </row>
    <row r="2517" ht="15">
      <c r="D2517" s="188"/>
    </row>
    <row r="2518" ht="15">
      <c r="D2518" s="188"/>
    </row>
    <row r="2519" ht="15">
      <c r="D2519" s="188"/>
    </row>
    <row r="2520" ht="15">
      <c r="D2520" s="188"/>
    </row>
    <row r="2521" ht="15">
      <c r="D2521" s="188"/>
    </row>
    <row r="2522" ht="15">
      <c r="D2522" s="188"/>
    </row>
    <row r="2523" ht="15">
      <c r="D2523" s="188"/>
    </row>
    <row r="2524" ht="15">
      <c r="D2524" s="188"/>
    </row>
    <row r="2525" ht="15">
      <c r="D2525" s="188"/>
    </row>
    <row r="2526" ht="15">
      <c r="D2526" s="188"/>
    </row>
    <row r="2527" ht="15">
      <c r="D2527" s="188"/>
    </row>
    <row r="2528" ht="15">
      <c r="D2528" s="188"/>
    </row>
    <row r="2529" ht="15">
      <c r="D2529" s="188"/>
    </row>
    <row r="2530" ht="15">
      <c r="D2530" s="188"/>
    </row>
    <row r="2531" ht="15">
      <c r="D2531" s="188"/>
    </row>
    <row r="2532" ht="15">
      <c r="D2532" s="188"/>
    </row>
    <row r="2533" ht="15">
      <c r="D2533" s="188"/>
    </row>
    <row r="2534" ht="15">
      <c r="D2534" s="188"/>
    </row>
    <row r="2535" ht="15">
      <c r="D2535" s="188"/>
    </row>
    <row r="2536" ht="15">
      <c r="D2536" s="188"/>
    </row>
    <row r="2537" ht="15">
      <c r="D2537" s="188"/>
    </row>
    <row r="2538" ht="15">
      <c r="D2538" s="188"/>
    </row>
    <row r="2539" ht="15">
      <c r="D2539" s="188"/>
    </row>
    <row r="2540" ht="15">
      <c r="D2540" s="188"/>
    </row>
    <row r="2541" ht="15">
      <c r="D2541" s="188"/>
    </row>
    <row r="2542" ht="15">
      <c r="D2542" s="188"/>
    </row>
    <row r="2543" ht="15">
      <c r="D2543" s="188"/>
    </row>
    <row r="2544" ht="15">
      <c r="D2544" s="188"/>
    </row>
    <row r="2545" ht="15">
      <c r="D2545" s="188"/>
    </row>
    <row r="2546" ht="15">
      <c r="D2546" s="188"/>
    </row>
    <row r="2547" ht="15">
      <c r="D2547" s="188"/>
    </row>
    <row r="2548" ht="15">
      <c r="D2548" s="188"/>
    </row>
    <row r="2549" ht="15">
      <c r="D2549" s="188"/>
    </row>
    <row r="2550" ht="15">
      <c r="D2550" s="188"/>
    </row>
    <row r="2551" ht="15">
      <c r="D2551" s="188"/>
    </row>
    <row r="2552" ht="15">
      <c r="D2552" s="188"/>
    </row>
    <row r="2553" ht="15">
      <c r="D2553" s="188"/>
    </row>
    <row r="2554" ht="15">
      <c r="D2554" s="188"/>
    </row>
    <row r="2555" ht="15">
      <c r="D2555" s="188"/>
    </row>
    <row r="2556" ht="15">
      <c r="D2556" s="188"/>
    </row>
    <row r="2557" ht="15">
      <c r="D2557" s="188"/>
    </row>
    <row r="2558" ht="15">
      <c r="D2558" s="188"/>
    </row>
    <row r="2559" ht="15">
      <c r="D2559" s="188"/>
    </row>
    <row r="2560" ht="15">
      <c r="D2560" s="188"/>
    </row>
    <row r="2561" ht="15">
      <c r="D2561" s="188"/>
    </row>
    <row r="2562" ht="15">
      <c r="D2562" s="188"/>
    </row>
    <row r="2563" ht="15">
      <c r="D2563" s="188"/>
    </row>
    <row r="2564" ht="15">
      <c r="D2564" s="188"/>
    </row>
    <row r="2565" ht="15">
      <c r="D2565" s="188"/>
    </row>
    <row r="2566" ht="15">
      <c r="D2566" s="188"/>
    </row>
    <row r="2567" ht="15">
      <c r="D2567" s="188"/>
    </row>
    <row r="2568" ht="15">
      <c r="D2568" s="188"/>
    </row>
    <row r="2569" ht="15">
      <c r="D2569" s="188"/>
    </row>
    <row r="2570" ht="15">
      <c r="D2570" s="188"/>
    </row>
    <row r="2571" ht="15">
      <c r="D2571" s="188"/>
    </row>
    <row r="2572" ht="15">
      <c r="D2572" s="188"/>
    </row>
    <row r="2573" ht="15">
      <c r="D2573" s="188"/>
    </row>
    <row r="2574" ht="15">
      <c r="D2574" s="188"/>
    </row>
    <row r="2575" ht="15">
      <c r="D2575" s="188"/>
    </row>
    <row r="2576" ht="15">
      <c r="D2576" s="188"/>
    </row>
    <row r="2577" ht="15">
      <c r="D2577" s="188"/>
    </row>
    <row r="2578" ht="15">
      <c r="D2578" s="188"/>
    </row>
    <row r="2579" ht="15">
      <c r="D2579" s="188"/>
    </row>
    <row r="2580" ht="15">
      <c r="D2580" s="188"/>
    </row>
    <row r="2581" ht="15">
      <c r="D2581" s="188"/>
    </row>
    <row r="2582" ht="15">
      <c r="D2582" s="188"/>
    </row>
    <row r="2583" ht="15">
      <c r="D2583" s="188"/>
    </row>
    <row r="2584" ht="15">
      <c r="D2584" s="188"/>
    </row>
    <row r="2585" ht="15">
      <c r="D2585" s="188"/>
    </row>
    <row r="2586" ht="15">
      <c r="D2586" s="188"/>
    </row>
    <row r="2587" ht="15">
      <c r="D2587" s="188"/>
    </row>
    <row r="2588" ht="15">
      <c r="D2588" s="188"/>
    </row>
    <row r="2589" ht="15">
      <c r="D2589" s="188"/>
    </row>
    <row r="2590" ht="15">
      <c r="D2590" s="188"/>
    </row>
    <row r="2591" ht="15">
      <c r="D2591" s="188"/>
    </row>
    <row r="2592" ht="15">
      <c r="D2592" s="188"/>
    </row>
    <row r="2593" ht="15">
      <c r="D2593" s="188"/>
    </row>
    <row r="2594" ht="15">
      <c r="D2594" s="188"/>
    </row>
    <row r="2595" ht="15">
      <c r="D2595" s="188"/>
    </row>
    <row r="2596" ht="15">
      <c r="D2596" s="188"/>
    </row>
    <row r="2597" ht="15">
      <c r="D2597" s="188"/>
    </row>
    <row r="2598" ht="15">
      <c r="D2598" s="188"/>
    </row>
    <row r="2599" ht="15">
      <c r="D2599" s="188"/>
    </row>
    <row r="2600" ht="15">
      <c r="D2600" s="188"/>
    </row>
    <row r="2601" ht="15">
      <c r="D2601" s="188"/>
    </row>
    <row r="2602" ht="15">
      <c r="D2602" s="188"/>
    </row>
    <row r="2603" ht="15">
      <c r="D2603" s="188"/>
    </row>
    <row r="2604" ht="15">
      <c r="D2604" s="188"/>
    </row>
    <row r="2605" ht="15">
      <c r="D2605" s="188"/>
    </row>
    <row r="2606" ht="15">
      <c r="D2606" s="188"/>
    </row>
    <row r="2607" ht="15">
      <c r="D2607" s="188"/>
    </row>
    <row r="2608" ht="15">
      <c r="D2608" s="188"/>
    </row>
    <row r="2609" ht="15">
      <c r="D2609" s="188"/>
    </row>
    <row r="2610" ht="15">
      <c r="D2610" s="188"/>
    </row>
    <row r="2611" ht="15">
      <c r="D2611" s="188"/>
    </row>
    <row r="2612" ht="15">
      <c r="D2612" s="188"/>
    </row>
    <row r="2613" ht="15">
      <c r="D2613" s="188"/>
    </row>
    <row r="2614" ht="15">
      <c r="D2614" s="188"/>
    </row>
    <row r="2615" ht="15">
      <c r="D2615" s="188"/>
    </row>
    <row r="2616" ht="15">
      <c r="D2616" s="188"/>
    </row>
    <row r="2617" ht="15">
      <c r="D2617" s="188"/>
    </row>
    <row r="2618" ht="15">
      <c r="D2618" s="188"/>
    </row>
    <row r="2619" ht="15">
      <c r="D2619" s="188"/>
    </row>
    <row r="2620" ht="15">
      <c r="D2620" s="188"/>
    </row>
    <row r="2621" ht="15">
      <c r="D2621" s="188"/>
    </row>
    <row r="2622" ht="15">
      <c r="D2622" s="188"/>
    </row>
    <row r="2623" ht="15">
      <c r="D2623" s="188"/>
    </row>
    <row r="2624" ht="15">
      <c r="D2624" s="188"/>
    </row>
    <row r="2625" ht="15">
      <c r="D2625" s="188"/>
    </row>
    <row r="2626" ht="15">
      <c r="D2626" s="188"/>
    </row>
    <row r="2627" ht="15">
      <c r="D2627" s="188"/>
    </row>
    <row r="2628" ht="15">
      <c r="D2628" s="188"/>
    </row>
    <row r="2629" ht="15">
      <c r="D2629" s="188"/>
    </row>
    <row r="2630" ht="15">
      <c r="D2630" s="188"/>
    </row>
    <row r="2631" ht="15">
      <c r="D2631" s="188"/>
    </row>
    <row r="2632" ht="15">
      <c r="D2632" s="188"/>
    </row>
    <row r="2633" ht="15">
      <c r="D2633" s="188"/>
    </row>
    <row r="2634" ht="15">
      <c r="D2634" s="188"/>
    </row>
    <row r="2635" ht="15">
      <c r="D2635" s="188"/>
    </row>
    <row r="2636" ht="15">
      <c r="D2636" s="188"/>
    </row>
    <row r="2637" ht="15">
      <c r="D2637" s="188"/>
    </row>
    <row r="2638" ht="15">
      <c r="D2638" s="188"/>
    </row>
    <row r="2639" ht="15">
      <c r="D2639" s="188"/>
    </row>
    <row r="2640" ht="15">
      <c r="D2640" s="188"/>
    </row>
    <row r="2641" ht="15">
      <c r="D2641" s="188"/>
    </row>
    <row r="2642" ht="15">
      <c r="D2642" s="188"/>
    </row>
    <row r="2643" ht="15">
      <c r="D2643" s="188"/>
    </row>
    <row r="2644" ht="15">
      <c r="D2644" s="188"/>
    </row>
    <row r="2645" ht="15">
      <c r="D2645" s="188"/>
    </row>
    <row r="2646" ht="15">
      <c r="D2646" s="188"/>
    </row>
    <row r="2647" ht="15">
      <c r="D2647" s="188"/>
    </row>
    <row r="2648" ht="15">
      <c r="D2648" s="188"/>
    </row>
    <row r="2649" ht="15">
      <c r="D2649" s="188"/>
    </row>
    <row r="2650" ht="15">
      <c r="D2650" s="188"/>
    </row>
    <row r="2651" ht="15">
      <c r="D2651" s="188"/>
    </row>
    <row r="2652" ht="15">
      <c r="D2652" s="188"/>
    </row>
    <row r="2653" ht="15">
      <c r="D2653" s="188"/>
    </row>
    <row r="2654" ht="15">
      <c r="D2654" s="188"/>
    </row>
    <row r="2655" ht="15">
      <c r="D2655" s="188"/>
    </row>
    <row r="2656" ht="15">
      <c r="D2656" s="188"/>
    </row>
    <row r="2657" ht="15">
      <c r="D2657" s="188"/>
    </row>
    <row r="2658" ht="15">
      <c r="D2658" s="188"/>
    </row>
    <row r="2659" ht="15">
      <c r="D2659" s="188"/>
    </row>
    <row r="2660" ht="15">
      <c r="D2660" s="188"/>
    </row>
    <row r="2661" ht="15">
      <c r="D2661" s="188"/>
    </row>
    <row r="2662" ht="15">
      <c r="D2662" s="188"/>
    </row>
    <row r="2663" ht="15">
      <c r="D2663" s="188"/>
    </row>
    <row r="2664" ht="15">
      <c r="D2664" s="188"/>
    </row>
    <row r="2665" ht="15">
      <c r="D2665" s="188"/>
    </row>
    <row r="2666" ht="15">
      <c r="D2666" s="188"/>
    </row>
    <row r="2667" ht="15">
      <c r="D2667" s="188"/>
    </row>
    <row r="2668" ht="15">
      <c r="D2668" s="188"/>
    </row>
    <row r="2669" ht="15">
      <c r="D2669" s="188"/>
    </row>
    <row r="2670" ht="15">
      <c r="D2670" s="188"/>
    </row>
    <row r="2671" ht="15">
      <c r="D2671" s="188"/>
    </row>
    <row r="2672" ht="15">
      <c r="D2672" s="188"/>
    </row>
    <row r="2673" ht="15">
      <c r="D2673" s="188"/>
    </row>
    <row r="2674" ht="15">
      <c r="D2674" s="188"/>
    </row>
    <row r="2675" ht="15">
      <c r="D2675" s="188"/>
    </row>
    <row r="2676" ht="15">
      <c r="D2676" s="188"/>
    </row>
    <row r="2677" ht="15">
      <c r="D2677" s="188"/>
    </row>
    <row r="2678" ht="15">
      <c r="D2678" s="188"/>
    </row>
    <row r="2679" ht="15">
      <c r="D2679" s="188"/>
    </row>
    <row r="2680" ht="15">
      <c r="D2680" s="188"/>
    </row>
    <row r="2681" ht="15">
      <c r="D2681" s="188"/>
    </row>
    <row r="2682" ht="15">
      <c r="D2682" s="188"/>
    </row>
    <row r="2683" ht="15">
      <c r="D2683" s="188"/>
    </row>
    <row r="2684" ht="15">
      <c r="D2684" s="188"/>
    </row>
    <row r="2685" ht="15">
      <c r="D2685" s="188"/>
    </row>
    <row r="2686" ht="15">
      <c r="D2686" s="188"/>
    </row>
    <row r="2687" ht="15">
      <c r="D2687" s="188"/>
    </row>
    <row r="2688" ht="15">
      <c r="D2688" s="188"/>
    </row>
    <row r="2689" ht="15">
      <c r="D2689" s="188"/>
    </row>
    <row r="2690" ht="15">
      <c r="D2690" s="188"/>
    </row>
    <row r="2691" ht="15">
      <c r="D2691" s="188"/>
    </row>
    <row r="2692" ht="15">
      <c r="D2692" s="188"/>
    </row>
    <row r="2693" ht="15">
      <c r="D2693" s="188"/>
    </row>
    <row r="2694" ht="15">
      <c r="D2694" s="188"/>
    </row>
    <row r="2695" ht="15">
      <c r="D2695" s="188"/>
    </row>
    <row r="2696" ht="15">
      <c r="D2696" s="188"/>
    </row>
    <row r="2697" ht="15">
      <c r="D2697" s="188"/>
    </row>
    <row r="2698" ht="15">
      <c r="D2698" s="188"/>
    </row>
    <row r="2699" ht="15">
      <c r="D2699" s="188"/>
    </row>
    <row r="2700" ht="15">
      <c r="D2700" s="188"/>
    </row>
    <row r="2701" ht="15">
      <c r="D2701" s="188"/>
    </row>
    <row r="2702" ht="15">
      <c r="D2702" s="188"/>
    </row>
    <row r="2703" ht="15">
      <c r="D2703" s="188"/>
    </row>
    <row r="2704" ht="15">
      <c r="D2704" s="188"/>
    </row>
    <row r="2705" ht="15">
      <c r="D2705" s="188"/>
    </row>
    <row r="2706" ht="15">
      <c r="D2706" s="188"/>
    </row>
    <row r="2707" ht="15">
      <c r="D2707" s="188"/>
    </row>
    <row r="2708" ht="15">
      <c r="D2708" s="188"/>
    </row>
    <row r="2709" ht="15">
      <c r="D2709" s="188"/>
    </row>
    <row r="2710" ht="15">
      <c r="D2710" s="188"/>
    </row>
    <row r="2711" ht="15">
      <c r="D2711" s="188"/>
    </row>
    <row r="2712" ht="15">
      <c r="D2712" s="188"/>
    </row>
    <row r="2713" ht="15">
      <c r="D2713" s="188"/>
    </row>
    <row r="2714" ht="15">
      <c r="D2714" s="188"/>
    </row>
    <row r="2715" ht="15">
      <c r="D2715" s="188"/>
    </row>
    <row r="2716" ht="15">
      <c r="D2716" s="188"/>
    </row>
    <row r="2717" ht="15">
      <c r="D2717" s="188"/>
    </row>
    <row r="2718" ht="15">
      <c r="D2718" s="188"/>
    </row>
    <row r="2719" ht="15">
      <c r="D2719" s="188"/>
    </row>
    <row r="2720" ht="15">
      <c r="D2720" s="188"/>
    </row>
    <row r="2721" ht="15">
      <c r="D2721" s="188"/>
    </row>
    <row r="2722" ht="15">
      <c r="D2722" s="188"/>
    </row>
    <row r="2723" ht="15">
      <c r="D2723" s="188"/>
    </row>
    <row r="2724" ht="15">
      <c r="D2724" s="188"/>
    </row>
    <row r="2725" ht="15">
      <c r="D2725" s="188"/>
    </row>
    <row r="2726" ht="15">
      <c r="D2726" s="188"/>
    </row>
    <row r="2727" ht="15">
      <c r="D2727" s="188"/>
    </row>
    <row r="2728" ht="15">
      <c r="D2728" s="188"/>
    </row>
    <row r="2729" ht="15">
      <c r="D2729" s="188"/>
    </row>
    <row r="2730" ht="15">
      <c r="D2730" s="188"/>
    </row>
    <row r="2731" ht="15">
      <c r="D2731" s="188"/>
    </row>
    <row r="2732" ht="15">
      <c r="D2732" s="188"/>
    </row>
    <row r="2733" ht="15">
      <c r="D2733" s="188"/>
    </row>
    <row r="2734" ht="15">
      <c r="D2734" s="188"/>
    </row>
    <row r="2735" ht="15">
      <c r="D2735" s="188"/>
    </row>
    <row r="2736" ht="15">
      <c r="D2736" s="188"/>
    </row>
    <row r="2737" ht="15">
      <c r="D2737" s="188"/>
    </row>
    <row r="2738" ht="15">
      <c r="D2738" s="188"/>
    </row>
    <row r="2739" ht="15">
      <c r="D2739" s="188"/>
    </row>
    <row r="2740" ht="15">
      <c r="D2740" s="188"/>
    </row>
    <row r="2741" ht="15">
      <c r="D2741" s="188"/>
    </row>
    <row r="2742" ht="15">
      <c r="D2742" s="188"/>
    </row>
    <row r="2743" ht="15">
      <c r="D2743" s="188"/>
    </row>
    <row r="2744" ht="15">
      <c r="D2744" s="188"/>
    </row>
    <row r="2745" ht="15">
      <c r="D2745" s="188"/>
    </row>
    <row r="2746" ht="15">
      <c r="D2746" s="188"/>
    </row>
    <row r="2747" ht="15">
      <c r="D2747" s="188"/>
    </row>
    <row r="2748" ht="15">
      <c r="D2748" s="188"/>
    </row>
    <row r="2749" ht="15">
      <c r="D2749" s="188"/>
    </row>
    <row r="2750" ht="15">
      <c r="D2750" s="188"/>
    </row>
    <row r="2751" ht="15">
      <c r="D2751" s="188"/>
    </row>
    <row r="2752" ht="15">
      <c r="D2752" s="188"/>
    </row>
    <row r="2753" ht="15">
      <c r="D2753" s="188"/>
    </row>
    <row r="2754" ht="15">
      <c r="D2754" s="188"/>
    </row>
    <row r="2755" ht="15">
      <c r="D2755" s="188"/>
    </row>
    <row r="2756" ht="15">
      <c r="D2756" s="188"/>
    </row>
    <row r="2757" ht="15">
      <c r="D2757" s="188"/>
    </row>
    <row r="2758" ht="15">
      <c r="D2758" s="188"/>
    </row>
    <row r="2759" ht="15">
      <c r="D2759" s="188"/>
    </row>
    <row r="2760" ht="15">
      <c r="D2760" s="188"/>
    </row>
    <row r="2761" ht="15">
      <c r="D2761" s="188"/>
    </row>
    <row r="2762" ht="15">
      <c r="D2762" s="188"/>
    </row>
    <row r="2763" ht="15">
      <c r="D2763" s="188"/>
    </row>
    <row r="2764" ht="15">
      <c r="D2764" s="188"/>
    </row>
    <row r="2765" ht="15">
      <c r="D2765" s="188"/>
    </row>
    <row r="2766" ht="15">
      <c r="D2766" s="188"/>
    </row>
    <row r="2767" ht="15">
      <c r="D2767" s="188"/>
    </row>
    <row r="2768" ht="15">
      <c r="D2768" s="188"/>
    </row>
    <row r="2769" ht="15">
      <c r="D2769" s="188"/>
    </row>
    <row r="2770" ht="15">
      <c r="D2770" s="188"/>
    </row>
    <row r="2771" ht="15">
      <c r="D2771" s="188"/>
    </row>
    <row r="2772" ht="15">
      <c r="D2772" s="188"/>
    </row>
    <row r="2773" ht="15">
      <c r="D2773" s="188"/>
    </row>
    <row r="2774" ht="15">
      <c r="D2774" s="188"/>
    </row>
    <row r="2775" ht="15">
      <c r="D2775" s="188"/>
    </row>
    <row r="2776" ht="15">
      <c r="D2776" s="188"/>
    </row>
    <row r="2777" ht="15">
      <c r="D2777" s="188"/>
    </row>
    <row r="2778" ht="15">
      <c r="D2778" s="188"/>
    </row>
    <row r="2779" ht="15">
      <c r="D2779" s="188"/>
    </row>
    <row r="2780" ht="15">
      <c r="D2780" s="188"/>
    </row>
    <row r="2781" ht="15">
      <c r="D2781" s="188"/>
    </row>
    <row r="2782" ht="15">
      <c r="D2782" s="188"/>
    </row>
    <row r="2783" ht="15">
      <c r="D2783" s="188"/>
    </row>
    <row r="2784" ht="15">
      <c r="D2784" s="188"/>
    </row>
    <row r="2785" ht="15">
      <c r="D2785" s="188"/>
    </row>
    <row r="2786" ht="15">
      <c r="D2786" s="188"/>
    </row>
    <row r="2787" ht="15">
      <c r="D2787" s="188"/>
    </row>
    <row r="2788" ht="15">
      <c r="D2788" s="188"/>
    </row>
    <row r="2789" ht="15">
      <c r="D2789" s="188"/>
    </row>
    <row r="2790" ht="15">
      <c r="D2790" s="188"/>
    </row>
    <row r="2791" ht="15">
      <c r="D2791" s="188"/>
    </row>
    <row r="2792" ht="15">
      <c r="D2792" s="188"/>
    </row>
    <row r="2793" ht="15">
      <c r="D2793" s="188"/>
    </row>
    <row r="2794" ht="15">
      <c r="D2794" s="188"/>
    </row>
    <row r="2795" ht="15">
      <c r="D2795" s="188"/>
    </row>
    <row r="2796" ht="15">
      <c r="D2796" s="188"/>
    </row>
    <row r="2797" ht="15">
      <c r="D2797" s="188"/>
    </row>
    <row r="2798" ht="15">
      <c r="D2798" s="188"/>
    </row>
    <row r="2799" ht="15">
      <c r="D2799" s="188"/>
    </row>
    <row r="2800" ht="15">
      <c r="D2800" s="188"/>
    </row>
    <row r="2801" ht="15">
      <c r="D2801" s="188"/>
    </row>
    <row r="2802" ht="15">
      <c r="D2802" s="188"/>
    </row>
    <row r="2803" ht="15">
      <c r="D2803" s="188"/>
    </row>
    <row r="2804" ht="15">
      <c r="D2804" s="188"/>
    </row>
    <row r="2805" ht="15">
      <c r="D2805" s="188"/>
    </row>
    <row r="2806" ht="15">
      <c r="D2806" s="188"/>
    </row>
    <row r="2807" ht="15">
      <c r="D2807" s="188"/>
    </row>
    <row r="2808" ht="15">
      <c r="D2808" s="188"/>
    </row>
    <row r="2809" ht="15">
      <c r="D2809" s="188"/>
    </row>
    <row r="2810" ht="15">
      <c r="D2810" s="188"/>
    </row>
    <row r="2811" ht="15">
      <c r="D2811" s="188"/>
    </row>
    <row r="2812" ht="15">
      <c r="D2812" s="188"/>
    </row>
    <row r="2813" ht="15">
      <c r="D2813" s="188"/>
    </row>
    <row r="2814" ht="15">
      <c r="D2814" s="188"/>
    </row>
    <row r="2815" ht="15">
      <c r="D2815" s="188"/>
    </row>
    <row r="2816" ht="15">
      <c r="D2816" s="188"/>
    </row>
    <row r="2817" ht="15">
      <c r="D2817" s="188"/>
    </row>
    <row r="2818" ht="15">
      <c r="D2818" s="188"/>
    </row>
    <row r="2819" ht="15">
      <c r="D2819" s="188"/>
    </row>
    <row r="2820" ht="15">
      <c r="D2820" s="188"/>
    </row>
    <row r="2821" ht="15">
      <c r="D2821" s="188"/>
    </row>
    <row r="2822" ht="15">
      <c r="D2822" s="188"/>
    </row>
    <row r="2823" ht="15">
      <c r="D2823" s="188"/>
    </row>
    <row r="2824" ht="15">
      <c r="D2824" s="188"/>
    </row>
    <row r="2825" ht="15">
      <c r="D2825" s="188"/>
    </row>
    <row r="2826" ht="15">
      <c r="D2826" s="188"/>
    </row>
    <row r="2827" ht="15">
      <c r="D2827" s="188"/>
    </row>
    <row r="2828" ht="15">
      <c r="D2828" s="188"/>
    </row>
    <row r="2829" ht="15">
      <c r="D2829" s="188"/>
    </row>
    <row r="2830" ht="15">
      <c r="D2830" s="188"/>
    </row>
    <row r="2831" ht="15">
      <c r="D2831" s="188"/>
    </row>
    <row r="2832" ht="15">
      <c r="D2832" s="188"/>
    </row>
    <row r="2833" ht="15">
      <c r="D2833" s="188"/>
    </row>
    <row r="2834" ht="15">
      <c r="D2834" s="188"/>
    </row>
    <row r="2835" ht="15">
      <c r="D2835" s="188"/>
    </row>
    <row r="2836" ht="15">
      <c r="D2836" s="188"/>
    </row>
    <row r="2837" ht="15">
      <c r="D2837" s="188"/>
    </row>
    <row r="2838" ht="15">
      <c r="D2838" s="188"/>
    </row>
    <row r="2839" ht="15">
      <c r="D2839" s="188"/>
    </row>
    <row r="2840" ht="15">
      <c r="D2840" s="188"/>
    </row>
    <row r="2841" ht="15">
      <c r="D2841" s="188"/>
    </row>
    <row r="2842" ht="15">
      <c r="D2842" s="188"/>
    </row>
    <row r="2843" ht="15">
      <c r="D2843" s="188"/>
    </row>
    <row r="2844" ht="15">
      <c r="D2844" s="188"/>
    </row>
    <row r="2845" ht="15">
      <c r="D2845" s="188"/>
    </row>
    <row r="2846" ht="15">
      <c r="D2846" s="188"/>
    </row>
    <row r="2847" ht="15">
      <c r="D2847" s="188"/>
    </row>
    <row r="2848" ht="15">
      <c r="D2848" s="188"/>
    </row>
    <row r="2849" ht="15">
      <c r="D2849" s="188"/>
    </row>
    <row r="2850" ht="15">
      <c r="D2850" s="188"/>
    </row>
    <row r="2851" ht="15">
      <c r="D2851" s="188"/>
    </row>
    <row r="2852" ht="15">
      <c r="D2852" s="188"/>
    </row>
    <row r="2853" ht="15">
      <c r="D2853" s="188"/>
    </row>
    <row r="2854" ht="15">
      <c r="D2854" s="188"/>
    </row>
    <row r="2855" ht="15">
      <c r="D2855" s="188"/>
    </row>
    <row r="2856" ht="15">
      <c r="D2856" s="188"/>
    </row>
    <row r="2857" ht="15">
      <c r="D2857" s="188"/>
    </row>
    <row r="2858" ht="15">
      <c r="D2858" s="188"/>
    </row>
    <row r="2859" ht="15">
      <c r="D2859" s="188"/>
    </row>
    <row r="2860" ht="15">
      <c r="D2860" s="188"/>
    </row>
    <row r="2861" ht="15">
      <c r="D2861" s="188"/>
    </row>
    <row r="2862" ht="15">
      <c r="D2862" s="188"/>
    </row>
    <row r="2863" ht="15">
      <c r="D2863" s="188"/>
    </row>
    <row r="2864" ht="15">
      <c r="D2864" s="188"/>
    </row>
    <row r="2865" ht="15">
      <c r="D2865" s="188"/>
    </row>
    <row r="2866" ht="15">
      <c r="D2866" s="188"/>
    </row>
    <row r="2867" ht="15">
      <c r="D2867" s="188"/>
    </row>
    <row r="2868" ht="15">
      <c r="D2868" s="188"/>
    </row>
    <row r="2869" ht="15">
      <c r="D2869" s="188"/>
    </row>
    <row r="2870" ht="15">
      <c r="D2870" s="188"/>
    </row>
    <row r="2871" ht="15">
      <c r="D2871" s="188"/>
    </row>
    <row r="2872" ht="15">
      <c r="D2872" s="188"/>
    </row>
    <row r="2873" ht="15">
      <c r="D2873" s="188"/>
    </row>
    <row r="2874" ht="15">
      <c r="D2874" s="188"/>
    </row>
    <row r="2875" ht="15">
      <c r="D2875" s="188"/>
    </row>
    <row r="2876" ht="15">
      <c r="D2876" s="188"/>
    </row>
    <row r="2877" ht="15">
      <c r="D2877" s="188"/>
    </row>
    <row r="2878" ht="15">
      <c r="D2878" s="188"/>
    </row>
    <row r="2879" ht="15">
      <c r="D2879" s="188"/>
    </row>
    <row r="2880" ht="15">
      <c r="D2880" s="188"/>
    </row>
    <row r="2881" ht="15">
      <c r="D2881" s="188"/>
    </row>
    <row r="2882" ht="15">
      <c r="D2882" s="188"/>
    </row>
    <row r="2883" ht="15">
      <c r="D2883" s="188"/>
    </row>
    <row r="2884" ht="15">
      <c r="D2884" s="188"/>
    </row>
    <row r="2885" ht="15">
      <c r="D2885" s="188"/>
    </row>
    <row r="2886" ht="15">
      <c r="D2886" s="188"/>
    </row>
    <row r="2887" ht="15">
      <c r="D2887" s="188"/>
    </row>
    <row r="2888" ht="15">
      <c r="D2888" s="188"/>
    </row>
    <row r="2889" ht="15">
      <c r="D2889" s="188"/>
    </row>
    <row r="2890" ht="15">
      <c r="D2890" s="188"/>
    </row>
    <row r="2891" ht="15">
      <c r="D2891" s="188"/>
    </row>
    <row r="2892" ht="15">
      <c r="D2892" s="188"/>
    </row>
    <row r="2893" ht="15">
      <c r="D2893" s="188"/>
    </row>
    <row r="2894" ht="15">
      <c r="D2894" s="188"/>
    </row>
    <row r="2895" ht="15">
      <c r="D2895" s="188"/>
    </row>
    <row r="2896" ht="15">
      <c r="D2896" s="188"/>
    </row>
    <row r="2897" ht="15">
      <c r="D2897" s="188"/>
    </row>
    <row r="2898" ht="15">
      <c r="D2898" s="188"/>
    </row>
    <row r="2899" ht="15">
      <c r="D2899" s="188"/>
    </row>
    <row r="2900" ht="15">
      <c r="D2900" s="188"/>
    </row>
    <row r="2901" ht="15">
      <c r="D2901" s="188"/>
    </row>
    <row r="2902" ht="15">
      <c r="D2902" s="188"/>
    </row>
    <row r="2903" ht="15">
      <c r="D2903" s="188"/>
    </row>
    <row r="2904" ht="15">
      <c r="D2904" s="188"/>
    </row>
    <row r="2905" ht="15">
      <c r="D2905" s="188"/>
    </row>
    <row r="2906" ht="15">
      <c r="D2906" s="188"/>
    </row>
    <row r="2907" ht="15">
      <c r="D2907" s="188"/>
    </row>
    <row r="2908" ht="15">
      <c r="D2908" s="188"/>
    </row>
    <row r="2909" ht="15">
      <c r="D2909" s="188"/>
    </row>
    <row r="2910" ht="15">
      <c r="D2910" s="188"/>
    </row>
    <row r="2911" ht="15">
      <c r="D2911" s="188"/>
    </row>
    <row r="2912" ht="15">
      <c r="D2912" s="188"/>
    </row>
    <row r="2913" ht="15">
      <c r="D2913" s="188"/>
    </row>
    <row r="2914" ht="15">
      <c r="D2914" s="188"/>
    </row>
    <row r="2915" ht="15">
      <c r="D2915" s="188"/>
    </row>
    <row r="2916" ht="15">
      <c r="D2916" s="188"/>
    </row>
    <row r="2917" ht="15">
      <c r="D2917" s="188"/>
    </row>
    <row r="2918" ht="15">
      <c r="D2918" s="188"/>
    </row>
    <row r="2919" ht="15">
      <c r="D2919" s="188"/>
    </row>
    <row r="2920" ht="15">
      <c r="D2920" s="188"/>
    </row>
    <row r="2921" ht="15">
      <c r="D2921" s="188"/>
    </row>
    <row r="2922" ht="15">
      <c r="D2922" s="188"/>
    </row>
    <row r="2923" ht="15">
      <c r="D2923" s="188"/>
    </row>
    <row r="2924" ht="15">
      <c r="D2924" s="188"/>
    </row>
    <row r="2925" ht="15">
      <c r="D2925" s="188"/>
    </row>
    <row r="2926" ht="15">
      <c r="D2926" s="188"/>
    </row>
    <row r="2927" ht="15">
      <c r="D2927" s="188"/>
    </row>
    <row r="2928" ht="15">
      <c r="D2928" s="188"/>
    </row>
    <row r="2929" ht="15">
      <c r="D2929" s="188"/>
    </row>
    <row r="2930" ht="15">
      <c r="D2930" s="188"/>
    </row>
    <row r="2931" ht="15">
      <c r="D2931" s="188"/>
    </row>
    <row r="2932" ht="15">
      <c r="D2932" s="188"/>
    </row>
    <row r="2933" ht="15">
      <c r="D2933" s="188"/>
    </row>
    <row r="2934" ht="15">
      <c r="D2934" s="188"/>
    </row>
    <row r="2935" ht="15">
      <c r="D2935" s="188"/>
    </row>
    <row r="2936" ht="15">
      <c r="D2936" s="188"/>
    </row>
    <row r="2937" ht="15">
      <c r="D2937" s="188"/>
    </row>
    <row r="2938" ht="15">
      <c r="D2938" s="188"/>
    </row>
    <row r="2939" ht="15">
      <c r="D2939" s="188"/>
    </row>
    <row r="2940" ht="15">
      <c r="D2940" s="188"/>
    </row>
    <row r="2941" ht="15">
      <c r="D2941" s="188"/>
    </row>
    <row r="2942" ht="15">
      <c r="D2942" s="188"/>
    </row>
    <row r="2943" ht="15">
      <c r="D2943" s="188"/>
    </row>
    <row r="2944" ht="15">
      <c r="D2944" s="188"/>
    </row>
    <row r="2945" ht="15">
      <c r="D2945" s="188"/>
    </row>
    <row r="2946" ht="15">
      <c r="D2946" s="188"/>
    </row>
    <row r="2947" ht="15">
      <c r="D2947" s="188"/>
    </row>
    <row r="2948" ht="15">
      <c r="D2948" s="188"/>
    </row>
    <row r="2949" ht="15">
      <c r="D2949" s="188"/>
    </row>
    <row r="2950" ht="15">
      <c r="D2950" s="188"/>
    </row>
    <row r="2951" ht="15">
      <c r="D2951" s="188"/>
    </row>
    <row r="2952" ht="15">
      <c r="D2952" s="188"/>
    </row>
    <row r="2953" ht="15">
      <c r="D2953" s="188"/>
    </row>
    <row r="2954" ht="15">
      <c r="D2954" s="188"/>
    </row>
    <row r="2955" ht="15">
      <c r="D2955" s="188"/>
    </row>
    <row r="2956" ht="15">
      <c r="D2956" s="188"/>
    </row>
    <row r="2957" ht="15">
      <c r="D2957" s="188"/>
    </row>
    <row r="2958" ht="15">
      <c r="D2958" s="188"/>
    </row>
    <row r="2959" ht="15">
      <c r="D2959" s="188"/>
    </row>
    <row r="2960" ht="15">
      <c r="D2960" s="188"/>
    </row>
    <row r="2961" ht="15">
      <c r="D2961" s="188"/>
    </row>
    <row r="2962" ht="15">
      <c r="D2962" s="188"/>
    </row>
    <row r="2963" ht="15">
      <c r="D2963" s="188"/>
    </row>
    <row r="2964" ht="15">
      <c r="D2964" s="188"/>
    </row>
    <row r="2965" ht="15">
      <c r="D2965" s="188"/>
    </row>
    <row r="2966" ht="15">
      <c r="D2966" s="188"/>
    </row>
    <row r="2967" ht="15">
      <c r="D2967" s="188"/>
    </row>
    <row r="2968" ht="15">
      <c r="D2968" s="188"/>
    </row>
    <row r="2969" ht="15">
      <c r="D2969" s="188"/>
    </row>
    <row r="2970" ht="15">
      <c r="D2970" s="188"/>
    </row>
    <row r="2971" ht="15">
      <c r="D2971" s="188"/>
    </row>
    <row r="2972" ht="15">
      <c r="D2972" s="188"/>
    </row>
    <row r="2973" ht="15">
      <c r="D2973" s="188"/>
    </row>
    <row r="2974" ht="15">
      <c r="D2974" s="188"/>
    </row>
    <row r="2975" ht="15">
      <c r="D2975" s="188"/>
    </row>
    <row r="2976" ht="15">
      <c r="D2976" s="188"/>
    </row>
    <row r="2977" ht="15">
      <c r="D2977" s="188"/>
    </row>
    <row r="2978" ht="15">
      <c r="D2978" s="188"/>
    </row>
    <row r="2979" ht="15">
      <c r="D2979" s="188"/>
    </row>
    <row r="2980" ht="15">
      <c r="D2980" s="188"/>
    </row>
    <row r="2981" ht="15">
      <c r="D2981" s="188"/>
    </row>
    <row r="2982" ht="15">
      <c r="D2982" s="188"/>
    </row>
    <row r="2983" ht="15">
      <c r="D2983" s="188"/>
    </row>
    <row r="2984" ht="15">
      <c r="D2984" s="188"/>
    </row>
    <row r="2985" ht="15">
      <c r="D2985" s="188"/>
    </row>
    <row r="2986" ht="15">
      <c r="D2986" s="188"/>
    </row>
    <row r="2987" ht="15">
      <c r="D2987" s="188"/>
    </row>
    <row r="2988" ht="15">
      <c r="D2988" s="188"/>
    </row>
    <row r="2989" ht="15">
      <c r="D2989" s="188"/>
    </row>
    <row r="2990" ht="15">
      <c r="D2990" s="188"/>
    </row>
    <row r="2991" ht="15">
      <c r="D2991" s="188"/>
    </row>
    <row r="2992" ht="15">
      <c r="D2992" s="188"/>
    </row>
    <row r="2993" ht="15">
      <c r="D2993" s="188"/>
    </row>
    <row r="2994" ht="15">
      <c r="D2994" s="188"/>
    </row>
    <row r="2995" ht="15">
      <c r="D2995" s="188"/>
    </row>
    <row r="2996" ht="15">
      <c r="D2996" s="188"/>
    </row>
    <row r="2997" ht="15">
      <c r="D2997" s="188"/>
    </row>
    <row r="2998" ht="15">
      <c r="D2998" s="188"/>
    </row>
    <row r="2999" ht="15">
      <c r="D2999" s="188"/>
    </row>
    <row r="3000" ht="15">
      <c r="D3000" s="188"/>
    </row>
    <row r="3001" ht="15">
      <c r="D3001" s="188"/>
    </row>
    <row r="3002" ht="15">
      <c r="D3002" s="188"/>
    </row>
    <row r="3003" ht="15">
      <c r="D3003" s="188"/>
    </row>
    <row r="3004" ht="15">
      <c r="D3004" s="188"/>
    </row>
    <row r="3005" ht="15">
      <c r="D3005" s="188"/>
    </row>
    <row r="3006" ht="15">
      <c r="D3006" s="188"/>
    </row>
    <row r="3007" ht="15">
      <c r="D3007" s="188"/>
    </row>
    <row r="3008" ht="15">
      <c r="D3008" s="188"/>
    </row>
    <row r="3009" ht="15">
      <c r="D3009" s="188"/>
    </row>
    <row r="3010" ht="15">
      <c r="D3010" s="188"/>
    </row>
    <row r="3011" ht="15">
      <c r="D3011" s="188"/>
    </row>
    <row r="3012" ht="15">
      <c r="D3012" s="188"/>
    </row>
    <row r="3013" ht="15">
      <c r="D3013" s="188"/>
    </row>
    <row r="3014" ht="15">
      <c r="D3014" s="188"/>
    </row>
    <row r="3015" ht="15">
      <c r="D3015" s="188"/>
    </row>
    <row r="3016" ht="15">
      <c r="D3016" s="188"/>
    </row>
    <row r="3017" ht="15">
      <c r="D3017" s="188"/>
    </row>
    <row r="3018" ht="15">
      <c r="D3018" s="188"/>
    </row>
    <row r="3019" ht="15">
      <c r="D3019" s="188"/>
    </row>
    <row r="3020" ht="15">
      <c r="D3020" s="188"/>
    </row>
    <row r="3021" ht="15">
      <c r="D3021" s="188"/>
    </row>
    <row r="3022" ht="15">
      <c r="D3022" s="188"/>
    </row>
    <row r="3023" ht="15">
      <c r="D3023" s="188"/>
    </row>
    <row r="3024" ht="15">
      <c r="D3024" s="188"/>
    </row>
    <row r="3025" ht="15">
      <c r="D3025" s="188"/>
    </row>
    <row r="3026" ht="15">
      <c r="D3026" s="188"/>
    </row>
    <row r="3027" ht="15">
      <c r="D3027" s="188"/>
    </row>
    <row r="3028" ht="15">
      <c r="D3028" s="188"/>
    </row>
    <row r="3029" ht="15">
      <c r="D3029" s="188"/>
    </row>
    <row r="3030" ht="15">
      <c r="D3030" s="188"/>
    </row>
    <row r="3031" ht="15">
      <c r="D3031" s="188"/>
    </row>
    <row r="3032" ht="15">
      <c r="D3032" s="188"/>
    </row>
    <row r="3033" ht="15">
      <c r="D3033" s="188"/>
    </row>
    <row r="3034" ht="15">
      <c r="D3034" s="188"/>
    </row>
    <row r="3035" ht="15">
      <c r="D3035" s="188"/>
    </row>
    <row r="3036" ht="15">
      <c r="D3036" s="188"/>
    </row>
    <row r="3037" ht="15">
      <c r="D3037" s="188"/>
    </row>
    <row r="3038" ht="15">
      <c r="D3038" s="188"/>
    </row>
    <row r="3039" ht="15">
      <c r="D3039" s="188"/>
    </row>
    <row r="3040" ht="15">
      <c r="D3040" s="188"/>
    </row>
    <row r="3041" ht="15">
      <c r="D3041" s="188"/>
    </row>
    <row r="3042" ht="15">
      <c r="D3042" s="188"/>
    </row>
    <row r="3043" ht="15">
      <c r="D3043" s="188"/>
    </row>
    <row r="3044" ht="15">
      <c r="D3044" s="188"/>
    </row>
    <row r="3045" ht="15">
      <c r="D3045" s="188"/>
    </row>
    <row r="3046" ht="15">
      <c r="D3046" s="188"/>
    </row>
    <row r="3047" ht="15">
      <c r="D3047" s="188"/>
    </row>
    <row r="3048" ht="15">
      <c r="D3048" s="188"/>
    </row>
    <row r="3049" ht="15">
      <c r="D3049" s="188"/>
    </row>
    <row r="3050" ht="15">
      <c r="D3050" s="188"/>
    </row>
    <row r="3051" ht="15">
      <c r="D3051" s="188"/>
    </row>
    <row r="3052" ht="15">
      <c r="D3052" s="188"/>
    </row>
    <row r="3053" ht="15">
      <c r="D3053" s="188"/>
    </row>
    <row r="3054" ht="15">
      <c r="D3054" s="188"/>
    </row>
    <row r="3055" ht="15">
      <c r="D3055" s="188"/>
    </row>
    <row r="3056" ht="15">
      <c r="D3056" s="188"/>
    </row>
    <row r="3057" ht="15">
      <c r="D3057" s="188"/>
    </row>
    <row r="3058" ht="15">
      <c r="D3058" s="188"/>
    </row>
    <row r="3059" ht="15">
      <c r="D3059" s="188"/>
    </row>
    <row r="3060" ht="15">
      <c r="D3060" s="188"/>
    </row>
    <row r="3061" ht="15">
      <c r="D3061" s="188"/>
    </row>
    <row r="3062" ht="15">
      <c r="D3062" s="188"/>
    </row>
    <row r="3063" ht="15">
      <c r="D3063" s="188"/>
    </row>
    <row r="3064" ht="15">
      <c r="D3064" s="188"/>
    </row>
    <row r="3065" ht="15">
      <c r="D3065" s="188"/>
    </row>
    <row r="3066" ht="15">
      <c r="D3066" s="188"/>
    </row>
    <row r="3067" ht="15">
      <c r="D3067" s="188"/>
    </row>
    <row r="3068" ht="15">
      <c r="D3068" s="188"/>
    </row>
    <row r="3069" ht="15">
      <c r="D3069" s="188"/>
    </row>
    <row r="3070" ht="15">
      <c r="D3070" s="188"/>
    </row>
    <row r="3071" ht="15">
      <c r="D3071" s="188"/>
    </row>
    <row r="3072" ht="15">
      <c r="D3072" s="188"/>
    </row>
    <row r="3073" ht="15">
      <c r="D3073" s="188"/>
    </row>
    <row r="3074" ht="15">
      <c r="D3074" s="188"/>
    </row>
    <row r="3075" ht="15">
      <c r="D3075" s="188"/>
    </row>
    <row r="3076" ht="15">
      <c r="D3076" s="188"/>
    </row>
    <row r="3077" ht="15">
      <c r="D3077" s="188"/>
    </row>
    <row r="3078" ht="15">
      <c r="D3078" s="188"/>
    </row>
    <row r="3079" ht="15">
      <c r="D3079" s="188"/>
    </row>
    <row r="3080" ht="15">
      <c r="D3080" s="188"/>
    </row>
    <row r="3081" ht="15">
      <c r="D3081" s="188"/>
    </row>
    <row r="3082" ht="15">
      <c r="D3082" s="188"/>
    </row>
    <row r="3083" ht="15">
      <c r="D3083" s="188"/>
    </row>
    <row r="3084" ht="15">
      <c r="D3084" s="188"/>
    </row>
    <row r="3085" ht="15">
      <c r="D3085" s="188"/>
    </row>
    <row r="3086" ht="15">
      <c r="D3086" s="188"/>
    </row>
    <row r="3087" ht="15">
      <c r="D3087" s="188"/>
    </row>
    <row r="3088" ht="15">
      <c r="D3088" s="188"/>
    </row>
    <row r="3089" ht="15">
      <c r="D3089" s="188"/>
    </row>
    <row r="3090" ht="15">
      <c r="D3090" s="188"/>
    </row>
    <row r="3091" ht="15">
      <c r="D3091" s="188"/>
    </row>
    <row r="3092" ht="15">
      <c r="D3092" s="188"/>
    </row>
    <row r="3093" ht="15">
      <c r="D3093" s="188"/>
    </row>
    <row r="3094" ht="15">
      <c r="D3094" s="188"/>
    </row>
    <row r="3095" ht="15">
      <c r="D3095" s="188"/>
    </row>
    <row r="3096" ht="15">
      <c r="D3096" s="188"/>
    </row>
    <row r="3097" ht="15">
      <c r="D3097" s="188"/>
    </row>
    <row r="3098" ht="15">
      <c r="D3098" s="188"/>
    </row>
    <row r="3099" ht="15">
      <c r="D3099" s="188"/>
    </row>
    <row r="3100" ht="15">
      <c r="D3100" s="188"/>
    </row>
    <row r="3101" ht="15">
      <c r="D3101" s="188"/>
    </row>
    <row r="3102" ht="15">
      <c r="D3102" s="188"/>
    </row>
    <row r="3103" ht="15">
      <c r="D3103" s="188"/>
    </row>
    <row r="3104" ht="15">
      <c r="D3104" s="188"/>
    </row>
    <row r="3105" ht="15">
      <c r="D3105" s="188"/>
    </row>
    <row r="3106" ht="15">
      <c r="D3106" s="188"/>
    </row>
    <row r="3107" ht="15">
      <c r="D3107" s="188"/>
    </row>
    <row r="3108" ht="15">
      <c r="D3108" s="188"/>
    </row>
    <row r="3109" ht="15">
      <c r="D3109" s="188"/>
    </row>
    <row r="3110" ht="15">
      <c r="D3110" s="188"/>
    </row>
    <row r="3111" ht="15">
      <c r="D3111" s="188"/>
    </row>
    <row r="3112" ht="15">
      <c r="D3112" s="188"/>
    </row>
    <row r="3113" ht="15">
      <c r="D3113" s="188"/>
    </row>
    <row r="3114" ht="15">
      <c r="D3114" s="188"/>
    </row>
    <row r="3115" ht="15">
      <c r="D3115" s="188"/>
    </row>
    <row r="3116" ht="15">
      <c r="D3116" s="188"/>
    </row>
    <row r="3117" ht="15">
      <c r="D3117" s="188"/>
    </row>
    <row r="3118" ht="15">
      <c r="D3118" s="188"/>
    </row>
    <row r="3119" ht="15">
      <c r="D3119" s="188"/>
    </row>
    <row r="3120" ht="15">
      <c r="D3120" s="188"/>
    </row>
    <row r="3121" ht="15">
      <c r="D3121" s="188"/>
    </row>
    <row r="3122" ht="15">
      <c r="D3122" s="188"/>
    </row>
    <row r="3123" ht="15">
      <c r="D3123" s="188"/>
    </row>
    <row r="3124" ht="15">
      <c r="D3124" s="188"/>
    </row>
    <row r="3125" ht="15">
      <c r="D3125" s="188"/>
    </row>
    <row r="3126" ht="15">
      <c r="D3126" s="188"/>
    </row>
    <row r="3127" ht="15">
      <c r="D3127" s="188"/>
    </row>
    <row r="3128" ht="15">
      <c r="D3128" s="188"/>
    </row>
    <row r="3129" ht="15">
      <c r="D3129" s="188"/>
    </row>
    <row r="3130" ht="15">
      <c r="D3130" s="188"/>
    </row>
    <row r="3131" ht="15">
      <c r="D3131" s="188"/>
    </row>
    <row r="3132" ht="15">
      <c r="D3132" s="188"/>
    </row>
    <row r="3133" ht="15">
      <c r="D3133" s="188"/>
    </row>
    <row r="3134" ht="15">
      <c r="D3134" s="188"/>
    </row>
    <row r="3135" ht="15">
      <c r="D3135" s="188"/>
    </row>
    <row r="3136" ht="15">
      <c r="D3136" s="188"/>
    </row>
    <row r="3137" ht="15">
      <c r="D3137" s="188"/>
    </row>
    <row r="3138" ht="15">
      <c r="D3138" s="188"/>
    </row>
    <row r="3139" ht="15">
      <c r="D3139" s="188"/>
    </row>
    <row r="3140" ht="15">
      <c r="D3140" s="188"/>
    </row>
    <row r="3141" ht="15">
      <c r="D3141" s="188"/>
    </row>
    <row r="3142" ht="15">
      <c r="D3142" s="188"/>
    </row>
    <row r="3143" ht="15">
      <c r="D3143" s="188"/>
    </row>
    <row r="3144" ht="15">
      <c r="D3144" s="188"/>
    </row>
    <row r="3145" ht="15">
      <c r="D3145" s="188"/>
    </row>
    <row r="3146" ht="15">
      <c r="D3146" s="188"/>
    </row>
    <row r="3147" ht="15">
      <c r="D3147" s="188"/>
    </row>
    <row r="3148" ht="15">
      <c r="D3148" s="188"/>
    </row>
    <row r="3149" ht="15">
      <c r="D3149" s="188"/>
    </row>
    <row r="3150" ht="15">
      <c r="D3150" s="188"/>
    </row>
    <row r="3151" ht="15">
      <c r="D3151" s="188"/>
    </row>
    <row r="3152" ht="15">
      <c r="D3152" s="188"/>
    </row>
    <row r="3153" ht="15">
      <c r="D3153" s="188"/>
    </row>
    <row r="3154" ht="15">
      <c r="D3154" s="188"/>
    </row>
    <row r="3155" ht="15">
      <c r="D3155" s="188"/>
    </row>
    <row r="3156" ht="15">
      <c r="D3156" s="188"/>
    </row>
    <row r="3157" ht="15">
      <c r="D3157" s="188"/>
    </row>
    <row r="3158" ht="15">
      <c r="D3158" s="188"/>
    </row>
    <row r="3159" ht="15">
      <c r="D3159" s="188"/>
    </row>
    <row r="3160" ht="15">
      <c r="D3160" s="188"/>
    </row>
    <row r="3161" ht="15">
      <c r="D3161" s="188"/>
    </row>
    <row r="3162" ht="15">
      <c r="D3162" s="188"/>
    </row>
    <row r="3163" ht="15">
      <c r="D3163" s="188"/>
    </row>
    <row r="3164" ht="15">
      <c r="D3164" s="188"/>
    </row>
    <row r="3165" ht="15">
      <c r="D3165" s="188"/>
    </row>
    <row r="3166" ht="15">
      <c r="D3166" s="188"/>
    </row>
    <row r="3167" ht="15">
      <c r="D3167" s="188"/>
    </row>
    <row r="3168" ht="15">
      <c r="D3168" s="188"/>
    </row>
    <row r="3169" ht="15">
      <c r="D3169" s="188"/>
    </row>
    <row r="3170" ht="15">
      <c r="D3170" s="188"/>
    </row>
    <row r="3171" ht="15">
      <c r="D3171" s="188"/>
    </row>
    <row r="3172" ht="15">
      <c r="D3172" s="188"/>
    </row>
    <row r="3173" ht="15">
      <c r="D3173" s="188"/>
    </row>
    <row r="3174" ht="15">
      <c r="D3174" s="188"/>
    </row>
    <row r="3175" ht="15">
      <c r="D3175" s="188"/>
    </row>
    <row r="3176" ht="15">
      <c r="D3176" s="188"/>
    </row>
    <row r="3177" ht="15">
      <c r="D3177" s="188"/>
    </row>
    <row r="3178" ht="15">
      <c r="D3178" s="188"/>
    </row>
    <row r="3179" ht="15">
      <c r="D3179" s="188"/>
    </row>
    <row r="3180" ht="15">
      <c r="D3180" s="188"/>
    </row>
    <row r="3181" ht="15">
      <c r="D3181" s="188"/>
    </row>
    <row r="3182" ht="15">
      <c r="D3182" s="188"/>
    </row>
    <row r="3183" ht="15">
      <c r="D3183" s="188"/>
    </row>
    <row r="3184" ht="15">
      <c r="D3184" s="188"/>
    </row>
    <row r="3185" ht="15">
      <c r="D3185" s="188"/>
    </row>
    <row r="3186" ht="15">
      <c r="D3186" s="188"/>
    </row>
    <row r="3187" ht="15">
      <c r="D3187" s="188"/>
    </row>
    <row r="3188" ht="15">
      <c r="D3188" s="188"/>
    </row>
    <row r="3189" ht="15">
      <c r="D3189" s="188"/>
    </row>
    <row r="3190" ht="15">
      <c r="D3190" s="188"/>
    </row>
    <row r="3191" ht="15">
      <c r="D3191" s="188"/>
    </row>
    <row r="3192" ht="15">
      <c r="D3192" s="188"/>
    </row>
    <row r="3193" ht="15">
      <c r="D3193" s="188"/>
    </row>
    <row r="3194" ht="15">
      <c r="D3194" s="188"/>
    </row>
    <row r="3195" ht="15">
      <c r="D3195" s="188"/>
    </row>
    <row r="3196" ht="15">
      <c r="D3196" s="188"/>
    </row>
    <row r="3197" ht="15">
      <c r="D3197" s="188"/>
    </row>
    <row r="3198" ht="15">
      <c r="D3198" s="188"/>
    </row>
    <row r="3199" ht="15">
      <c r="D3199" s="188"/>
    </row>
    <row r="3200" ht="15">
      <c r="D3200" s="188"/>
    </row>
    <row r="3201" ht="15">
      <c r="D3201" s="188"/>
    </row>
    <row r="3202" ht="15">
      <c r="D3202" s="188"/>
    </row>
    <row r="3203" ht="15">
      <c r="D3203" s="188"/>
    </row>
    <row r="3204" ht="15">
      <c r="D3204" s="188"/>
    </row>
    <row r="3205" ht="15">
      <c r="D3205" s="188"/>
    </row>
    <row r="3206" ht="15">
      <c r="D3206" s="188"/>
    </row>
    <row r="3207" ht="15">
      <c r="D3207" s="188"/>
    </row>
    <row r="3208" ht="15">
      <c r="D3208" s="188"/>
    </row>
    <row r="3209" ht="15">
      <c r="D3209" s="188"/>
    </row>
    <row r="3210" ht="15">
      <c r="D3210" s="188"/>
    </row>
    <row r="3211" ht="15">
      <c r="D3211" s="188"/>
    </row>
    <row r="3212" ht="15">
      <c r="D3212" s="188"/>
    </row>
    <row r="3213" ht="15">
      <c r="D3213" s="188"/>
    </row>
    <row r="3214" ht="15">
      <c r="D3214" s="188"/>
    </row>
    <row r="3215" ht="15">
      <c r="D3215" s="188"/>
    </row>
    <row r="3216" ht="15">
      <c r="D3216" s="188"/>
    </row>
    <row r="3217" ht="15">
      <c r="D3217" s="188"/>
    </row>
    <row r="3218" ht="15">
      <c r="D3218" s="188"/>
    </row>
    <row r="3219" ht="15">
      <c r="D3219" s="188"/>
    </row>
    <row r="3220" ht="15">
      <c r="D3220" s="188"/>
    </row>
    <row r="3221" ht="15">
      <c r="D3221" s="188"/>
    </row>
    <row r="3222" ht="15">
      <c r="D3222" s="188"/>
    </row>
    <row r="3223" ht="15">
      <c r="D3223" s="188"/>
    </row>
    <row r="3224" ht="15">
      <c r="D3224" s="188"/>
    </row>
    <row r="3225" ht="15">
      <c r="D3225" s="188"/>
    </row>
    <row r="3226" ht="15">
      <c r="D3226" s="188"/>
    </row>
    <row r="3227" ht="15">
      <c r="D3227" s="188"/>
    </row>
    <row r="3228" ht="15">
      <c r="D3228" s="188"/>
    </row>
    <row r="3229" ht="15">
      <c r="D3229" s="188"/>
    </row>
    <row r="3230" ht="15">
      <c r="D3230" s="188"/>
    </row>
    <row r="3231" ht="15">
      <c r="D3231" s="188"/>
    </row>
    <row r="3232" ht="15">
      <c r="D3232" s="188"/>
    </row>
    <row r="3233" ht="15">
      <c r="D3233" s="188"/>
    </row>
    <row r="3234" ht="15">
      <c r="D3234" s="188"/>
    </row>
    <row r="3235" ht="15">
      <c r="D3235" s="188"/>
    </row>
    <row r="3236" ht="15">
      <c r="D3236" s="188"/>
    </row>
    <row r="3237" ht="15">
      <c r="D3237" s="188"/>
    </row>
    <row r="3238" ht="15">
      <c r="D3238" s="188"/>
    </row>
    <row r="3239" ht="15">
      <c r="D3239" s="188"/>
    </row>
    <row r="3240" ht="15">
      <c r="D3240" s="188"/>
    </row>
    <row r="3241" ht="15">
      <c r="D3241" s="188"/>
    </row>
    <row r="3242" ht="15">
      <c r="D3242" s="188"/>
    </row>
    <row r="3243" ht="15">
      <c r="D3243" s="188"/>
    </row>
    <row r="3244" ht="15">
      <c r="D3244" s="188"/>
    </row>
    <row r="3245" ht="15">
      <c r="D3245" s="188"/>
    </row>
    <row r="3246" ht="15">
      <c r="D3246" s="188"/>
    </row>
    <row r="3247" ht="15">
      <c r="D3247" s="188"/>
    </row>
    <row r="3248" ht="15">
      <c r="D3248" s="188"/>
    </row>
    <row r="3249" ht="15">
      <c r="D3249" s="188"/>
    </row>
    <row r="3250" ht="15">
      <c r="D3250" s="188"/>
    </row>
    <row r="3251" ht="15">
      <c r="D3251" s="188"/>
    </row>
    <row r="3252" ht="15">
      <c r="D3252" s="188"/>
    </row>
    <row r="3253" ht="15">
      <c r="D3253" s="188"/>
    </row>
    <row r="3254" ht="15">
      <c r="D3254" s="188"/>
    </row>
    <row r="3255" ht="15">
      <c r="D3255" s="188"/>
    </row>
    <row r="3256" ht="15">
      <c r="D3256" s="188"/>
    </row>
    <row r="3257" ht="15">
      <c r="D3257" s="188"/>
    </row>
    <row r="3258" ht="15">
      <c r="D3258" s="188"/>
    </row>
    <row r="3259" ht="15">
      <c r="D3259" s="188"/>
    </row>
    <row r="3260" ht="15">
      <c r="D3260" s="188"/>
    </row>
    <row r="3261" ht="15">
      <c r="D3261" s="188"/>
    </row>
    <row r="3262" ht="15">
      <c r="D3262" s="188"/>
    </row>
    <row r="3263" ht="15">
      <c r="D3263" s="188"/>
    </row>
    <row r="3264" ht="15">
      <c r="D3264" s="188"/>
    </row>
    <row r="3265" ht="15">
      <c r="D3265" s="188"/>
    </row>
    <row r="3266" ht="15">
      <c r="D3266" s="188"/>
    </row>
    <row r="3267" ht="15">
      <c r="D3267" s="188"/>
    </row>
    <row r="3268" ht="15">
      <c r="D3268" s="188"/>
    </row>
    <row r="3269" ht="15">
      <c r="D3269" s="188"/>
    </row>
    <row r="3270" ht="15">
      <c r="D3270" s="188"/>
    </row>
    <row r="3271" ht="15">
      <c r="D3271" s="188"/>
    </row>
    <row r="3272" ht="15">
      <c r="D3272" s="188"/>
    </row>
    <row r="3273" ht="15">
      <c r="D3273" s="188"/>
    </row>
    <row r="3274" ht="15">
      <c r="D3274" s="188"/>
    </row>
    <row r="3275" ht="15">
      <c r="D3275" s="188"/>
    </row>
    <row r="3276" ht="15">
      <c r="D3276" s="188"/>
    </row>
    <row r="3277" ht="15">
      <c r="D3277" s="188"/>
    </row>
    <row r="3278" ht="15">
      <c r="D3278" s="188"/>
    </row>
    <row r="3279" ht="15">
      <c r="D3279" s="188"/>
    </row>
    <row r="3280" ht="15">
      <c r="D3280" s="188"/>
    </row>
    <row r="3281" ht="15">
      <c r="D3281" s="188"/>
    </row>
    <row r="3282" ht="15">
      <c r="D3282" s="188"/>
    </row>
    <row r="3283" ht="15">
      <c r="D3283" s="188"/>
    </row>
    <row r="3284" ht="15">
      <c r="D3284" s="188"/>
    </row>
    <row r="3285" ht="15">
      <c r="D3285" s="188"/>
    </row>
    <row r="3286" ht="15">
      <c r="D3286" s="188"/>
    </row>
    <row r="3287" ht="15">
      <c r="D3287" s="188"/>
    </row>
    <row r="3288" ht="15">
      <c r="D3288" s="188"/>
    </row>
    <row r="3289" ht="15">
      <c r="D3289" s="188"/>
    </row>
    <row r="3290" ht="15">
      <c r="D3290" s="188"/>
    </row>
    <row r="3291" ht="15">
      <c r="D3291" s="188"/>
    </row>
    <row r="3292" ht="15">
      <c r="D3292" s="188"/>
    </row>
    <row r="3293" ht="15">
      <c r="D3293" s="188"/>
    </row>
    <row r="3294" ht="15">
      <c r="D3294" s="188"/>
    </row>
    <row r="3295" ht="15">
      <c r="D3295" s="188"/>
    </row>
    <row r="3296" ht="15">
      <c r="D3296" s="188"/>
    </row>
    <row r="3297" ht="15">
      <c r="D3297" s="188"/>
    </row>
    <row r="3298" ht="15">
      <c r="D3298" s="188"/>
    </row>
    <row r="3299" ht="15">
      <c r="D3299" s="188"/>
    </row>
    <row r="3300" ht="15">
      <c r="D3300" s="188"/>
    </row>
    <row r="3301" ht="15">
      <c r="D3301" s="188"/>
    </row>
    <row r="3302" ht="15">
      <c r="D3302" s="188"/>
    </row>
    <row r="3303" ht="15">
      <c r="D3303" s="188"/>
    </row>
    <row r="3304" ht="15">
      <c r="D3304" s="188"/>
    </row>
    <row r="3305" ht="15">
      <c r="D3305" s="188"/>
    </row>
    <row r="3306" ht="15">
      <c r="D3306" s="188"/>
    </row>
    <row r="3307" ht="15">
      <c r="D3307" s="188"/>
    </row>
    <row r="3308" ht="15">
      <c r="D3308" s="188"/>
    </row>
    <row r="3309" ht="15">
      <c r="D3309" s="188"/>
    </row>
    <row r="3310" ht="15">
      <c r="D3310" s="188"/>
    </row>
    <row r="3311" ht="15">
      <c r="D3311" s="188"/>
    </row>
    <row r="3312" ht="15">
      <c r="D3312" s="188"/>
    </row>
    <row r="3313" ht="15">
      <c r="D3313" s="188"/>
    </row>
    <row r="3314" ht="15">
      <c r="D3314" s="188"/>
    </row>
    <row r="3315" ht="15">
      <c r="D3315" s="188"/>
    </row>
    <row r="3316" ht="15">
      <c r="D3316" s="188"/>
    </row>
    <row r="3317" ht="15">
      <c r="D3317" s="188"/>
    </row>
    <row r="3318" ht="15">
      <c r="D3318" s="188"/>
    </row>
    <row r="3319" ht="15">
      <c r="D3319" s="188"/>
    </row>
    <row r="3320" ht="15">
      <c r="D3320" s="188"/>
    </row>
    <row r="3321" ht="15">
      <c r="D3321" s="188"/>
    </row>
    <row r="3322" ht="15">
      <c r="D3322" s="188"/>
    </row>
    <row r="3323" ht="15">
      <c r="D3323" s="188"/>
    </row>
    <row r="3324" ht="15">
      <c r="D3324" s="188"/>
    </row>
    <row r="3325" ht="15">
      <c r="D3325" s="188"/>
    </row>
    <row r="3326" ht="15">
      <c r="D3326" s="188"/>
    </row>
    <row r="3327" ht="15">
      <c r="D3327" s="188"/>
    </row>
    <row r="3328" ht="15">
      <c r="D3328" s="188"/>
    </row>
    <row r="3329" ht="15">
      <c r="D3329" s="188"/>
    </row>
    <row r="3330" ht="15">
      <c r="D3330" s="188"/>
    </row>
    <row r="3331" ht="15">
      <c r="D3331" s="188"/>
    </row>
    <row r="3332" ht="15">
      <c r="D3332" s="188"/>
    </row>
    <row r="3333" ht="15">
      <c r="D3333" s="188"/>
    </row>
    <row r="3334" ht="15">
      <c r="D3334" s="188"/>
    </row>
    <row r="3335" ht="15">
      <c r="D3335" s="188"/>
    </row>
    <row r="3336" ht="15">
      <c r="D3336" s="188"/>
    </row>
    <row r="3337" ht="15">
      <c r="D3337" s="188"/>
    </row>
    <row r="3338" ht="15">
      <c r="D3338" s="188"/>
    </row>
    <row r="3339" ht="15">
      <c r="D3339" s="188"/>
    </row>
    <row r="3340" ht="15">
      <c r="D3340" s="188"/>
    </row>
    <row r="3341" ht="15">
      <c r="D3341" s="188"/>
    </row>
    <row r="3342" ht="15">
      <c r="D3342" s="188"/>
    </row>
    <row r="3343" ht="15">
      <c r="D3343" s="188"/>
    </row>
    <row r="3344" ht="15">
      <c r="D3344" s="188"/>
    </row>
    <row r="3345" ht="15">
      <c r="D3345" s="188"/>
    </row>
    <row r="3346" ht="15">
      <c r="D3346" s="188"/>
    </row>
    <row r="3347" ht="15">
      <c r="D3347" s="188"/>
    </row>
    <row r="3348" ht="15">
      <c r="D3348" s="188"/>
    </row>
    <row r="3349" ht="15">
      <c r="D3349" s="188"/>
    </row>
    <row r="3350" ht="15">
      <c r="D3350" s="188"/>
    </row>
    <row r="3351" ht="15">
      <c r="D3351" s="188"/>
    </row>
    <row r="3352" ht="15">
      <c r="D3352" s="188"/>
    </row>
    <row r="3353" ht="15">
      <c r="D3353" s="188"/>
    </row>
    <row r="3354" ht="15">
      <c r="D3354" s="188"/>
    </row>
    <row r="3355" ht="15">
      <c r="D3355" s="188"/>
    </row>
    <row r="3356" ht="15">
      <c r="D3356" s="188"/>
    </row>
    <row r="3357" ht="15">
      <c r="D3357" s="188"/>
    </row>
    <row r="3358" ht="15">
      <c r="D3358" s="188"/>
    </row>
    <row r="3359" ht="15">
      <c r="D3359" s="188"/>
    </row>
    <row r="3360" ht="15">
      <c r="D3360" s="188"/>
    </row>
    <row r="3361" ht="15">
      <c r="D3361" s="188"/>
    </row>
    <row r="3362" ht="15">
      <c r="D3362" s="188"/>
    </row>
    <row r="3363" ht="15">
      <c r="D3363" s="188"/>
    </row>
    <row r="3364" ht="15">
      <c r="D3364" s="188"/>
    </row>
    <row r="3365" ht="15">
      <c r="D3365" s="188"/>
    </row>
    <row r="3366" ht="15">
      <c r="D3366" s="188"/>
    </row>
    <row r="3367" ht="15">
      <c r="D3367" s="188"/>
    </row>
    <row r="3368" ht="15">
      <c r="D3368" s="188"/>
    </row>
    <row r="3369" ht="15">
      <c r="D3369" s="188"/>
    </row>
    <row r="3370" ht="15">
      <c r="D3370" s="188"/>
    </row>
    <row r="3371" ht="15">
      <c r="D3371" s="188"/>
    </row>
    <row r="3372" ht="15">
      <c r="D3372" s="188"/>
    </row>
    <row r="3373" ht="15">
      <c r="D3373" s="188"/>
    </row>
    <row r="3374" ht="15">
      <c r="D3374" s="188"/>
    </row>
    <row r="3375" ht="15">
      <c r="D3375" s="188"/>
    </row>
    <row r="3376" ht="15">
      <c r="D3376" s="188"/>
    </row>
    <row r="3377" ht="15">
      <c r="D3377" s="188"/>
    </row>
    <row r="3378" ht="15">
      <c r="D3378" s="188"/>
    </row>
    <row r="3379" ht="15">
      <c r="D3379" s="188"/>
    </row>
    <row r="3380" ht="15">
      <c r="D3380" s="188"/>
    </row>
    <row r="3381" ht="15">
      <c r="D3381" s="188"/>
    </row>
    <row r="3382" ht="15">
      <c r="D3382" s="188"/>
    </row>
    <row r="3383" ht="15">
      <c r="D3383" s="188"/>
    </row>
    <row r="3384" ht="15">
      <c r="D3384" s="188"/>
    </row>
    <row r="3385" ht="15">
      <c r="D3385" s="188"/>
    </row>
    <row r="3386" ht="15">
      <c r="D3386" s="188"/>
    </row>
    <row r="3387" ht="15">
      <c r="D3387" s="188"/>
    </row>
    <row r="3388" ht="15">
      <c r="D3388" s="188"/>
    </row>
    <row r="3389" ht="15">
      <c r="D3389" s="188"/>
    </row>
    <row r="3390" ht="15">
      <c r="D3390" s="188"/>
    </row>
    <row r="3391" ht="15">
      <c r="D3391" s="188"/>
    </row>
    <row r="3392" ht="15">
      <c r="D3392" s="188"/>
    </row>
    <row r="3393" ht="15">
      <c r="D3393" s="188"/>
    </row>
    <row r="3394" ht="15">
      <c r="D3394" s="188"/>
    </row>
    <row r="3395" ht="15">
      <c r="D3395" s="188"/>
    </row>
    <row r="3396" ht="15">
      <c r="D3396" s="188"/>
    </row>
    <row r="3397" ht="15">
      <c r="D3397" s="188"/>
    </row>
    <row r="3398" ht="15">
      <c r="D3398" s="188"/>
    </row>
    <row r="3399" ht="15">
      <c r="D3399" s="188"/>
    </row>
    <row r="3400" ht="15">
      <c r="D3400" s="188"/>
    </row>
    <row r="3401" ht="15">
      <c r="D3401" s="188"/>
    </row>
    <row r="3402" ht="15">
      <c r="D3402" s="188"/>
    </row>
    <row r="3403" ht="15">
      <c r="D3403" s="188"/>
    </row>
    <row r="3404" ht="15">
      <c r="D3404" s="188"/>
    </row>
    <row r="3405" ht="15">
      <c r="D3405" s="188"/>
    </row>
    <row r="3406" ht="15">
      <c r="D3406" s="188"/>
    </row>
    <row r="3407" ht="15">
      <c r="D3407" s="188"/>
    </row>
    <row r="3408" ht="15">
      <c r="D3408" s="188"/>
    </row>
    <row r="3409" ht="15">
      <c r="D3409" s="188"/>
    </row>
    <row r="3410" ht="15">
      <c r="D3410" s="188"/>
    </row>
    <row r="3411" ht="15">
      <c r="D3411" s="188"/>
    </row>
    <row r="3412" ht="15">
      <c r="D3412" s="188"/>
    </row>
    <row r="3413" ht="15">
      <c r="D3413" s="188"/>
    </row>
    <row r="3414" ht="15">
      <c r="D3414" s="188"/>
    </row>
    <row r="3415" ht="15">
      <c r="D3415" s="188"/>
    </row>
    <row r="3416" ht="15">
      <c r="D3416" s="188"/>
    </row>
    <row r="3417" ht="15">
      <c r="D3417" s="188"/>
    </row>
    <row r="3418" ht="15">
      <c r="D3418" s="188"/>
    </row>
    <row r="3419" ht="15">
      <c r="D3419" s="188"/>
    </row>
    <row r="3420" ht="15">
      <c r="D3420" s="188"/>
    </row>
    <row r="3421" ht="15">
      <c r="D3421" s="188"/>
    </row>
    <row r="3422" ht="15">
      <c r="D3422" s="188"/>
    </row>
    <row r="3423" ht="15">
      <c r="D3423" s="188"/>
    </row>
    <row r="3424" ht="15">
      <c r="D3424" s="188"/>
    </row>
    <row r="3425" ht="15">
      <c r="D3425" s="188"/>
    </row>
    <row r="3426" ht="15">
      <c r="D3426" s="188"/>
    </row>
    <row r="3427" ht="15">
      <c r="D3427" s="188"/>
    </row>
    <row r="3428" ht="15">
      <c r="D3428" s="188"/>
    </row>
    <row r="3429" ht="15">
      <c r="D3429" s="188"/>
    </row>
    <row r="3430" ht="15">
      <c r="D3430" s="188"/>
    </row>
    <row r="3431" ht="15">
      <c r="D3431" s="188"/>
    </row>
    <row r="3432" ht="15">
      <c r="D3432" s="188"/>
    </row>
    <row r="3433" ht="15">
      <c r="D3433" s="188"/>
    </row>
    <row r="3434" ht="15">
      <c r="D3434" s="188"/>
    </row>
    <row r="3435" ht="15">
      <c r="D3435" s="188"/>
    </row>
    <row r="3436" ht="15">
      <c r="D3436" s="188"/>
    </row>
    <row r="3437" ht="15">
      <c r="D3437" s="188"/>
    </row>
    <row r="3438" ht="15">
      <c r="D3438" s="188"/>
    </row>
    <row r="3439" ht="15">
      <c r="D3439" s="188"/>
    </row>
    <row r="3440" ht="15">
      <c r="D3440" s="188"/>
    </row>
    <row r="3441" ht="15">
      <c r="D3441" s="188"/>
    </row>
    <row r="3442" ht="15">
      <c r="D3442" s="188"/>
    </row>
    <row r="3443" ht="15">
      <c r="D3443" s="188"/>
    </row>
    <row r="3444" ht="15">
      <c r="D3444" s="188"/>
    </row>
    <row r="3445" ht="15">
      <c r="D3445" s="188"/>
    </row>
    <row r="3446" ht="15">
      <c r="D3446" s="188"/>
    </row>
    <row r="3447" ht="15">
      <c r="D3447" s="188"/>
    </row>
    <row r="3448" ht="15">
      <c r="D3448" s="188"/>
    </row>
    <row r="3449" ht="15">
      <c r="D3449" s="188"/>
    </row>
    <row r="3450" ht="15">
      <c r="D3450" s="188"/>
    </row>
    <row r="3451" ht="15">
      <c r="D3451" s="188"/>
    </row>
    <row r="3452" ht="15">
      <c r="D3452" s="188"/>
    </row>
    <row r="3453" ht="15">
      <c r="D3453" s="188"/>
    </row>
    <row r="3454" ht="15">
      <c r="D3454" s="188"/>
    </row>
    <row r="3455" ht="15">
      <c r="D3455" s="188"/>
    </row>
    <row r="3456" ht="15">
      <c r="D3456" s="188"/>
    </row>
    <row r="3457" ht="15">
      <c r="D3457" s="188"/>
    </row>
    <row r="3458" ht="15">
      <c r="D3458" s="188"/>
    </row>
    <row r="3459" ht="15">
      <c r="D3459" s="188"/>
    </row>
    <row r="3460" ht="15">
      <c r="D3460" s="188"/>
    </row>
    <row r="3461" ht="15">
      <c r="D3461" s="188"/>
    </row>
    <row r="3462" ht="15">
      <c r="D3462" s="188"/>
    </row>
    <row r="3463" ht="15">
      <c r="D3463" s="188"/>
    </row>
    <row r="3464" ht="15">
      <c r="D3464" s="188"/>
    </row>
    <row r="3465" ht="15">
      <c r="D3465" s="188"/>
    </row>
    <row r="3466" ht="15">
      <c r="D3466" s="188"/>
    </row>
    <row r="3467" ht="15">
      <c r="D3467" s="188"/>
    </row>
    <row r="3468" ht="15">
      <c r="D3468" s="188"/>
    </row>
    <row r="3469" ht="15">
      <c r="D3469" s="188"/>
    </row>
    <row r="3470" ht="15">
      <c r="D3470" s="188"/>
    </row>
    <row r="3471" ht="15">
      <c r="D3471" s="188"/>
    </row>
    <row r="3472" ht="15">
      <c r="D3472" s="188"/>
    </row>
    <row r="3473" ht="15">
      <c r="D3473" s="188"/>
    </row>
    <row r="3474" ht="15">
      <c r="D3474" s="188"/>
    </row>
    <row r="3475" ht="15">
      <c r="D3475" s="188"/>
    </row>
    <row r="3476" ht="15">
      <c r="D3476" s="188"/>
    </row>
    <row r="3477" ht="15">
      <c r="D3477" s="188"/>
    </row>
    <row r="3478" ht="15">
      <c r="D3478" s="188"/>
    </row>
    <row r="3479" ht="15">
      <c r="D3479" s="188"/>
    </row>
    <row r="3480" ht="15">
      <c r="D3480" s="188"/>
    </row>
    <row r="3481" ht="15">
      <c r="D3481" s="188"/>
    </row>
    <row r="3482" ht="15">
      <c r="D3482" s="188"/>
    </row>
    <row r="3483" ht="15">
      <c r="D3483" s="188"/>
    </row>
    <row r="3484" ht="15">
      <c r="D3484" s="188"/>
    </row>
    <row r="3485" ht="15">
      <c r="D3485" s="188"/>
    </row>
    <row r="3486" ht="15">
      <c r="D3486" s="188"/>
    </row>
    <row r="3487" ht="15">
      <c r="D3487" s="188"/>
    </row>
    <row r="3488" ht="15">
      <c r="D3488" s="188"/>
    </row>
    <row r="3489" ht="15">
      <c r="D3489" s="188"/>
    </row>
    <row r="3490" ht="15">
      <c r="D3490" s="188"/>
    </row>
    <row r="3491" ht="15">
      <c r="D3491" s="188"/>
    </row>
    <row r="3492" ht="15">
      <c r="D3492" s="188"/>
    </row>
    <row r="3493" ht="15">
      <c r="D3493" s="188"/>
    </row>
    <row r="3494" ht="15">
      <c r="D3494" s="188"/>
    </row>
    <row r="3495" ht="15">
      <c r="D3495" s="188"/>
    </row>
    <row r="3496" ht="15">
      <c r="D3496" s="188"/>
    </row>
    <row r="3497" ht="15">
      <c r="D3497" s="188"/>
    </row>
    <row r="3498" ht="15">
      <c r="D3498" s="188"/>
    </row>
    <row r="3499" ht="15">
      <c r="D3499" s="188"/>
    </row>
    <row r="3500" ht="15">
      <c r="D3500" s="188"/>
    </row>
    <row r="3501" ht="15">
      <c r="D3501" s="188"/>
    </row>
    <row r="3502" ht="15">
      <c r="D3502" s="188"/>
    </row>
    <row r="3503" ht="15">
      <c r="D3503" s="188"/>
    </row>
    <row r="3504" ht="15">
      <c r="D3504" s="188"/>
    </row>
    <row r="3505" ht="15">
      <c r="D3505" s="188"/>
    </row>
    <row r="3506" ht="15">
      <c r="D3506" s="188"/>
    </row>
    <row r="3507" ht="15">
      <c r="D3507" s="188"/>
    </row>
    <row r="3508" ht="15">
      <c r="D3508" s="188"/>
    </row>
    <row r="3509" ht="15">
      <c r="D3509" s="188"/>
    </row>
    <row r="3510" ht="15">
      <c r="D3510" s="188"/>
    </row>
    <row r="3511" ht="15">
      <c r="D3511" s="188"/>
    </row>
    <row r="3512" ht="15">
      <c r="D3512" s="188"/>
    </row>
    <row r="3513" ht="15">
      <c r="D3513" s="188"/>
    </row>
    <row r="3514" ht="15">
      <c r="D3514" s="188"/>
    </row>
    <row r="3515" ht="15">
      <c r="D3515" s="188"/>
    </row>
    <row r="3516" ht="15">
      <c r="D3516" s="188"/>
    </row>
    <row r="3517" ht="15">
      <c r="D3517" s="188"/>
    </row>
    <row r="3518" ht="15">
      <c r="D3518" s="188"/>
    </row>
    <row r="3519" ht="15">
      <c r="D3519" s="188"/>
    </row>
    <row r="3520" ht="15">
      <c r="D3520" s="188"/>
    </row>
    <row r="3521" ht="15">
      <c r="D3521" s="188"/>
    </row>
    <row r="3522" ht="15">
      <c r="D3522" s="188"/>
    </row>
    <row r="3523" ht="15">
      <c r="D3523" s="188"/>
    </row>
    <row r="3524" ht="15">
      <c r="D3524" s="188"/>
    </row>
    <row r="3525" ht="15">
      <c r="D3525" s="188"/>
    </row>
    <row r="3526" ht="15">
      <c r="D3526" s="188"/>
    </row>
    <row r="3527" ht="15">
      <c r="D3527" s="188"/>
    </row>
    <row r="3528" ht="15">
      <c r="D3528" s="188"/>
    </row>
    <row r="3529" ht="15">
      <c r="D3529" s="188"/>
    </row>
    <row r="3530" ht="15">
      <c r="D3530" s="188"/>
    </row>
    <row r="3531" ht="15">
      <c r="D3531" s="188"/>
    </row>
    <row r="3532" ht="15">
      <c r="D3532" s="188"/>
    </row>
    <row r="3533" ht="15">
      <c r="D3533" s="188"/>
    </row>
    <row r="3534" ht="15">
      <c r="D3534" s="188"/>
    </row>
    <row r="3535" ht="15">
      <c r="D3535" s="188"/>
    </row>
    <row r="3536" ht="15">
      <c r="D3536" s="188"/>
    </row>
    <row r="3537" ht="15">
      <c r="D3537" s="188"/>
    </row>
    <row r="3538" ht="15">
      <c r="D3538" s="188"/>
    </row>
    <row r="3539" ht="15">
      <c r="D3539" s="188"/>
    </row>
    <row r="3540" ht="15">
      <c r="D3540" s="188"/>
    </row>
    <row r="3541" ht="15">
      <c r="D3541" s="188"/>
    </row>
    <row r="3542" ht="15">
      <c r="D3542" s="188"/>
    </row>
    <row r="3543" ht="15">
      <c r="D3543" s="188"/>
    </row>
    <row r="3544" ht="15">
      <c r="D3544" s="188"/>
    </row>
    <row r="3545" ht="15">
      <c r="D3545" s="188"/>
    </row>
    <row r="3546" ht="15">
      <c r="D3546" s="188"/>
    </row>
    <row r="3547" ht="15">
      <c r="D3547" s="188"/>
    </row>
    <row r="3548" ht="15">
      <c r="D3548" s="188"/>
    </row>
    <row r="3549" ht="15">
      <c r="D3549" s="188"/>
    </row>
    <row r="3550" ht="15">
      <c r="D3550" s="188"/>
    </row>
    <row r="3551" ht="15">
      <c r="D3551" s="188"/>
    </row>
    <row r="3552" ht="15">
      <c r="D3552" s="188"/>
    </row>
    <row r="3553" ht="15">
      <c r="D3553" s="188"/>
    </row>
    <row r="3554" ht="15">
      <c r="D3554" s="188"/>
    </row>
    <row r="3555" ht="15">
      <c r="D3555" s="188"/>
    </row>
    <row r="3556" ht="15">
      <c r="D3556" s="188"/>
    </row>
    <row r="3557" ht="15">
      <c r="D3557" s="188"/>
    </row>
    <row r="3558" ht="15">
      <c r="D3558" s="188"/>
    </row>
    <row r="3559" ht="15">
      <c r="D3559" s="188"/>
    </row>
    <row r="3560" ht="15">
      <c r="D3560" s="188"/>
    </row>
    <row r="3561" ht="15">
      <c r="D3561" s="188"/>
    </row>
    <row r="3562" ht="15">
      <c r="D3562" s="188"/>
    </row>
    <row r="3563" ht="15">
      <c r="D3563" s="188"/>
    </row>
    <row r="3564" ht="15">
      <c r="D3564" s="188"/>
    </row>
    <row r="3565" ht="15">
      <c r="D3565" s="188"/>
    </row>
    <row r="3566" ht="15">
      <c r="D3566" s="188"/>
    </row>
    <row r="3567" ht="15">
      <c r="D3567" s="188"/>
    </row>
    <row r="3568" ht="15">
      <c r="D3568" s="188"/>
    </row>
    <row r="3569" ht="15">
      <c r="D3569" s="188"/>
    </row>
    <row r="3570" ht="15">
      <c r="D3570" s="188"/>
    </row>
    <row r="3571" ht="15">
      <c r="D3571" s="188"/>
    </row>
    <row r="3572" ht="15">
      <c r="D3572" s="188"/>
    </row>
    <row r="3573" ht="15">
      <c r="D3573" s="188"/>
    </row>
    <row r="3574" ht="15">
      <c r="D3574" s="188"/>
    </row>
    <row r="3575" ht="15">
      <c r="D3575" s="188"/>
    </row>
    <row r="3576" ht="15">
      <c r="D3576" s="188"/>
    </row>
    <row r="3577" ht="15">
      <c r="D3577" s="188"/>
    </row>
    <row r="3578" ht="15">
      <c r="D3578" s="188"/>
    </row>
    <row r="3579" ht="15">
      <c r="D3579" s="188"/>
    </row>
    <row r="3580" ht="15">
      <c r="D3580" s="188"/>
    </row>
    <row r="3581" ht="15">
      <c r="D3581" s="188"/>
    </row>
    <row r="3582" ht="15">
      <c r="D3582" s="188"/>
    </row>
    <row r="3583" ht="15">
      <c r="D3583" s="188"/>
    </row>
    <row r="3584" ht="15">
      <c r="D3584" s="188"/>
    </row>
    <row r="3585" ht="15">
      <c r="D3585" s="188"/>
    </row>
    <row r="3586" ht="15">
      <c r="D3586" s="188"/>
    </row>
    <row r="3587" ht="15">
      <c r="D3587" s="188"/>
    </row>
    <row r="3588" ht="15">
      <c r="D3588" s="188"/>
    </row>
    <row r="3589" ht="15">
      <c r="D3589" s="188"/>
    </row>
    <row r="3590" ht="15">
      <c r="D3590" s="188"/>
    </row>
    <row r="3591" ht="15">
      <c r="D3591" s="188"/>
    </row>
    <row r="3592" ht="15">
      <c r="D3592" s="188"/>
    </row>
    <row r="3593" ht="15">
      <c r="D3593" s="188"/>
    </row>
    <row r="3594" ht="15">
      <c r="D3594" s="188"/>
    </row>
    <row r="3595" ht="15">
      <c r="D3595" s="188"/>
    </row>
    <row r="3596" ht="15">
      <c r="D3596" s="188"/>
    </row>
    <row r="3597" ht="15">
      <c r="D3597" s="188"/>
    </row>
    <row r="3598" ht="15">
      <c r="D3598" s="188"/>
    </row>
    <row r="3599" ht="15">
      <c r="D3599" s="188"/>
    </row>
    <row r="3600" ht="15">
      <c r="D3600" s="188"/>
    </row>
    <row r="3601" ht="15">
      <c r="D3601" s="188"/>
    </row>
    <row r="3602" ht="15">
      <c r="D3602" s="188"/>
    </row>
    <row r="3603" ht="15">
      <c r="D3603" s="188"/>
    </row>
    <row r="3604" ht="15">
      <c r="D3604" s="188"/>
    </row>
    <row r="3605" ht="15">
      <c r="D3605" s="188"/>
    </row>
    <row r="3606" ht="15">
      <c r="D3606" s="188"/>
    </row>
    <row r="3607" ht="15">
      <c r="D3607" s="188"/>
    </row>
    <row r="3608" ht="15">
      <c r="D3608" s="188"/>
    </row>
    <row r="3609" ht="15">
      <c r="D3609" s="188"/>
    </row>
    <row r="3610" ht="15">
      <c r="D3610" s="188"/>
    </row>
    <row r="3611" ht="15">
      <c r="D3611" s="188"/>
    </row>
    <row r="3612" ht="15">
      <c r="D3612" s="188"/>
    </row>
    <row r="3613" ht="15">
      <c r="D3613" s="188"/>
    </row>
    <row r="3614" ht="15">
      <c r="D3614" s="188"/>
    </row>
    <row r="3615" ht="15">
      <c r="D3615" s="188"/>
    </row>
    <row r="3616" ht="15">
      <c r="D3616" s="188"/>
    </row>
    <row r="3617" ht="15">
      <c r="D3617" s="188"/>
    </row>
    <row r="3618" ht="15">
      <c r="D3618" s="188"/>
    </row>
    <row r="3619" ht="15">
      <c r="D3619" s="188"/>
    </row>
    <row r="3620" ht="15">
      <c r="D3620" s="188"/>
    </row>
    <row r="3621" ht="15">
      <c r="D3621" s="188"/>
    </row>
    <row r="3622" ht="15">
      <c r="D3622" s="188"/>
    </row>
    <row r="3623" ht="15">
      <c r="D3623" s="188"/>
    </row>
    <row r="3624" ht="15">
      <c r="D3624" s="188"/>
    </row>
    <row r="3625" ht="15">
      <c r="D3625" s="188"/>
    </row>
    <row r="3626" ht="15">
      <c r="D3626" s="188"/>
    </row>
    <row r="3627" ht="15">
      <c r="D3627" s="188"/>
    </row>
    <row r="3628" ht="15">
      <c r="D3628" s="188"/>
    </row>
    <row r="3629" ht="15">
      <c r="D3629" s="188"/>
    </row>
    <row r="3630" ht="15">
      <c r="D3630" s="188"/>
    </row>
    <row r="3631" ht="15">
      <c r="D3631" s="188"/>
    </row>
    <row r="3632" ht="15">
      <c r="D3632" s="188"/>
    </row>
    <row r="3633" ht="15">
      <c r="D3633" s="188"/>
    </row>
    <row r="3634" ht="15">
      <c r="D3634" s="188"/>
    </row>
    <row r="3635" ht="15">
      <c r="D3635" s="188"/>
    </row>
    <row r="3636" ht="15">
      <c r="D3636" s="188"/>
    </row>
    <row r="3637" ht="15">
      <c r="D3637" s="188"/>
    </row>
    <row r="3638" ht="15">
      <c r="D3638" s="188"/>
    </row>
    <row r="3639" ht="15">
      <c r="D3639" s="188"/>
    </row>
    <row r="3640" ht="15">
      <c r="D3640" s="188"/>
    </row>
    <row r="3641" ht="15">
      <c r="D3641" s="188"/>
    </row>
    <row r="3642" ht="15">
      <c r="D3642" s="188"/>
    </row>
    <row r="3643" ht="15">
      <c r="D3643" s="188"/>
    </row>
    <row r="3644" ht="15">
      <c r="D3644" s="188"/>
    </row>
    <row r="3645" ht="15">
      <c r="D3645" s="188"/>
    </row>
    <row r="3646" ht="15">
      <c r="D3646" s="188"/>
    </row>
    <row r="3647" ht="15">
      <c r="D3647" s="188"/>
    </row>
    <row r="3648" ht="15">
      <c r="D3648" s="188"/>
    </row>
    <row r="3649" ht="15">
      <c r="D3649" s="188"/>
    </row>
    <row r="3650" ht="15">
      <c r="D3650" s="188"/>
    </row>
    <row r="3651" ht="15">
      <c r="D3651" s="188"/>
    </row>
    <row r="3652" ht="15">
      <c r="D3652" s="188"/>
    </row>
    <row r="3653" ht="15">
      <c r="D3653" s="188"/>
    </row>
    <row r="3654" ht="15">
      <c r="D3654" s="188"/>
    </row>
    <row r="3655" ht="15">
      <c r="D3655" s="188"/>
    </row>
    <row r="3656" ht="15">
      <c r="D3656" s="188"/>
    </row>
    <row r="3657" ht="15">
      <c r="D3657" s="188"/>
    </row>
    <row r="3658" ht="15">
      <c r="D3658" s="188"/>
    </row>
    <row r="3659" ht="15">
      <c r="D3659" s="188"/>
    </row>
    <row r="3660" ht="15">
      <c r="D3660" s="188"/>
    </row>
    <row r="3661" ht="15">
      <c r="D3661" s="188"/>
    </row>
    <row r="3662" ht="15">
      <c r="D3662" s="188"/>
    </row>
    <row r="3663" ht="15">
      <c r="D3663" s="188"/>
    </row>
    <row r="3664" ht="15">
      <c r="D3664" s="188"/>
    </row>
    <row r="3665" ht="15">
      <c r="D3665" s="188"/>
    </row>
    <row r="3666" ht="15">
      <c r="D3666" s="188"/>
    </row>
    <row r="3667" ht="15">
      <c r="D3667" s="188"/>
    </row>
    <row r="3668" ht="15">
      <c r="D3668" s="188"/>
    </row>
    <row r="3669" ht="15">
      <c r="D3669" s="188"/>
    </row>
    <row r="3670" ht="15">
      <c r="D3670" s="188"/>
    </row>
    <row r="3671" ht="15">
      <c r="D3671" s="188"/>
    </row>
    <row r="3672" ht="15">
      <c r="D3672" s="188"/>
    </row>
    <row r="3673" ht="15">
      <c r="D3673" s="188"/>
    </row>
    <row r="3674" ht="15">
      <c r="D3674" s="188"/>
    </row>
    <row r="3675" ht="15">
      <c r="D3675" s="188"/>
    </row>
    <row r="3676" ht="15">
      <c r="D3676" s="188"/>
    </row>
    <row r="3677" ht="15">
      <c r="D3677" s="188"/>
    </row>
    <row r="3678" ht="15">
      <c r="D3678" s="188"/>
    </row>
    <row r="3679" ht="15">
      <c r="D3679" s="188"/>
    </row>
    <row r="3680" ht="15">
      <c r="D3680" s="188"/>
    </row>
    <row r="3681" ht="15">
      <c r="D3681" s="188"/>
    </row>
    <row r="3682" ht="15">
      <c r="D3682" s="188"/>
    </row>
    <row r="3683" ht="15">
      <c r="D3683" s="188"/>
    </row>
    <row r="3684" ht="15">
      <c r="D3684" s="188"/>
    </row>
    <row r="3685" ht="15">
      <c r="D3685" s="188"/>
    </row>
    <row r="3686" ht="15">
      <c r="D3686" s="188"/>
    </row>
    <row r="3687" ht="15">
      <c r="D3687" s="188"/>
    </row>
    <row r="3688" ht="15">
      <c r="D3688" s="188"/>
    </row>
    <row r="3689" ht="15">
      <c r="D3689" s="188"/>
    </row>
    <row r="3690" ht="15">
      <c r="D3690" s="188"/>
    </row>
    <row r="3691" ht="15">
      <c r="D3691" s="188"/>
    </row>
    <row r="3692" ht="15">
      <c r="D3692" s="188"/>
    </row>
    <row r="3693" ht="15">
      <c r="D3693" s="188"/>
    </row>
    <row r="3694" ht="15">
      <c r="D3694" s="188"/>
    </row>
    <row r="3695" ht="15">
      <c r="D3695" s="188"/>
    </row>
    <row r="3696" ht="15">
      <c r="D3696" s="188"/>
    </row>
    <row r="3697" ht="15">
      <c r="D3697" s="188"/>
    </row>
    <row r="3698" ht="15">
      <c r="D3698" s="188"/>
    </row>
    <row r="3699" ht="15">
      <c r="D3699" s="188"/>
    </row>
    <row r="3700" ht="15">
      <c r="D3700" s="188"/>
    </row>
    <row r="3701" ht="15">
      <c r="D3701" s="188"/>
    </row>
    <row r="3702" ht="15">
      <c r="D3702" s="188"/>
    </row>
    <row r="3703" ht="15">
      <c r="D3703" s="188"/>
    </row>
    <row r="3704" ht="15">
      <c r="D3704" s="188"/>
    </row>
    <row r="3705" ht="15">
      <c r="D3705" s="188"/>
    </row>
    <row r="3706" ht="15">
      <c r="D3706" s="188"/>
    </row>
    <row r="3707" ht="15">
      <c r="D3707" s="188"/>
    </row>
    <row r="3708" ht="15">
      <c r="D3708" s="188"/>
    </row>
    <row r="3709" ht="15">
      <c r="D3709" s="188"/>
    </row>
    <row r="3710" ht="15">
      <c r="D3710" s="188"/>
    </row>
    <row r="3711" ht="15">
      <c r="D3711" s="188"/>
    </row>
    <row r="3712" ht="15">
      <c r="D3712" s="188"/>
    </row>
    <row r="3713" ht="15">
      <c r="D3713" s="188"/>
    </row>
    <row r="3714" ht="15">
      <c r="D3714" s="188"/>
    </row>
    <row r="3715" ht="15">
      <c r="D3715" s="188"/>
    </row>
    <row r="3716" ht="15">
      <c r="D3716" s="188"/>
    </row>
    <row r="3717" ht="15">
      <c r="D3717" s="188"/>
    </row>
    <row r="3718" ht="15">
      <c r="D3718" s="188"/>
    </row>
    <row r="3719" ht="15">
      <c r="D3719" s="188"/>
    </row>
    <row r="3720" ht="15">
      <c r="D3720" s="188"/>
    </row>
    <row r="3721" ht="15">
      <c r="D3721" s="188"/>
    </row>
    <row r="3722" ht="15">
      <c r="D3722" s="188"/>
    </row>
    <row r="3723" ht="15">
      <c r="D3723" s="188"/>
    </row>
    <row r="3724" ht="15">
      <c r="D3724" s="188"/>
    </row>
    <row r="3725" ht="15">
      <c r="D3725" s="188"/>
    </row>
    <row r="3726" ht="15">
      <c r="D3726" s="188"/>
    </row>
    <row r="3727" ht="15">
      <c r="D3727" s="188"/>
    </row>
    <row r="3728" ht="15">
      <c r="D3728" s="188"/>
    </row>
    <row r="3729" ht="15">
      <c r="D3729" s="188"/>
    </row>
    <row r="3730" ht="15">
      <c r="D3730" s="188"/>
    </row>
    <row r="3731" ht="15">
      <c r="D3731" s="188"/>
    </row>
    <row r="3732" ht="15">
      <c r="D3732" s="188"/>
    </row>
    <row r="3733" ht="15">
      <c r="D3733" s="188"/>
    </row>
    <row r="3734" ht="15">
      <c r="D3734" s="188"/>
    </row>
    <row r="3735" ht="15">
      <c r="D3735" s="188"/>
    </row>
    <row r="3736" ht="15">
      <c r="D3736" s="188"/>
    </row>
    <row r="3737" ht="15">
      <c r="D3737" s="188"/>
    </row>
    <row r="3738" ht="15">
      <c r="D3738" s="188"/>
    </row>
    <row r="3739" ht="15">
      <c r="D3739" s="188"/>
    </row>
    <row r="3740" ht="15">
      <c r="D3740" s="188"/>
    </row>
    <row r="3741" ht="15">
      <c r="D3741" s="188"/>
    </row>
    <row r="3742" ht="15">
      <c r="D3742" s="188"/>
    </row>
    <row r="3743" ht="15">
      <c r="D3743" s="188"/>
    </row>
    <row r="3744" ht="15">
      <c r="D3744" s="188"/>
    </row>
    <row r="3745" ht="15">
      <c r="D3745" s="188"/>
    </row>
    <row r="3746" ht="15">
      <c r="D3746" s="188"/>
    </row>
    <row r="3747" ht="15">
      <c r="D3747" s="188"/>
    </row>
    <row r="3748" ht="15">
      <c r="D3748" s="188"/>
    </row>
    <row r="3749" ht="15">
      <c r="D3749" s="188"/>
    </row>
    <row r="3750" ht="15">
      <c r="D3750" s="188"/>
    </row>
    <row r="3751" ht="15">
      <c r="D3751" s="188"/>
    </row>
    <row r="3752" ht="15">
      <c r="D3752" s="188"/>
    </row>
    <row r="3753" ht="15">
      <c r="D3753" s="188"/>
    </row>
    <row r="3754" ht="15">
      <c r="D3754" s="188"/>
    </row>
    <row r="3755" ht="15">
      <c r="D3755" s="188"/>
    </row>
    <row r="3756" ht="15">
      <c r="D3756" s="188"/>
    </row>
    <row r="3757" ht="15">
      <c r="D3757" s="188"/>
    </row>
    <row r="3758" ht="15">
      <c r="D3758" s="188"/>
    </row>
    <row r="3759" ht="15">
      <c r="D3759" s="188"/>
    </row>
    <row r="3760" ht="15">
      <c r="D3760" s="188"/>
    </row>
    <row r="3761" ht="15">
      <c r="D3761" s="188"/>
    </row>
    <row r="3762" ht="15">
      <c r="D3762" s="188"/>
    </row>
    <row r="3763" ht="15">
      <c r="D3763" s="188"/>
    </row>
    <row r="3764" ht="15">
      <c r="D3764" s="188"/>
    </row>
    <row r="3765" ht="15">
      <c r="D3765" s="188"/>
    </row>
    <row r="3766" ht="15">
      <c r="D3766" s="188"/>
    </row>
    <row r="3767" ht="15">
      <c r="D3767" s="188"/>
    </row>
    <row r="3768" ht="15">
      <c r="D3768" s="188"/>
    </row>
    <row r="3769" ht="15">
      <c r="D3769" s="188"/>
    </row>
    <row r="3770" ht="15">
      <c r="D3770" s="188"/>
    </row>
    <row r="3771" ht="15">
      <c r="D3771" s="188"/>
    </row>
    <row r="3772" ht="15">
      <c r="D3772" s="188"/>
    </row>
    <row r="3773" ht="15">
      <c r="D3773" s="188"/>
    </row>
    <row r="3774" ht="15">
      <c r="D3774" s="188"/>
    </row>
    <row r="3775" ht="15">
      <c r="D3775" s="188"/>
    </row>
    <row r="3776" ht="15">
      <c r="D3776" s="188"/>
    </row>
    <row r="3777" ht="15">
      <c r="D3777" s="188"/>
    </row>
    <row r="3778" ht="15">
      <c r="D3778" s="188"/>
    </row>
    <row r="3779" ht="15">
      <c r="D3779" s="188"/>
    </row>
    <row r="3780" ht="15">
      <c r="D3780" s="188"/>
    </row>
    <row r="3781" ht="15">
      <c r="D3781" s="188"/>
    </row>
    <row r="3782" ht="15">
      <c r="D3782" s="188"/>
    </row>
    <row r="3783" ht="15">
      <c r="D3783" s="188"/>
    </row>
    <row r="3784" ht="15">
      <c r="D3784" s="188"/>
    </row>
    <row r="3785" ht="15">
      <c r="D3785" s="188"/>
    </row>
    <row r="3786" ht="15">
      <c r="D3786" s="188"/>
    </row>
    <row r="3787" ht="15">
      <c r="D3787" s="188"/>
    </row>
    <row r="3788" ht="15">
      <c r="D3788" s="188"/>
    </row>
    <row r="3789" ht="15">
      <c r="D3789" s="188"/>
    </row>
    <row r="3790" ht="15">
      <c r="D3790" s="188"/>
    </row>
    <row r="3791" ht="15">
      <c r="D3791" s="188"/>
    </row>
    <row r="3792" ht="15">
      <c r="D3792" s="188"/>
    </row>
    <row r="3793" ht="15">
      <c r="D3793" s="188"/>
    </row>
    <row r="3794" ht="15">
      <c r="D3794" s="188"/>
    </row>
    <row r="3795" ht="15">
      <c r="D3795" s="188"/>
    </row>
    <row r="3796" ht="15">
      <c r="D3796" s="188"/>
    </row>
    <row r="3797" ht="15">
      <c r="D3797" s="188"/>
    </row>
    <row r="3798" ht="15">
      <c r="D3798" s="188"/>
    </row>
    <row r="3799" ht="15">
      <c r="D3799" s="188"/>
    </row>
    <row r="3800" ht="15">
      <c r="D3800" s="188"/>
    </row>
    <row r="3801" ht="15">
      <c r="D3801" s="188"/>
    </row>
    <row r="3802" ht="15">
      <c r="D3802" s="188"/>
    </row>
    <row r="3803" ht="15">
      <c r="D3803" s="188"/>
    </row>
    <row r="3804" ht="15">
      <c r="D3804" s="188"/>
    </row>
    <row r="3805" ht="15">
      <c r="D3805" s="188"/>
    </row>
    <row r="3806" ht="15">
      <c r="D3806" s="188"/>
    </row>
    <row r="3807" ht="15">
      <c r="D3807" s="188"/>
    </row>
    <row r="3808" ht="15">
      <c r="D3808" s="188"/>
    </row>
    <row r="3809" ht="15">
      <c r="D3809" s="188"/>
    </row>
    <row r="3810" ht="15">
      <c r="D3810" s="188"/>
    </row>
    <row r="3811" ht="15">
      <c r="D3811" s="188"/>
    </row>
    <row r="3812" ht="15">
      <c r="D3812" s="188"/>
    </row>
    <row r="3813" ht="15">
      <c r="D3813" s="188"/>
    </row>
    <row r="3814" ht="15">
      <c r="D3814" s="188"/>
    </row>
    <row r="3815" ht="15">
      <c r="D3815" s="188"/>
    </row>
    <row r="3816" ht="15">
      <c r="D3816" s="188"/>
    </row>
    <row r="3817" ht="15">
      <c r="D3817" s="188"/>
    </row>
    <row r="3818" ht="15">
      <c r="D3818" s="188"/>
    </row>
    <row r="3819" ht="15">
      <c r="D3819" s="188"/>
    </row>
    <row r="3820" ht="15">
      <c r="D3820" s="188"/>
    </row>
    <row r="3821" ht="15">
      <c r="D3821" s="188"/>
    </row>
    <row r="3822" ht="15">
      <c r="D3822" s="188"/>
    </row>
    <row r="3823" ht="15">
      <c r="D3823" s="188"/>
    </row>
    <row r="3824" ht="15">
      <c r="D3824" s="188"/>
    </row>
    <row r="3825" ht="15">
      <c r="D3825" s="188"/>
    </row>
    <row r="3826" ht="15">
      <c r="D3826" s="188"/>
    </row>
    <row r="3827" ht="15">
      <c r="D3827" s="188"/>
    </row>
    <row r="3828" ht="15">
      <c r="D3828" s="188"/>
    </row>
    <row r="3829" ht="15">
      <c r="D3829" s="188"/>
    </row>
    <row r="3830" ht="15">
      <c r="D3830" s="188"/>
    </row>
    <row r="3831" ht="15">
      <c r="D3831" s="188"/>
    </row>
    <row r="3832" ht="15">
      <c r="D3832" s="188"/>
    </row>
    <row r="3833" ht="15">
      <c r="D3833" s="188"/>
    </row>
    <row r="3834" ht="15">
      <c r="D3834" s="188"/>
    </row>
    <row r="3835" ht="15">
      <c r="D3835" s="188"/>
    </row>
    <row r="3836" ht="15">
      <c r="D3836" s="188"/>
    </row>
    <row r="3837" ht="15">
      <c r="D3837" s="188"/>
    </row>
    <row r="3838" ht="15">
      <c r="D3838" s="188"/>
    </row>
    <row r="3839" ht="15">
      <c r="D3839" s="188"/>
    </row>
    <row r="3840" ht="15">
      <c r="D3840" s="188"/>
    </row>
    <row r="3841" ht="15">
      <c r="D3841" s="188"/>
    </row>
    <row r="3842" ht="15">
      <c r="D3842" s="188"/>
    </row>
    <row r="3843" ht="15">
      <c r="D3843" s="188"/>
    </row>
    <row r="3844" ht="15">
      <c r="D3844" s="188"/>
    </row>
    <row r="3845" ht="15">
      <c r="D3845" s="188"/>
    </row>
    <row r="3846" ht="15">
      <c r="D3846" s="188"/>
    </row>
    <row r="3847" ht="15">
      <c r="D3847" s="188"/>
    </row>
    <row r="3848" ht="15">
      <c r="D3848" s="188"/>
    </row>
    <row r="3849" ht="15">
      <c r="D3849" s="188"/>
    </row>
    <row r="3850" ht="15">
      <c r="D3850" s="188"/>
    </row>
    <row r="3851" ht="15">
      <c r="D3851" s="188"/>
    </row>
    <row r="3852" ht="15">
      <c r="D3852" s="188"/>
    </row>
    <row r="3853" ht="15">
      <c r="D3853" s="188"/>
    </row>
    <row r="3854" ht="15">
      <c r="D3854" s="188"/>
    </row>
    <row r="3855" ht="15">
      <c r="D3855" s="188"/>
    </row>
    <row r="3856" ht="15">
      <c r="D3856" s="188"/>
    </row>
    <row r="3857" ht="15">
      <c r="D3857" s="188"/>
    </row>
    <row r="3858" ht="15">
      <c r="D3858" s="188"/>
    </row>
    <row r="3859" ht="15">
      <c r="D3859" s="188"/>
    </row>
    <row r="3860" ht="15">
      <c r="D3860" s="188"/>
    </row>
    <row r="3861" ht="15">
      <c r="D3861" s="188"/>
    </row>
    <row r="3862" ht="15">
      <c r="D3862" s="188"/>
    </row>
    <row r="3863" ht="15">
      <c r="D3863" s="188"/>
    </row>
    <row r="3864" ht="15">
      <c r="D3864" s="188"/>
    </row>
    <row r="3865" ht="15">
      <c r="D3865" s="188"/>
    </row>
    <row r="3866" ht="15">
      <c r="D3866" s="188"/>
    </row>
    <row r="3867" ht="15">
      <c r="D3867" s="188"/>
    </row>
    <row r="3868" ht="15">
      <c r="D3868" s="188"/>
    </row>
    <row r="3869" ht="15">
      <c r="D3869" s="188"/>
    </row>
    <row r="3870" ht="15">
      <c r="D3870" s="188"/>
    </row>
    <row r="3871" ht="15">
      <c r="D3871" s="188"/>
    </row>
    <row r="3872" ht="15">
      <c r="D3872" s="188"/>
    </row>
    <row r="3873" ht="15">
      <c r="D3873" s="188"/>
    </row>
    <row r="3874" ht="15">
      <c r="D3874" s="188"/>
    </row>
    <row r="3875" ht="15">
      <c r="D3875" s="188"/>
    </row>
    <row r="3876" ht="15">
      <c r="D3876" s="188"/>
    </row>
    <row r="3877" ht="15">
      <c r="D3877" s="188"/>
    </row>
    <row r="3878" ht="15">
      <c r="D3878" s="188"/>
    </row>
    <row r="3879" ht="15">
      <c r="D3879" s="188"/>
    </row>
    <row r="3880" ht="15">
      <c r="D3880" s="188"/>
    </row>
    <row r="3881" ht="15">
      <c r="D3881" s="188"/>
    </row>
    <row r="3882" ht="15">
      <c r="D3882" s="188"/>
    </row>
    <row r="3883" ht="15">
      <c r="D3883" s="188"/>
    </row>
    <row r="3884" ht="15">
      <c r="D3884" s="188"/>
    </row>
    <row r="3885" ht="15">
      <c r="D3885" s="188"/>
    </row>
    <row r="3886" ht="15">
      <c r="D3886" s="188"/>
    </row>
    <row r="3887" ht="15">
      <c r="D3887" s="188"/>
    </row>
    <row r="3888" ht="15">
      <c r="D3888" s="188"/>
    </row>
    <row r="3889" ht="15">
      <c r="D3889" s="188"/>
    </row>
    <row r="3890" ht="15">
      <c r="D3890" s="188"/>
    </row>
    <row r="3891" ht="15">
      <c r="D3891" s="188"/>
    </row>
    <row r="3892" ht="15">
      <c r="D3892" s="188"/>
    </row>
    <row r="3893" ht="15">
      <c r="D3893" s="188"/>
    </row>
    <row r="3894" ht="15">
      <c r="D3894" s="188"/>
    </row>
    <row r="3895" ht="15">
      <c r="D3895" s="188"/>
    </row>
    <row r="3896" ht="15">
      <c r="D3896" s="188"/>
    </row>
    <row r="3897" ht="15">
      <c r="D3897" s="188"/>
    </row>
    <row r="3898" ht="15">
      <c r="D3898" s="188"/>
    </row>
    <row r="3899" ht="15">
      <c r="D3899" s="188"/>
    </row>
    <row r="3900" ht="15">
      <c r="D3900" s="188"/>
    </row>
    <row r="3901" ht="15">
      <c r="D3901" s="188"/>
    </row>
    <row r="3902" ht="15">
      <c r="D3902" s="188"/>
    </row>
    <row r="3903" ht="15">
      <c r="D3903" s="188"/>
    </row>
    <row r="3904" ht="15">
      <c r="D3904" s="188"/>
    </row>
    <row r="3905" ht="15">
      <c r="D3905" s="188"/>
    </row>
    <row r="3906" ht="15">
      <c r="D3906" s="188"/>
    </row>
    <row r="3907" ht="15">
      <c r="D3907" s="188"/>
    </row>
    <row r="3908" ht="15">
      <c r="D3908" s="188"/>
    </row>
    <row r="3909" ht="15">
      <c r="D3909" s="188"/>
    </row>
    <row r="3910" ht="15">
      <c r="D3910" s="188"/>
    </row>
    <row r="3911" ht="15">
      <c r="D3911" s="188"/>
    </row>
    <row r="3912" ht="15">
      <c r="D3912" s="188"/>
    </row>
    <row r="3913" ht="15">
      <c r="D3913" s="188"/>
    </row>
    <row r="3914" ht="15">
      <c r="D3914" s="188"/>
    </row>
    <row r="3915" ht="15">
      <c r="D3915" s="188"/>
    </row>
    <row r="3916" ht="15">
      <c r="D3916" s="188"/>
    </row>
    <row r="3917" ht="15">
      <c r="D3917" s="188"/>
    </row>
    <row r="3918" ht="15">
      <c r="D3918" s="188"/>
    </row>
    <row r="3919" ht="15">
      <c r="D3919" s="188"/>
    </row>
    <row r="3920" ht="15">
      <c r="D3920" s="188"/>
    </row>
    <row r="3921" ht="15">
      <c r="D3921" s="188"/>
    </row>
    <row r="3922" ht="15">
      <c r="D3922" s="188"/>
    </row>
    <row r="3923" ht="15">
      <c r="D3923" s="188"/>
    </row>
    <row r="3924" ht="15">
      <c r="D3924" s="188"/>
    </row>
    <row r="3925" ht="15">
      <c r="D3925" s="188"/>
    </row>
    <row r="3926" ht="15">
      <c r="D3926" s="188"/>
    </row>
    <row r="3927" ht="15">
      <c r="D3927" s="188"/>
    </row>
    <row r="3928" ht="15">
      <c r="D3928" s="188"/>
    </row>
    <row r="3929" ht="15">
      <c r="D3929" s="188"/>
    </row>
    <row r="3930" ht="15">
      <c r="D3930" s="188"/>
    </row>
    <row r="3931" ht="15">
      <c r="D3931" s="188"/>
    </row>
    <row r="3932" ht="15">
      <c r="D3932" s="188"/>
    </row>
    <row r="3933" ht="15">
      <c r="D3933" s="188"/>
    </row>
    <row r="3934" ht="15">
      <c r="D3934" s="188"/>
    </row>
    <row r="3935" ht="15">
      <c r="D3935" s="188"/>
    </row>
    <row r="3936" ht="15">
      <c r="D3936" s="188"/>
    </row>
    <row r="3937" ht="15">
      <c r="D3937" s="188"/>
    </row>
    <row r="3938" ht="15">
      <c r="D3938" s="188"/>
    </row>
    <row r="3939" ht="15">
      <c r="D3939" s="188"/>
    </row>
    <row r="3940" ht="15">
      <c r="D3940" s="188"/>
    </row>
    <row r="3941" ht="15">
      <c r="D3941" s="188"/>
    </row>
    <row r="3942" ht="15">
      <c r="D3942" s="188"/>
    </row>
    <row r="3943" ht="15">
      <c r="D3943" s="188"/>
    </row>
    <row r="3944" ht="15">
      <c r="D3944" s="188"/>
    </row>
    <row r="3945" ht="15">
      <c r="D3945" s="188"/>
    </row>
    <row r="3946" ht="15">
      <c r="D3946" s="188"/>
    </row>
    <row r="3947" ht="15">
      <c r="D3947" s="188"/>
    </row>
    <row r="3948" ht="15">
      <c r="D3948" s="188"/>
    </row>
    <row r="3949" ht="15">
      <c r="D3949" s="188"/>
    </row>
    <row r="3950" ht="15">
      <c r="D3950" s="188"/>
    </row>
    <row r="3951" ht="15">
      <c r="D3951" s="188"/>
    </row>
    <row r="3952" ht="15">
      <c r="D3952" s="188"/>
    </row>
    <row r="3953" ht="15">
      <c r="D3953" s="188"/>
    </row>
    <row r="3954" ht="15">
      <c r="D3954" s="188"/>
    </row>
    <row r="3955" ht="15">
      <c r="D3955" s="188"/>
    </row>
    <row r="3956" ht="15">
      <c r="D3956" s="188"/>
    </row>
    <row r="3957" ht="15">
      <c r="D3957" s="188"/>
    </row>
    <row r="3958" ht="15">
      <c r="D3958" s="188"/>
    </row>
    <row r="3959" ht="15">
      <c r="D3959" s="188"/>
    </row>
    <row r="3960" ht="15">
      <c r="D3960" s="188"/>
    </row>
    <row r="3961" ht="15">
      <c r="D3961" s="188"/>
    </row>
    <row r="3962" ht="15">
      <c r="D3962" s="188"/>
    </row>
    <row r="3963" ht="15">
      <c r="D3963" s="188"/>
    </row>
    <row r="3964" ht="15">
      <c r="D3964" s="188"/>
    </row>
    <row r="3965" ht="15">
      <c r="D3965" s="188"/>
    </row>
    <row r="3966" ht="15">
      <c r="D3966" s="188"/>
    </row>
    <row r="3967" ht="15">
      <c r="D3967" s="188"/>
    </row>
    <row r="3968" ht="15">
      <c r="D3968" s="188"/>
    </row>
    <row r="3969" ht="15">
      <c r="D3969" s="188"/>
    </row>
    <row r="3970" ht="15">
      <c r="D3970" s="188"/>
    </row>
    <row r="3971" ht="15">
      <c r="D3971" s="188"/>
    </row>
    <row r="3972" ht="15">
      <c r="D3972" s="188"/>
    </row>
    <row r="3973" ht="15">
      <c r="D3973" s="188"/>
    </row>
    <row r="3974" ht="15">
      <c r="D3974" s="188"/>
    </row>
    <row r="3975" ht="15">
      <c r="D3975" s="188"/>
    </row>
    <row r="3976" ht="15">
      <c r="D3976" s="188"/>
    </row>
    <row r="3977" ht="15">
      <c r="D3977" s="188"/>
    </row>
    <row r="3978" ht="15">
      <c r="D3978" s="188"/>
    </row>
    <row r="3979" ht="15">
      <c r="D3979" s="188"/>
    </row>
    <row r="3980" ht="15">
      <c r="D3980" s="188"/>
    </row>
    <row r="3981" ht="15">
      <c r="D3981" s="188"/>
    </row>
    <row r="3982" ht="15">
      <c r="D3982" s="188"/>
    </row>
    <row r="3983" ht="15">
      <c r="D3983" s="188"/>
    </row>
    <row r="3984" ht="15">
      <c r="D3984" s="188"/>
    </row>
    <row r="3985" ht="15">
      <c r="D3985" s="188"/>
    </row>
    <row r="3986" ht="15">
      <c r="D3986" s="188"/>
    </row>
    <row r="3987" ht="15">
      <c r="D3987" s="188"/>
    </row>
    <row r="3988" ht="15">
      <c r="D3988" s="188"/>
    </row>
    <row r="3989" ht="15">
      <c r="D3989" s="188"/>
    </row>
    <row r="3990" ht="15">
      <c r="D3990" s="188"/>
    </row>
    <row r="3991" ht="15">
      <c r="D3991" s="188"/>
    </row>
    <row r="3992" ht="15">
      <c r="D3992" s="188"/>
    </row>
    <row r="3993" ht="15">
      <c r="D3993" s="188"/>
    </row>
    <row r="3994" ht="15">
      <c r="D3994" s="188"/>
    </row>
    <row r="3995" ht="15">
      <c r="D3995" s="188"/>
    </row>
    <row r="3996" ht="15">
      <c r="D3996" s="188"/>
    </row>
    <row r="3997" ht="15">
      <c r="D3997" s="188"/>
    </row>
    <row r="3998" ht="15">
      <c r="D3998" s="188"/>
    </row>
    <row r="3999" ht="15">
      <c r="D3999" s="188"/>
    </row>
    <row r="4000" ht="15">
      <c r="D4000" s="188"/>
    </row>
    <row r="4001" ht="15">
      <c r="D4001" s="188"/>
    </row>
    <row r="4002" ht="15">
      <c r="D4002" s="188"/>
    </row>
    <row r="4003" ht="15">
      <c r="D4003" s="188"/>
    </row>
    <row r="4004" ht="15">
      <c r="D4004" s="188"/>
    </row>
    <row r="4005" ht="15">
      <c r="D4005" s="188"/>
    </row>
    <row r="4006" ht="15">
      <c r="D4006" s="188"/>
    </row>
    <row r="4007" ht="15">
      <c r="D4007" s="188"/>
    </row>
    <row r="4008" ht="15">
      <c r="D4008" s="188"/>
    </row>
    <row r="4009" ht="15">
      <c r="D4009" s="188"/>
    </row>
    <row r="4010" ht="15">
      <c r="D4010" s="188"/>
    </row>
    <row r="4011" ht="15">
      <c r="D4011" s="188"/>
    </row>
    <row r="4012" ht="15">
      <c r="D4012" s="188"/>
    </row>
    <row r="4013" ht="15">
      <c r="D4013" s="188"/>
    </row>
    <row r="4014" ht="15">
      <c r="D4014" s="188"/>
    </row>
    <row r="4015" ht="15">
      <c r="D4015" s="188"/>
    </row>
    <row r="4016" ht="15">
      <c r="D4016" s="188"/>
    </row>
    <row r="4017" ht="15">
      <c r="D4017" s="188"/>
    </row>
    <row r="4018" ht="15">
      <c r="D4018" s="188"/>
    </row>
    <row r="4019" ht="15">
      <c r="D4019" s="188"/>
    </row>
    <row r="4020" ht="15">
      <c r="D4020" s="188"/>
    </row>
    <row r="4021" ht="15">
      <c r="D4021" s="188"/>
    </row>
    <row r="4022" ht="15">
      <c r="D4022" s="188"/>
    </row>
    <row r="4023" ht="15">
      <c r="D4023" s="188"/>
    </row>
    <row r="4024" ht="15">
      <c r="D4024" s="188"/>
    </row>
    <row r="4025" ht="15">
      <c r="D4025" s="188"/>
    </row>
    <row r="4026" ht="15">
      <c r="D4026" s="188"/>
    </row>
    <row r="4027" ht="15">
      <c r="D4027" s="188"/>
    </row>
    <row r="4028" ht="15">
      <c r="D4028" s="188"/>
    </row>
    <row r="4029" ht="15">
      <c r="D4029" s="188"/>
    </row>
    <row r="4030" ht="15">
      <c r="D4030" s="188"/>
    </row>
    <row r="4031" ht="15">
      <c r="D4031" s="188"/>
    </row>
    <row r="4032" ht="15">
      <c r="D4032" s="188"/>
    </row>
    <row r="4033" ht="15">
      <c r="D4033" s="188"/>
    </row>
    <row r="4034" ht="15">
      <c r="D4034" s="188"/>
    </row>
    <row r="4035" ht="15">
      <c r="D4035" s="188"/>
    </row>
    <row r="4036" ht="15">
      <c r="D4036" s="188"/>
    </row>
    <row r="4037" ht="15">
      <c r="D4037" s="188"/>
    </row>
    <row r="4038" ht="15">
      <c r="D4038" s="188"/>
    </row>
    <row r="4039" ht="15">
      <c r="D4039" s="188"/>
    </row>
    <row r="4040" ht="15">
      <c r="D4040" s="188"/>
    </row>
    <row r="4041" ht="15">
      <c r="D4041" s="188"/>
    </row>
    <row r="4042" ht="15">
      <c r="D4042" s="188"/>
    </row>
    <row r="4043" ht="15">
      <c r="D4043" s="188"/>
    </row>
    <row r="4044" ht="15">
      <c r="D4044" s="188"/>
    </row>
    <row r="4045" ht="15">
      <c r="D4045" s="188"/>
    </row>
    <row r="4046" ht="15">
      <c r="D4046" s="188"/>
    </row>
    <row r="4047" ht="15">
      <c r="D4047" s="188"/>
    </row>
    <row r="4048" ht="15">
      <c r="D4048" s="188"/>
    </row>
    <row r="4049" ht="15">
      <c r="D4049" s="188"/>
    </row>
    <row r="4050" ht="15">
      <c r="D4050" s="188"/>
    </row>
    <row r="4051" ht="15">
      <c r="D4051" s="188"/>
    </row>
    <row r="4052" ht="15">
      <c r="D4052" s="188"/>
    </row>
    <row r="4053" ht="15">
      <c r="D4053" s="188"/>
    </row>
    <row r="4054" ht="15">
      <c r="D4054" s="188"/>
    </row>
    <row r="4055" ht="15">
      <c r="D4055" s="188"/>
    </row>
    <row r="4056" ht="15">
      <c r="D4056" s="188"/>
    </row>
    <row r="4057" ht="15">
      <c r="D4057" s="188"/>
    </row>
    <row r="4058" ht="15">
      <c r="D4058" s="188"/>
    </row>
    <row r="4059" ht="15">
      <c r="D4059" s="188"/>
    </row>
    <row r="4060" ht="15">
      <c r="D4060" s="188"/>
    </row>
    <row r="4061" ht="15">
      <c r="D4061" s="188"/>
    </row>
    <row r="4062" ht="15">
      <c r="D4062" s="188"/>
    </row>
    <row r="4063" ht="15">
      <c r="D4063" s="188"/>
    </row>
    <row r="4064" ht="15">
      <c r="D4064" s="188"/>
    </row>
    <row r="4065" ht="15">
      <c r="D4065" s="188"/>
    </row>
    <row r="4066" ht="15">
      <c r="D4066" s="188"/>
    </row>
    <row r="4067" ht="15">
      <c r="D4067" s="188"/>
    </row>
    <row r="4068" ht="15">
      <c r="D4068" s="188"/>
    </row>
    <row r="4069" ht="15">
      <c r="D4069" s="188"/>
    </row>
    <row r="4070" ht="15">
      <c r="D4070" s="188"/>
    </row>
    <row r="4071" ht="15">
      <c r="D4071" s="188"/>
    </row>
    <row r="4072" ht="15">
      <c r="D4072" s="188"/>
    </row>
    <row r="4073" ht="15">
      <c r="D4073" s="188"/>
    </row>
    <row r="4074" ht="15">
      <c r="D4074" s="188"/>
    </row>
    <row r="4075" ht="15">
      <c r="D4075" s="188"/>
    </row>
    <row r="4076" ht="15">
      <c r="D4076" s="188"/>
    </row>
    <row r="4077" ht="15">
      <c r="D4077" s="188"/>
    </row>
    <row r="4078" ht="15">
      <c r="D4078" s="188"/>
    </row>
    <row r="4079" ht="15">
      <c r="D4079" s="188"/>
    </row>
    <row r="4080" ht="15">
      <c r="D4080" s="188"/>
    </row>
    <row r="4081" ht="15">
      <c r="D4081" s="188"/>
    </row>
    <row r="4082" ht="15">
      <c r="D4082" s="188"/>
    </row>
    <row r="4083" ht="15">
      <c r="D4083" s="188"/>
    </row>
    <row r="4084" ht="15">
      <c r="D4084" s="188"/>
    </row>
    <row r="4085" ht="15">
      <c r="D4085" s="188"/>
    </row>
    <row r="4086" ht="15">
      <c r="D4086" s="188"/>
    </row>
    <row r="4087" ht="15">
      <c r="D4087" s="188"/>
    </row>
    <row r="4088" ht="15">
      <c r="D4088" s="188"/>
    </row>
    <row r="4089" ht="15">
      <c r="D4089" s="188"/>
    </row>
    <row r="4090" ht="15">
      <c r="D4090" s="188"/>
    </row>
    <row r="4091" ht="15">
      <c r="D4091" s="188"/>
    </row>
    <row r="4092" ht="15">
      <c r="D4092" s="188"/>
    </row>
    <row r="4093" ht="15">
      <c r="D4093" s="188"/>
    </row>
    <row r="4094" ht="15">
      <c r="D4094" s="188"/>
    </row>
    <row r="4095" ht="15">
      <c r="D4095" s="188"/>
    </row>
    <row r="4096" ht="15">
      <c r="D4096" s="188"/>
    </row>
    <row r="4097" ht="15">
      <c r="D4097" s="188"/>
    </row>
    <row r="4098" ht="15">
      <c r="D4098" s="188"/>
    </row>
    <row r="4099" ht="15">
      <c r="D4099" s="188"/>
    </row>
    <row r="4100" ht="15">
      <c r="D4100" s="188"/>
    </row>
    <row r="4101" ht="15">
      <c r="D4101" s="188"/>
    </row>
    <row r="4102" ht="15">
      <c r="D4102" s="188"/>
    </row>
    <row r="4103" ht="15">
      <c r="D4103" s="188"/>
    </row>
    <row r="4104" ht="15">
      <c r="D4104" s="188"/>
    </row>
    <row r="4105" ht="15">
      <c r="D4105" s="188"/>
    </row>
    <row r="4106" ht="15">
      <c r="D4106" s="188"/>
    </row>
    <row r="4107" ht="15">
      <c r="D4107" s="188"/>
    </row>
    <row r="4108" ht="15">
      <c r="D4108" s="188"/>
    </row>
    <row r="4109" ht="15">
      <c r="D4109" s="188"/>
    </row>
    <row r="4110" ht="15">
      <c r="D4110" s="188"/>
    </row>
    <row r="4111" ht="15">
      <c r="D4111" s="188"/>
    </row>
    <row r="4112" ht="15">
      <c r="D4112" s="188"/>
    </row>
    <row r="4113" ht="15">
      <c r="D4113" s="188"/>
    </row>
    <row r="4114" ht="15">
      <c r="D4114" s="188"/>
    </row>
    <row r="4115" ht="15">
      <c r="D4115" s="188"/>
    </row>
    <row r="4116" ht="15">
      <c r="D4116" s="188"/>
    </row>
    <row r="4117" ht="15">
      <c r="D4117" s="188"/>
    </row>
    <row r="4118" ht="15">
      <c r="D4118" s="188"/>
    </row>
    <row r="4119" ht="15">
      <c r="D4119" s="188"/>
    </row>
    <row r="4120" ht="15">
      <c r="D4120" s="188"/>
    </row>
    <row r="4121" ht="15">
      <c r="D4121" s="188"/>
    </row>
    <row r="4122" ht="15">
      <c r="D4122" s="188"/>
    </row>
    <row r="4123" ht="15">
      <c r="D4123" s="188"/>
    </row>
    <row r="4124" ht="15">
      <c r="D4124" s="188"/>
    </row>
    <row r="4125" ht="15">
      <c r="D4125" s="188"/>
    </row>
    <row r="4126" ht="15">
      <c r="D4126" s="188"/>
    </row>
    <row r="4127" ht="15">
      <c r="D4127" s="188"/>
    </row>
    <row r="4128" ht="15">
      <c r="D4128" s="188"/>
    </row>
    <row r="4129" ht="15">
      <c r="D4129" s="188"/>
    </row>
    <row r="4130" ht="15">
      <c r="D4130" s="188"/>
    </row>
    <row r="4131" ht="15">
      <c r="D4131" s="188"/>
    </row>
    <row r="4132" ht="15">
      <c r="D4132" s="188"/>
    </row>
    <row r="4133" ht="15">
      <c r="D4133" s="188"/>
    </row>
    <row r="4134" ht="15">
      <c r="D4134" s="188"/>
    </row>
    <row r="4135" ht="15">
      <c r="D4135" s="188"/>
    </row>
    <row r="4136" ht="15">
      <c r="D4136" s="188"/>
    </row>
    <row r="4137" ht="15">
      <c r="D4137" s="188"/>
    </row>
    <row r="4138" ht="15">
      <c r="D4138" s="188"/>
    </row>
    <row r="4139" ht="15">
      <c r="D4139" s="188"/>
    </row>
    <row r="4140" ht="15">
      <c r="D4140" s="188"/>
    </row>
    <row r="4141" ht="15">
      <c r="D4141" s="188"/>
    </row>
    <row r="4142" ht="15">
      <c r="D4142" s="188"/>
    </row>
    <row r="4143" ht="15">
      <c r="D4143" s="188"/>
    </row>
    <row r="4144" ht="15">
      <c r="D4144" s="188"/>
    </row>
    <row r="4145" ht="15">
      <c r="D4145" s="188"/>
    </row>
    <row r="4146" ht="15">
      <c r="D4146" s="188"/>
    </row>
    <row r="4147" ht="15">
      <c r="D4147" s="188"/>
    </row>
    <row r="4148" ht="15">
      <c r="D4148" s="188"/>
    </row>
    <row r="4149" ht="15">
      <c r="D4149" s="188"/>
    </row>
    <row r="4150" ht="15">
      <c r="D4150" s="188"/>
    </row>
    <row r="4151" ht="15">
      <c r="D4151" s="188"/>
    </row>
    <row r="4152" ht="15">
      <c r="D4152" s="188"/>
    </row>
    <row r="4153" ht="15">
      <c r="D4153" s="188"/>
    </row>
    <row r="4154" ht="15">
      <c r="D4154" s="188"/>
    </row>
    <row r="4155" ht="15">
      <c r="D4155" s="188"/>
    </row>
    <row r="4156" ht="15">
      <c r="D4156" s="188"/>
    </row>
    <row r="4157" ht="15">
      <c r="D4157" s="188"/>
    </row>
    <row r="4158" ht="15">
      <c r="D4158" s="188"/>
    </row>
    <row r="4159" ht="15">
      <c r="D4159" s="188"/>
    </row>
    <row r="4160" ht="15">
      <c r="D4160" s="188"/>
    </row>
    <row r="4161" ht="15">
      <c r="D4161" s="188"/>
    </row>
    <row r="4162" ht="15">
      <c r="D4162" s="188"/>
    </row>
    <row r="4163" ht="15">
      <c r="D4163" s="188"/>
    </row>
    <row r="4164" ht="15">
      <c r="D4164" s="188"/>
    </row>
    <row r="4165" ht="15">
      <c r="D4165" s="188"/>
    </row>
    <row r="4166" ht="15">
      <c r="D4166" s="188"/>
    </row>
    <row r="4167" ht="15">
      <c r="D4167" s="188"/>
    </row>
    <row r="4168" ht="15">
      <c r="D4168" s="188"/>
    </row>
    <row r="4169" ht="15">
      <c r="D4169" s="188"/>
    </row>
    <row r="4170" ht="15">
      <c r="D4170" s="188"/>
    </row>
    <row r="4171" ht="15">
      <c r="D4171" s="188"/>
    </row>
    <row r="4172" ht="15">
      <c r="D4172" s="188"/>
    </row>
    <row r="4173" ht="15">
      <c r="D4173" s="188"/>
    </row>
    <row r="4174" ht="15">
      <c r="D4174" s="188"/>
    </row>
    <row r="4175" ht="15">
      <c r="D4175" s="188"/>
    </row>
    <row r="4176" ht="15">
      <c r="D4176" s="188"/>
    </row>
    <row r="4177" ht="15">
      <c r="D4177" s="188"/>
    </row>
    <row r="4178" ht="15">
      <c r="D4178" s="188"/>
    </row>
    <row r="4179" ht="15">
      <c r="D4179" s="188"/>
    </row>
    <row r="4180" ht="15">
      <c r="D4180" s="188"/>
    </row>
    <row r="4181" ht="15">
      <c r="D4181" s="188"/>
    </row>
    <row r="4182" ht="15">
      <c r="D4182" s="188"/>
    </row>
    <row r="4183" ht="15">
      <c r="D4183" s="188"/>
    </row>
    <row r="4184" ht="15">
      <c r="D4184" s="188"/>
    </row>
    <row r="4185" ht="15">
      <c r="D4185" s="188"/>
    </row>
    <row r="4186" ht="15">
      <c r="D4186" s="188"/>
    </row>
    <row r="4187" ht="15">
      <c r="D4187" s="188"/>
    </row>
    <row r="4188" ht="15">
      <c r="D4188" s="188"/>
    </row>
    <row r="4189" ht="15">
      <c r="D4189" s="188"/>
    </row>
    <row r="4190" ht="15">
      <c r="D4190" s="188"/>
    </row>
    <row r="4191" ht="15">
      <c r="D4191" s="188"/>
    </row>
    <row r="4192" ht="15">
      <c r="D4192" s="188"/>
    </row>
    <row r="4193" ht="15">
      <c r="D4193" s="188"/>
    </row>
    <row r="4194" ht="15">
      <c r="D4194" s="188"/>
    </row>
    <row r="4195" ht="15">
      <c r="D4195" s="188"/>
    </row>
    <row r="4196" ht="15">
      <c r="D4196" s="188"/>
    </row>
    <row r="4197" ht="15">
      <c r="D4197" s="188"/>
    </row>
    <row r="4198" ht="15">
      <c r="D4198" s="188"/>
    </row>
    <row r="4199" ht="15">
      <c r="D4199" s="188"/>
    </row>
    <row r="4200" ht="15">
      <c r="D4200" s="188"/>
    </row>
    <row r="4201" ht="15">
      <c r="D4201" s="188"/>
    </row>
    <row r="4202" ht="15">
      <c r="D4202" s="188"/>
    </row>
    <row r="4203" ht="15">
      <c r="D4203" s="188"/>
    </row>
    <row r="4204" ht="15">
      <c r="D4204" s="188"/>
    </row>
    <row r="4205" ht="15">
      <c r="D4205" s="188"/>
    </row>
    <row r="4206" ht="15">
      <c r="D4206" s="188"/>
    </row>
    <row r="4207" ht="15">
      <c r="D4207" s="188"/>
    </row>
    <row r="4208" ht="15">
      <c r="D4208" s="188"/>
    </row>
    <row r="4209" ht="15">
      <c r="D4209" s="188"/>
    </row>
    <row r="4210" ht="15">
      <c r="D4210" s="188"/>
    </row>
    <row r="4211" ht="15">
      <c r="D4211" s="188"/>
    </row>
    <row r="4212" ht="15">
      <c r="D4212" s="188"/>
    </row>
    <row r="4213" ht="15">
      <c r="D4213" s="188"/>
    </row>
    <row r="4214" ht="15">
      <c r="D4214" s="188"/>
    </row>
    <row r="4215" ht="15">
      <c r="D4215" s="188"/>
    </row>
    <row r="4216" ht="15">
      <c r="D4216" s="188"/>
    </row>
    <row r="4217" ht="15">
      <c r="D4217" s="188"/>
    </row>
    <row r="4218" ht="15">
      <c r="D4218" s="188"/>
    </row>
    <row r="4219" ht="15">
      <c r="D4219" s="188"/>
    </row>
    <row r="4220" ht="15">
      <c r="D4220" s="188"/>
    </row>
    <row r="4221" ht="15">
      <c r="D4221" s="188"/>
    </row>
    <row r="4222" ht="15">
      <c r="D4222" s="188"/>
    </row>
    <row r="4223" ht="15">
      <c r="D4223" s="188"/>
    </row>
    <row r="4224" ht="15">
      <c r="D4224" s="188"/>
    </row>
    <row r="4225" ht="15">
      <c r="D4225" s="188"/>
    </row>
    <row r="4226" ht="15">
      <c r="D4226" s="188"/>
    </row>
    <row r="4227" ht="15">
      <c r="D4227" s="188"/>
    </row>
    <row r="4228" ht="15">
      <c r="D4228" s="188"/>
    </row>
    <row r="4229" ht="15">
      <c r="D4229" s="188"/>
    </row>
    <row r="4230" ht="15">
      <c r="D4230" s="188"/>
    </row>
    <row r="4231" ht="15">
      <c r="D4231" s="188"/>
    </row>
    <row r="4232" ht="15">
      <c r="D4232" s="188"/>
    </row>
    <row r="4233" ht="15">
      <c r="D4233" s="188"/>
    </row>
    <row r="4234" ht="15">
      <c r="D4234" s="188"/>
    </row>
    <row r="4235" ht="15">
      <c r="D4235" s="188"/>
    </row>
    <row r="4236" ht="15">
      <c r="D4236" s="188"/>
    </row>
    <row r="4237" ht="15">
      <c r="D4237" s="188"/>
    </row>
    <row r="4238" ht="15">
      <c r="D4238" s="188"/>
    </row>
    <row r="4239" ht="15">
      <c r="D4239" s="188"/>
    </row>
    <row r="4240" ht="15">
      <c r="D4240" s="188"/>
    </row>
    <row r="4241" ht="15">
      <c r="D4241" s="188"/>
    </row>
    <row r="4242" ht="15">
      <c r="D4242" s="188"/>
    </row>
    <row r="4243" ht="15">
      <c r="D4243" s="188"/>
    </row>
    <row r="4244" ht="15">
      <c r="D4244" s="188"/>
    </row>
    <row r="4245" ht="15">
      <c r="D4245" s="188"/>
    </row>
    <row r="4246" ht="15">
      <c r="D4246" s="188"/>
    </row>
    <row r="4247" ht="15">
      <c r="D4247" s="188"/>
    </row>
    <row r="4248" ht="15">
      <c r="D4248" s="188"/>
    </row>
    <row r="4249" ht="15">
      <c r="D4249" s="188"/>
    </row>
    <row r="4250" ht="15">
      <c r="D4250" s="188"/>
    </row>
    <row r="4251" ht="15">
      <c r="D4251" s="188"/>
    </row>
    <row r="4252" ht="15">
      <c r="D4252" s="188"/>
    </row>
    <row r="4253" ht="15">
      <c r="D4253" s="188"/>
    </row>
    <row r="4254" ht="15">
      <c r="D4254" s="188"/>
    </row>
    <row r="4255" ht="15">
      <c r="D4255" s="188"/>
    </row>
    <row r="4256" ht="15">
      <c r="D4256" s="188"/>
    </row>
    <row r="4257" ht="15">
      <c r="D4257" s="188"/>
    </row>
    <row r="4258" ht="15">
      <c r="D4258" s="188"/>
    </row>
    <row r="4259" ht="15">
      <c r="D4259" s="188"/>
    </row>
    <row r="4260" ht="15">
      <c r="D4260" s="188"/>
    </row>
    <row r="4261" ht="15">
      <c r="D4261" s="188"/>
    </row>
    <row r="4262" ht="15">
      <c r="D4262" s="188"/>
    </row>
    <row r="4263" ht="15">
      <c r="D4263" s="188"/>
    </row>
    <row r="4264" ht="15">
      <c r="D4264" s="188"/>
    </row>
    <row r="4265" ht="15">
      <c r="D4265" s="188"/>
    </row>
    <row r="4266" ht="15">
      <c r="D4266" s="188"/>
    </row>
    <row r="4267" ht="15">
      <c r="D4267" s="188"/>
    </row>
    <row r="4268" ht="15">
      <c r="D4268" s="188"/>
    </row>
    <row r="4269" ht="15">
      <c r="D4269" s="188"/>
    </row>
    <row r="4270" ht="15">
      <c r="D4270" s="188"/>
    </row>
    <row r="4271" ht="15">
      <c r="D4271" s="188"/>
    </row>
    <row r="4272" ht="15">
      <c r="D4272" s="188"/>
    </row>
    <row r="4273" ht="15">
      <c r="D4273" s="188"/>
    </row>
    <row r="4274" ht="15">
      <c r="D4274" s="188"/>
    </row>
    <row r="4275" ht="15">
      <c r="D4275" s="188"/>
    </row>
    <row r="4276" ht="15">
      <c r="D4276" s="188"/>
    </row>
    <row r="4277" ht="15">
      <c r="D4277" s="188"/>
    </row>
    <row r="4278" ht="15">
      <c r="D4278" s="188"/>
    </row>
    <row r="4279" ht="15">
      <c r="D4279" s="188"/>
    </row>
    <row r="4280" ht="15">
      <c r="D4280" s="188"/>
    </row>
    <row r="4281" ht="15">
      <c r="D4281" s="188"/>
    </row>
    <row r="4282" ht="15">
      <c r="D4282" s="188"/>
    </row>
    <row r="4283" ht="15">
      <c r="D4283" s="188"/>
    </row>
    <row r="4284" ht="15">
      <c r="D4284" s="188"/>
    </row>
    <row r="4285" ht="15">
      <c r="D4285" s="188"/>
    </row>
    <row r="4286" ht="15">
      <c r="D4286" s="188"/>
    </row>
    <row r="4287" ht="15">
      <c r="D4287" s="188"/>
    </row>
    <row r="4288" ht="15">
      <c r="D4288" s="188"/>
    </row>
    <row r="4289" ht="15">
      <c r="D4289" s="188"/>
    </row>
    <row r="4290" ht="15">
      <c r="D4290" s="188"/>
    </row>
    <row r="4291" ht="15">
      <c r="D4291" s="188"/>
    </row>
    <row r="4292" ht="15">
      <c r="D4292" s="188"/>
    </row>
    <row r="4293" ht="15">
      <c r="D4293" s="188"/>
    </row>
    <row r="4294" ht="15">
      <c r="D4294" s="188"/>
    </row>
    <row r="4295" ht="15">
      <c r="D4295" s="188"/>
    </row>
    <row r="4296" ht="15">
      <c r="D4296" s="188"/>
    </row>
    <row r="4297" ht="15">
      <c r="D4297" s="188"/>
    </row>
    <row r="4298" ht="15">
      <c r="D4298" s="188"/>
    </row>
    <row r="4299" ht="15">
      <c r="D4299" s="188"/>
    </row>
    <row r="4300" ht="15">
      <c r="D4300" s="188"/>
    </row>
    <row r="4301" ht="15">
      <c r="D4301" s="188"/>
    </row>
    <row r="4302" ht="15">
      <c r="D4302" s="188"/>
    </row>
    <row r="4303" ht="15">
      <c r="D4303" s="188"/>
    </row>
    <row r="4304" ht="15">
      <c r="D4304" s="188"/>
    </row>
    <row r="4305" ht="15">
      <c r="D4305" s="188"/>
    </row>
    <row r="4306" ht="15">
      <c r="D4306" s="188"/>
    </row>
    <row r="4307" ht="15">
      <c r="D4307" s="188"/>
    </row>
    <row r="4308" ht="15">
      <c r="D4308" s="188"/>
    </row>
    <row r="4309" ht="15">
      <c r="D4309" s="188"/>
    </row>
    <row r="4310" ht="15">
      <c r="D4310" s="188"/>
    </row>
    <row r="4311" ht="15">
      <c r="D4311" s="188"/>
    </row>
    <row r="4312" ht="15">
      <c r="D4312" s="188"/>
    </row>
    <row r="4313" ht="15">
      <c r="D4313" s="188"/>
    </row>
    <row r="4314" ht="15">
      <c r="D4314" s="188"/>
    </row>
    <row r="4315" ht="15">
      <c r="D4315" s="188"/>
    </row>
    <row r="4316" ht="15">
      <c r="D4316" s="188"/>
    </row>
    <row r="4317" ht="15">
      <c r="D4317" s="188"/>
    </row>
    <row r="4318" ht="15">
      <c r="D4318" s="188"/>
    </row>
    <row r="4319" ht="15">
      <c r="D4319" s="188"/>
    </row>
    <row r="4320" ht="15">
      <c r="D4320" s="188"/>
    </row>
    <row r="4321" ht="15">
      <c r="D4321" s="188"/>
    </row>
    <row r="4322" ht="15">
      <c r="D4322" s="188"/>
    </row>
    <row r="4323" ht="15">
      <c r="D4323" s="188"/>
    </row>
    <row r="4324" ht="15">
      <c r="D4324" s="188"/>
    </row>
    <row r="4325" ht="15">
      <c r="D4325" s="188"/>
    </row>
    <row r="4326" ht="15">
      <c r="D4326" s="188"/>
    </row>
    <row r="4327" ht="15">
      <c r="D4327" s="188"/>
    </row>
    <row r="4328" ht="15">
      <c r="D4328" s="188"/>
    </row>
    <row r="4329" ht="15">
      <c r="D4329" s="188"/>
    </row>
    <row r="4330" ht="15">
      <c r="D4330" s="188"/>
    </row>
    <row r="4331" ht="15">
      <c r="D4331" s="188"/>
    </row>
    <row r="4332" ht="15">
      <c r="D4332" s="188"/>
    </row>
    <row r="4333" ht="15">
      <c r="D4333" s="188"/>
    </row>
    <row r="4334" ht="15">
      <c r="D4334" s="188"/>
    </row>
    <row r="4335" ht="15">
      <c r="D4335" s="188"/>
    </row>
    <row r="4336" ht="15">
      <c r="D4336" s="188"/>
    </row>
    <row r="4337" ht="15">
      <c r="D4337" s="188"/>
    </row>
    <row r="4338" ht="15">
      <c r="D4338" s="188"/>
    </row>
    <row r="4339" ht="15">
      <c r="D4339" s="188"/>
    </row>
    <row r="4340" ht="15">
      <c r="D4340" s="188"/>
    </row>
    <row r="4341" ht="15">
      <c r="D4341" s="188"/>
    </row>
    <row r="4342" ht="15">
      <c r="D4342" s="188"/>
    </row>
    <row r="4343" ht="15">
      <c r="D4343" s="188"/>
    </row>
    <row r="4344" ht="15">
      <c r="D4344" s="188"/>
    </row>
    <row r="4345" ht="15">
      <c r="D4345" s="188"/>
    </row>
    <row r="4346" ht="15">
      <c r="D4346" s="188"/>
    </row>
    <row r="4347" ht="15">
      <c r="D4347" s="188"/>
    </row>
    <row r="4348" ht="15">
      <c r="D4348" s="188"/>
    </row>
    <row r="4349" ht="15">
      <c r="D4349" s="188"/>
    </row>
    <row r="4350" ht="15">
      <c r="D4350" s="188"/>
    </row>
    <row r="4351" ht="15">
      <c r="D4351" s="188"/>
    </row>
    <row r="4352" ht="15">
      <c r="D4352" s="188"/>
    </row>
    <row r="4353" ht="15">
      <c r="D4353" s="188"/>
    </row>
    <row r="4354" ht="15">
      <c r="D4354" s="188"/>
    </row>
    <row r="4355" ht="15">
      <c r="D4355" s="188"/>
    </row>
    <row r="4356" ht="15">
      <c r="D4356" s="188"/>
    </row>
    <row r="4357" ht="15">
      <c r="D4357" s="188"/>
    </row>
    <row r="4358" ht="15">
      <c r="D4358" s="188"/>
    </row>
    <row r="4359" ht="15">
      <c r="D4359" s="188"/>
    </row>
    <row r="4360" ht="15">
      <c r="D4360" s="188"/>
    </row>
    <row r="4361" ht="15">
      <c r="D4361" s="188"/>
    </row>
    <row r="4362" ht="15">
      <c r="D4362" s="188"/>
    </row>
    <row r="4363" ht="15">
      <c r="D4363" s="188"/>
    </row>
    <row r="4364" ht="15">
      <c r="D4364" s="188"/>
    </row>
    <row r="4365" ht="15">
      <c r="D4365" s="188"/>
    </row>
    <row r="4366" ht="15">
      <c r="D4366" s="188"/>
    </row>
    <row r="4367" ht="15">
      <c r="D4367" s="188"/>
    </row>
    <row r="4368" ht="15">
      <c r="D4368" s="188"/>
    </row>
    <row r="4369" ht="15">
      <c r="D4369" s="188"/>
    </row>
    <row r="4370" ht="15">
      <c r="D4370" s="188"/>
    </row>
    <row r="4371" ht="15">
      <c r="D4371" s="188"/>
    </row>
    <row r="4372" ht="15">
      <c r="D4372" s="188"/>
    </row>
    <row r="4373" ht="15">
      <c r="D4373" s="188"/>
    </row>
    <row r="4374" ht="15">
      <c r="D4374" s="188"/>
    </row>
    <row r="4375" ht="15">
      <c r="D4375" s="188"/>
    </row>
    <row r="4376" ht="15">
      <c r="D4376" s="188"/>
    </row>
    <row r="4377" ht="15">
      <c r="D4377" s="188"/>
    </row>
    <row r="4378" ht="15">
      <c r="D4378" s="188"/>
    </row>
    <row r="4379" ht="15">
      <c r="D4379" s="188"/>
    </row>
    <row r="4380" ht="15">
      <c r="D4380" s="188"/>
    </row>
    <row r="4381" ht="15">
      <c r="D4381" s="188"/>
    </row>
    <row r="4382" ht="15">
      <c r="D4382" s="188"/>
    </row>
    <row r="4383" ht="15">
      <c r="D4383" s="188"/>
    </row>
    <row r="4384" ht="15">
      <c r="D4384" s="188"/>
    </row>
    <row r="4385" ht="15">
      <c r="D4385" s="188"/>
    </row>
    <row r="4386" ht="15">
      <c r="D4386" s="188"/>
    </row>
    <row r="4387" ht="15">
      <c r="D4387" s="188"/>
    </row>
    <row r="4388" ht="15">
      <c r="D4388" s="188"/>
    </row>
    <row r="4389" ht="15">
      <c r="D4389" s="188"/>
    </row>
    <row r="4390" ht="15">
      <c r="D4390" s="188"/>
    </row>
    <row r="4391" ht="15">
      <c r="D4391" s="188"/>
    </row>
    <row r="4392" ht="15">
      <c r="D4392" s="188"/>
    </row>
    <row r="4393" ht="15">
      <c r="D4393" s="188"/>
    </row>
    <row r="4394" ht="15">
      <c r="D4394" s="188"/>
    </row>
    <row r="4395" ht="15">
      <c r="D4395" s="188"/>
    </row>
    <row r="4396" ht="15">
      <c r="D4396" s="188"/>
    </row>
    <row r="4397" ht="15">
      <c r="D4397" s="188"/>
    </row>
    <row r="4398" ht="15">
      <c r="D4398" s="188"/>
    </row>
    <row r="4399" ht="15">
      <c r="D4399" s="188"/>
    </row>
    <row r="4400" ht="15">
      <c r="D4400" s="188"/>
    </row>
    <row r="4401" ht="15">
      <c r="D4401" s="188"/>
    </row>
    <row r="4402" ht="15">
      <c r="D4402" s="188"/>
    </row>
    <row r="4403" ht="15">
      <c r="D4403" s="188"/>
    </row>
    <row r="4404" ht="15">
      <c r="D4404" s="188"/>
    </row>
    <row r="4405" ht="15">
      <c r="D4405" s="188"/>
    </row>
    <row r="4406" ht="15">
      <c r="D4406" s="188"/>
    </row>
    <row r="4407" ht="15">
      <c r="D4407" s="188"/>
    </row>
    <row r="4408" ht="15">
      <c r="D4408" s="188"/>
    </row>
    <row r="4409" ht="15">
      <c r="D4409" s="188"/>
    </row>
    <row r="4410" ht="15">
      <c r="D4410" s="188"/>
    </row>
    <row r="4411" ht="15">
      <c r="D4411" s="188"/>
    </row>
    <row r="4412" ht="15">
      <c r="D4412" s="188"/>
    </row>
    <row r="4413" ht="15">
      <c r="D4413" s="188"/>
    </row>
    <row r="4414" ht="15">
      <c r="D4414" s="188"/>
    </row>
    <row r="4415" ht="15">
      <c r="D4415" s="188"/>
    </row>
    <row r="4416" ht="15">
      <c r="D4416" s="188"/>
    </row>
    <row r="4417" ht="15">
      <c r="D4417" s="188"/>
    </row>
    <row r="4418" ht="15">
      <c r="D4418" s="188"/>
    </row>
    <row r="4419" ht="15">
      <c r="D4419" s="188"/>
    </row>
    <row r="4420" ht="15">
      <c r="D4420" s="188"/>
    </row>
    <row r="4421" ht="15">
      <c r="D4421" s="188"/>
    </row>
    <row r="4422" ht="15">
      <c r="D4422" s="188"/>
    </row>
    <row r="4423" ht="15">
      <c r="D4423" s="188"/>
    </row>
    <row r="4424" ht="15">
      <c r="D4424" s="188"/>
    </row>
    <row r="4425" ht="15">
      <c r="D4425" s="188"/>
    </row>
    <row r="4426" ht="15">
      <c r="D4426" s="188"/>
    </row>
    <row r="4427" ht="15">
      <c r="D4427" s="188"/>
    </row>
    <row r="4428" ht="15">
      <c r="D4428" s="188"/>
    </row>
    <row r="4429" ht="15">
      <c r="D4429" s="188"/>
    </row>
    <row r="4430" ht="15">
      <c r="D4430" s="188"/>
    </row>
    <row r="4431" ht="15">
      <c r="D4431" s="188"/>
    </row>
    <row r="4432" ht="15">
      <c r="D4432" s="188"/>
    </row>
    <row r="4433" ht="15">
      <c r="D4433" s="188"/>
    </row>
    <row r="4434" ht="15">
      <c r="D4434" s="188"/>
    </row>
    <row r="4435" ht="15">
      <c r="D4435" s="188"/>
    </row>
    <row r="4436" ht="15">
      <c r="D4436" s="188"/>
    </row>
    <row r="4437" ht="15">
      <c r="D4437" s="188"/>
    </row>
    <row r="4438" ht="15">
      <c r="D4438" s="188"/>
    </row>
    <row r="4439" ht="15">
      <c r="D4439" s="188"/>
    </row>
    <row r="4440" ht="15">
      <c r="D4440" s="188"/>
    </row>
    <row r="4441" ht="15">
      <c r="D4441" s="188"/>
    </row>
    <row r="4442" ht="15">
      <c r="D4442" s="188"/>
    </row>
    <row r="4443" ht="15">
      <c r="D4443" s="188"/>
    </row>
    <row r="4444" ht="15">
      <c r="D4444" s="188"/>
    </row>
    <row r="4445" ht="15">
      <c r="D4445" s="188"/>
    </row>
    <row r="4446" ht="15">
      <c r="D4446" s="188"/>
    </row>
    <row r="4447" ht="15">
      <c r="D4447" s="188"/>
    </row>
    <row r="4448" ht="15">
      <c r="D4448" s="188"/>
    </row>
    <row r="4449" ht="15">
      <c r="D4449" s="188"/>
    </row>
    <row r="4450" ht="15">
      <c r="D4450" s="188"/>
    </row>
    <row r="4451" ht="15">
      <c r="D4451" s="188"/>
    </row>
    <row r="4452" ht="15">
      <c r="D4452" s="188"/>
    </row>
    <row r="4453" ht="15">
      <c r="D4453" s="188"/>
    </row>
    <row r="4454" ht="15">
      <c r="D4454" s="188"/>
    </row>
    <row r="4455" ht="15">
      <c r="D4455" s="188"/>
    </row>
    <row r="4456" ht="15">
      <c r="D4456" s="188"/>
    </row>
    <row r="4457" ht="15">
      <c r="D4457" s="188"/>
    </row>
    <row r="4458" ht="15">
      <c r="D4458" s="188"/>
    </row>
    <row r="4459" ht="15">
      <c r="D4459" s="188"/>
    </row>
    <row r="4460" ht="15">
      <c r="D4460" s="188"/>
    </row>
    <row r="4461" ht="15">
      <c r="D4461" s="188"/>
    </row>
    <row r="4462" ht="15">
      <c r="D4462" s="188"/>
    </row>
    <row r="4463" ht="15">
      <c r="D4463" s="188"/>
    </row>
    <row r="4464" ht="15">
      <c r="D4464" s="188"/>
    </row>
    <row r="4465" ht="15">
      <c r="D4465" s="188"/>
    </row>
    <row r="4466" ht="15">
      <c r="D4466" s="188"/>
    </row>
    <row r="4467" ht="15">
      <c r="D4467" s="188"/>
    </row>
    <row r="4468" ht="15">
      <c r="D4468" s="188"/>
    </row>
    <row r="4469" ht="15">
      <c r="D4469" s="188"/>
    </row>
    <row r="4470" ht="15">
      <c r="D4470" s="188"/>
    </row>
    <row r="4471" ht="15">
      <c r="D4471" s="188"/>
    </row>
    <row r="4472" ht="15">
      <c r="D4472" s="188"/>
    </row>
    <row r="4473" ht="15">
      <c r="D4473" s="188"/>
    </row>
    <row r="4474" ht="15">
      <c r="D4474" s="188"/>
    </row>
    <row r="4475" ht="15">
      <c r="D4475" s="188"/>
    </row>
    <row r="4476" ht="15">
      <c r="D4476" s="188"/>
    </row>
    <row r="4477" ht="15">
      <c r="D4477" s="188"/>
    </row>
    <row r="4478" ht="15">
      <c r="D4478" s="188"/>
    </row>
    <row r="4479" ht="15">
      <c r="D4479" s="188"/>
    </row>
    <row r="4480" ht="15">
      <c r="D4480" s="188"/>
    </row>
    <row r="4481" ht="15">
      <c r="D4481" s="188"/>
    </row>
    <row r="4482" ht="15">
      <c r="D4482" s="188"/>
    </row>
    <row r="4483" ht="15">
      <c r="D4483" s="188"/>
    </row>
    <row r="4484" ht="15">
      <c r="D4484" s="188"/>
    </row>
    <row r="4485" ht="15">
      <c r="D4485" s="188"/>
    </row>
    <row r="4486" ht="15">
      <c r="D4486" s="188"/>
    </row>
    <row r="4487" ht="15">
      <c r="D4487" s="188"/>
    </row>
    <row r="4488" ht="15">
      <c r="D4488" s="188"/>
    </row>
    <row r="4489" ht="15">
      <c r="D4489" s="188"/>
    </row>
    <row r="4490" ht="15">
      <c r="D4490" s="188"/>
    </row>
    <row r="4491" ht="15">
      <c r="D4491" s="188"/>
    </row>
    <row r="4492" ht="15">
      <c r="D4492" s="188"/>
    </row>
    <row r="4493" ht="15">
      <c r="D4493" s="188"/>
    </row>
    <row r="4494" ht="15">
      <c r="D4494" s="188"/>
    </row>
    <row r="4495" ht="15">
      <c r="D4495" s="188"/>
    </row>
    <row r="4496" ht="15">
      <c r="D4496" s="188"/>
    </row>
    <row r="4497" ht="15">
      <c r="D4497" s="188"/>
    </row>
    <row r="4498" ht="15">
      <c r="D4498" s="188"/>
    </row>
    <row r="4499" ht="15">
      <c r="D4499" s="188"/>
    </row>
    <row r="4500" ht="15">
      <c r="D4500" s="188"/>
    </row>
    <row r="4501" ht="15">
      <c r="D4501" s="188"/>
    </row>
    <row r="4502" ht="15">
      <c r="D4502" s="188"/>
    </row>
    <row r="4503" ht="15">
      <c r="D4503" s="188"/>
    </row>
    <row r="4504" ht="15">
      <c r="D4504" s="188"/>
    </row>
    <row r="4505" ht="15">
      <c r="D4505" s="188"/>
    </row>
    <row r="4506" ht="15">
      <c r="D4506" s="188"/>
    </row>
    <row r="4507" ht="15">
      <c r="D4507" s="188"/>
    </row>
    <row r="4508" ht="15">
      <c r="D4508" s="188"/>
    </row>
    <row r="4509" ht="15">
      <c r="D4509" s="188"/>
    </row>
    <row r="4510" ht="15">
      <c r="D4510" s="188"/>
    </row>
    <row r="4511" ht="15">
      <c r="D4511" s="188"/>
    </row>
    <row r="4512" ht="15">
      <c r="D4512" s="188"/>
    </row>
    <row r="4513" ht="15">
      <c r="D4513" s="188"/>
    </row>
    <row r="4514" ht="15">
      <c r="D4514" s="188"/>
    </row>
    <row r="4515" ht="15">
      <c r="D4515" s="188"/>
    </row>
    <row r="4516" ht="15">
      <c r="D4516" s="188"/>
    </row>
    <row r="4517" ht="15">
      <c r="D4517" s="188"/>
    </row>
    <row r="4518" ht="15">
      <c r="D4518" s="188"/>
    </row>
    <row r="4519" ht="15">
      <c r="D4519" s="188"/>
    </row>
    <row r="4520" ht="15">
      <c r="D4520" s="188"/>
    </row>
    <row r="4521" ht="15">
      <c r="D4521" s="188"/>
    </row>
    <row r="4522" ht="15">
      <c r="D4522" s="188"/>
    </row>
    <row r="4523" ht="15">
      <c r="D4523" s="188"/>
    </row>
    <row r="4524" ht="15">
      <c r="D4524" s="188"/>
    </row>
    <row r="4525" ht="15">
      <c r="D4525" s="188"/>
    </row>
    <row r="4526" ht="15">
      <c r="D4526" s="188"/>
    </row>
    <row r="4527" ht="15">
      <c r="D4527" s="188"/>
    </row>
    <row r="4528" ht="15">
      <c r="D4528" s="188"/>
    </row>
    <row r="4529" ht="15">
      <c r="D4529" s="188"/>
    </row>
    <row r="4530" ht="15">
      <c r="D4530" s="188"/>
    </row>
    <row r="4531" ht="15">
      <c r="D4531" s="188"/>
    </row>
    <row r="4532" ht="15">
      <c r="D4532" s="188"/>
    </row>
    <row r="4533" ht="15">
      <c r="D4533" s="188"/>
    </row>
    <row r="4534" ht="15">
      <c r="D4534" s="188"/>
    </row>
    <row r="4535" ht="15">
      <c r="D4535" s="188"/>
    </row>
    <row r="4536" ht="15">
      <c r="D4536" s="188"/>
    </row>
    <row r="4537" ht="15">
      <c r="D4537" s="188"/>
    </row>
    <row r="4538" ht="15">
      <c r="D4538" s="188"/>
    </row>
    <row r="4539" ht="15">
      <c r="D4539" s="188"/>
    </row>
    <row r="4540" ht="15">
      <c r="D4540" s="188"/>
    </row>
    <row r="4541" ht="15">
      <c r="D4541" s="188"/>
    </row>
    <row r="4542" ht="15">
      <c r="D4542" s="188"/>
    </row>
    <row r="4543" ht="15">
      <c r="D4543" s="188"/>
    </row>
    <row r="4544" ht="15">
      <c r="D4544" s="188"/>
    </row>
    <row r="4545" ht="15">
      <c r="D4545" s="188"/>
    </row>
    <row r="4546" ht="15">
      <c r="D4546" s="188"/>
    </row>
    <row r="4547" ht="15">
      <c r="D4547" s="188"/>
    </row>
    <row r="4548" ht="15">
      <c r="D4548" s="188"/>
    </row>
    <row r="4549" ht="15">
      <c r="D4549" s="188"/>
    </row>
    <row r="4550" ht="15">
      <c r="D4550" s="188"/>
    </row>
    <row r="4551" ht="15">
      <c r="D4551" s="188"/>
    </row>
    <row r="4552" ht="15">
      <c r="D4552" s="188"/>
    </row>
    <row r="4553" ht="15">
      <c r="D4553" s="188"/>
    </row>
    <row r="4554" ht="15">
      <c r="D4554" s="188"/>
    </row>
    <row r="4555" ht="15">
      <c r="D4555" s="188"/>
    </row>
    <row r="4556" ht="15">
      <c r="D4556" s="188"/>
    </row>
    <row r="4557" ht="15">
      <c r="D4557" s="188"/>
    </row>
    <row r="4558" ht="15">
      <c r="D4558" s="188"/>
    </row>
    <row r="4559" ht="15">
      <c r="D4559" s="188"/>
    </row>
    <row r="4560" ht="15">
      <c r="D4560" s="188"/>
    </row>
    <row r="4561" ht="15">
      <c r="D4561" s="188"/>
    </row>
    <row r="4562" ht="15">
      <c r="D4562" s="188"/>
    </row>
    <row r="4563" ht="15">
      <c r="D4563" s="188"/>
    </row>
    <row r="4564" ht="15">
      <c r="D4564" s="188"/>
    </row>
    <row r="4565" ht="15">
      <c r="D4565" s="188"/>
    </row>
    <row r="4566" ht="15">
      <c r="D4566" s="188"/>
    </row>
    <row r="4567" ht="15">
      <c r="D4567" s="188"/>
    </row>
    <row r="4568" ht="15">
      <c r="D4568" s="188"/>
    </row>
    <row r="4569" ht="15">
      <c r="D4569" s="188"/>
    </row>
    <row r="4570" ht="15">
      <c r="D4570" s="188"/>
    </row>
    <row r="4571" ht="15">
      <c r="D4571" s="188"/>
    </row>
    <row r="4572" ht="15">
      <c r="D4572" s="188"/>
    </row>
    <row r="4573" ht="15">
      <c r="D4573" s="188"/>
    </row>
    <row r="4574" ht="15">
      <c r="D4574" s="188"/>
    </row>
    <row r="4575" ht="15">
      <c r="D4575" s="188"/>
    </row>
    <row r="4576" ht="15">
      <c r="D4576" s="188"/>
    </row>
    <row r="4577" ht="15">
      <c r="D4577" s="188"/>
    </row>
    <row r="4578" ht="15">
      <c r="D4578" s="188"/>
    </row>
    <row r="4579" ht="15">
      <c r="D4579" s="188"/>
    </row>
    <row r="4580" ht="15">
      <c r="D4580" s="188"/>
    </row>
    <row r="4581" ht="15">
      <c r="D4581" s="188"/>
    </row>
    <row r="4582" ht="15">
      <c r="D4582" s="188"/>
    </row>
    <row r="4583" ht="15">
      <c r="D4583" s="188"/>
    </row>
    <row r="4584" ht="15">
      <c r="D4584" s="188"/>
    </row>
    <row r="4585" ht="15">
      <c r="D4585" s="188"/>
    </row>
    <row r="4586" ht="15">
      <c r="D4586" s="188"/>
    </row>
    <row r="4587" ht="15">
      <c r="D4587" s="188"/>
    </row>
    <row r="4588" ht="15">
      <c r="D4588" s="188"/>
    </row>
    <row r="4589" ht="15">
      <c r="D4589" s="188"/>
    </row>
    <row r="4590" ht="15">
      <c r="D4590" s="188"/>
    </row>
    <row r="4591" ht="15">
      <c r="D4591" s="188"/>
    </row>
    <row r="4592" ht="15">
      <c r="D4592" s="188"/>
    </row>
    <row r="4593" ht="15">
      <c r="D4593" s="188"/>
    </row>
    <row r="4594" ht="15">
      <c r="D4594" s="188"/>
    </row>
    <row r="4595" ht="15">
      <c r="D4595" s="188"/>
    </row>
    <row r="4596" ht="15">
      <c r="D4596" s="188"/>
    </row>
    <row r="4597" ht="15">
      <c r="D4597" s="188"/>
    </row>
    <row r="4598" ht="15">
      <c r="D4598" s="188"/>
    </row>
    <row r="4599" ht="15">
      <c r="D4599" s="188"/>
    </row>
    <row r="4600" ht="15">
      <c r="D4600" s="188"/>
    </row>
    <row r="4601" ht="15">
      <c r="D4601" s="188"/>
    </row>
    <row r="4602" ht="15">
      <c r="D4602" s="188"/>
    </row>
    <row r="4603" ht="15">
      <c r="D4603" s="188"/>
    </row>
    <row r="4604" ht="15">
      <c r="D4604" s="188"/>
    </row>
    <row r="4605" ht="15">
      <c r="D4605" s="188"/>
    </row>
    <row r="4606" ht="15">
      <c r="D4606" s="188"/>
    </row>
    <row r="4607" ht="15">
      <c r="D4607" s="188"/>
    </row>
    <row r="4608" ht="15">
      <c r="D4608" s="188"/>
    </row>
    <row r="4609" ht="15">
      <c r="D4609" s="188"/>
    </row>
    <row r="4610" ht="15">
      <c r="D4610" s="188"/>
    </row>
    <row r="4611" ht="15">
      <c r="D4611" s="188"/>
    </row>
    <row r="4612" ht="15">
      <c r="D4612" s="188"/>
    </row>
    <row r="4613" ht="15">
      <c r="D4613" s="188"/>
    </row>
    <row r="4614" ht="15">
      <c r="D4614" s="188"/>
    </row>
    <row r="4615" ht="15">
      <c r="D4615" s="188"/>
    </row>
    <row r="4616" ht="15">
      <c r="D4616" s="188"/>
    </row>
    <row r="4617" ht="15">
      <c r="D4617" s="188"/>
    </row>
    <row r="4618" ht="15">
      <c r="D4618" s="188"/>
    </row>
    <row r="4619" ht="15">
      <c r="D4619" s="188"/>
    </row>
    <row r="4620" ht="15">
      <c r="D4620" s="188"/>
    </row>
    <row r="4621" ht="15">
      <c r="D4621" s="188"/>
    </row>
    <row r="4622" ht="15">
      <c r="D4622" s="188"/>
    </row>
    <row r="4623" ht="15">
      <c r="D4623" s="188"/>
    </row>
    <row r="4624" ht="15">
      <c r="D4624" s="188"/>
    </row>
    <row r="4625" ht="15">
      <c r="D4625" s="188"/>
    </row>
    <row r="4626" ht="15">
      <c r="D4626" s="188"/>
    </row>
    <row r="4627" ht="15">
      <c r="D4627" s="188"/>
    </row>
    <row r="4628" ht="15">
      <c r="D4628" s="188"/>
    </row>
    <row r="4629" ht="15">
      <c r="D4629" s="188"/>
    </row>
    <row r="4630" ht="15">
      <c r="D4630" s="188"/>
    </row>
    <row r="4631" ht="15">
      <c r="D4631" s="188"/>
    </row>
    <row r="4632" ht="15">
      <c r="D4632" s="188"/>
    </row>
    <row r="4633" ht="15">
      <c r="D4633" s="188"/>
    </row>
    <row r="4634" ht="15">
      <c r="D4634" s="188"/>
    </row>
    <row r="4635" ht="15">
      <c r="D4635" s="188"/>
    </row>
    <row r="4636" ht="15">
      <c r="D4636" s="188"/>
    </row>
    <row r="4637" ht="15">
      <c r="D4637" s="188"/>
    </row>
    <row r="4638" ht="15">
      <c r="D4638" s="188"/>
    </row>
    <row r="4639" ht="15">
      <c r="D4639" s="188"/>
    </row>
    <row r="4640" ht="15">
      <c r="D4640" s="188"/>
    </row>
    <row r="4641" ht="15">
      <c r="D4641" s="188"/>
    </row>
    <row r="4642" ht="15">
      <c r="D4642" s="188"/>
    </row>
    <row r="4643" ht="15">
      <c r="D4643" s="188"/>
    </row>
    <row r="4644" ht="15">
      <c r="D4644" s="188"/>
    </row>
    <row r="4645" ht="15">
      <c r="D4645" s="188"/>
    </row>
    <row r="4646" ht="15">
      <c r="D4646" s="188"/>
    </row>
    <row r="4647" ht="15">
      <c r="D4647" s="188"/>
    </row>
    <row r="4648" ht="15">
      <c r="D4648" s="188"/>
    </row>
    <row r="4649" ht="15">
      <c r="D4649" s="188"/>
    </row>
    <row r="4650" ht="15">
      <c r="D4650" s="188"/>
    </row>
    <row r="4651" ht="15">
      <c r="D4651" s="188"/>
    </row>
    <row r="4652" ht="15">
      <c r="D4652" s="188"/>
    </row>
    <row r="4653" ht="15">
      <c r="D4653" s="188"/>
    </row>
    <row r="4654" ht="15">
      <c r="D4654" s="188"/>
    </row>
    <row r="4655" ht="15">
      <c r="D4655" s="188"/>
    </row>
    <row r="4656" ht="15">
      <c r="D4656" s="188"/>
    </row>
    <row r="4657" ht="15">
      <c r="D4657" s="188"/>
    </row>
    <row r="4658" ht="15">
      <c r="D4658" s="188"/>
    </row>
    <row r="4659" ht="15">
      <c r="D4659" s="188"/>
    </row>
    <row r="4660" ht="15">
      <c r="D4660" s="188"/>
    </row>
    <row r="4661" ht="15">
      <c r="D4661" s="188"/>
    </row>
    <row r="4662" ht="15">
      <c r="D4662" s="188"/>
    </row>
    <row r="4663" ht="15">
      <c r="D4663" s="188"/>
    </row>
    <row r="4664" ht="15">
      <c r="D4664" s="188"/>
    </row>
    <row r="4665" ht="15">
      <c r="D4665" s="188"/>
    </row>
    <row r="4666" ht="15">
      <c r="D4666" s="188"/>
    </row>
    <row r="4667" ht="15">
      <c r="D4667" s="188"/>
    </row>
    <row r="4668" ht="15">
      <c r="D4668" s="188"/>
    </row>
    <row r="4669" ht="15">
      <c r="D4669" s="188"/>
    </row>
    <row r="4670" ht="15">
      <c r="D4670" s="188"/>
    </row>
    <row r="4671" ht="15">
      <c r="D4671" s="188"/>
    </row>
    <row r="4672" ht="15">
      <c r="D4672" s="188"/>
    </row>
    <row r="4673" ht="15">
      <c r="D4673" s="188"/>
    </row>
    <row r="4674" ht="15">
      <c r="D4674" s="188"/>
    </row>
    <row r="4675" ht="15">
      <c r="D4675" s="188"/>
    </row>
    <row r="4676" ht="15">
      <c r="D4676" s="188"/>
    </row>
    <row r="4677" ht="15">
      <c r="D4677" s="188"/>
    </row>
    <row r="4678" ht="15">
      <c r="D4678" s="188"/>
    </row>
    <row r="4679" ht="15">
      <c r="D4679" s="188"/>
    </row>
    <row r="4680" ht="15">
      <c r="D4680" s="188"/>
    </row>
    <row r="4681" ht="15">
      <c r="D4681" s="188"/>
    </row>
    <row r="4682" ht="15">
      <c r="D4682" s="188"/>
    </row>
    <row r="4683" ht="15">
      <c r="D4683" s="188"/>
    </row>
    <row r="4684" ht="15">
      <c r="D4684" s="188"/>
    </row>
    <row r="4685" ht="15">
      <c r="D4685" s="188"/>
    </row>
    <row r="4686" ht="15">
      <c r="D4686" s="188"/>
    </row>
    <row r="4687" ht="15">
      <c r="D4687" s="188"/>
    </row>
    <row r="4688" ht="15">
      <c r="D4688" s="188"/>
    </row>
    <row r="4689" ht="15">
      <c r="D4689" s="188"/>
    </row>
    <row r="4690" ht="15">
      <c r="D4690" s="188"/>
    </row>
    <row r="4691" ht="15">
      <c r="D4691" s="188"/>
    </row>
    <row r="4692" ht="15">
      <c r="D4692" s="188"/>
    </row>
    <row r="4693" ht="15">
      <c r="D4693" s="188"/>
    </row>
    <row r="4694" ht="15">
      <c r="D4694" s="188"/>
    </row>
    <row r="4695" ht="15">
      <c r="D4695" s="188"/>
    </row>
    <row r="4696" ht="15">
      <c r="D4696" s="188"/>
    </row>
    <row r="4697" ht="15">
      <c r="D4697" s="188"/>
    </row>
    <row r="4698" ht="15">
      <c r="D4698" s="188"/>
    </row>
    <row r="4699" ht="15">
      <c r="D4699" s="188"/>
    </row>
    <row r="4700" ht="15">
      <c r="D4700" s="188"/>
    </row>
    <row r="4701" ht="15">
      <c r="D4701" s="188"/>
    </row>
    <row r="4702" ht="15">
      <c r="D4702" s="188"/>
    </row>
    <row r="4703" ht="15">
      <c r="D4703" s="188"/>
    </row>
    <row r="4704" ht="15">
      <c r="D4704" s="188"/>
    </row>
    <row r="4705" ht="15">
      <c r="D4705" s="188"/>
    </row>
    <row r="4706" ht="15">
      <c r="D4706" s="188"/>
    </row>
    <row r="4707" ht="15">
      <c r="D4707" s="188"/>
    </row>
    <row r="4708" ht="15">
      <c r="D4708" s="188"/>
    </row>
    <row r="4709" ht="15">
      <c r="D4709" s="188"/>
    </row>
    <row r="4710" ht="15">
      <c r="D4710" s="188"/>
    </row>
    <row r="4711" ht="15">
      <c r="D4711" s="188"/>
    </row>
    <row r="4712" ht="15">
      <c r="D4712" s="188"/>
    </row>
    <row r="4713" ht="15">
      <c r="D4713" s="188"/>
    </row>
    <row r="4714" ht="15">
      <c r="D4714" s="188"/>
    </row>
    <row r="4715" ht="15">
      <c r="D4715" s="188"/>
    </row>
    <row r="4716" ht="15">
      <c r="D4716" s="188"/>
    </row>
    <row r="4717" ht="15">
      <c r="D4717" s="188"/>
    </row>
    <row r="4718" ht="15">
      <c r="D4718" s="188"/>
    </row>
    <row r="4719" ht="15">
      <c r="D4719" s="188"/>
    </row>
    <row r="4720" ht="15">
      <c r="D4720" s="188"/>
    </row>
    <row r="4721" ht="15">
      <c r="D4721" s="188"/>
    </row>
    <row r="4722" ht="15">
      <c r="D4722" s="188"/>
    </row>
    <row r="4723" ht="15">
      <c r="D4723" s="188"/>
    </row>
    <row r="4724" ht="15">
      <c r="D4724" s="188"/>
    </row>
    <row r="4725" ht="15">
      <c r="D4725" s="188"/>
    </row>
    <row r="4726" ht="15">
      <c r="D4726" s="188"/>
    </row>
    <row r="4727" ht="15">
      <c r="D4727" s="188"/>
    </row>
    <row r="4728" ht="15">
      <c r="D4728" s="188"/>
    </row>
    <row r="4729" ht="15">
      <c r="D4729" s="188"/>
    </row>
    <row r="4730" ht="15">
      <c r="D4730" s="188"/>
    </row>
    <row r="4731" ht="15">
      <c r="D4731" s="188"/>
    </row>
    <row r="4732" ht="15">
      <c r="D4732" s="188"/>
    </row>
    <row r="4733" ht="15">
      <c r="D4733" s="188"/>
    </row>
    <row r="4734" ht="15">
      <c r="D4734" s="188"/>
    </row>
    <row r="4735" ht="15">
      <c r="D4735" s="188"/>
    </row>
    <row r="4736" ht="15">
      <c r="D4736" s="188"/>
    </row>
    <row r="4737" ht="15">
      <c r="D4737" s="188"/>
    </row>
    <row r="4738" ht="15">
      <c r="D4738" s="188"/>
    </row>
    <row r="4739" ht="15">
      <c r="D4739" s="188"/>
    </row>
    <row r="4740" ht="15">
      <c r="D4740" s="188"/>
    </row>
    <row r="4741" ht="15">
      <c r="D4741" s="188"/>
    </row>
    <row r="4742" ht="15">
      <c r="D4742" s="188"/>
    </row>
    <row r="4743" ht="15">
      <c r="D4743" s="188"/>
    </row>
    <row r="4744" ht="15">
      <c r="D4744" s="188"/>
    </row>
    <row r="4745" ht="15">
      <c r="D4745" s="188"/>
    </row>
    <row r="4746" ht="15">
      <c r="D4746" s="188"/>
    </row>
    <row r="4747" ht="15">
      <c r="D4747" s="188"/>
    </row>
    <row r="4748" ht="15">
      <c r="D4748" s="188"/>
    </row>
    <row r="4749" ht="15">
      <c r="D4749" s="188"/>
    </row>
    <row r="4750" ht="15">
      <c r="D4750" s="188"/>
    </row>
    <row r="4751" ht="15">
      <c r="D4751" s="188"/>
    </row>
    <row r="4752" ht="15">
      <c r="D4752" s="188"/>
    </row>
    <row r="4753" ht="15">
      <c r="D4753" s="188"/>
    </row>
    <row r="4754" ht="15">
      <c r="D4754" s="188"/>
    </row>
    <row r="4755" ht="15">
      <c r="D4755" s="188"/>
    </row>
    <row r="4756" ht="15">
      <c r="D4756" s="188"/>
    </row>
    <row r="4757" ht="15">
      <c r="D4757" s="188"/>
    </row>
    <row r="4758" ht="15">
      <c r="D4758" s="188"/>
    </row>
    <row r="4759" ht="15">
      <c r="D4759" s="188"/>
    </row>
    <row r="4760" ht="15">
      <c r="D4760" s="188"/>
    </row>
    <row r="4761" ht="15">
      <c r="D4761" s="188"/>
    </row>
    <row r="4762" ht="15">
      <c r="D4762" s="188"/>
    </row>
    <row r="4763" ht="15">
      <c r="D4763" s="188"/>
    </row>
    <row r="4764" ht="15">
      <c r="D4764" s="188"/>
    </row>
    <row r="4765" ht="15">
      <c r="D4765" s="188"/>
    </row>
    <row r="4766" ht="15">
      <c r="D4766" s="188"/>
    </row>
    <row r="4767" ht="15">
      <c r="D4767" s="188"/>
    </row>
    <row r="4768" ht="15">
      <c r="D4768" s="188"/>
    </row>
    <row r="4769" ht="15">
      <c r="D4769" s="188"/>
    </row>
    <row r="4770" ht="15">
      <c r="D4770" s="188"/>
    </row>
    <row r="4771" ht="15">
      <c r="D4771" s="188"/>
    </row>
    <row r="4772" ht="15">
      <c r="D4772" s="188"/>
    </row>
    <row r="4773" ht="15">
      <c r="D4773" s="188"/>
    </row>
    <row r="4774" ht="15">
      <c r="D4774" s="188"/>
    </row>
    <row r="4775" ht="15">
      <c r="D4775" s="188"/>
    </row>
    <row r="4776" ht="15">
      <c r="D4776" s="188"/>
    </row>
    <row r="4777" ht="15">
      <c r="D4777" s="188"/>
    </row>
    <row r="4778" ht="15">
      <c r="D4778" s="188"/>
    </row>
    <row r="4779" ht="15">
      <c r="D4779" s="188"/>
    </row>
    <row r="4780" ht="15">
      <c r="D4780" s="188"/>
    </row>
    <row r="4781" ht="15">
      <c r="D4781" s="188"/>
    </row>
    <row r="4782" ht="15">
      <c r="D4782" s="188"/>
    </row>
    <row r="4783" ht="15">
      <c r="D4783" s="188"/>
    </row>
    <row r="4784" ht="15">
      <c r="D4784" s="188"/>
    </row>
    <row r="4785" ht="15">
      <c r="D4785" s="188"/>
    </row>
    <row r="4786" ht="15">
      <c r="D4786" s="188"/>
    </row>
    <row r="4787" ht="15">
      <c r="D4787" s="188"/>
    </row>
    <row r="4788" ht="15">
      <c r="D4788" s="188"/>
    </row>
    <row r="4789" ht="15">
      <c r="D4789" s="188"/>
    </row>
    <row r="4790" ht="15">
      <c r="D4790" s="188"/>
    </row>
    <row r="4791" ht="15">
      <c r="D4791" s="188"/>
    </row>
    <row r="4792" ht="15">
      <c r="D4792" s="188"/>
    </row>
    <row r="4793" ht="15">
      <c r="D4793" s="188"/>
    </row>
    <row r="4794" ht="15">
      <c r="D4794" s="188"/>
    </row>
    <row r="4795" ht="15">
      <c r="D4795" s="188"/>
    </row>
    <row r="4796" ht="15">
      <c r="D4796" s="188"/>
    </row>
    <row r="4797" ht="15">
      <c r="D4797" s="188"/>
    </row>
    <row r="4798" ht="15">
      <c r="D4798" s="188"/>
    </row>
    <row r="4799" ht="15">
      <c r="D4799" s="188"/>
    </row>
    <row r="4800" ht="15">
      <c r="D4800" s="188"/>
    </row>
    <row r="4801" ht="15">
      <c r="D4801" s="188"/>
    </row>
    <row r="4802" ht="15">
      <c r="D4802" s="188"/>
    </row>
    <row r="4803" ht="15">
      <c r="D4803" s="188"/>
    </row>
    <row r="4804" ht="15">
      <c r="D4804" s="188"/>
    </row>
    <row r="4805" ht="15">
      <c r="D4805" s="188"/>
    </row>
    <row r="4806" ht="15">
      <c r="D4806" s="188"/>
    </row>
    <row r="4807" ht="15">
      <c r="D4807" s="188"/>
    </row>
    <row r="4808" ht="15">
      <c r="D4808" s="188"/>
    </row>
    <row r="4809" ht="15">
      <c r="D4809" s="188"/>
    </row>
    <row r="4810" ht="15">
      <c r="D4810" s="188"/>
    </row>
    <row r="4811" ht="15">
      <c r="D4811" s="188"/>
    </row>
    <row r="4812" ht="15">
      <c r="D4812" s="188"/>
    </row>
    <row r="4813" ht="15">
      <c r="D4813" s="188"/>
    </row>
    <row r="4814" ht="15">
      <c r="D4814" s="188"/>
    </row>
    <row r="4815" ht="15">
      <c r="D4815" s="188"/>
    </row>
    <row r="4816" ht="15">
      <c r="D4816" s="188"/>
    </row>
    <row r="4817" ht="15">
      <c r="D4817" s="188"/>
    </row>
    <row r="4818" ht="15">
      <c r="D4818" s="188"/>
    </row>
    <row r="4819" ht="15">
      <c r="D4819" s="188"/>
    </row>
    <row r="4820" ht="15">
      <c r="D4820" s="188"/>
    </row>
    <row r="4821" ht="15">
      <c r="D4821" s="188"/>
    </row>
    <row r="4822" ht="15">
      <c r="D4822" s="188"/>
    </row>
    <row r="4823" ht="15">
      <c r="D4823" s="188"/>
    </row>
    <row r="4824" ht="15">
      <c r="D4824" s="188"/>
    </row>
    <row r="4825" ht="15">
      <c r="D4825" s="188"/>
    </row>
    <row r="4826" ht="15">
      <c r="D4826" s="188"/>
    </row>
    <row r="4827" ht="15">
      <c r="D4827" s="188"/>
    </row>
    <row r="4828" ht="15">
      <c r="D4828" s="188"/>
    </row>
    <row r="4829" ht="15">
      <c r="D4829" s="188"/>
    </row>
    <row r="4830" ht="15">
      <c r="D4830" s="188"/>
    </row>
    <row r="4831" ht="15">
      <c r="D4831" s="188"/>
    </row>
    <row r="4832" ht="15">
      <c r="D4832" s="188"/>
    </row>
    <row r="4833" ht="15">
      <c r="D4833" s="188"/>
    </row>
    <row r="4834" ht="15">
      <c r="D4834" s="188"/>
    </row>
    <row r="4835" ht="15">
      <c r="D4835" s="188"/>
    </row>
    <row r="4836" ht="15">
      <c r="D4836" s="188"/>
    </row>
    <row r="4837" ht="15">
      <c r="D4837" s="188"/>
    </row>
    <row r="4838" ht="15">
      <c r="D4838" s="188"/>
    </row>
    <row r="4839" ht="15">
      <c r="D4839" s="188"/>
    </row>
    <row r="4840" ht="15">
      <c r="D4840" s="188"/>
    </row>
    <row r="4841" ht="15">
      <c r="D4841" s="188"/>
    </row>
    <row r="4842" ht="15">
      <c r="D4842" s="188"/>
    </row>
    <row r="4843" ht="15">
      <c r="D4843" s="188"/>
    </row>
    <row r="4844" ht="15">
      <c r="D4844" s="188"/>
    </row>
    <row r="4845" ht="15">
      <c r="D4845" s="188"/>
    </row>
    <row r="4846" ht="15">
      <c r="D4846" s="188"/>
    </row>
    <row r="4847" ht="15">
      <c r="D4847" s="188"/>
    </row>
    <row r="4848" ht="15">
      <c r="D4848" s="188"/>
    </row>
    <row r="4849" ht="15">
      <c r="D4849" s="188"/>
    </row>
    <row r="4850" ht="15">
      <c r="D4850" s="188"/>
    </row>
    <row r="4851" ht="15">
      <c r="D4851" s="188"/>
    </row>
    <row r="4852" ht="15">
      <c r="D4852" s="188"/>
    </row>
    <row r="4853" ht="15">
      <c r="D4853" s="188"/>
    </row>
    <row r="4854" ht="15">
      <c r="D4854" s="188"/>
    </row>
    <row r="4855" ht="15">
      <c r="D4855" s="188"/>
    </row>
    <row r="4856" ht="15">
      <c r="D4856" s="188"/>
    </row>
    <row r="4857" ht="15">
      <c r="D4857" s="188"/>
    </row>
    <row r="4858" ht="15">
      <c r="D4858" s="188"/>
    </row>
    <row r="4859" ht="15">
      <c r="D4859" s="188"/>
    </row>
    <row r="4860" ht="15">
      <c r="D4860" s="188"/>
    </row>
    <row r="4861" ht="15">
      <c r="D4861" s="188"/>
    </row>
    <row r="4862" ht="15">
      <c r="D4862" s="188"/>
    </row>
    <row r="4863" ht="15">
      <c r="D4863" s="188"/>
    </row>
    <row r="4864" ht="15">
      <c r="D4864" s="188"/>
    </row>
    <row r="4865" ht="15">
      <c r="D4865" s="188"/>
    </row>
    <row r="4866" ht="15">
      <c r="D4866" s="188"/>
    </row>
    <row r="4867" ht="15">
      <c r="D4867" s="188"/>
    </row>
    <row r="4868" ht="15">
      <c r="D4868" s="188"/>
    </row>
    <row r="4869" ht="15">
      <c r="D4869" s="188"/>
    </row>
    <row r="4870" ht="15">
      <c r="D4870" s="188"/>
    </row>
    <row r="4871" ht="15">
      <c r="D4871" s="188"/>
    </row>
    <row r="4872" ht="15">
      <c r="D4872" s="188"/>
    </row>
    <row r="4873" ht="15">
      <c r="D4873" s="188"/>
    </row>
    <row r="4874" ht="15">
      <c r="D4874" s="188"/>
    </row>
    <row r="4875" ht="15">
      <c r="D4875" s="188"/>
    </row>
    <row r="4876" ht="15">
      <c r="D4876" s="188"/>
    </row>
    <row r="4877" ht="15">
      <c r="D4877" s="188"/>
    </row>
    <row r="4878" ht="15">
      <c r="D4878" s="188"/>
    </row>
    <row r="4879" ht="15">
      <c r="D4879" s="188"/>
    </row>
    <row r="4880" ht="15">
      <c r="D4880" s="188"/>
    </row>
    <row r="4881" ht="15">
      <c r="D4881" s="188"/>
    </row>
    <row r="4882" ht="15">
      <c r="D4882" s="188"/>
    </row>
    <row r="4883" ht="15">
      <c r="D4883" s="188"/>
    </row>
    <row r="4884" ht="15">
      <c r="D4884" s="188"/>
    </row>
    <row r="4885" ht="15">
      <c r="D4885" s="188"/>
    </row>
    <row r="4886" ht="15">
      <c r="D4886" s="188"/>
    </row>
    <row r="4887" ht="15">
      <c r="D4887" s="188"/>
    </row>
    <row r="4888" ht="15">
      <c r="D4888" s="188"/>
    </row>
    <row r="4889" ht="15">
      <c r="D4889" s="188"/>
    </row>
    <row r="4890" ht="15">
      <c r="D4890" s="188"/>
    </row>
    <row r="4891" ht="15">
      <c r="D4891" s="188"/>
    </row>
    <row r="4892" ht="15">
      <c r="D4892" s="188"/>
    </row>
    <row r="4893" ht="15">
      <c r="D4893" s="188"/>
    </row>
    <row r="4894" ht="15">
      <c r="D4894" s="188"/>
    </row>
    <row r="4895" ht="15">
      <c r="D4895" s="188"/>
    </row>
    <row r="4896" ht="15">
      <c r="D4896" s="188"/>
    </row>
    <row r="4897" ht="15">
      <c r="D4897" s="188"/>
    </row>
    <row r="4898" ht="15">
      <c r="D4898" s="188"/>
    </row>
    <row r="4899" ht="15">
      <c r="D4899" s="188"/>
    </row>
    <row r="4900" ht="15">
      <c r="D4900" s="188"/>
    </row>
    <row r="4901" ht="15">
      <c r="D4901" s="188"/>
    </row>
    <row r="4902" ht="15">
      <c r="D4902" s="188"/>
    </row>
    <row r="4903" ht="15">
      <c r="D4903" s="188"/>
    </row>
    <row r="4904" ht="15">
      <c r="D4904" s="188"/>
    </row>
    <row r="4905" ht="15">
      <c r="D4905" s="188"/>
    </row>
    <row r="4906" ht="15">
      <c r="D4906" s="188"/>
    </row>
    <row r="4907" ht="15">
      <c r="D4907" s="188"/>
    </row>
    <row r="4908" ht="15">
      <c r="D4908" s="188"/>
    </row>
    <row r="4909" ht="15">
      <c r="D4909" s="188"/>
    </row>
    <row r="4910" ht="15">
      <c r="D4910" s="188"/>
    </row>
    <row r="4911" ht="15">
      <c r="D4911" s="188"/>
    </row>
    <row r="4912" ht="15">
      <c r="D4912" s="188"/>
    </row>
    <row r="4913" ht="15">
      <c r="D4913" s="188"/>
    </row>
    <row r="4914" ht="15">
      <c r="D4914" s="188"/>
    </row>
    <row r="4915" ht="15">
      <c r="D4915" s="188"/>
    </row>
    <row r="4916" ht="15">
      <c r="D4916" s="188"/>
    </row>
    <row r="4917" ht="15">
      <c r="D4917" s="188"/>
    </row>
    <row r="4918" ht="15">
      <c r="D4918" s="188"/>
    </row>
    <row r="4919" ht="15">
      <c r="D4919" s="188"/>
    </row>
    <row r="4920" ht="15">
      <c r="D4920" s="188"/>
    </row>
    <row r="4921" ht="15">
      <c r="D4921" s="188"/>
    </row>
    <row r="4922" ht="15">
      <c r="D4922" s="188"/>
    </row>
    <row r="4923" ht="15">
      <c r="D4923" s="188"/>
    </row>
    <row r="4924" ht="15">
      <c r="D4924" s="188"/>
    </row>
    <row r="4925" ht="15">
      <c r="D4925" s="188"/>
    </row>
    <row r="4926" ht="15">
      <c r="D4926" s="188"/>
    </row>
    <row r="4927" ht="15">
      <c r="D4927" s="188"/>
    </row>
    <row r="4928" ht="15">
      <c r="D4928" s="188"/>
    </row>
    <row r="4929" ht="15">
      <c r="D4929" s="188"/>
    </row>
    <row r="4930" ht="15">
      <c r="D4930" s="188"/>
    </row>
    <row r="4931" ht="15">
      <c r="D4931" s="188"/>
    </row>
    <row r="4932" ht="15">
      <c r="D4932" s="188"/>
    </row>
    <row r="4933" ht="15">
      <c r="D4933" s="188"/>
    </row>
    <row r="4934" ht="15">
      <c r="D4934" s="188"/>
    </row>
    <row r="4935" ht="15">
      <c r="D4935" s="188"/>
    </row>
    <row r="4936" ht="15">
      <c r="D4936" s="188"/>
    </row>
    <row r="4937" ht="15">
      <c r="D4937" s="188"/>
    </row>
    <row r="4938" ht="15">
      <c r="D4938" s="188"/>
    </row>
    <row r="4939" ht="15">
      <c r="D4939" s="188"/>
    </row>
    <row r="4940" ht="15">
      <c r="D4940" s="188"/>
    </row>
    <row r="4941" ht="15">
      <c r="D4941" s="188"/>
    </row>
    <row r="4942" ht="15">
      <c r="D4942" s="188"/>
    </row>
    <row r="4943" ht="15">
      <c r="D4943" s="188"/>
    </row>
    <row r="4944" ht="15">
      <c r="D4944" s="188"/>
    </row>
    <row r="4945" ht="15">
      <c r="D4945" s="188"/>
    </row>
    <row r="4946" ht="15">
      <c r="D4946" s="188"/>
    </row>
    <row r="4947" ht="15">
      <c r="D4947" s="188"/>
    </row>
    <row r="4948" ht="15">
      <c r="D4948" s="188"/>
    </row>
    <row r="4949" ht="15">
      <c r="D4949" s="188"/>
    </row>
    <row r="4950" ht="15">
      <c r="D4950" s="188"/>
    </row>
    <row r="4951" ht="15">
      <c r="D4951" s="188"/>
    </row>
    <row r="4952" ht="15">
      <c r="D4952" s="188"/>
    </row>
    <row r="4953" ht="15">
      <c r="D4953" s="188"/>
    </row>
    <row r="4954" ht="15">
      <c r="D4954" s="188"/>
    </row>
    <row r="4955" ht="15">
      <c r="D4955" s="188"/>
    </row>
    <row r="4956" ht="15">
      <c r="D4956" s="188"/>
    </row>
    <row r="4957" ht="15">
      <c r="D4957" s="188"/>
    </row>
    <row r="4958" ht="15">
      <c r="D4958" s="188"/>
    </row>
    <row r="4959" ht="15">
      <c r="D4959" s="188"/>
    </row>
    <row r="4960" ht="15">
      <c r="D4960" s="188"/>
    </row>
    <row r="4961" ht="15">
      <c r="D4961" s="188"/>
    </row>
    <row r="4962" ht="15">
      <c r="D4962" s="188"/>
    </row>
    <row r="4963" ht="15">
      <c r="D4963" s="188"/>
    </row>
    <row r="4964" ht="15">
      <c r="D4964" s="188"/>
    </row>
    <row r="4965" ht="15">
      <c r="D4965" s="188"/>
    </row>
    <row r="4966" ht="15">
      <c r="D4966" s="188"/>
    </row>
    <row r="4967" ht="15">
      <c r="D4967" s="188"/>
    </row>
    <row r="4968" ht="15">
      <c r="D4968" s="188"/>
    </row>
    <row r="4969" ht="15">
      <c r="D4969" s="188"/>
    </row>
    <row r="4970" ht="15">
      <c r="D4970" s="188"/>
    </row>
    <row r="4971" ht="15">
      <c r="D4971" s="188"/>
    </row>
    <row r="4972" ht="15">
      <c r="D4972" s="188"/>
    </row>
    <row r="4973" ht="15">
      <c r="D4973" s="188"/>
    </row>
    <row r="4974" ht="15">
      <c r="D4974" s="188"/>
    </row>
    <row r="4975" ht="15">
      <c r="D4975" s="188"/>
    </row>
    <row r="4976" ht="15">
      <c r="D4976" s="188"/>
    </row>
    <row r="4977" ht="15">
      <c r="D4977" s="188"/>
    </row>
    <row r="4978" ht="15">
      <c r="D4978" s="188"/>
    </row>
    <row r="4979" ht="15">
      <c r="D4979" s="188"/>
    </row>
    <row r="4980" ht="15">
      <c r="D4980" s="188"/>
    </row>
    <row r="4981" ht="15">
      <c r="D4981" s="188"/>
    </row>
    <row r="4982" ht="15">
      <c r="D4982" s="188"/>
    </row>
    <row r="4983" ht="15">
      <c r="D4983" s="188"/>
    </row>
    <row r="4984" ht="15">
      <c r="D4984" s="188"/>
    </row>
    <row r="4985" ht="15">
      <c r="D4985" s="188"/>
    </row>
    <row r="4986" ht="15">
      <c r="D4986" s="188"/>
    </row>
    <row r="4987" ht="15">
      <c r="D4987" s="188"/>
    </row>
    <row r="4988" ht="15">
      <c r="D4988" s="188"/>
    </row>
    <row r="4989" ht="15">
      <c r="D4989" s="188"/>
    </row>
    <row r="4990" ht="15">
      <c r="D4990" s="188"/>
    </row>
    <row r="4991" ht="15">
      <c r="D4991" s="188"/>
    </row>
    <row r="4992" ht="15">
      <c r="D4992" s="188"/>
    </row>
    <row r="4993" ht="15">
      <c r="D4993" s="188"/>
    </row>
    <row r="4994" ht="15">
      <c r="D4994" s="188"/>
    </row>
    <row r="4995" ht="15">
      <c r="D4995" s="188"/>
    </row>
    <row r="4996" ht="15">
      <c r="D4996" s="188"/>
    </row>
    <row r="4997" ht="15">
      <c r="D4997" s="188"/>
    </row>
    <row r="4998" ht="15">
      <c r="D4998" s="188"/>
    </row>
  </sheetData>
  <mergeCells count="4">
    <mergeCell ref="A1:G1"/>
    <mergeCell ref="C2:G2"/>
    <mergeCell ref="C3:G3"/>
    <mergeCell ref="C4:G4"/>
  </mergeCells>
  <printOptions/>
  <pageMargins left="0.590551181102362" right="0.393700787401575"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90"/>
  <sheetViews>
    <sheetView workbookViewId="0" topLeftCell="A90">
      <selection activeCell="C18" sqref="C18"/>
    </sheetView>
  </sheetViews>
  <sheetFormatPr defaultColWidth="9.140625" defaultRowHeight="15" outlineLevelRow="1"/>
  <cols>
    <col min="1" max="1" width="4.28125" style="174" customWidth="1"/>
    <col min="2" max="2" width="14.421875" style="187" customWidth="1"/>
    <col min="3" max="3" width="64.00390625" style="187" customWidth="1"/>
    <col min="4" max="4" width="4.57421875" style="174" customWidth="1"/>
    <col min="5" max="5" width="10.57421875" style="174" customWidth="1"/>
    <col min="6" max="6" width="9.8515625" style="174" customWidth="1"/>
    <col min="7" max="7" width="12.7109375" style="174" customWidth="1"/>
    <col min="8" max="13" width="9.140625" style="174" hidden="1" customWidth="1"/>
    <col min="14" max="15" width="9.140625" style="174" customWidth="1"/>
    <col min="16" max="21" width="9.140625" style="174" hidden="1" customWidth="1"/>
    <col min="22" max="28" width="9.140625" style="174" customWidth="1"/>
    <col min="29" max="39" width="9.140625" style="174" hidden="1" customWidth="1"/>
    <col min="40" max="16384" width="9.140625" style="174" customWidth="1"/>
  </cols>
  <sheetData>
    <row r="1" spans="1:31" ht="15.75" customHeight="1">
      <c r="A1" s="663" t="s">
        <v>846</v>
      </c>
      <c r="B1" s="663"/>
      <c r="C1" s="663"/>
      <c r="D1" s="663"/>
      <c r="E1" s="663"/>
      <c r="F1" s="663"/>
      <c r="G1" s="663"/>
      <c r="AE1" s="174" t="s">
        <v>847</v>
      </c>
    </row>
    <row r="2" spans="1:31" ht="24.95" customHeight="1">
      <c r="A2" s="179" t="s">
        <v>848</v>
      </c>
      <c r="B2" s="262" t="s">
        <v>1130</v>
      </c>
      <c r="C2" s="664" t="s">
        <v>832</v>
      </c>
      <c r="D2" s="665"/>
      <c r="E2" s="665"/>
      <c r="F2" s="665"/>
      <c r="G2" s="666"/>
      <c r="N2" s="262" t="s">
        <v>1129</v>
      </c>
      <c r="AE2" s="174" t="s">
        <v>849</v>
      </c>
    </row>
    <row r="3" spans="1:31" ht="24.95" customHeight="1" hidden="1">
      <c r="A3" s="179" t="s">
        <v>850</v>
      </c>
      <c r="B3" s="180"/>
      <c r="C3" s="665"/>
      <c r="D3" s="665"/>
      <c r="E3" s="665"/>
      <c r="F3" s="665"/>
      <c r="G3" s="666"/>
      <c r="AE3" s="174" t="s">
        <v>851</v>
      </c>
    </row>
    <row r="4" spans="1:31" ht="24.95" customHeight="1" hidden="1">
      <c r="A4" s="179" t="s">
        <v>852</v>
      </c>
      <c r="B4" s="180"/>
      <c r="C4" s="664"/>
      <c r="D4" s="665"/>
      <c r="E4" s="665"/>
      <c r="F4" s="665"/>
      <c r="G4" s="666"/>
      <c r="AE4" s="174" t="s">
        <v>853</v>
      </c>
    </row>
    <row r="5" spans="1:31" ht="15" hidden="1">
      <c r="A5" s="181" t="s">
        <v>854</v>
      </c>
      <c r="B5" s="182"/>
      <c r="C5" s="183"/>
      <c r="D5" s="184"/>
      <c r="E5" s="185"/>
      <c r="F5" s="185"/>
      <c r="G5" s="186"/>
      <c r="AE5" s="174" t="s">
        <v>855</v>
      </c>
    </row>
    <row r="6" ht="15">
      <c r="D6" s="188"/>
    </row>
    <row r="7" spans="1:21" ht="38.25">
      <c r="A7" s="189" t="s">
        <v>856</v>
      </c>
      <c r="B7" s="190" t="s">
        <v>857</v>
      </c>
      <c r="C7" s="190" t="s">
        <v>858</v>
      </c>
      <c r="D7" s="191" t="s">
        <v>88</v>
      </c>
      <c r="E7" s="189" t="s">
        <v>859</v>
      </c>
      <c r="F7" s="192" t="s">
        <v>860</v>
      </c>
      <c r="G7" s="189" t="s">
        <v>833</v>
      </c>
      <c r="H7" s="193" t="s">
        <v>861</v>
      </c>
      <c r="I7" s="193" t="s">
        <v>862</v>
      </c>
      <c r="J7" s="193" t="s">
        <v>863</v>
      </c>
      <c r="K7" s="193" t="s">
        <v>864</v>
      </c>
      <c r="L7" s="193" t="s">
        <v>32</v>
      </c>
      <c r="M7" s="193" t="s">
        <v>865</v>
      </c>
      <c r="N7" s="193" t="s">
        <v>866</v>
      </c>
      <c r="O7" s="193" t="s">
        <v>867</v>
      </c>
      <c r="P7" s="193" t="s">
        <v>868</v>
      </c>
      <c r="Q7" s="193" t="s">
        <v>869</v>
      </c>
      <c r="R7" s="193" t="s">
        <v>870</v>
      </c>
      <c r="S7" s="193" t="s">
        <v>871</v>
      </c>
      <c r="T7" s="193" t="s">
        <v>872</v>
      </c>
      <c r="U7" s="193" t="s">
        <v>873</v>
      </c>
    </row>
    <row r="8" spans="1:31" ht="15">
      <c r="A8" s="194" t="s">
        <v>874</v>
      </c>
      <c r="B8" s="195" t="s">
        <v>836</v>
      </c>
      <c r="C8" s="196" t="s">
        <v>837</v>
      </c>
      <c r="D8" s="197"/>
      <c r="E8" s="198"/>
      <c r="F8" s="199"/>
      <c r="G8" s="199">
        <f>SUMIF(AE9:AE13,"&lt;&gt;NOR",G9:G13)</f>
        <v>0</v>
      </c>
      <c r="H8" s="199"/>
      <c r="I8" s="199">
        <f>SUM(I9:I13)</f>
        <v>0</v>
      </c>
      <c r="J8" s="199"/>
      <c r="K8" s="199">
        <f>SUM(K9:K13)</f>
        <v>0</v>
      </c>
      <c r="L8" s="199"/>
      <c r="M8" s="199">
        <f>SUM(M9:M13)</f>
        <v>0</v>
      </c>
      <c r="N8" s="199"/>
      <c r="O8" s="199">
        <f>SUM(O9:O13)</f>
        <v>0</v>
      </c>
      <c r="P8" s="199"/>
      <c r="Q8" s="199">
        <f>SUM(Q9:Q13)</f>
        <v>0</v>
      </c>
      <c r="R8" s="199"/>
      <c r="S8" s="199"/>
      <c r="T8" s="200"/>
      <c r="U8" s="199">
        <f>SUM(U9:U13)</f>
        <v>3.35</v>
      </c>
      <c r="AE8" s="174" t="s">
        <v>875</v>
      </c>
    </row>
    <row r="9" spans="1:60" ht="15" outlineLevel="1">
      <c r="A9" s="218">
        <v>1</v>
      </c>
      <c r="B9" s="219" t="s">
        <v>879</v>
      </c>
      <c r="C9" s="220" t="s">
        <v>880</v>
      </c>
      <c r="D9" s="221" t="s">
        <v>107</v>
      </c>
      <c r="E9" s="222">
        <v>1</v>
      </c>
      <c r="F9" s="223">
        <v>0</v>
      </c>
      <c r="G9" s="224">
        <f>ROUND(E9*F9,2)</f>
        <v>0</v>
      </c>
      <c r="H9" s="223"/>
      <c r="I9" s="224">
        <f>ROUND(E9*H9,2)</f>
        <v>0</v>
      </c>
      <c r="J9" s="223"/>
      <c r="K9" s="224">
        <f>ROUND(E9*J9,2)</f>
        <v>0</v>
      </c>
      <c r="L9" s="224">
        <v>21</v>
      </c>
      <c r="M9" s="224">
        <f>G9*(1+L9/100)</f>
        <v>0</v>
      </c>
      <c r="N9" s="224">
        <v>5E-05</v>
      </c>
      <c r="O9" s="224">
        <f>ROUND(E9*N9,2)</f>
        <v>0</v>
      </c>
      <c r="P9" s="201">
        <v>0</v>
      </c>
      <c r="Q9" s="201">
        <f>ROUND(E9*P9,2)</f>
        <v>0</v>
      </c>
      <c r="R9" s="201"/>
      <c r="S9" s="201"/>
      <c r="T9" s="202">
        <v>0.5</v>
      </c>
      <c r="U9" s="201">
        <f>ROUND(E9*T9,2)</f>
        <v>0.5</v>
      </c>
      <c r="V9" s="203"/>
      <c r="W9" s="203"/>
      <c r="X9" s="203"/>
      <c r="Y9" s="203"/>
      <c r="Z9" s="203"/>
      <c r="AA9" s="203"/>
      <c r="AB9" s="203"/>
      <c r="AC9" s="203"/>
      <c r="AD9" s="203"/>
      <c r="AE9" s="203" t="s">
        <v>878</v>
      </c>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row>
    <row r="10" spans="1:60" ht="15" outlineLevel="1">
      <c r="A10" s="218">
        <v>2</v>
      </c>
      <c r="B10" s="219" t="s">
        <v>1062</v>
      </c>
      <c r="C10" s="220" t="s">
        <v>1063</v>
      </c>
      <c r="D10" s="221" t="s">
        <v>107</v>
      </c>
      <c r="E10" s="222">
        <v>1</v>
      </c>
      <c r="F10" s="223">
        <v>0</v>
      </c>
      <c r="G10" s="224">
        <f>ROUND(E10*F10,2)</f>
        <v>0</v>
      </c>
      <c r="H10" s="223"/>
      <c r="I10" s="224">
        <f>ROUND(E10*H10,2)</f>
        <v>0</v>
      </c>
      <c r="J10" s="223"/>
      <c r="K10" s="224">
        <f>ROUND(E10*J10,2)</f>
        <v>0</v>
      </c>
      <c r="L10" s="224">
        <v>21</v>
      </c>
      <c r="M10" s="224">
        <f>G10*(1+L10/100)</f>
        <v>0</v>
      </c>
      <c r="N10" s="224">
        <v>5E-05</v>
      </c>
      <c r="O10" s="224">
        <f>ROUND(E10*N10,2)</f>
        <v>0</v>
      </c>
      <c r="P10" s="201">
        <v>0</v>
      </c>
      <c r="Q10" s="201">
        <f>ROUND(E10*P10,2)</f>
        <v>0</v>
      </c>
      <c r="R10" s="201"/>
      <c r="S10" s="201"/>
      <c r="T10" s="202">
        <v>0.5</v>
      </c>
      <c r="U10" s="201">
        <f>ROUND(E10*T10,2)</f>
        <v>0.5</v>
      </c>
      <c r="V10" s="203"/>
      <c r="W10" s="203"/>
      <c r="X10" s="203"/>
      <c r="Y10" s="203"/>
      <c r="Z10" s="203"/>
      <c r="AA10" s="203"/>
      <c r="AB10" s="203"/>
      <c r="AC10" s="203"/>
      <c r="AD10" s="203"/>
      <c r="AE10" s="203" t="s">
        <v>878</v>
      </c>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row>
    <row r="11" spans="1:60" ht="15" outlineLevel="1">
      <c r="A11" s="218">
        <v>3</v>
      </c>
      <c r="B11" s="219" t="s">
        <v>881</v>
      </c>
      <c r="C11" s="220" t="s">
        <v>882</v>
      </c>
      <c r="D11" s="221" t="s">
        <v>107</v>
      </c>
      <c r="E11" s="222">
        <v>4</v>
      </c>
      <c r="F11" s="223">
        <v>0</v>
      </c>
      <c r="G11" s="224">
        <f>ROUND(E11*F11,2)</f>
        <v>0</v>
      </c>
      <c r="H11" s="223"/>
      <c r="I11" s="224">
        <f>ROUND(E11*H11,2)</f>
        <v>0</v>
      </c>
      <c r="J11" s="223"/>
      <c r="K11" s="224">
        <f>ROUND(E11*J11,2)</f>
        <v>0</v>
      </c>
      <c r="L11" s="224">
        <v>21</v>
      </c>
      <c r="M11" s="224">
        <f>G11*(1+L11/100)</f>
        <v>0</v>
      </c>
      <c r="N11" s="224">
        <v>5E-05</v>
      </c>
      <c r="O11" s="224">
        <f>ROUND(E11*N11,2)</f>
        <v>0</v>
      </c>
      <c r="P11" s="201">
        <v>0</v>
      </c>
      <c r="Q11" s="201">
        <f>ROUND(E11*P11,2)</f>
        <v>0</v>
      </c>
      <c r="R11" s="201"/>
      <c r="S11" s="201"/>
      <c r="T11" s="202">
        <v>0.55</v>
      </c>
      <c r="U11" s="201">
        <f>ROUND(E11*T11,2)</f>
        <v>2.2</v>
      </c>
      <c r="V11" s="203"/>
      <c r="W11" s="203"/>
      <c r="X11" s="203"/>
      <c r="Y11" s="203"/>
      <c r="Z11" s="203"/>
      <c r="AA11" s="203"/>
      <c r="AB11" s="203"/>
      <c r="AC11" s="203"/>
      <c r="AD11" s="203"/>
      <c r="AE11" s="203" t="s">
        <v>878</v>
      </c>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row>
    <row r="12" spans="1:60" ht="22.5" outlineLevel="1">
      <c r="A12" s="218">
        <v>4</v>
      </c>
      <c r="B12" s="219" t="s">
        <v>883</v>
      </c>
      <c r="C12" s="220" t="s">
        <v>884</v>
      </c>
      <c r="D12" s="221" t="s">
        <v>131</v>
      </c>
      <c r="E12" s="222">
        <v>0.6</v>
      </c>
      <c r="F12" s="223">
        <v>0</v>
      </c>
      <c r="G12" s="224">
        <f>ROUND(E12*F12,2)</f>
        <v>0</v>
      </c>
      <c r="H12" s="223"/>
      <c r="I12" s="224">
        <f>ROUND(E12*H12,2)</f>
        <v>0</v>
      </c>
      <c r="J12" s="223"/>
      <c r="K12" s="224">
        <f>ROUND(E12*J12,2)</f>
        <v>0</v>
      </c>
      <c r="L12" s="224">
        <v>21</v>
      </c>
      <c r="M12" s="224">
        <f>G12*(1+L12/100)</f>
        <v>0</v>
      </c>
      <c r="N12" s="224">
        <v>0.00025</v>
      </c>
      <c r="O12" s="224">
        <f>ROUND(E12*N12,2)</f>
        <v>0</v>
      </c>
      <c r="P12" s="201">
        <v>0</v>
      </c>
      <c r="Q12" s="201">
        <f>ROUND(E12*P12,2)</f>
        <v>0</v>
      </c>
      <c r="R12" s="201"/>
      <c r="S12" s="201"/>
      <c r="T12" s="202">
        <v>0.25</v>
      </c>
      <c r="U12" s="201">
        <f>ROUND(E12*T12,2)</f>
        <v>0.15</v>
      </c>
      <c r="V12" s="203"/>
      <c r="W12" s="203"/>
      <c r="X12" s="203"/>
      <c r="Y12" s="203"/>
      <c r="Z12" s="203"/>
      <c r="AA12" s="203"/>
      <c r="AB12" s="203"/>
      <c r="AC12" s="203"/>
      <c r="AD12" s="203"/>
      <c r="AE12" s="203" t="s">
        <v>878</v>
      </c>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row>
    <row r="13" spans="1:60" ht="15" outlineLevel="1">
      <c r="A13" s="218">
        <v>5</v>
      </c>
      <c r="B13" s="219" t="s">
        <v>887</v>
      </c>
      <c r="C13" s="220" t="s">
        <v>888</v>
      </c>
      <c r="D13" s="221" t="s">
        <v>113</v>
      </c>
      <c r="E13" s="222">
        <v>0.0004</v>
      </c>
      <c r="F13" s="223">
        <v>0</v>
      </c>
      <c r="G13" s="224">
        <f>ROUND(E13*F13,2)</f>
        <v>0</v>
      </c>
      <c r="H13" s="223"/>
      <c r="I13" s="224">
        <f>ROUND(E13*H13,2)</f>
        <v>0</v>
      </c>
      <c r="J13" s="223"/>
      <c r="K13" s="224">
        <f>ROUND(E13*J13,2)</f>
        <v>0</v>
      </c>
      <c r="L13" s="224">
        <v>21</v>
      </c>
      <c r="M13" s="224">
        <f>G13*(1+L13/100)</f>
        <v>0</v>
      </c>
      <c r="N13" s="224">
        <v>0</v>
      </c>
      <c r="O13" s="224">
        <f>ROUND(E13*N13,2)</f>
        <v>0</v>
      </c>
      <c r="P13" s="201">
        <v>0</v>
      </c>
      <c r="Q13" s="201">
        <f>ROUND(E13*P13,2)</f>
        <v>0</v>
      </c>
      <c r="R13" s="201"/>
      <c r="S13" s="201"/>
      <c r="T13" s="202">
        <v>1.966</v>
      </c>
      <c r="U13" s="201">
        <f>ROUND(E13*T13,2)</f>
        <v>0</v>
      </c>
      <c r="V13" s="203"/>
      <c r="W13" s="203"/>
      <c r="X13" s="203"/>
      <c r="Y13" s="203"/>
      <c r="Z13" s="203"/>
      <c r="AA13" s="203"/>
      <c r="AB13" s="203"/>
      <c r="AC13" s="203"/>
      <c r="AD13" s="203"/>
      <c r="AE13" s="203" t="s">
        <v>878</v>
      </c>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row>
    <row r="14" spans="1:31" ht="15">
      <c r="A14" s="225" t="s">
        <v>874</v>
      </c>
      <c r="B14" s="226" t="s">
        <v>838</v>
      </c>
      <c r="C14" s="227" t="s">
        <v>839</v>
      </c>
      <c r="D14" s="228"/>
      <c r="E14" s="229"/>
      <c r="F14" s="230"/>
      <c r="G14" s="230">
        <f>SUMIF(AE15:AE34,"&lt;&gt;NOR",G15:G41)</f>
        <v>0</v>
      </c>
      <c r="H14" s="230"/>
      <c r="I14" s="230">
        <f>SUM(I15:I34)</f>
        <v>0</v>
      </c>
      <c r="J14" s="230"/>
      <c r="K14" s="230">
        <f>SUM(K15:K34)</f>
        <v>0</v>
      </c>
      <c r="L14" s="230"/>
      <c r="M14" s="230">
        <f>SUM(M15:M34)</f>
        <v>0</v>
      </c>
      <c r="N14" s="230"/>
      <c r="O14" s="230">
        <f>SUM(O15:O34)</f>
        <v>0</v>
      </c>
      <c r="P14" s="204"/>
      <c r="Q14" s="204">
        <f>SUM(Q15:Q34)</f>
        <v>0.30000000000000004</v>
      </c>
      <c r="R14" s="204"/>
      <c r="S14" s="204"/>
      <c r="T14" s="205"/>
      <c r="U14" s="204">
        <f>SUM(U15:U34)</f>
        <v>46.13</v>
      </c>
      <c r="AE14" s="174" t="s">
        <v>875</v>
      </c>
    </row>
    <row r="15" spans="1:60" ht="15" outlineLevel="1">
      <c r="A15" s="218">
        <v>6</v>
      </c>
      <c r="B15" s="219" t="s">
        <v>889</v>
      </c>
      <c r="C15" s="220" t="s">
        <v>890</v>
      </c>
      <c r="D15" s="221" t="s">
        <v>131</v>
      </c>
      <c r="E15" s="222">
        <v>4</v>
      </c>
      <c r="F15" s="223">
        <v>0</v>
      </c>
      <c r="G15" s="224">
        <f aca="true" t="shared" si="0" ref="G15:G41">ROUND(E15*F15,2)</f>
        <v>0</v>
      </c>
      <c r="H15" s="223"/>
      <c r="I15" s="224">
        <f aca="true" t="shared" si="1" ref="I15:I34">ROUND(E15*H15,2)</f>
        <v>0</v>
      </c>
      <c r="J15" s="223"/>
      <c r="K15" s="224">
        <f aca="true" t="shared" si="2" ref="K15:K34">ROUND(E15*J15,2)</f>
        <v>0</v>
      </c>
      <c r="L15" s="224">
        <v>21</v>
      </c>
      <c r="M15" s="224">
        <f aca="true" t="shared" si="3" ref="M15:M34">G15*(1+L15/100)</f>
        <v>0</v>
      </c>
      <c r="N15" s="224">
        <v>0.000135</v>
      </c>
      <c r="O15" s="224">
        <f aca="true" t="shared" si="4" ref="O15:O41">ROUND(E15*N15,2)</f>
        <v>0</v>
      </c>
      <c r="P15" s="201">
        <v>0</v>
      </c>
      <c r="Q15" s="201">
        <f aca="true" t="shared" si="5" ref="Q15:Q34">ROUND(E15*P15,2)</f>
        <v>0</v>
      </c>
      <c r="R15" s="201"/>
      <c r="S15" s="201"/>
      <c r="T15" s="202">
        <v>0.8415</v>
      </c>
      <c r="U15" s="201">
        <f aca="true" t="shared" si="6" ref="U15:U34">ROUND(E15*T15,2)</f>
        <v>3.37</v>
      </c>
      <c r="V15" s="203"/>
      <c r="W15" s="203"/>
      <c r="X15" s="203"/>
      <c r="Y15" s="203"/>
      <c r="Z15" s="203"/>
      <c r="AA15" s="203"/>
      <c r="AB15" s="203"/>
      <c r="AC15" s="203"/>
      <c r="AD15" s="203"/>
      <c r="AE15" s="203" t="s">
        <v>878</v>
      </c>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row>
    <row r="16" spans="1:60" ht="15" outlineLevel="1">
      <c r="A16" s="218">
        <v>7</v>
      </c>
      <c r="B16" s="219" t="s">
        <v>891</v>
      </c>
      <c r="C16" s="220" t="s">
        <v>892</v>
      </c>
      <c r="D16" s="221" t="s">
        <v>131</v>
      </c>
      <c r="E16" s="222">
        <v>12</v>
      </c>
      <c r="F16" s="223">
        <v>0</v>
      </c>
      <c r="G16" s="224">
        <f t="shared" si="0"/>
        <v>0</v>
      </c>
      <c r="H16" s="223"/>
      <c r="I16" s="224">
        <f t="shared" si="1"/>
        <v>0</v>
      </c>
      <c r="J16" s="223"/>
      <c r="K16" s="224">
        <f t="shared" si="2"/>
        <v>0</v>
      </c>
      <c r="L16" s="224">
        <v>21</v>
      </c>
      <c r="M16" s="224">
        <f t="shared" si="3"/>
        <v>0</v>
      </c>
      <c r="N16" s="224">
        <v>0.000215</v>
      </c>
      <c r="O16" s="224">
        <f t="shared" si="4"/>
        <v>0</v>
      </c>
      <c r="P16" s="201">
        <v>0</v>
      </c>
      <c r="Q16" s="201">
        <f t="shared" si="5"/>
        <v>0</v>
      </c>
      <c r="R16" s="201"/>
      <c r="S16" s="201"/>
      <c r="T16" s="202">
        <v>0.7973</v>
      </c>
      <c r="U16" s="201">
        <f t="shared" si="6"/>
        <v>9.57</v>
      </c>
      <c r="V16" s="203"/>
      <c r="W16" s="203"/>
      <c r="X16" s="203"/>
      <c r="Y16" s="203"/>
      <c r="Z16" s="203"/>
      <c r="AA16" s="203"/>
      <c r="AB16" s="203"/>
      <c r="AC16" s="203"/>
      <c r="AD16" s="203"/>
      <c r="AE16" s="203" t="s">
        <v>878</v>
      </c>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row>
    <row r="17" spans="1:60" ht="15" outlineLevel="1">
      <c r="A17" s="218">
        <v>8</v>
      </c>
      <c r="B17" s="219" t="s">
        <v>897</v>
      </c>
      <c r="C17" s="220" t="s">
        <v>898</v>
      </c>
      <c r="D17" s="221" t="s">
        <v>131</v>
      </c>
      <c r="E17" s="222">
        <v>4.5</v>
      </c>
      <c r="F17" s="223">
        <v>0</v>
      </c>
      <c r="G17" s="224">
        <f t="shared" si="0"/>
        <v>0</v>
      </c>
      <c r="H17" s="223"/>
      <c r="I17" s="224">
        <f t="shared" si="1"/>
        <v>0</v>
      </c>
      <c r="J17" s="223"/>
      <c r="K17" s="224">
        <f t="shared" si="2"/>
        <v>0</v>
      </c>
      <c r="L17" s="224">
        <v>21</v>
      </c>
      <c r="M17" s="224">
        <f t="shared" si="3"/>
        <v>0</v>
      </c>
      <c r="N17" s="224">
        <v>0.00049</v>
      </c>
      <c r="O17" s="224">
        <f t="shared" si="4"/>
        <v>0</v>
      </c>
      <c r="P17" s="201">
        <v>0</v>
      </c>
      <c r="Q17" s="201">
        <f t="shared" si="5"/>
        <v>0</v>
      </c>
      <c r="R17" s="201"/>
      <c r="S17" s="201"/>
      <c r="T17" s="202">
        <v>0.225</v>
      </c>
      <c r="U17" s="201">
        <f t="shared" si="6"/>
        <v>1.01</v>
      </c>
      <c r="V17" s="203"/>
      <c r="W17" s="203"/>
      <c r="X17" s="203"/>
      <c r="Y17" s="203"/>
      <c r="Z17" s="203"/>
      <c r="AA17" s="203"/>
      <c r="AB17" s="203"/>
      <c r="AC17" s="203"/>
      <c r="AD17" s="203"/>
      <c r="AE17" s="203" t="s">
        <v>878</v>
      </c>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row>
    <row r="18" spans="1:60" ht="15" outlineLevel="1">
      <c r="A18" s="218">
        <v>9</v>
      </c>
      <c r="B18" s="219" t="s">
        <v>899</v>
      </c>
      <c r="C18" s="220" t="s">
        <v>900</v>
      </c>
      <c r="D18" s="221" t="s">
        <v>131</v>
      </c>
      <c r="E18" s="222">
        <v>2.5</v>
      </c>
      <c r="F18" s="223">
        <v>0</v>
      </c>
      <c r="G18" s="224">
        <f t="shared" si="0"/>
        <v>0</v>
      </c>
      <c r="H18" s="223"/>
      <c r="I18" s="224">
        <f t="shared" si="1"/>
        <v>0</v>
      </c>
      <c r="J18" s="223"/>
      <c r="K18" s="224">
        <f t="shared" si="2"/>
        <v>0</v>
      </c>
      <c r="L18" s="224">
        <v>21</v>
      </c>
      <c r="M18" s="224">
        <f t="shared" si="3"/>
        <v>0</v>
      </c>
      <c r="N18" s="224">
        <v>0.00059</v>
      </c>
      <c r="O18" s="224">
        <f t="shared" si="4"/>
        <v>0</v>
      </c>
      <c r="P18" s="201">
        <v>0</v>
      </c>
      <c r="Q18" s="201">
        <f t="shared" si="5"/>
        <v>0</v>
      </c>
      <c r="R18" s="201"/>
      <c r="S18" s="201"/>
      <c r="T18" s="202">
        <v>0.4283</v>
      </c>
      <c r="U18" s="201">
        <f t="shared" si="6"/>
        <v>1.07</v>
      </c>
      <c r="V18" s="203"/>
      <c r="W18" s="203"/>
      <c r="X18" s="203"/>
      <c r="Y18" s="203"/>
      <c r="Z18" s="203"/>
      <c r="AA18" s="203"/>
      <c r="AB18" s="203"/>
      <c r="AC18" s="203"/>
      <c r="AD18" s="203"/>
      <c r="AE18" s="203" t="s">
        <v>878</v>
      </c>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row>
    <row r="19" spans="1:60" ht="15" outlineLevel="1">
      <c r="A19" s="218">
        <v>10</v>
      </c>
      <c r="B19" s="219" t="s">
        <v>901</v>
      </c>
      <c r="C19" s="220" t="s">
        <v>902</v>
      </c>
      <c r="D19" s="221" t="s">
        <v>131</v>
      </c>
      <c r="E19" s="222">
        <v>6</v>
      </c>
      <c r="F19" s="223">
        <v>0</v>
      </c>
      <c r="G19" s="224">
        <f t="shared" si="0"/>
        <v>0</v>
      </c>
      <c r="H19" s="223"/>
      <c r="I19" s="224">
        <f t="shared" si="1"/>
        <v>0</v>
      </c>
      <c r="J19" s="223"/>
      <c r="K19" s="224">
        <f t="shared" si="2"/>
        <v>0</v>
      </c>
      <c r="L19" s="224">
        <v>21</v>
      </c>
      <c r="M19" s="224">
        <f t="shared" si="3"/>
        <v>0</v>
      </c>
      <c r="N19" s="224">
        <v>0.000202</v>
      </c>
      <c r="O19" s="224">
        <f t="shared" si="4"/>
        <v>0</v>
      </c>
      <c r="P19" s="201">
        <v>0</v>
      </c>
      <c r="Q19" s="201">
        <f t="shared" si="5"/>
        <v>0</v>
      </c>
      <c r="R19" s="201"/>
      <c r="S19" s="201"/>
      <c r="T19" s="202">
        <v>1.1733</v>
      </c>
      <c r="U19" s="201">
        <f t="shared" si="6"/>
        <v>7.04</v>
      </c>
      <c r="V19" s="203"/>
      <c r="W19" s="203"/>
      <c r="X19" s="203"/>
      <c r="Y19" s="203"/>
      <c r="Z19" s="203"/>
      <c r="AA19" s="203"/>
      <c r="AB19" s="203"/>
      <c r="AC19" s="203"/>
      <c r="AD19" s="203"/>
      <c r="AE19" s="203" t="s">
        <v>878</v>
      </c>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row>
    <row r="20" spans="1:60" ht="15" outlineLevel="1">
      <c r="A20" s="218">
        <v>11</v>
      </c>
      <c r="B20" s="219" t="s">
        <v>1064</v>
      </c>
      <c r="C20" s="220" t="s">
        <v>1065</v>
      </c>
      <c r="D20" s="221" t="s">
        <v>131</v>
      </c>
      <c r="E20" s="222">
        <v>1.5</v>
      </c>
      <c r="F20" s="223">
        <v>0</v>
      </c>
      <c r="G20" s="224">
        <f t="shared" si="0"/>
        <v>0</v>
      </c>
      <c r="H20" s="223"/>
      <c r="I20" s="224">
        <f t="shared" si="1"/>
        <v>0</v>
      </c>
      <c r="J20" s="223"/>
      <c r="K20" s="224">
        <f t="shared" si="2"/>
        <v>0</v>
      </c>
      <c r="L20" s="224">
        <v>21</v>
      </c>
      <c r="M20" s="224">
        <f t="shared" si="3"/>
        <v>0</v>
      </c>
      <c r="N20" s="224">
        <v>0.00144</v>
      </c>
      <c r="O20" s="224">
        <f t="shared" si="4"/>
        <v>0</v>
      </c>
      <c r="P20" s="201">
        <v>0</v>
      </c>
      <c r="Q20" s="201">
        <f t="shared" si="5"/>
        <v>0</v>
      </c>
      <c r="R20" s="201"/>
      <c r="S20" s="201"/>
      <c r="T20" s="202">
        <v>0.66816</v>
      </c>
      <c r="U20" s="201">
        <f t="shared" si="6"/>
        <v>1</v>
      </c>
      <c r="V20" s="203"/>
      <c r="W20" s="203"/>
      <c r="X20" s="203"/>
      <c r="Y20" s="203"/>
      <c r="Z20" s="203"/>
      <c r="AA20" s="203"/>
      <c r="AB20" s="203"/>
      <c r="AC20" s="203"/>
      <c r="AD20" s="203"/>
      <c r="AE20" s="203" t="s">
        <v>878</v>
      </c>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row>
    <row r="21" spans="1:60" ht="15" outlineLevel="1">
      <c r="A21" s="218">
        <v>12</v>
      </c>
      <c r="B21" s="219" t="s">
        <v>1066</v>
      </c>
      <c r="C21" s="220" t="s">
        <v>1067</v>
      </c>
      <c r="D21" s="221" t="s">
        <v>131</v>
      </c>
      <c r="E21" s="222">
        <v>1</v>
      </c>
      <c r="F21" s="223">
        <v>0</v>
      </c>
      <c r="G21" s="224">
        <f t="shared" si="0"/>
        <v>0</v>
      </c>
      <c r="H21" s="223"/>
      <c r="I21" s="224">
        <f t="shared" si="1"/>
        <v>0</v>
      </c>
      <c r="J21" s="223"/>
      <c r="K21" s="224">
        <f t="shared" si="2"/>
        <v>0</v>
      </c>
      <c r="L21" s="224">
        <v>21</v>
      </c>
      <c r="M21" s="224">
        <f t="shared" si="3"/>
        <v>0</v>
      </c>
      <c r="N21" s="224">
        <v>0.00218</v>
      </c>
      <c r="O21" s="224">
        <f t="shared" si="4"/>
        <v>0</v>
      </c>
      <c r="P21" s="201">
        <v>0</v>
      </c>
      <c r="Q21" s="201">
        <f t="shared" si="5"/>
        <v>0</v>
      </c>
      <c r="R21" s="201"/>
      <c r="S21" s="201"/>
      <c r="T21" s="202">
        <v>0.79666</v>
      </c>
      <c r="U21" s="201">
        <f t="shared" si="6"/>
        <v>0.8</v>
      </c>
      <c r="V21" s="203"/>
      <c r="W21" s="203"/>
      <c r="X21" s="203"/>
      <c r="Y21" s="203"/>
      <c r="Z21" s="203"/>
      <c r="AA21" s="203"/>
      <c r="AB21" s="203"/>
      <c r="AC21" s="203"/>
      <c r="AD21" s="203"/>
      <c r="AE21" s="203" t="s">
        <v>878</v>
      </c>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row>
    <row r="22" spans="1:60" ht="15" outlineLevel="1">
      <c r="A22" s="218">
        <v>13</v>
      </c>
      <c r="B22" s="219"/>
      <c r="C22" s="220" t="s">
        <v>911</v>
      </c>
      <c r="D22" s="221" t="s">
        <v>912</v>
      </c>
      <c r="E22" s="222">
        <v>3</v>
      </c>
      <c r="F22" s="223">
        <v>0</v>
      </c>
      <c r="G22" s="224">
        <f t="shared" si="0"/>
        <v>0</v>
      </c>
      <c r="H22" s="223"/>
      <c r="I22" s="224">
        <f t="shared" si="1"/>
        <v>0</v>
      </c>
      <c r="J22" s="223"/>
      <c r="K22" s="224">
        <f t="shared" si="2"/>
        <v>0</v>
      </c>
      <c r="L22" s="224"/>
      <c r="M22" s="224"/>
      <c r="N22" s="224">
        <v>0</v>
      </c>
      <c r="O22" s="224">
        <f t="shared" si="4"/>
        <v>0</v>
      </c>
      <c r="P22" s="201"/>
      <c r="Q22" s="201"/>
      <c r="R22" s="201"/>
      <c r="S22" s="201"/>
      <c r="T22" s="202"/>
      <c r="U22" s="201"/>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row>
    <row r="23" spans="1:60" ht="15" outlineLevel="1">
      <c r="A23" s="218">
        <v>14</v>
      </c>
      <c r="B23" s="219"/>
      <c r="C23" s="220" t="s">
        <v>913</v>
      </c>
      <c r="D23" s="221" t="s">
        <v>912</v>
      </c>
      <c r="E23" s="222">
        <v>1</v>
      </c>
      <c r="F23" s="223">
        <v>0</v>
      </c>
      <c r="G23" s="224">
        <f t="shared" si="0"/>
        <v>0</v>
      </c>
      <c r="H23" s="223"/>
      <c r="I23" s="224">
        <f t="shared" si="1"/>
        <v>0</v>
      </c>
      <c r="J23" s="223"/>
      <c r="K23" s="224">
        <f t="shared" si="2"/>
        <v>0</v>
      </c>
      <c r="L23" s="224"/>
      <c r="M23" s="224"/>
      <c r="N23" s="224"/>
      <c r="O23" s="224"/>
      <c r="P23" s="201"/>
      <c r="Q23" s="201"/>
      <c r="R23" s="201"/>
      <c r="S23" s="201"/>
      <c r="T23" s="202"/>
      <c r="U23" s="201"/>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row>
    <row r="24" spans="1:60" ht="15" outlineLevel="1">
      <c r="A24" s="218">
        <v>15</v>
      </c>
      <c r="B24" s="219" t="s">
        <v>914</v>
      </c>
      <c r="C24" s="220" t="s">
        <v>915</v>
      </c>
      <c r="D24" s="221" t="s">
        <v>107</v>
      </c>
      <c r="E24" s="222">
        <v>4</v>
      </c>
      <c r="F24" s="223">
        <v>0</v>
      </c>
      <c r="G24" s="224">
        <f t="shared" si="0"/>
        <v>0</v>
      </c>
      <c r="H24" s="223"/>
      <c r="I24" s="224">
        <f t="shared" si="1"/>
        <v>0</v>
      </c>
      <c r="J24" s="223"/>
      <c r="K24" s="224">
        <f t="shared" si="2"/>
        <v>0</v>
      </c>
      <c r="L24" s="224">
        <v>21</v>
      </c>
      <c r="M24" s="224">
        <f t="shared" si="3"/>
        <v>0</v>
      </c>
      <c r="N24" s="224">
        <v>0</v>
      </c>
      <c r="O24" s="224">
        <f t="shared" si="4"/>
        <v>0</v>
      </c>
      <c r="P24" s="201">
        <v>0</v>
      </c>
      <c r="Q24" s="201">
        <f t="shared" si="5"/>
        <v>0</v>
      </c>
      <c r="R24" s="201"/>
      <c r="S24" s="201"/>
      <c r="T24" s="202">
        <v>0.157</v>
      </c>
      <c r="U24" s="201">
        <f t="shared" si="6"/>
        <v>0.63</v>
      </c>
      <c r="V24" s="203"/>
      <c r="W24" s="203"/>
      <c r="X24" s="203"/>
      <c r="Y24" s="203"/>
      <c r="Z24" s="203"/>
      <c r="AA24" s="203"/>
      <c r="AB24" s="203"/>
      <c r="AC24" s="203"/>
      <c r="AD24" s="203"/>
      <c r="AE24" s="203" t="s">
        <v>878</v>
      </c>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row>
    <row r="25" spans="1:60" ht="15" outlineLevel="1">
      <c r="A25" s="218">
        <v>16</v>
      </c>
      <c r="B25" s="219" t="s">
        <v>916</v>
      </c>
      <c r="C25" s="220" t="s">
        <v>917</v>
      </c>
      <c r="D25" s="221" t="s">
        <v>107</v>
      </c>
      <c r="E25" s="222">
        <v>1</v>
      </c>
      <c r="F25" s="223">
        <v>0</v>
      </c>
      <c r="G25" s="224">
        <f t="shared" si="0"/>
        <v>0</v>
      </c>
      <c r="H25" s="223"/>
      <c r="I25" s="224">
        <f t="shared" si="1"/>
        <v>0</v>
      </c>
      <c r="J25" s="223"/>
      <c r="K25" s="224">
        <f t="shared" si="2"/>
        <v>0</v>
      </c>
      <c r="L25" s="224">
        <v>21</v>
      </c>
      <c r="M25" s="224">
        <f t="shared" si="3"/>
        <v>0</v>
      </c>
      <c r="N25" s="224">
        <v>0</v>
      </c>
      <c r="O25" s="224">
        <f t="shared" si="4"/>
        <v>0</v>
      </c>
      <c r="P25" s="201">
        <v>0</v>
      </c>
      <c r="Q25" s="201">
        <f t="shared" si="5"/>
        <v>0</v>
      </c>
      <c r="R25" s="201"/>
      <c r="S25" s="201"/>
      <c r="T25" s="202">
        <v>0.174</v>
      </c>
      <c r="U25" s="201">
        <f t="shared" si="6"/>
        <v>0.17</v>
      </c>
      <c r="V25" s="203"/>
      <c r="W25" s="203"/>
      <c r="X25" s="203"/>
      <c r="Y25" s="203"/>
      <c r="Z25" s="203"/>
      <c r="AA25" s="203"/>
      <c r="AB25" s="203"/>
      <c r="AC25" s="203"/>
      <c r="AD25" s="203"/>
      <c r="AE25" s="203" t="s">
        <v>878</v>
      </c>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row>
    <row r="26" spans="1:60" ht="15" outlineLevel="1">
      <c r="A26" s="218">
        <v>17</v>
      </c>
      <c r="B26" s="219" t="s">
        <v>918</v>
      </c>
      <c r="C26" s="220" t="s">
        <v>919</v>
      </c>
      <c r="D26" s="221" t="s">
        <v>107</v>
      </c>
      <c r="E26" s="222">
        <v>6</v>
      </c>
      <c r="F26" s="223">
        <v>0</v>
      </c>
      <c r="G26" s="224">
        <f t="shared" si="0"/>
        <v>0</v>
      </c>
      <c r="H26" s="223"/>
      <c r="I26" s="224">
        <f t="shared" si="1"/>
        <v>0</v>
      </c>
      <c r="J26" s="223"/>
      <c r="K26" s="224">
        <f t="shared" si="2"/>
        <v>0</v>
      </c>
      <c r="L26" s="224">
        <v>21</v>
      </c>
      <c r="M26" s="224">
        <f t="shared" si="3"/>
        <v>0</v>
      </c>
      <c r="N26" s="224">
        <v>0</v>
      </c>
      <c r="O26" s="224">
        <f t="shared" si="4"/>
        <v>0</v>
      </c>
      <c r="P26" s="201">
        <v>0</v>
      </c>
      <c r="Q26" s="201">
        <f t="shared" si="5"/>
        <v>0</v>
      </c>
      <c r="R26" s="201"/>
      <c r="S26" s="201"/>
      <c r="T26" s="202">
        <v>0.259</v>
      </c>
      <c r="U26" s="201">
        <f t="shared" si="6"/>
        <v>1.55</v>
      </c>
      <c r="V26" s="203"/>
      <c r="W26" s="203"/>
      <c r="X26" s="203"/>
      <c r="Y26" s="203"/>
      <c r="Z26" s="203"/>
      <c r="AA26" s="203"/>
      <c r="AB26" s="203"/>
      <c r="AC26" s="203"/>
      <c r="AD26" s="203"/>
      <c r="AE26" s="203" t="s">
        <v>878</v>
      </c>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row>
    <row r="27" spans="1:60" ht="15" outlineLevel="1">
      <c r="A27" s="218">
        <v>18</v>
      </c>
      <c r="B27" s="219" t="s">
        <v>1068</v>
      </c>
      <c r="C27" s="220" t="s">
        <v>1069</v>
      </c>
      <c r="D27" s="221" t="s">
        <v>107</v>
      </c>
      <c r="E27" s="222">
        <v>1</v>
      </c>
      <c r="F27" s="223">
        <v>0</v>
      </c>
      <c r="G27" s="224">
        <f t="shared" si="0"/>
        <v>0</v>
      </c>
      <c r="H27" s="223"/>
      <c r="I27" s="224">
        <f t="shared" si="1"/>
        <v>0</v>
      </c>
      <c r="J27" s="223"/>
      <c r="K27" s="224">
        <f t="shared" si="2"/>
        <v>0</v>
      </c>
      <c r="L27" s="224">
        <v>21</v>
      </c>
      <c r="M27" s="224">
        <f t="shared" si="3"/>
        <v>0</v>
      </c>
      <c r="N27" s="224">
        <v>0</v>
      </c>
      <c r="O27" s="224">
        <f t="shared" si="4"/>
        <v>0</v>
      </c>
      <c r="P27" s="201">
        <v>0</v>
      </c>
      <c r="Q27" s="201">
        <f t="shared" si="5"/>
        <v>0</v>
      </c>
      <c r="R27" s="201"/>
      <c r="S27" s="201"/>
      <c r="T27" s="202">
        <v>0.133</v>
      </c>
      <c r="U27" s="201">
        <f t="shared" si="6"/>
        <v>0.13</v>
      </c>
      <c r="V27" s="203"/>
      <c r="W27" s="203"/>
      <c r="X27" s="203"/>
      <c r="Y27" s="203"/>
      <c r="Z27" s="203"/>
      <c r="AA27" s="203"/>
      <c r="AB27" s="203"/>
      <c r="AC27" s="203"/>
      <c r="AD27" s="203"/>
      <c r="AE27" s="203" t="s">
        <v>878</v>
      </c>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row>
    <row r="28" spans="1:60" ht="15" outlineLevel="1">
      <c r="A28" s="218">
        <v>19</v>
      </c>
      <c r="B28" s="219" t="s">
        <v>920</v>
      </c>
      <c r="C28" s="220" t="s">
        <v>1070</v>
      </c>
      <c r="D28" s="221" t="s">
        <v>107</v>
      </c>
      <c r="E28" s="222">
        <v>1</v>
      </c>
      <c r="F28" s="223">
        <v>0</v>
      </c>
      <c r="G28" s="224">
        <f t="shared" si="0"/>
        <v>0</v>
      </c>
      <c r="H28" s="223"/>
      <c r="I28" s="224">
        <f t="shared" si="1"/>
        <v>0</v>
      </c>
      <c r="J28" s="223"/>
      <c r="K28" s="224">
        <f t="shared" si="2"/>
        <v>0</v>
      </c>
      <c r="L28" s="224">
        <v>21</v>
      </c>
      <c r="M28" s="224">
        <f t="shared" si="3"/>
        <v>0</v>
      </c>
      <c r="N28" s="224">
        <v>0</v>
      </c>
      <c r="O28" s="224">
        <f t="shared" si="4"/>
        <v>0</v>
      </c>
      <c r="P28" s="201">
        <v>0</v>
      </c>
      <c r="Q28" s="201">
        <f t="shared" si="5"/>
        <v>0</v>
      </c>
      <c r="R28" s="201"/>
      <c r="S28" s="201"/>
      <c r="T28" s="202">
        <v>0</v>
      </c>
      <c r="U28" s="201">
        <f t="shared" si="6"/>
        <v>0</v>
      </c>
      <c r="V28" s="203"/>
      <c r="W28" s="203"/>
      <c r="X28" s="203"/>
      <c r="Y28" s="203"/>
      <c r="Z28" s="203"/>
      <c r="AA28" s="203"/>
      <c r="AB28" s="203"/>
      <c r="AC28" s="203"/>
      <c r="AD28" s="203"/>
      <c r="AE28" s="203" t="s">
        <v>878</v>
      </c>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row>
    <row r="29" spans="1:60" ht="15" outlineLevel="1">
      <c r="A29" s="218">
        <v>20</v>
      </c>
      <c r="B29" s="219" t="s">
        <v>926</v>
      </c>
      <c r="C29" s="220" t="s">
        <v>927</v>
      </c>
      <c r="D29" s="221" t="s">
        <v>131</v>
      </c>
      <c r="E29" s="222">
        <v>31.5</v>
      </c>
      <c r="F29" s="223">
        <v>0</v>
      </c>
      <c r="G29" s="224">
        <f t="shared" si="0"/>
        <v>0</v>
      </c>
      <c r="H29" s="223"/>
      <c r="I29" s="224">
        <f t="shared" si="1"/>
        <v>0</v>
      </c>
      <c r="J29" s="223"/>
      <c r="K29" s="224">
        <f t="shared" si="2"/>
        <v>0</v>
      </c>
      <c r="L29" s="224">
        <v>21</v>
      </c>
      <c r="M29" s="224">
        <f t="shared" si="3"/>
        <v>0</v>
      </c>
      <c r="N29" s="224">
        <v>0</v>
      </c>
      <c r="O29" s="224">
        <f t="shared" si="4"/>
        <v>0</v>
      </c>
      <c r="P29" s="201">
        <v>0</v>
      </c>
      <c r="Q29" s="201">
        <f t="shared" si="5"/>
        <v>0</v>
      </c>
      <c r="R29" s="201"/>
      <c r="S29" s="201"/>
      <c r="T29" s="202">
        <v>0.059</v>
      </c>
      <c r="U29" s="201">
        <f t="shared" si="6"/>
        <v>1.86</v>
      </c>
      <c r="V29" s="203"/>
      <c r="W29" s="203"/>
      <c r="X29" s="203"/>
      <c r="Y29" s="203"/>
      <c r="Z29" s="203"/>
      <c r="AA29" s="203"/>
      <c r="AB29" s="203"/>
      <c r="AC29" s="203"/>
      <c r="AD29" s="203"/>
      <c r="AE29" s="203" t="s">
        <v>878</v>
      </c>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row>
    <row r="30" spans="1:60" ht="15" outlineLevel="1">
      <c r="A30" s="218">
        <v>21</v>
      </c>
      <c r="B30" s="219" t="s">
        <v>928</v>
      </c>
      <c r="C30" s="220" t="s">
        <v>929</v>
      </c>
      <c r="D30" s="221" t="s">
        <v>113</v>
      </c>
      <c r="E30" s="222">
        <v>5.051</v>
      </c>
      <c r="F30" s="223">
        <v>0</v>
      </c>
      <c r="G30" s="224">
        <f t="shared" si="0"/>
        <v>0</v>
      </c>
      <c r="H30" s="223"/>
      <c r="I30" s="224">
        <f t="shared" si="1"/>
        <v>0</v>
      </c>
      <c r="J30" s="223"/>
      <c r="K30" s="224">
        <f t="shared" si="2"/>
        <v>0</v>
      </c>
      <c r="L30" s="224">
        <v>21</v>
      </c>
      <c r="M30" s="224">
        <f t="shared" si="3"/>
        <v>0</v>
      </c>
      <c r="N30" s="224">
        <v>0</v>
      </c>
      <c r="O30" s="224">
        <f t="shared" si="4"/>
        <v>0</v>
      </c>
      <c r="P30" s="201">
        <v>0</v>
      </c>
      <c r="Q30" s="201">
        <f t="shared" si="5"/>
        <v>0</v>
      </c>
      <c r="R30" s="201"/>
      <c r="S30" s="201"/>
      <c r="T30" s="202">
        <v>1.575</v>
      </c>
      <c r="U30" s="201">
        <f t="shared" si="6"/>
        <v>7.96</v>
      </c>
      <c r="V30" s="203"/>
      <c r="W30" s="203"/>
      <c r="X30" s="203"/>
      <c r="Y30" s="203"/>
      <c r="Z30" s="203"/>
      <c r="AA30" s="203"/>
      <c r="AB30" s="203"/>
      <c r="AC30" s="203"/>
      <c r="AD30" s="203"/>
      <c r="AE30" s="203" t="s">
        <v>878</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row>
    <row r="31" spans="1:60" ht="15" outlineLevel="1">
      <c r="A31" s="218">
        <v>22</v>
      </c>
      <c r="B31" s="219" t="s">
        <v>934</v>
      </c>
      <c r="C31" s="220" t="s">
        <v>935</v>
      </c>
      <c r="D31" s="221" t="s">
        <v>131</v>
      </c>
      <c r="E31" s="222">
        <v>19</v>
      </c>
      <c r="F31" s="223">
        <v>0</v>
      </c>
      <c r="G31" s="224">
        <f t="shared" si="0"/>
        <v>0</v>
      </c>
      <c r="H31" s="223"/>
      <c r="I31" s="224">
        <f t="shared" si="1"/>
        <v>0</v>
      </c>
      <c r="J31" s="223"/>
      <c r="K31" s="224">
        <f t="shared" si="2"/>
        <v>0</v>
      </c>
      <c r="L31" s="224">
        <v>21</v>
      </c>
      <c r="M31" s="224">
        <f t="shared" si="3"/>
        <v>0</v>
      </c>
      <c r="N31" s="224">
        <v>0</v>
      </c>
      <c r="O31" s="224">
        <f t="shared" si="4"/>
        <v>0</v>
      </c>
      <c r="P31" s="201">
        <v>0.01492</v>
      </c>
      <c r="Q31" s="201">
        <f t="shared" si="5"/>
        <v>0.28</v>
      </c>
      <c r="R31" s="201"/>
      <c r="S31" s="201"/>
      <c r="T31" s="202">
        <v>0.413</v>
      </c>
      <c r="U31" s="201">
        <f t="shared" si="6"/>
        <v>7.85</v>
      </c>
      <c r="V31" s="203"/>
      <c r="W31" s="203"/>
      <c r="X31" s="203"/>
      <c r="Y31" s="203"/>
      <c r="Z31" s="203"/>
      <c r="AA31" s="203"/>
      <c r="AB31" s="203"/>
      <c r="AC31" s="203"/>
      <c r="AD31" s="203"/>
      <c r="AE31" s="203" t="s">
        <v>878</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row>
    <row r="32" spans="1:60" ht="15" outlineLevel="1">
      <c r="A32" s="218">
        <v>23</v>
      </c>
      <c r="B32" s="219" t="s">
        <v>938</v>
      </c>
      <c r="C32" s="220" t="s">
        <v>939</v>
      </c>
      <c r="D32" s="221" t="s">
        <v>131</v>
      </c>
      <c r="E32" s="222">
        <v>6</v>
      </c>
      <c r="F32" s="223">
        <v>0</v>
      </c>
      <c r="G32" s="224">
        <f t="shared" si="0"/>
        <v>0</v>
      </c>
      <c r="H32" s="223"/>
      <c r="I32" s="224">
        <f t="shared" si="1"/>
        <v>0</v>
      </c>
      <c r="J32" s="223"/>
      <c r="K32" s="224">
        <f t="shared" si="2"/>
        <v>0</v>
      </c>
      <c r="L32" s="224">
        <v>21</v>
      </c>
      <c r="M32" s="224">
        <f t="shared" si="3"/>
        <v>0</v>
      </c>
      <c r="N32" s="224">
        <v>0</v>
      </c>
      <c r="O32" s="224">
        <f t="shared" si="4"/>
        <v>0</v>
      </c>
      <c r="P32" s="201">
        <v>0.0021</v>
      </c>
      <c r="Q32" s="201">
        <f t="shared" si="5"/>
        <v>0.01</v>
      </c>
      <c r="R32" s="201"/>
      <c r="S32" s="201"/>
      <c r="T32" s="202">
        <v>0.031</v>
      </c>
      <c r="U32" s="201">
        <f t="shared" si="6"/>
        <v>0.19</v>
      </c>
      <c r="V32" s="203"/>
      <c r="W32" s="203"/>
      <c r="X32" s="203"/>
      <c r="Y32" s="203"/>
      <c r="Z32" s="203"/>
      <c r="AA32" s="203"/>
      <c r="AB32" s="203"/>
      <c r="AC32" s="203"/>
      <c r="AD32" s="203"/>
      <c r="AE32" s="203" t="s">
        <v>878</v>
      </c>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row>
    <row r="33" spans="1:60" ht="15" outlineLevel="1">
      <c r="A33" s="218">
        <v>24</v>
      </c>
      <c r="B33" s="219" t="s">
        <v>940</v>
      </c>
      <c r="C33" s="220" t="s">
        <v>941</v>
      </c>
      <c r="D33" s="221" t="s">
        <v>131</v>
      </c>
      <c r="E33" s="222">
        <v>5</v>
      </c>
      <c r="F33" s="223">
        <v>0</v>
      </c>
      <c r="G33" s="224">
        <f t="shared" si="0"/>
        <v>0</v>
      </c>
      <c r="H33" s="223"/>
      <c r="I33" s="224">
        <f t="shared" si="1"/>
        <v>0</v>
      </c>
      <c r="J33" s="223"/>
      <c r="K33" s="224">
        <f t="shared" si="2"/>
        <v>0</v>
      </c>
      <c r="L33" s="224">
        <v>21</v>
      </c>
      <c r="M33" s="224">
        <f t="shared" si="3"/>
        <v>0</v>
      </c>
      <c r="N33" s="224">
        <v>0</v>
      </c>
      <c r="O33" s="224">
        <f t="shared" si="4"/>
        <v>0</v>
      </c>
      <c r="P33" s="201">
        <v>0.00198</v>
      </c>
      <c r="Q33" s="201">
        <f t="shared" si="5"/>
        <v>0.01</v>
      </c>
      <c r="R33" s="201"/>
      <c r="S33" s="201"/>
      <c r="T33" s="202">
        <v>0.083</v>
      </c>
      <c r="U33" s="201">
        <f t="shared" si="6"/>
        <v>0.42</v>
      </c>
      <c r="V33" s="203"/>
      <c r="W33" s="203"/>
      <c r="X33" s="203"/>
      <c r="Y33" s="203"/>
      <c r="Z33" s="203"/>
      <c r="AA33" s="203"/>
      <c r="AB33" s="203"/>
      <c r="AC33" s="203"/>
      <c r="AD33" s="203"/>
      <c r="AE33" s="203" t="s">
        <v>878</v>
      </c>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row>
    <row r="34" spans="1:60" ht="15" outlineLevel="1">
      <c r="A34" s="218">
        <v>25</v>
      </c>
      <c r="B34" s="219" t="s">
        <v>942</v>
      </c>
      <c r="C34" s="220" t="s">
        <v>943</v>
      </c>
      <c r="D34" s="221" t="s">
        <v>113</v>
      </c>
      <c r="E34" s="222">
        <v>0.306</v>
      </c>
      <c r="F34" s="223">
        <v>0</v>
      </c>
      <c r="G34" s="224">
        <f t="shared" si="0"/>
        <v>0</v>
      </c>
      <c r="H34" s="223"/>
      <c r="I34" s="224">
        <f t="shared" si="1"/>
        <v>0</v>
      </c>
      <c r="J34" s="223"/>
      <c r="K34" s="224">
        <f t="shared" si="2"/>
        <v>0</v>
      </c>
      <c r="L34" s="224">
        <v>21</v>
      </c>
      <c r="M34" s="224">
        <f t="shared" si="3"/>
        <v>0</v>
      </c>
      <c r="N34" s="224">
        <v>0</v>
      </c>
      <c r="O34" s="224">
        <f t="shared" si="4"/>
        <v>0</v>
      </c>
      <c r="P34" s="201">
        <v>0</v>
      </c>
      <c r="Q34" s="201">
        <f t="shared" si="5"/>
        <v>0</v>
      </c>
      <c r="R34" s="201"/>
      <c r="S34" s="201"/>
      <c r="T34" s="202">
        <v>4.93</v>
      </c>
      <c r="U34" s="201">
        <f t="shared" si="6"/>
        <v>1.51</v>
      </c>
      <c r="V34" s="203"/>
      <c r="W34" s="203"/>
      <c r="X34" s="203"/>
      <c r="Y34" s="203"/>
      <c r="Z34" s="203"/>
      <c r="AA34" s="203"/>
      <c r="AB34" s="203"/>
      <c r="AC34" s="203"/>
      <c r="AD34" s="203"/>
      <c r="AE34" s="203" t="s">
        <v>878</v>
      </c>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row>
    <row r="35" spans="1:60" ht="15" outlineLevel="1">
      <c r="A35" s="218">
        <v>26</v>
      </c>
      <c r="B35" s="231" t="s">
        <v>1071</v>
      </c>
      <c r="C35" s="231" t="s">
        <v>1072</v>
      </c>
      <c r="D35" s="232" t="s">
        <v>131</v>
      </c>
      <c r="E35" s="233">
        <v>11</v>
      </c>
      <c r="F35" s="223">
        <v>0</v>
      </c>
      <c r="G35" s="224">
        <f t="shared" si="0"/>
        <v>0</v>
      </c>
      <c r="H35" s="234"/>
      <c r="I35" s="234"/>
      <c r="J35" s="234"/>
      <c r="K35" s="234"/>
      <c r="L35" s="234"/>
      <c r="M35" s="234"/>
      <c r="N35" s="224">
        <v>0</v>
      </c>
      <c r="O35" s="224">
        <f t="shared" si="4"/>
        <v>0</v>
      </c>
      <c r="P35" s="201"/>
      <c r="Q35" s="201"/>
      <c r="R35" s="201"/>
      <c r="S35" s="201"/>
      <c r="T35" s="202"/>
      <c r="U35" s="201"/>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row>
    <row r="36" spans="1:60" ht="15" outlineLevel="1">
      <c r="A36" s="218">
        <v>27</v>
      </c>
      <c r="B36" s="231" t="s">
        <v>1073</v>
      </c>
      <c r="C36" s="231" t="s">
        <v>1074</v>
      </c>
      <c r="D36" s="232" t="s">
        <v>131</v>
      </c>
      <c r="E36" s="233">
        <v>1.5</v>
      </c>
      <c r="F36" s="223">
        <v>0</v>
      </c>
      <c r="G36" s="224">
        <f t="shared" si="0"/>
        <v>0</v>
      </c>
      <c r="H36" s="234"/>
      <c r="I36" s="234"/>
      <c r="J36" s="234"/>
      <c r="K36" s="234"/>
      <c r="L36" s="234"/>
      <c r="M36" s="234"/>
      <c r="N36" s="224">
        <v>0</v>
      </c>
      <c r="O36" s="224">
        <f t="shared" si="4"/>
        <v>0</v>
      </c>
      <c r="P36" s="201"/>
      <c r="Q36" s="201"/>
      <c r="R36" s="201"/>
      <c r="S36" s="201"/>
      <c r="T36" s="202"/>
      <c r="U36" s="201"/>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row>
    <row r="37" spans="1:60" ht="15" outlineLevel="1">
      <c r="A37" s="218">
        <v>28</v>
      </c>
      <c r="B37" s="231"/>
      <c r="C37" s="231" t="s">
        <v>1075</v>
      </c>
      <c r="D37" s="232" t="s">
        <v>912</v>
      </c>
      <c r="E37" s="233">
        <v>9</v>
      </c>
      <c r="F37" s="223">
        <v>0</v>
      </c>
      <c r="G37" s="224">
        <f t="shared" si="0"/>
        <v>0</v>
      </c>
      <c r="H37" s="234"/>
      <c r="I37" s="234"/>
      <c r="J37" s="234"/>
      <c r="K37" s="234"/>
      <c r="L37" s="234"/>
      <c r="M37" s="234"/>
      <c r="N37" s="224">
        <v>0</v>
      </c>
      <c r="O37" s="224">
        <f t="shared" si="4"/>
        <v>0</v>
      </c>
      <c r="P37" s="201"/>
      <c r="Q37" s="201"/>
      <c r="R37" s="201"/>
      <c r="S37" s="201"/>
      <c r="T37" s="202"/>
      <c r="U37" s="201"/>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row>
    <row r="38" spans="1:60" ht="15" outlineLevel="1">
      <c r="A38" s="218">
        <v>29</v>
      </c>
      <c r="B38" s="231"/>
      <c r="C38" s="231" t="s">
        <v>1076</v>
      </c>
      <c r="D38" s="232" t="s">
        <v>912</v>
      </c>
      <c r="E38" s="233">
        <v>1</v>
      </c>
      <c r="F38" s="223">
        <v>0</v>
      </c>
      <c r="G38" s="224">
        <f t="shared" si="0"/>
        <v>0</v>
      </c>
      <c r="H38" s="234"/>
      <c r="I38" s="234"/>
      <c r="J38" s="234"/>
      <c r="K38" s="234"/>
      <c r="L38" s="234"/>
      <c r="M38" s="234"/>
      <c r="N38" s="224">
        <v>0</v>
      </c>
      <c r="O38" s="224">
        <f t="shared" si="4"/>
        <v>0</v>
      </c>
      <c r="P38" s="201"/>
      <c r="Q38" s="201"/>
      <c r="R38" s="201"/>
      <c r="S38" s="201"/>
      <c r="T38" s="202"/>
      <c r="U38" s="201"/>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row>
    <row r="39" spans="1:60" ht="15" outlineLevel="1">
      <c r="A39" s="218">
        <v>30</v>
      </c>
      <c r="B39" s="231"/>
      <c r="C39" s="231" t="s">
        <v>1077</v>
      </c>
      <c r="D39" s="232" t="s">
        <v>912</v>
      </c>
      <c r="E39" s="233">
        <v>10</v>
      </c>
      <c r="F39" s="223">
        <v>0</v>
      </c>
      <c r="G39" s="224">
        <f t="shared" si="0"/>
        <v>0</v>
      </c>
      <c r="H39" s="234"/>
      <c r="I39" s="234"/>
      <c r="J39" s="234"/>
      <c r="K39" s="234"/>
      <c r="L39" s="234"/>
      <c r="M39" s="234"/>
      <c r="N39" s="224">
        <v>0</v>
      </c>
      <c r="O39" s="224">
        <f t="shared" si="4"/>
        <v>0</v>
      </c>
      <c r="P39" s="201"/>
      <c r="Q39" s="201"/>
      <c r="R39" s="201"/>
      <c r="S39" s="201"/>
      <c r="T39" s="202"/>
      <c r="U39" s="201"/>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row>
    <row r="40" spans="1:60" ht="15" outlineLevel="1">
      <c r="A40" s="218">
        <v>31</v>
      </c>
      <c r="B40" s="231" t="s">
        <v>1078</v>
      </c>
      <c r="C40" s="231" t="s">
        <v>1079</v>
      </c>
      <c r="D40" s="232" t="s">
        <v>912</v>
      </c>
      <c r="E40" s="233">
        <v>2</v>
      </c>
      <c r="F40" s="223">
        <v>0</v>
      </c>
      <c r="G40" s="224">
        <f t="shared" si="0"/>
        <v>0</v>
      </c>
      <c r="H40" s="234"/>
      <c r="I40" s="234"/>
      <c r="J40" s="234"/>
      <c r="K40" s="234"/>
      <c r="L40" s="234"/>
      <c r="M40" s="234"/>
      <c r="N40" s="224">
        <v>0</v>
      </c>
      <c r="O40" s="224">
        <f t="shared" si="4"/>
        <v>0</v>
      </c>
      <c r="P40" s="201"/>
      <c r="Q40" s="201"/>
      <c r="R40" s="201"/>
      <c r="S40" s="201"/>
      <c r="T40" s="202"/>
      <c r="U40" s="201"/>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row>
    <row r="41" spans="1:60" ht="15" outlineLevel="1">
      <c r="A41" s="218">
        <v>32</v>
      </c>
      <c r="B41" s="231" t="s">
        <v>1080</v>
      </c>
      <c r="C41" s="231" t="s">
        <v>927</v>
      </c>
      <c r="D41" s="232" t="s">
        <v>131</v>
      </c>
      <c r="E41" s="233">
        <v>12.5</v>
      </c>
      <c r="F41" s="223">
        <v>0</v>
      </c>
      <c r="G41" s="224">
        <f t="shared" si="0"/>
        <v>0</v>
      </c>
      <c r="H41" s="234"/>
      <c r="I41" s="234"/>
      <c r="J41" s="234"/>
      <c r="K41" s="234"/>
      <c r="L41" s="234"/>
      <c r="M41" s="234"/>
      <c r="N41" s="224">
        <v>0</v>
      </c>
      <c r="O41" s="224">
        <f t="shared" si="4"/>
        <v>0</v>
      </c>
      <c r="P41" s="201"/>
      <c r="Q41" s="201"/>
      <c r="R41" s="201"/>
      <c r="S41" s="201"/>
      <c r="T41" s="202"/>
      <c r="U41" s="201"/>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row>
    <row r="42" spans="1:31" ht="15">
      <c r="A42" s="225" t="s">
        <v>874</v>
      </c>
      <c r="B42" s="226" t="s">
        <v>840</v>
      </c>
      <c r="C42" s="227" t="s">
        <v>841</v>
      </c>
      <c r="D42" s="228"/>
      <c r="E42" s="229"/>
      <c r="F42" s="230"/>
      <c r="G42" s="230">
        <f>SUMIF(AE43:AE60,"&lt;&gt;NOR",G43:G81)</f>
        <v>0</v>
      </c>
      <c r="H42" s="230"/>
      <c r="I42" s="230">
        <f>SUM(I43:I60)</f>
        <v>0</v>
      </c>
      <c r="J42" s="230"/>
      <c r="K42" s="230">
        <f>SUM(K43:K60)</f>
        <v>0</v>
      </c>
      <c r="L42" s="230"/>
      <c r="M42" s="230">
        <f>SUM(M43:M60)</f>
        <v>0</v>
      </c>
      <c r="N42" s="230"/>
      <c r="O42" s="230">
        <f>SUM(O43:O60)</f>
        <v>0.01</v>
      </c>
      <c r="P42" s="204"/>
      <c r="Q42" s="204">
        <f>SUM(Q43:Q60)</f>
        <v>0.1</v>
      </c>
      <c r="R42" s="204"/>
      <c r="S42" s="204"/>
      <c r="T42" s="205"/>
      <c r="U42" s="204">
        <f>SUM(U43:U60)</f>
        <v>55.1</v>
      </c>
      <c r="AE42" s="174" t="s">
        <v>875</v>
      </c>
    </row>
    <row r="43" spans="1:60" ht="15" outlineLevel="1">
      <c r="A43" s="218">
        <v>33</v>
      </c>
      <c r="B43" s="219" t="s">
        <v>948</v>
      </c>
      <c r="C43" s="220" t="s">
        <v>949</v>
      </c>
      <c r="D43" s="221" t="s">
        <v>131</v>
      </c>
      <c r="E43" s="222">
        <v>30</v>
      </c>
      <c r="F43" s="223">
        <v>0</v>
      </c>
      <c r="G43" s="224">
        <f aca="true" t="shared" si="7" ref="G43:G81">ROUND(E43*F43,2)</f>
        <v>0</v>
      </c>
      <c r="H43" s="223"/>
      <c r="I43" s="224">
        <f aca="true" t="shared" si="8" ref="I43:I60">ROUND(E43*H43,2)</f>
        <v>0</v>
      </c>
      <c r="J43" s="223"/>
      <c r="K43" s="224">
        <f aca="true" t="shared" si="9" ref="K43:K60">ROUND(E43*J43,2)</f>
        <v>0</v>
      </c>
      <c r="L43" s="224">
        <v>21</v>
      </c>
      <c r="M43" s="224">
        <f aca="true" t="shared" si="10" ref="M43:M60">G43*(1+L43/100)</f>
        <v>0</v>
      </c>
      <c r="N43" s="224">
        <v>9.8E-05</v>
      </c>
      <c r="O43" s="224">
        <f aca="true" t="shared" si="11" ref="O43:O81">ROUND(E43*N43,2)</f>
        <v>0</v>
      </c>
      <c r="P43" s="201">
        <v>0</v>
      </c>
      <c r="Q43" s="201">
        <f aca="true" t="shared" si="12" ref="Q43:Q60">ROUND(E43*P43,2)</f>
        <v>0</v>
      </c>
      <c r="R43" s="201"/>
      <c r="S43" s="201"/>
      <c r="T43" s="202">
        <v>0.34104</v>
      </c>
      <c r="U43" s="201">
        <f aca="true" t="shared" si="13" ref="U43:U60">ROUND(E43*T43,2)</f>
        <v>10.23</v>
      </c>
      <c r="V43" s="203"/>
      <c r="W43" s="203"/>
      <c r="X43" s="203"/>
      <c r="Y43" s="203"/>
      <c r="Z43" s="203"/>
      <c r="AA43" s="203"/>
      <c r="AB43" s="203"/>
      <c r="AC43" s="203"/>
      <c r="AD43" s="203"/>
      <c r="AE43" s="203" t="s">
        <v>878</v>
      </c>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row>
    <row r="44" spans="1:60" ht="15" outlineLevel="1">
      <c r="A44" s="218">
        <v>34</v>
      </c>
      <c r="B44" s="219" t="s">
        <v>950</v>
      </c>
      <c r="C44" s="220" t="s">
        <v>951</v>
      </c>
      <c r="D44" s="221" t="s">
        <v>131</v>
      </c>
      <c r="E44" s="222">
        <v>15</v>
      </c>
      <c r="F44" s="223">
        <v>0</v>
      </c>
      <c r="G44" s="224">
        <f t="shared" si="7"/>
        <v>0</v>
      </c>
      <c r="H44" s="223"/>
      <c r="I44" s="224">
        <f t="shared" si="8"/>
        <v>0</v>
      </c>
      <c r="J44" s="223"/>
      <c r="K44" s="224">
        <f t="shared" si="9"/>
        <v>0</v>
      </c>
      <c r="L44" s="224">
        <v>21</v>
      </c>
      <c r="M44" s="224">
        <f t="shared" si="10"/>
        <v>0</v>
      </c>
      <c r="N44" s="224">
        <v>9.8E-05</v>
      </c>
      <c r="O44" s="224">
        <f t="shared" si="11"/>
        <v>0</v>
      </c>
      <c r="P44" s="201">
        <v>0</v>
      </c>
      <c r="Q44" s="201">
        <f t="shared" si="12"/>
        <v>0</v>
      </c>
      <c r="R44" s="201"/>
      <c r="S44" s="201"/>
      <c r="T44" s="202">
        <v>0.34136</v>
      </c>
      <c r="U44" s="201">
        <f t="shared" si="13"/>
        <v>5.12</v>
      </c>
      <c r="V44" s="203"/>
      <c r="W44" s="203"/>
      <c r="X44" s="203"/>
      <c r="Y44" s="203"/>
      <c r="Z44" s="203"/>
      <c r="AA44" s="203"/>
      <c r="AB44" s="203"/>
      <c r="AC44" s="203"/>
      <c r="AD44" s="203"/>
      <c r="AE44" s="203" t="s">
        <v>878</v>
      </c>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row>
    <row r="45" spans="1:60" ht="15" outlineLevel="1">
      <c r="A45" s="218">
        <v>35</v>
      </c>
      <c r="B45" s="219" t="s">
        <v>952</v>
      </c>
      <c r="C45" s="220" t="s">
        <v>953</v>
      </c>
      <c r="D45" s="221" t="s">
        <v>131</v>
      </c>
      <c r="E45" s="222">
        <v>19</v>
      </c>
      <c r="F45" s="223">
        <v>0</v>
      </c>
      <c r="G45" s="224">
        <f t="shared" si="7"/>
        <v>0</v>
      </c>
      <c r="H45" s="223"/>
      <c r="I45" s="224">
        <f t="shared" si="8"/>
        <v>0</v>
      </c>
      <c r="J45" s="223"/>
      <c r="K45" s="224">
        <f t="shared" si="9"/>
        <v>0</v>
      </c>
      <c r="L45" s="224">
        <v>21</v>
      </c>
      <c r="M45" s="224">
        <f t="shared" si="10"/>
        <v>0</v>
      </c>
      <c r="N45" s="224">
        <v>9.8E-05</v>
      </c>
      <c r="O45" s="224">
        <f t="shared" si="11"/>
        <v>0</v>
      </c>
      <c r="P45" s="201">
        <v>0</v>
      </c>
      <c r="Q45" s="201">
        <f t="shared" si="12"/>
        <v>0</v>
      </c>
      <c r="R45" s="201"/>
      <c r="S45" s="201"/>
      <c r="T45" s="202">
        <v>0.36764</v>
      </c>
      <c r="U45" s="201">
        <f t="shared" si="13"/>
        <v>6.99</v>
      </c>
      <c r="V45" s="203"/>
      <c r="W45" s="203"/>
      <c r="X45" s="203"/>
      <c r="Y45" s="203"/>
      <c r="Z45" s="203"/>
      <c r="AA45" s="203"/>
      <c r="AB45" s="203"/>
      <c r="AC45" s="203"/>
      <c r="AD45" s="203"/>
      <c r="AE45" s="203" t="s">
        <v>878</v>
      </c>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row>
    <row r="46" spans="1:60" ht="15" outlineLevel="1">
      <c r="A46" s="218">
        <v>36</v>
      </c>
      <c r="B46" s="219" t="s">
        <v>954</v>
      </c>
      <c r="C46" s="220" t="s">
        <v>955</v>
      </c>
      <c r="D46" s="221" t="s">
        <v>131</v>
      </c>
      <c r="E46" s="222">
        <v>7</v>
      </c>
      <c r="F46" s="223">
        <v>0</v>
      </c>
      <c r="G46" s="224">
        <f t="shared" si="7"/>
        <v>0</v>
      </c>
      <c r="H46" s="223"/>
      <c r="I46" s="224">
        <f t="shared" si="8"/>
        <v>0</v>
      </c>
      <c r="J46" s="223"/>
      <c r="K46" s="224">
        <f t="shared" si="9"/>
        <v>0</v>
      </c>
      <c r="L46" s="224">
        <v>21</v>
      </c>
      <c r="M46" s="224">
        <f t="shared" si="10"/>
        <v>0</v>
      </c>
      <c r="N46" s="224">
        <v>9.8E-05</v>
      </c>
      <c r="O46" s="224">
        <f t="shared" si="11"/>
        <v>0</v>
      </c>
      <c r="P46" s="201">
        <v>0</v>
      </c>
      <c r="Q46" s="201">
        <f t="shared" si="12"/>
        <v>0</v>
      </c>
      <c r="R46" s="201"/>
      <c r="S46" s="201"/>
      <c r="T46" s="202">
        <v>0.3903</v>
      </c>
      <c r="U46" s="201">
        <f t="shared" si="13"/>
        <v>2.73</v>
      </c>
      <c r="V46" s="203"/>
      <c r="W46" s="203"/>
      <c r="X46" s="203"/>
      <c r="Y46" s="203"/>
      <c r="Z46" s="203"/>
      <c r="AA46" s="203"/>
      <c r="AB46" s="203"/>
      <c r="AC46" s="203"/>
      <c r="AD46" s="203"/>
      <c r="AE46" s="203" t="s">
        <v>878</v>
      </c>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row>
    <row r="47" spans="1:60" ht="15" outlineLevel="1">
      <c r="A47" s="218">
        <v>37</v>
      </c>
      <c r="B47" s="219" t="s">
        <v>958</v>
      </c>
      <c r="C47" s="220" t="s">
        <v>959</v>
      </c>
      <c r="D47" s="221" t="s">
        <v>131</v>
      </c>
      <c r="E47" s="222">
        <v>20</v>
      </c>
      <c r="F47" s="223">
        <v>0</v>
      </c>
      <c r="G47" s="224">
        <f t="shared" si="7"/>
        <v>0</v>
      </c>
      <c r="H47" s="223"/>
      <c r="I47" s="224">
        <f t="shared" si="8"/>
        <v>0</v>
      </c>
      <c r="J47" s="223"/>
      <c r="K47" s="224">
        <f t="shared" si="9"/>
        <v>0</v>
      </c>
      <c r="L47" s="224">
        <v>21</v>
      </c>
      <c r="M47" s="224">
        <f t="shared" si="10"/>
        <v>0</v>
      </c>
      <c r="N47" s="224">
        <v>3E-05</v>
      </c>
      <c r="O47" s="224">
        <f t="shared" si="11"/>
        <v>0</v>
      </c>
      <c r="P47" s="201">
        <v>0</v>
      </c>
      <c r="Q47" s="201">
        <f t="shared" si="12"/>
        <v>0</v>
      </c>
      <c r="R47" s="201"/>
      <c r="S47" s="201"/>
      <c r="T47" s="202">
        <v>0.129</v>
      </c>
      <c r="U47" s="201">
        <f t="shared" si="13"/>
        <v>2.58</v>
      </c>
      <c r="V47" s="203"/>
      <c r="W47" s="203"/>
      <c r="X47" s="203"/>
      <c r="Y47" s="203"/>
      <c r="Z47" s="203"/>
      <c r="AA47" s="203"/>
      <c r="AB47" s="203"/>
      <c r="AC47" s="203"/>
      <c r="AD47" s="203"/>
      <c r="AE47" s="203" t="s">
        <v>878</v>
      </c>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row>
    <row r="48" spans="1:60" ht="15" outlineLevel="1">
      <c r="A48" s="218">
        <v>38</v>
      </c>
      <c r="B48" s="219" t="s">
        <v>960</v>
      </c>
      <c r="C48" s="220" t="s">
        <v>961</v>
      </c>
      <c r="D48" s="221" t="s">
        <v>131</v>
      </c>
      <c r="E48" s="222">
        <v>5</v>
      </c>
      <c r="F48" s="223">
        <v>0</v>
      </c>
      <c r="G48" s="224">
        <f t="shared" si="7"/>
        <v>0</v>
      </c>
      <c r="H48" s="223"/>
      <c r="I48" s="224">
        <f t="shared" si="8"/>
        <v>0</v>
      </c>
      <c r="J48" s="223"/>
      <c r="K48" s="224">
        <f t="shared" si="9"/>
        <v>0</v>
      </c>
      <c r="L48" s="224">
        <v>21</v>
      </c>
      <c r="M48" s="224">
        <f t="shared" si="10"/>
        <v>0</v>
      </c>
      <c r="N48" s="224">
        <v>4E-05</v>
      </c>
      <c r="O48" s="224">
        <f t="shared" si="11"/>
        <v>0</v>
      </c>
      <c r="P48" s="201">
        <v>0</v>
      </c>
      <c r="Q48" s="201">
        <f t="shared" si="12"/>
        <v>0</v>
      </c>
      <c r="R48" s="201"/>
      <c r="S48" s="201"/>
      <c r="T48" s="202">
        <v>0.129</v>
      </c>
      <c r="U48" s="201">
        <f t="shared" si="13"/>
        <v>0.65</v>
      </c>
      <c r="V48" s="203"/>
      <c r="W48" s="203"/>
      <c r="X48" s="203"/>
      <c r="Y48" s="203"/>
      <c r="Z48" s="203"/>
      <c r="AA48" s="203"/>
      <c r="AB48" s="203"/>
      <c r="AC48" s="203"/>
      <c r="AD48" s="203"/>
      <c r="AE48" s="203" t="s">
        <v>878</v>
      </c>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row>
    <row r="49" spans="1:60" ht="15" outlineLevel="1">
      <c r="A49" s="218">
        <v>39</v>
      </c>
      <c r="B49" s="219" t="s">
        <v>962</v>
      </c>
      <c r="C49" s="220" t="s">
        <v>963</v>
      </c>
      <c r="D49" s="221" t="s">
        <v>131</v>
      </c>
      <c r="E49" s="222">
        <v>11</v>
      </c>
      <c r="F49" s="223">
        <v>0</v>
      </c>
      <c r="G49" s="224">
        <f t="shared" si="7"/>
        <v>0</v>
      </c>
      <c r="H49" s="223"/>
      <c r="I49" s="224">
        <f t="shared" si="8"/>
        <v>0</v>
      </c>
      <c r="J49" s="223"/>
      <c r="K49" s="224">
        <f t="shared" si="9"/>
        <v>0</v>
      </c>
      <c r="L49" s="224">
        <v>21</v>
      </c>
      <c r="M49" s="224">
        <f t="shared" si="10"/>
        <v>0</v>
      </c>
      <c r="N49" s="224">
        <v>4E-05</v>
      </c>
      <c r="O49" s="224">
        <f t="shared" si="11"/>
        <v>0</v>
      </c>
      <c r="P49" s="201">
        <v>0</v>
      </c>
      <c r="Q49" s="201">
        <f t="shared" si="12"/>
        <v>0</v>
      </c>
      <c r="R49" s="201"/>
      <c r="S49" s="201"/>
      <c r="T49" s="202">
        <v>0.142</v>
      </c>
      <c r="U49" s="201">
        <f t="shared" si="13"/>
        <v>1.56</v>
      </c>
      <c r="V49" s="203"/>
      <c r="W49" s="203"/>
      <c r="X49" s="203"/>
      <c r="Y49" s="203"/>
      <c r="Z49" s="203"/>
      <c r="AA49" s="203"/>
      <c r="AB49" s="203"/>
      <c r="AC49" s="203"/>
      <c r="AD49" s="203"/>
      <c r="AE49" s="203" t="s">
        <v>878</v>
      </c>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row>
    <row r="50" spans="1:60" ht="15" outlineLevel="1">
      <c r="A50" s="218">
        <v>40</v>
      </c>
      <c r="B50" s="219" t="s">
        <v>964</v>
      </c>
      <c r="C50" s="220" t="s">
        <v>965</v>
      </c>
      <c r="D50" s="221" t="s">
        <v>131</v>
      </c>
      <c r="E50" s="222">
        <v>4</v>
      </c>
      <c r="F50" s="223">
        <v>0</v>
      </c>
      <c r="G50" s="224">
        <f t="shared" si="7"/>
        <v>0</v>
      </c>
      <c r="H50" s="223"/>
      <c r="I50" s="224">
        <f t="shared" si="8"/>
        <v>0</v>
      </c>
      <c r="J50" s="223"/>
      <c r="K50" s="224">
        <f t="shared" si="9"/>
        <v>0</v>
      </c>
      <c r="L50" s="224">
        <v>21</v>
      </c>
      <c r="M50" s="224">
        <f t="shared" si="10"/>
        <v>0</v>
      </c>
      <c r="N50" s="224">
        <v>8E-05</v>
      </c>
      <c r="O50" s="224">
        <f t="shared" si="11"/>
        <v>0</v>
      </c>
      <c r="P50" s="201">
        <v>0</v>
      </c>
      <c r="Q50" s="201">
        <f t="shared" si="12"/>
        <v>0</v>
      </c>
      <c r="R50" s="201"/>
      <c r="S50" s="201"/>
      <c r="T50" s="202">
        <v>0.157</v>
      </c>
      <c r="U50" s="201">
        <f t="shared" si="13"/>
        <v>0.63</v>
      </c>
      <c r="V50" s="203"/>
      <c r="W50" s="203"/>
      <c r="X50" s="203"/>
      <c r="Y50" s="203"/>
      <c r="Z50" s="203"/>
      <c r="AA50" s="203"/>
      <c r="AB50" s="203"/>
      <c r="AC50" s="203"/>
      <c r="AD50" s="203"/>
      <c r="AE50" s="203" t="s">
        <v>878</v>
      </c>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row>
    <row r="51" spans="1:60" ht="15" outlineLevel="1">
      <c r="A51" s="218">
        <v>41</v>
      </c>
      <c r="B51" s="219" t="s">
        <v>968</v>
      </c>
      <c r="C51" s="220" t="s">
        <v>969</v>
      </c>
      <c r="D51" s="221" t="s">
        <v>131</v>
      </c>
      <c r="E51" s="222">
        <v>10</v>
      </c>
      <c r="F51" s="223">
        <v>0</v>
      </c>
      <c r="G51" s="224">
        <f t="shared" si="7"/>
        <v>0</v>
      </c>
      <c r="H51" s="223"/>
      <c r="I51" s="224">
        <f t="shared" si="8"/>
        <v>0</v>
      </c>
      <c r="J51" s="223"/>
      <c r="K51" s="224">
        <f t="shared" si="9"/>
        <v>0</v>
      </c>
      <c r="L51" s="224">
        <v>21</v>
      </c>
      <c r="M51" s="224">
        <f t="shared" si="10"/>
        <v>0</v>
      </c>
      <c r="N51" s="224">
        <v>3E-05</v>
      </c>
      <c r="O51" s="224">
        <f t="shared" si="11"/>
        <v>0</v>
      </c>
      <c r="P51" s="201">
        <v>0</v>
      </c>
      <c r="Q51" s="201">
        <f t="shared" si="12"/>
        <v>0</v>
      </c>
      <c r="R51" s="201"/>
      <c r="S51" s="201"/>
      <c r="T51" s="202">
        <v>0.129</v>
      </c>
      <c r="U51" s="201">
        <f t="shared" si="13"/>
        <v>1.29</v>
      </c>
      <c r="V51" s="203"/>
      <c r="W51" s="203"/>
      <c r="X51" s="203"/>
      <c r="Y51" s="203"/>
      <c r="Z51" s="203"/>
      <c r="AA51" s="203"/>
      <c r="AB51" s="203"/>
      <c r="AC51" s="203"/>
      <c r="AD51" s="203"/>
      <c r="AE51" s="203" t="s">
        <v>878</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row>
    <row r="52" spans="1:60" ht="15" outlineLevel="1">
      <c r="A52" s="218">
        <v>42</v>
      </c>
      <c r="B52" s="219" t="s">
        <v>970</v>
      </c>
      <c r="C52" s="220" t="s">
        <v>971</v>
      </c>
      <c r="D52" s="221" t="s">
        <v>131</v>
      </c>
      <c r="E52" s="222">
        <v>10</v>
      </c>
      <c r="F52" s="223">
        <v>0</v>
      </c>
      <c r="G52" s="224">
        <f t="shared" si="7"/>
        <v>0</v>
      </c>
      <c r="H52" s="223"/>
      <c r="I52" s="224">
        <f t="shared" si="8"/>
        <v>0</v>
      </c>
      <c r="J52" s="223"/>
      <c r="K52" s="224">
        <f t="shared" si="9"/>
        <v>0</v>
      </c>
      <c r="L52" s="224">
        <v>21</v>
      </c>
      <c r="M52" s="224">
        <f t="shared" si="10"/>
        <v>0</v>
      </c>
      <c r="N52" s="224">
        <v>5E-05</v>
      </c>
      <c r="O52" s="224">
        <f t="shared" si="11"/>
        <v>0</v>
      </c>
      <c r="P52" s="201">
        <v>0</v>
      </c>
      <c r="Q52" s="201">
        <f t="shared" si="12"/>
        <v>0</v>
      </c>
      <c r="R52" s="201"/>
      <c r="S52" s="201"/>
      <c r="T52" s="202">
        <v>0.129</v>
      </c>
      <c r="U52" s="201">
        <f t="shared" si="13"/>
        <v>1.29</v>
      </c>
      <c r="V52" s="203"/>
      <c r="W52" s="203"/>
      <c r="X52" s="203"/>
      <c r="Y52" s="203"/>
      <c r="Z52" s="203"/>
      <c r="AA52" s="203"/>
      <c r="AB52" s="203"/>
      <c r="AC52" s="203"/>
      <c r="AD52" s="203"/>
      <c r="AE52" s="203" t="s">
        <v>878</v>
      </c>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row>
    <row r="53" spans="1:60" ht="15" outlineLevel="1">
      <c r="A53" s="218">
        <v>43</v>
      </c>
      <c r="B53" s="219" t="s">
        <v>972</v>
      </c>
      <c r="C53" s="220" t="s">
        <v>973</v>
      </c>
      <c r="D53" s="221" t="s">
        <v>131</v>
      </c>
      <c r="E53" s="222">
        <v>8</v>
      </c>
      <c r="F53" s="223">
        <v>0</v>
      </c>
      <c r="G53" s="224">
        <f t="shared" si="7"/>
        <v>0</v>
      </c>
      <c r="H53" s="223"/>
      <c r="I53" s="224">
        <f t="shared" si="8"/>
        <v>0</v>
      </c>
      <c r="J53" s="223"/>
      <c r="K53" s="224">
        <f t="shared" si="9"/>
        <v>0</v>
      </c>
      <c r="L53" s="224">
        <v>21</v>
      </c>
      <c r="M53" s="224">
        <f t="shared" si="10"/>
        <v>0</v>
      </c>
      <c r="N53" s="224">
        <v>7E-05</v>
      </c>
      <c r="O53" s="224">
        <f t="shared" si="11"/>
        <v>0</v>
      </c>
      <c r="P53" s="201">
        <v>0</v>
      </c>
      <c r="Q53" s="201">
        <f t="shared" si="12"/>
        <v>0</v>
      </c>
      <c r="R53" s="201"/>
      <c r="S53" s="201"/>
      <c r="T53" s="202">
        <v>0.142</v>
      </c>
      <c r="U53" s="201">
        <f t="shared" si="13"/>
        <v>1.14</v>
      </c>
      <c r="V53" s="203"/>
      <c r="W53" s="203"/>
      <c r="X53" s="203"/>
      <c r="Y53" s="203"/>
      <c r="Z53" s="203"/>
      <c r="AA53" s="203"/>
      <c r="AB53" s="203"/>
      <c r="AC53" s="203"/>
      <c r="AD53" s="203"/>
      <c r="AE53" s="203" t="s">
        <v>878</v>
      </c>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row>
    <row r="54" spans="1:60" ht="15" outlineLevel="1">
      <c r="A54" s="218">
        <v>44</v>
      </c>
      <c r="B54" s="219" t="s">
        <v>976</v>
      </c>
      <c r="C54" s="220" t="s">
        <v>977</v>
      </c>
      <c r="D54" s="221" t="s">
        <v>107</v>
      </c>
      <c r="E54" s="222">
        <v>7</v>
      </c>
      <c r="F54" s="223">
        <v>0</v>
      </c>
      <c r="G54" s="224">
        <f t="shared" si="7"/>
        <v>0</v>
      </c>
      <c r="H54" s="223"/>
      <c r="I54" s="224">
        <f t="shared" si="8"/>
        <v>0</v>
      </c>
      <c r="J54" s="223"/>
      <c r="K54" s="224">
        <f t="shared" si="9"/>
        <v>0</v>
      </c>
      <c r="L54" s="224">
        <v>21</v>
      </c>
      <c r="M54" s="224">
        <f t="shared" si="10"/>
        <v>0</v>
      </c>
      <c r="N54" s="224">
        <v>0</v>
      </c>
      <c r="O54" s="224">
        <f t="shared" si="11"/>
        <v>0</v>
      </c>
      <c r="P54" s="201">
        <v>0</v>
      </c>
      <c r="Q54" s="201">
        <f t="shared" si="12"/>
        <v>0</v>
      </c>
      <c r="R54" s="201"/>
      <c r="S54" s="201"/>
      <c r="T54" s="202">
        <v>0.425</v>
      </c>
      <c r="U54" s="201">
        <f t="shared" si="13"/>
        <v>2.98</v>
      </c>
      <c r="V54" s="203"/>
      <c r="W54" s="203"/>
      <c r="X54" s="203"/>
      <c r="Y54" s="203"/>
      <c r="Z54" s="203"/>
      <c r="AA54" s="203"/>
      <c r="AB54" s="203"/>
      <c r="AC54" s="203"/>
      <c r="AD54" s="203"/>
      <c r="AE54" s="203" t="s">
        <v>878</v>
      </c>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row>
    <row r="55" spans="1:60" ht="15" outlineLevel="1">
      <c r="A55" s="218">
        <v>45</v>
      </c>
      <c r="B55" s="219" t="s">
        <v>978</v>
      </c>
      <c r="C55" s="220" t="s">
        <v>979</v>
      </c>
      <c r="D55" s="221" t="s">
        <v>980</v>
      </c>
      <c r="E55" s="222">
        <v>5</v>
      </c>
      <c r="F55" s="223">
        <v>0</v>
      </c>
      <c r="G55" s="224">
        <f t="shared" si="7"/>
        <v>0</v>
      </c>
      <c r="H55" s="223"/>
      <c r="I55" s="224">
        <f t="shared" si="8"/>
        <v>0</v>
      </c>
      <c r="J55" s="223"/>
      <c r="K55" s="224">
        <f t="shared" si="9"/>
        <v>0</v>
      </c>
      <c r="L55" s="224">
        <v>21</v>
      </c>
      <c r="M55" s="224">
        <f t="shared" si="10"/>
        <v>0</v>
      </c>
      <c r="N55" s="224">
        <v>0.00148</v>
      </c>
      <c r="O55" s="224">
        <f t="shared" si="11"/>
        <v>0.01</v>
      </c>
      <c r="P55" s="201">
        <v>0</v>
      </c>
      <c r="Q55" s="201">
        <f t="shared" si="12"/>
        <v>0</v>
      </c>
      <c r="R55" s="201"/>
      <c r="S55" s="201"/>
      <c r="T55" s="202">
        <v>0.54</v>
      </c>
      <c r="U55" s="201">
        <f t="shared" si="13"/>
        <v>2.7</v>
      </c>
      <c r="V55" s="203"/>
      <c r="W55" s="203"/>
      <c r="X55" s="203"/>
      <c r="Y55" s="203"/>
      <c r="Z55" s="203"/>
      <c r="AA55" s="203"/>
      <c r="AB55" s="203"/>
      <c r="AC55" s="203"/>
      <c r="AD55" s="203"/>
      <c r="AE55" s="203" t="s">
        <v>878</v>
      </c>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row>
    <row r="56" spans="1:60" ht="15" outlineLevel="1">
      <c r="A56" s="218">
        <v>46</v>
      </c>
      <c r="B56" s="219" t="s">
        <v>992</v>
      </c>
      <c r="C56" s="220" t="s">
        <v>993</v>
      </c>
      <c r="D56" s="221" t="s">
        <v>131</v>
      </c>
      <c r="E56" s="222">
        <v>71</v>
      </c>
      <c r="F56" s="223">
        <v>0</v>
      </c>
      <c r="G56" s="224">
        <f t="shared" si="7"/>
        <v>0</v>
      </c>
      <c r="H56" s="223"/>
      <c r="I56" s="224">
        <f t="shared" si="8"/>
        <v>0</v>
      </c>
      <c r="J56" s="223"/>
      <c r="K56" s="224">
        <f t="shared" si="9"/>
        <v>0</v>
      </c>
      <c r="L56" s="224">
        <v>21</v>
      </c>
      <c r="M56" s="224">
        <f t="shared" si="10"/>
        <v>0</v>
      </c>
      <c r="N56" s="224">
        <v>0</v>
      </c>
      <c r="O56" s="224">
        <f t="shared" si="11"/>
        <v>0</v>
      </c>
      <c r="P56" s="201">
        <v>0</v>
      </c>
      <c r="Q56" s="201">
        <f t="shared" si="12"/>
        <v>0</v>
      </c>
      <c r="R56" s="201"/>
      <c r="S56" s="201"/>
      <c r="T56" s="202">
        <v>0.029</v>
      </c>
      <c r="U56" s="201">
        <f t="shared" si="13"/>
        <v>2.06</v>
      </c>
      <c r="V56" s="203"/>
      <c r="W56" s="203"/>
      <c r="X56" s="203"/>
      <c r="Y56" s="203"/>
      <c r="Z56" s="203"/>
      <c r="AA56" s="203"/>
      <c r="AB56" s="203"/>
      <c r="AC56" s="203"/>
      <c r="AD56" s="203"/>
      <c r="AE56" s="203" t="s">
        <v>878</v>
      </c>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row>
    <row r="57" spans="1:60" ht="15" outlineLevel="1">
      <c r="A57" s="218">
        <v>47</v>
      </c>
      <c r="B57" s="219" t="s">
        <v>996</v>
      </c>
      <c r="C57" s="220" t="s">
        <v>997</v>
      </c>
      <c r="D57" s="221" t="s">
        <v>131</v>
      </c>
      <c r="E57" s="222">
        <v>71</v>
      </c>
      <c r="F57" s="223">
        <v>0</v>
      </c>
      <c r="G57" s="224">
        <f t="shared" si="7"/>
        <v>0</v>
      </c>
      <c r="H57" s="223"/>
      <c r="I57" s="224">
        <f t="shared" si="8"/>
        <v>0</v>
      </c>
      <c r="J57" s="223"/>
      <c r="K57" s="224">
        <f t="shared" si="9"/>
        <v>0</v>
      </c>
      <c r="L57" s="224">
        <v>21</v>
      </c>
      <c r="M57" s="224">
        <f t="shared" si="10"/>
        <v>0</v>
      </c>
      <c r="N57" s="224">
        <v>1E-05</v>
      </c>
      <c r="O57" s="224">
        <f t="shared" si="11"/>
        <v>0</v>
      </c>
      <c r="P57" s="201">
        <v>0</v>
      </c>
      <c r="Q57" s="201">
        <f t="shared" si="12"/>
        <v>0</v>
      </c>
      <c r="R57" s="201"/>
      <c r="S57" s="201"/>
      <c r="T57" s="202">
        <v>0.062</v>
      </c>
      <c r="U57" s="201">
        <f t="shared" si="13"/>
        <v>4.4</v>
      </c>
      <c r="V57" s="203"/>
      <c r="W57" s="203"/>
      <c r="X57" s="203"/>
      <c r="Y57" s="203"/>
      <c r="Z57" s="203"/>
      <c r="AA57" s="203"/>
      <c r="AB57" s="203"/>
      <c r="AC57" s="203"/>
      <c r="AD57" s="203"/>
      <c r="AE57" s="203" t="s">
        <v>878</v>
      </c>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row>
    <row r="58" spans="1:60" ht="15" outlineLevel="1">
      <c r="A58" s="218">
        <v>48</v>
      </c>
      <c r="B58" s="219" t="s">
        <v>1016</v>
      </c>
      <c r="C58" s="220" t="s">
        <v>1017</v>
      </c>
      <c r="D58" s="221" t="s">
        <v>107</v>
      </c>
      <c r="E58" s="222">
        <v>4</v>
      </c>
      <c r="F58" s="223">
        <v>0</v>
      </c>
      <c r="G58" s="224">
        <f t="shared" si="7"/>
        <v>0</v>
      </c>
      <c r="H58" s="223"/>
      <c r="I58" s="224">
        <f t="shared" si="8"/>
        <v>0</v>
      </c>
      <c r="J58" s="223"/>
      <c r="K58" s="224">
        <f t="shared" si="9"/>
        <v>0</v>
      </c>
      <c r="L58" s="224">
        <v>21</v>
      </c>
      <c r="M58" s="224">
        <f t="shared" si="10"/>
        <v>0</v>
      </c>
      <c r="N58" s="224">
        <v>0</v>
      </c>
      <c r="O58" s="224">
        <f t="shared" si="11"/>
        <v>0</v>
      </c>
      <c r="P58" s="201">
        <v>0</v>
      </c>
      <c r="Q58" s="201">
        <f t="shared" si="12"/>
        <v>0</v>
      </c>
      <c r="R58" s="201"/>
      <c r="S58" s="201"/>
      <c r="T58" s="202">
        <v>0.165</v>
      </c>
      <c r="U58" s="201">
        <f t="shared" si="13"/>
        <v>0.66</v>
      </c>
      <c r="V58" s="203"/>
      <c r="W58" s="203"/>
      <c r="X58" s="203"/>
      <c r="Y58" s="203"/>
      <c r="Z58" s="203"/>
      <c r="AA58" s="203"/>
      <c r="AB58" s="203"/>
      <c r="AC58" s="203"/>
      <c r="AD58" s="203"/>
      <c r="AE58" s="203" t="s">
        <v>878</v>
      </c>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row>
    <row r="59" spans="1:60" ht="15" outlineLevel="1">
      <c r="A59" s="218">
        <v>49</v>
      </c>
      <c r="B59" s="219" t="s">
        <v>998</v>
      </c>
      <c r="C59" s="220" t="s">
        <v>999</v>
      </c>
      <c r="D59" s="221" t="s">
        <v>113</v>
      </c>
      <c r="E59" s="222">
        <v>0.089</v>
      </c>
      <c r="F59" s="223">
        <v>0</v>
      </c>
      <c r="G59" s="224">
        <f t="shared" si="7"/>
        <v>0</v>
      </c>
      <c r="H59" s="223"/>
      <c r="I59" s="224">
        <f t="shared" si="8"/>
        <v>0</v>
      </c>
      <c r="J59" s="223"/>
      <c r="K59" s="224">
        <f t="shared" si="9"/>
        <v>0</v>
      </c>
      <c r="L59" s="224">
        <v>21</v>
      </c>
      <c r="M59" s="224">
        <f t="shared" si="10"/>
        <v>0</v>
      </c>
      <c r="N59" s="224">
        <v>0</v>
      </c>
      <c r="O59" s="224">
        <f t="shared" si="11"/>
        <v>0</v>
      </c>
      <c r="P59" s="201">
        <v>0</v>
      </c>
      <c r="Q59" s="201">
        <f t="shared" si="12"/>
        <v>0</v>
      </c>
      <c r="R59" s="201"/>
      <c r="S59" s="201"/>
      <c r="T59" s="202">
        <v>1.421</v>
      </c>
      <c r="U59" s="201">
        <f t="shared" si="13"/>
        <v>0.13</v>
      </c>
      <c r="V59" s="203"/>
      <c r="W59" s="203"/>
      <c r="X59" s="203"/>
      <c r="Y59" s="203"/>
      <c r="Z59" s="203"/>
      <c r="AA59" s="203"/>
      <c r="AB59" s="203"/>
      <c r="AC59" s="203"/>
      <c r="AD59" s="203"/>
      <c r="AE59" s="203" t="s">
        <v>878</v>
      </c>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row>
    <row r="60" spans="1:60" ht="15" outlineLevel="1">
      <c r="A60" s="218">
        <v>50</v>
      </c>
      <c r="B60" s="219" t="s">
        <v>1000</v>
      </c>
      <c r="C60" s="220" t="s">
        <v>1001</v>
      </c>
      <c r="D60" s="221" t="s">
        <v>131</v>
      </c>
      <c r="E60" s="222">
        <v>46</v>
      </c>
      <c r="F60" s="223">
        <v>0</v>
      </c>
      <c r="G60" s="224">
        <f t="shared" si="7"/>
        <v>0</v>
      </c>
      <c r="H60" s="223"/>
      <c r="I60" s="224">
        <f t="shared" si="8"/>
        <v>0</v>
      </c>
      <c r="J60" s="223"/>
      <c r="K60" s="224">
        <f t="shared" si="9"/>
        <v>0</v>
      </c>
      <c r="L60" s="224">
        <v>21</v>
      </c>
      <c r="M60" s="224">
        <f t="shared" si="10"/>
        <v>0</v>
      </c>
      <c r="N60" s="224">
        <v>0</v>
      </c>
      <c r="O60" s="224">
        <f t="shared" si="11"/>
        <v>0</v>
      </c>
      <c r="P60" s="201">
        <v>0.00213</v>
      </c>
      <c r="Q60" s="201">
        <f t="shared" si="12"/>
        <v>0.1</v>
      </c>
      <c r="R60" s="201"/>
      <c r="S60" s="201"/>
      <c r="T60" s="202">
        <v>0.173</v>
      </c>
      <c r="U60" s="201">
        <f t="shared" si="13"/>
        <v>7.96</v>
      </c>
      <c r="V60" s="203"/>
      <c r="W60" s="203"/>
      <c r="X60" s="203"/>
      <c r="Y60" s="203"/>
      <c r="Z60" s="203"/>
      <c r="AA60" s="203"/>
      <c r="AB60" s="203"/>
      <c r="AC60" s="203"/>
      <c r="AD60" s="203"/>
      <c r="AE60" s="203" t="s">
        <v>878</v>
      </c>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row>
    <row r="61" spans="1:60" ht="15" outlineLevel="1">
      <c r="A61" s="218">
        <v>51</v>
      </c>
      <c r="B61" s="231" t="s">
        <v>1081</v>
      </c>
      <c r="C61" s="231" t="s">
        <v>1082</v>
      </c>
      <c r="D61" s="232" t="s">
        <v>131</v>
      </c>
      <c r="E61" s="235">
        <v>19</v>
      </c>
      <c r="F61" s="223">
        <v>0</v>
      </c>
      <c r="G61" s="224">
        <f t="shared" si="7"/>
        <v>0</v>
      </c>
      <c r="H61" s="234"/>
      <c r="I61" s="234"/>
      <c r="J61" s="234"/>
      <c r="K61" s="234"/>
      <c r="L61" s="234"/>
      <c r="M61" s="234"/>
      <c r="N61" s="224">
        <v>0</v>
      </c>
      <c r="O61" s="224">
        <f t="shared" si="11"/>
        <v>0</v>
      </c>
      <c r="P61" s="201"/>
      <c r="Q61" s="201"/>
      <c r="R61" s="201"/>
      <c r="S61" s="201"/>
      <c r="T61" s="202"/>
      <c r="U61" s="201"/>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row>
    <row r="62" spans="1:60" ht="15" outlineLevel="1">
      <c r="A62" s="218">
        <v>52</v>
      </c>
      <c r="B62" s="231" t="s">
        <v>1083</v>
      </c>
      <c r="C62" s="231" t="s">
        <v>1084</v>
      </c>
      <c r="D62" s="232" t="s">
        <v>131</v>
      </c>
      <c r="E62" s="235">
        <v>10</v>
      </c>
      <c r="F62" s="223">
        <v>0</v>
      </c>
      <c r="G62" s="224">
        <f t="shared" si="7"/>
        <v>0</v>
      </c>
      <c r="H62" s="234"/>
      <c r="I62" s="234"/>
      <c r="J62" s="234"/>
      <c r="K62" s="234"/>
      <c r="L62" s="234"/>
      <c r="M62" s="234"/>
      <c r="N62" s="224">
        <v>0</v>
      </c>
      <c r="O62" s="224">
        <f t="shared" si="11"/>
        <v>0</v>
      </c>
      <c r="P62" s="201"/>
      <c r="Q62" s="201"/>
      <c r="R62" s="201"/>
      <c r="S62" s="201"/>
      <c r="T62" s="202"/>
      <c r="U62" s="201"/>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row>
    <row r="63" spans="1:60" ht="15" outlineLevel="1">
      <c r="A63" s="218">
        <v>53</v>
      </c>
      <c r="B63" s="231"/>
      <c r="C63" s="231" t="s">
        <v>1085</v>
      </c>
      <c r="D63" s="232" t="s">
        <v>131</v>
      </c>
      <c r="E63" s="235">
        <v>29</v>
      </c>
      <c r="F63" s="223">
        <v>0</v>
      </c>
      <c r="G63" s="224">
        <f t="shared" si="7"/>
        <v>0</v>
      </c>
      <c r="H63" s="234"/>
      <c r="I63" s="234"/>
      <c r="J63" s="234"/>
      <c r="K63" s="234"/>
      <c r="L63" s="234"/>
      <c r="M63" s="234"/>
      <c r="N63" s="224">
        <v>0</v>
      </c>
      <c r="O63" s="224">
        <f t="shared" si="11"/>
        <v>0</v>
      </c>
      <c r="P63" s="201"/>
      <c r="Q63" s="201"/>
      <c r="R63" s="201"/>
      <c r="S63" s="201"/>
      <c r="T63" s="202"/>
      <c r="U63" s="201"/>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row>
    <row r="64" spans="1:60" ht="15" outlineLevel="1">
      <c r="A64" s="218">
        <v>54</v>
      </c>
      <c r="B64" s="231"/>
      <c r="C64" s="231" t="s">
        <v>1086</v>
      </c>
      <c r="D64" s="232" t="s">
        <v>131</v>
      </c>
      <c r="E64" s="235">
        <v>19</v>
      </c>
      <c r="F64" s="223">
        <v>0</v>
      </c>
      <c r="G64" s="224">
        <f t="shared" si="7"/>
        <v>0</v>
      </c>
      <c r="H64" s="234"/>
      <c r="I64" s="234"/>
      <c r="J64" s="234"/>
      <c r="K64" s="234"/>
      <c r="L64" s="234"/>
      <c r="M64" s="234"/>
      <c r="N64" s="224">
        <v>0</v>
      </c>
      <c r="O64" s="224">
        <f t="shared" si="11"/>
        <v>0</v>
      </c>
      <c r="P64" s="201"/>
      <c r="Q64" s="201"/>
      <c r="R64" s="201"/>
      <c r="S64" s="201"/>
      <c r="T64" s="202"/>
      <c r="U64" s="201"/>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row>
    <row r="65" spans="1:60" ht="15" outlineLevel="1">
      <c r="A65" s="218">
        <v>55</v>
      </c>
      <c r="B65" s="231"/>
      <c r="C65" s="231" t="s">
        <v>1087</v>
      </c>
      <c r="D65" s="232" t="s">
        <v>131</v>
      </c>
      <c r="E65" s="235">
        <v>10</v>
      </c>
      <c r="F65" s="223">
        <v>0</v>
      </c>
      <c r="G65" s="224">
        <f t="shared" si="7"/>
        <v>0</v>
      </c>
      <c r="H65" s="234"/>
      <c r="I65" s="234"/>
      <c r="J65" s="234"/>
      <c r="K65" s="234"/>
      <c r="L65" s="234"/>
      <c r="M65" s="234"/>
      <c r="N65" s="224">
        <v>0</v>
      </c>
      <c r="O65" s="224">
        <f t="shared" si="11"/>
        <v>0</v>
      </c>
      <c r="P65" s="201"/>
      <c r="Q65" s="201"/>
      <c r="R65" s="201"/>
      <c r="S65" s="201"/>
      <c r="T65" s="202"/>
      <c r="U65" s="201"/>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row>
    <row r="66" spans="1:60" ht="15" outlineLevel="1">
      <c r="A66" s="218">
        <v>56</v>
      </c>
      <c r="B66" s="231" t="s">
        <v>1088</v>
      </c>
      <c r="C66" s="231" t="s">
        <v>1089</v>
      </c>
      <c r="D66" s="232" t="s">
        <v>912</v>
      </c>
      <c r="E66" s="235">
        <v>2</v>
      </c>
      <c r="F66" s="223">
        <v>0</v>
      </c>
      <c r="G66" s="224">
        <f t="shared" si="7"/>
        <v>0</v>
      </c>
      <c r="H66" s="234"/>
      <c r="I66" s="234"/>
      <c r="J66" s="234"/>
      <c r="K66" s="234"/>
      <c r="L66" s="234"/>
      <c r="M66" s="234"/>
      <c r="N66" s="224">
        <v>0</v>
      </c>
      <c r="O66" s="224">
        <f t="shared" si="11"/>
        <v>0</v>
      </c>
      <c r="P66" s="201"/>
      <c r="Q66" s="201"/>
      <c r="R66" s="201"/>
      <c r="S66" s="201"/>
      <c r="T66" s="202"/>
      <c r="U66" s="201"/>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row>
    <row r="67" spans="1:60" ht="15" outlineLevel="1">
      <c r="A67" s="218">
        <v>57</v>
      </c>
      <c r="B67" s="231" t="s">
        <v>1090</v>
      </c>
      <c r="C67" s="231" t="s">
        <v>1091</v>
      </c>
      <c r="D67" s="232" t="s">
        <v>912</v>
      </c>
      <c r="E67" s="235">
        <v>1</v>
      </c>
      <c r="F67" s="223">
        <v>0</v>
      </c>
      <c r="G67" s="224">
        <f t="shared" si="7"/>
        <v>0</v>
      </c>
      <c r="H67" s="234"/>
      <c r="I67" s="234"/>
      <c r="J67" s="234"/>
      <c r="K67" s="234"/>
      <c r="L67" s="234"/>
      <c r="M67" s="234"/>
      <c r="N67" s="224">
        <v>0</v>
      </c>
      <c r="O67" s="224">
        <f t="shared" si="11"/>
        <v>0</v>
      </c>
      <c r="P67" s="201"/>
      <c r="Q67" s="201"/>
      <c r="R67" s="201"/>
      <c r="S67" s="201"/>
      <c r="T67" s="202"/>
      <c r="U67" s="201"/>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row>
    <row r="68" spans="1:60" ht="15" outlineLevel="1">
      <c r="A68" s="218">
        <v>58</v>
      </c>
      <c r="B68" s="231" t="s">
        <v>1092</v>
      </c>
      <c r="C68" s="231" t="s">
        <v>1093</v>
      </c>
      <c r="D68" s="232" t="s">
        <v>912</v>
      </c>
      <c r="E68" s="235">
        <v>6</v>
      </c>
      <c r="F68" s="223">
        <v>0</v>
      </c>
      <c r="G68" s="224">
        <f t="shared" si="7"/>
        <v>0</v>
      </c>
      <c r="H68" s="234"/>
      <c r="I68" s="234"/>
      <c r="J68" s="234"/>
      <c r="K68" s="234"/>
      <c r="L68" s="234"/>
      <c r="M68" s="234"/>
      <c r="N68" s="224">
        <v>0</v>
      </c>
      <c r="O68" s="224">
        <f t="shared" si="11"/>
        <v>0</v>
      </c>
      <c r="P68" s="201"/>
      <c r="Q68" s="201"/>
      <c r="R68" s="201"/>
      <c r="S68" s="201"/>
      <c r="T68" s="202"/>
      <c r="U68" s="201"/>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row>
    <row r="69" spans="1:60" ht="15" outlineLevel="1">
      <c r="A69" s="218">
        <v>59</v>
      </c>
      <c r="B69" s="231" t="s">
        <v>1094</v>
      </c>
      <c r="C69" s="231" t="s">
        <v>1095</v>
      </c>
      <c r="D69" s="232" t="s">
        <v>912</v>
      </c>
      <c r="E69" s="235">
        <v>3</v>
      </c>
      <c r="F69" s="223">
        <v>0</v>
      </c>
      <c r="G69" s="224">
        <f t="shared" si="7"/>
        <v>0</v>
      </c>
      <c r="H69" s="234"/>
      <c r="I69" s="234"/>
      <c r="J69" s="234"/>
      <c r="K69" s="234"/>
      <c r="L69" s="234"/>
      <c r="M69" s="234"/>
      <c r="N69" s="224">
        <v>0</v>
      </c>
      <c r="O69" s="224">
        <f t="shared" si="11"/>
        <v>0</v>
      </c>
      <c r="P69" s="201"/>
      <c r="Q69" s="201"/>
      <c r="R69" s="201"/>
      <c r="S69" s="201"/>
      <c r="T69" s="202"/>
      <c r="U69" s="201"/>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row>
    <row r="70" spans="1:60" ht="15" outlineLevel="1">
      <c r="A70" s="218">
        <v>60</v>
      </c>
      <c r="B70" s="231"/>
      <c r="C70" s="231" t="s">
        <v>1077</v>
      </c>
      <c r="D70" s="232" t="s">
        <v>912</v>
      </c>
      <c r="E70" s="235">
        <v>5</v>
      </c>
      <c r="F70" s="223">
        <v>0</v>
      </c>
      <c r="G70" s="224">
        <f t="shared" si="7"/>
        <v>0</v>
      </c>
      <c r="H70" s="234"/>
      <c r="I70" s="234"/>
      <c r="J70" s="234"/>
      <c r="K70" s="234"/>
      <c r="L70" s="234"/>
      <c r="M70" s="234"/>
      <c r="N70" s="224">
        <v>0</v>
      </c>
      <c r="O70" s="224">
        <f t="shared" si="11"/>
        <v>0</v>
      </c>
      <c r="P70" s="201"/>
      <c r="Q70" s="201"/>
      <c r="R70" s="201"/>
      <c r="S70" s="201"/>
      <c r="T70" s="202"/>
      <c r="U70" s="201"/>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row>
    <row r="71" spans="1:60" ht="15" outlineLevel="1">
      <c r="A71" s="218">
        <v>61</v>
      </c>
      <c r="B71" s="231"/>
      <c r="C71" s="231" t="s">
        <v>1096</v>
      </c>
      <c r="D71" s="232" t="s">
        <v>912</v>
      </c>
      <c r="E71" s="235">
        <v>10</v>
      </c>
      <c r="F71" s="223">
        <v>0</v>
      </c>
      <c r="G71" s="224">
        <f t="shared" si="7"/>
        <v>0</v>
      </c>
      <c r="H71" s="234"/>
      <c r="I71" s="234"/>
      <c r="J71" s="234"/>
      <c r="K71" s="234"/>
      <c r="L71" s="234"/>
      <c r="M71" s="234"/>
      <c r="N71" s="224">
        <v>0</v>
      </c>
      <c r="O71" s="224">
        <f t="shared" si="11"/>
        <v>0</v>
      </c>
      <c r="P71" s="201"/>
      <c r="Q71" s="201"/>
      <c r="R71" s="201"/>
      <c r="S71" s="201"/>
      <c r="T71" s="202"/>
      <c r="U71" s="201"/>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row>
    <row r="72" spans="1:60" ht="15" outlineLevel="1">
      <c r="A72" s="218">
        <v>62</v>
      </c>
      <c r="B72" s="231"/>
      <c r="C72" s="231" t="s">
        <v>1097</v>
      </c>
      <c r="D72" s="232" t="s">
        <v>912</v>
      </c>
      <c r="E72" s="235">
        <v>5</v>
      </c>
      <c r="F72" s="223">
        <v>0</v>
      </c>
      <c r="G72" s="224">
        <f t="shared" si="7"/>
        <v>0</v>
      </c>
      <c r="H72" s="234"/>
      <c r="I72" s="234"/>
      <c r="J72" s="234"/>
      <c r="K72" s="234"/>
      <c r="L72" s="234"/>
      <c r="M72" s="234"/>
      <c r="N72" s="224">
        <v>0</v>
      </c>
      <c r="O72" s="224">
        <f t="shared" si="11"/>
        <v>0</v>
      </c>
      <c r="P72" s="201"/>
      <c r="Q72" s="201"/>
      <c r="R72" s="201"/>
      <c r="S72" s="201"/>
      <c r="T72" s="202"/>
      <c r="U72" s="201"/>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row>
    <row r="73" spans="1:60" ht="15" outlineLevel="1">
      <c r="A73" s="218">
        <v>63</v>
      </c>
      <c r="B73" s="231" t="s">
        <v>1098</v>
      </c>
      <c r="C73" s="231" t="s">
        <v>1099</v>
      </c>
      <c r="D73" s="232" t="s">
        <v>912</v>
      </c>
      <c r="E73" s="235">
        <v>1</v>
      </c>
      <c r="F73" s="223">
        <v>0</v>
      </c>
      <c r="G73" s="224">
        <f t="shared" si="7"/>
        <v>0</v>
      </c>
      <c r="H73" s="234"/>
      <c r="I73" s="234"/>
      <c r="J73" s="234"/>
      <c r="K73" s="234"/>
      <c r="L73" s="234"/>
      <c r="M73" s="234"/>
      <c r="N73" s="224">
        <v>0</v>
      </c>
      <c r="O73" s="224">
        <f t="shared" si="11"/>
        <v>0</v>
      </c>
      <c r="P73" s="201"/>
      <c r="Q73" s="201"/>
      <c r="R73" s="201"/>
      <c r="S73" s="201"/>
      <c r="T73" s="202"/>
      <c r="U73" s="201"/>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row>
    <row r="74" spans="1:60" ht="15" outlineLevel="1">
      <c r="A74" s="218">
        <v>64</v>
      </c>
      <c r="B74" s="231" t="s">
        <v>1100</v>
      </c>
      <c r="C74" s="231" t="s">
        <v>1101</v>
      </c>
      <c r="D74" s="232" t="s">
        <v>912</v>
      </c>
      <c r="E74" s="235">
        <v>2</v>
      </c>
      <c r="F74" s="223">
        <v>0</v>
      </c>
      <c r="G74" s="224">
        <f t="shared" si="7"/>
        <v>0</v>
      </c>
      <c r="H74" s="234"/>
      <c r="I74" s="234"/>
      <c r="J74" s="234"/>
      <c r="K74" s="234"/>
      <c r="L74" s="234"/>
      <c r="M74" s="234"/>
      <c r="N74" s="224">
        <v>0</v>
      </c>
      <c r="O74" s="224">
        <f t="shared" si="11"/>
        <v>0</v>
      </c>
      <c r="P74" s="201"/>
      <c r="Q74" s="201"/>
      <c r="R74" s="201"/>
      <c r="S74" s="201"/>
      <c r="T74" s="202"/>
      <c r="U74" s="201"/>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row>
    <row r="75" spans="1:60" ht="15" outlineLevel="1">
      <c r="A75" s="218">
        <v>65</v>
      </c>
      <c r="B75" s="231"/>
      <c r="C75" s="231" t="s">
        <v>1102</v>
      </c>
      <c r="D75" s="232" t="s">
        <v>912</v>
      </c>
      <c r="E75" s="235">
        <v>2</v>
      </c>
      <c r="F75" s="223">
        <v>0</v>
      </c>
      <c r="G75" s="224">
        <f t="shared" si="7"/>
        <v>0</v>
      </c>
      <c r="H75" s="234"/>
      <c r="I75" s="234"/>
      <c r="J75" s="234"/>
      <c r="K75" s="234"/>
      <c r="L75" s="234"/>
      <c r="M75" s="234"/>
      <c r="N75" s="224">
        <v>0</v>
      </c>
      <c r="O75" s="224">
        <f t="shared" si="11"/>
        <v>0</v>
      </c>
      <c r="P75" s="201"/>
      <c r="Q75" s="201"/>
      <c r="R75" s="201"/>
      <c r="S75" s="201"/>
      <c r="T75" s="202"/>
      <c r="U75" s="201"/>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row>
    <row r="76" spans="1:60" ht="15" outlineLevel="1">
      <c r="A76" s="218">
        <v>66</v>
      </c>
      <c r="B76" s="231"/>
      <c r="C76" s="231" t="s">
        <v>1103</v>
      </c>
      <c r="D76" s="232" t="s">
        <v>912</v>
      </c>
      <c r="E76" s="235">
        <v>1</v>
      </c>
      <c r="F76" s="223">
        <v>0</v>
      </c>
      <c r="G76" s="224">
        <f t="shared" si="7"/>
        <v>0</v>
      </c>
      <c r="H76" s="234"/>
      <c r="I76" s="234"/>
      <c r="J76" s="234"/>
      <c r="K76" s="234"/>
      <c r="L76" s="234"/>
      <c r="M76" s="234"/>
      <c r="N76" s="224">
        <v>0</v>
      </c>
      <c r="O76" s="224">
        <f t="shared" si="11"/>
        <v>0</v>
      </c>
      <c r="P76" s="201"/>
      <c r="Q76" s="201"/>
      <c r="R76" s="201"/>
      <c r="S76" s="201"/>
      <c r="T76" s="202"/>
      <c r="U76" s="201"/>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row>
    <row r="77" spans="1:60" ht="15" outlineLevel="1">
      <c r="A77" s="218">
        <v>67</v>
      </c>
      <c r="B77" s="231"/>
      <c r="C77" s="236" t="s">
        <v>1104</v>
      </c>
      <c r="D77" s="232" t="s">
        <v>1105</v>
      </c>
      <c r="E77" s="235">
        <v>10</v>
      </c>
      <c r="F77" s="223">
        <v>0</v>
      </c>
      <c r="G77" s="237">
        <f t="shared" si="7"/>
        <v>0</v>
      </c>
      <c r="H77" s="234"/>
      <c r="I77" s="234"/>
      <c r="J77" s="234"/>
      <c r="K77" s="234"/>
      <c r="L77" s="234"/>
      <c r="M77" s="234"/>
      <c r="N77" s="224">
        <v>0</v>
      </c>
      <c r="O77" s="224">
        <f t="shared" si="11"/>
        <v>0</v>
      </c>
      <c r="P77" s="201"/>
      <c r="Q77" s="201"/>
      <c r="R77" s="201"/>
      <c r="S77" s="201"/>
      <c r="T77" s="202"/>
      <c r="U77" s="201"/>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row>
    <row r="78" spans="1:60" ht="15" outlineLevel="1">
      <c r="A78" s="218">
        <v>68</v>
      </c>
      <c r="B78" s="231"/>
      <c r="C78" s="231" t="s">
        <v>1106</v>
      </c>
      <c r="D78" s="232" t="s">
        <v>1105</v>
      </c>
      <c r="E78" s="235">
        <v>1</v>
      </c>
      <c r="F78" s="223">
        <v>0</v>
      </c>
      <c r="G78" s="237">
        <f t="shared" si="7"/>
        <v>0</v>
      </c>
      <c r="H78" s="234"/>
      <c r="I78" s="234"/>
      <c r="J78" s="234"/>
      <c r="K78" s="234"/>
      <c r="L78" s="234"/>
      <c r="M78" s="234"/>
      <c r="N78" s="224">
        <v>0</v>
      </c>
      <c r="O78" s="224">
        <f t="shared" si="11"/>
        <v>0</v>
      </c>
      <c r="P78" s="201"/>
      <c r="Q78" s="201"/>
      <c r="R78" s="201"/>
      <c r="S78" s="201"/>
      <c r="T78" s="202"/>
      <c r="U78" s="201"/>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row>
    <row r="79" spans="1:60" ht="15" outlineLevel="1">
      <c r="A79" s="218">
        <v>69</v>
      </c>
      <c r="B79" s="231" t="s">
        <v>1107</v>
      </c>
      <c r="C79" s="231" t="s">
        <v>1108</v>
      </c>
      <c r="D79" s="232" t="s">
        <v>131</v>
      </c>
      <c r="E79" s="235">
        <v>29</v>
      </c>
      <c r="F79" s="223">
        <v>0</v>
      </c>
      <c r="G79" s="224">
        <f t="shared" si="7"/>
        <v>0</v>
      </c>
      <c r="H79" s="234"/>
      <c r="I79" s="234"/>
      <c r="J79" s="234"/>
      <c r="K79" s="234"/>
      <c r="L79" s="234"/>
      <c r="M79" s="234"/>
      <c r="N79" s="224">
        <v>0</v>
      </c>
      <c r="O79" s="224">
        <f t="shared" si="11"/>
        <v>0</v>
      </c>
      <c r="P79" s="201"/>
      <c r="Q79" s="201"/>
      <c r="R79" s="201"/>
      <c r="S79" s="201"/>
      <c r="T79" s="202"/>
      <c r="U79" s="201"/>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row>
    <row r="80" spans="1:60" ht="15" outlineLevel="1">
      <c r="A80" s="218">
        <v>70</v>
      </c>
      <c r="B80" s="231" t="s">
        <v>1109</v>
      </c>
      <c r="C80" s="231" t="s">
        <v>997</v>
      </c>
      <c r="D80" s="232" t="s">
        <v>131</v>
      </c>
      <c r="E80" s="235">
        <v>29</v>
      </c>
      <c r="F80" s="223">
        <v>0</v>
      </c>
      <c r="G80" s="224">
        <f t="shared" si="7"/>
        <v>0</v>
      </c>
      <c r="H80" s="234"/>
      <c r="I80" s="234"/>
      <c r="J80" s="234"/>
      <c r="K80" s="234"/>
      <c r="L80" s="234"/>
      <c r="M80" s="234"/>
      <c r="N80" s="224">
        <v>0</v>
      </c>
      <c r="O80" s="224">
        <f t="shared" si="11"/>
        <v>0</v>
      </c>
      <c r="P80" s="201"/>
      <c r="Q80" s="201"/>
      <c r="R80" s="201"/>
      <c r="S80" s="201"/>
      <c r="T80" s="202"/>
      <c r="U80" s="201"/>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row>
    <row r="81" spans="1:60" ht="15" outlineLevel="1">
      <c r="A81" s="218">
        <v>71</v>
      </c>
      <c r="B81" s="219" t="s">
        <v>1010</v>
      </c>
      <c r="C81" s="220" t="s">
        <v>1011</v>
      </c>
      <c r="D81" s="221" t="s">
        <v>113</v>
      </c>
      <c r="E81" s="222">
        <v>0.098</v>
      </c>
      <c r="F81" s="223">
        <v>0</v>
      </c>
      <c r="G81" s="224">
        <f t="shared" si="7"/>
        <v>0</v>
      </c>
      <c r="H81" s="223"/>
      <c r="I81" s="224">
        <f aca="true" t="shared" si="14" ref="I81">ROUND(E81*H81,2)</f>
        <v>0</v>
      </c>
      <c r="J81" s="223"/>
      <c r="K81" s="224">
        <f aca="true" t="shared" si="15" ref="K81">ROUND(E81*J81,2)</f>
        <v>0</v>
      </c>
      <c r="L81" s="224">
        <v>21</v>
      </c>
      <c r="M81" s="224">
        <f aca="true" t="shared" si="16" ref="M81">G81*(1+L81/100)</f>
        <v>0</v>
      </c>
      <c r="N81" s="224">
        <v>0</v>
      </c>
      <c r="O81" s="224">
        <f t="shared" si="11"/>
        <v>0</v>
      </c>
      <c r="P81" s="201"/>
      <c r="Q81" s="201"/>
      <c r="R81" s="201"/>
      <c r="S81" s="201"/>
      <c r="T81" s="202"/>
      <c r="U81" s="201"/>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row>
    <row r="82" spans="1:31" ht="15">
      <c r="A82" s="225" t="s">
        <v>874</v>
      </c>
      <c r="B82" s="226" t="s">
        <v>842</v>
      </c>
      <c r="C82" s="227" t="s">
        <v>843</v>
      </c>
      <c r="D82" s="228"/>
      <c r="E82" s="229"/>
      <c r="F82" s="230"/>
      <c r="G82" s="230">
        <f>SUMIF(AE83:AE100,"&lt;&gt;NOR",G83:G100)</f>
        <v>0</v>
      </c>
      <c r="H82" s="230"/>
      <c r="I82" s="230">
        <f>SUM(I83:I100)</f>
        <v>0</v>
      </c>
      <c r="J82" s="230"/>
      <c r="K82" s="230">
        <f>SUM(K83:K100)</f>
        <v>0</v>
      </c>
      <c r="L82" s="230"/>
      <c r="M82" s="230">
        <f>SUM(M83:M100)</f>
        <v>0</v>
      </c>
      <c r="N82" s="230"/>
      <c r="O82" s="230">
        <f>SUM(O83:O100)</f>
        <v>0</v>
      </c>
      <c r="P82" s="204"/>
      <c r="Q82" s="204">
        <f>SUM(Q83:Q100)</f>
        <v>0.17</v>
      </c>
      <c r="R82" s="204"/>
      <c r="S82" s="204"/>
      <c r="T82" s="205"/>
      <c r="U82" s="204">
        <f>SUM(U83:U100)</f>
        <v>37.11000000000001</v>
      </c>
      <c r="AE82" s="174" t="s">
        <v>875</v>
      </c>
    </row>
    <row r="83" spans="1:60" ht="15" outlineLevel="1">
      <c r="A83" s="218">
        <v>72</v>
      </c>
      <c r="B83" s="219" t="s">
        <v>1018</v>
      </c>
      <c r="C83" s="220" t="s">
        <v>1019</v>
      </c>
      <c r="D83" s="221" t="s">
        <v>286</v>
      </c>
      <c r="E83" s="222">
        <v>5</v>
      </c>
      <c r="F83" s="223">
        <v>0</v>
      </c>
      <c r="G83" s="224">
        <f aca="true" t="shared" si="17" ref="G83:G100">ROUND(E83*F83,2)</f>
        <v>0</v>
      </c>
      <c r="H83" s="223"/>
      <c r="I83" s="224">
        <f aca="true" t="shared" si="18" ref="I83:I100">ROUND(E83*H83,2)</f>
        <v>0</v>
      </c>
      <c r="J83" s="223"/>
      <c r="K83" s="224">
        <f aca="true" t="shared" si="19" ref="K83:K100">ROUND(E83*J83,2)</f>
        <v>0</v>
      </c>
      <c r="L83" s="224">
        <v>21</v>
      </c>
      <c r="M83" s="224">
        <f aca="true" t="shared" si="20" ref="M83:M100">G83*(1+L83/100)</f>
        <v>0</v>
      </c>
      <c r="N83" s="224">
        <v>0</v>
      </c>
      <c r="O83" s="224">
        <f aca="true" t="shared" si="21" ref="O83:O108">ROUND(E83*N83,2)</f>
        <v>0</v>
      </c>
      <c r="P83" s="201">
        <v>0</v>
      </c>
      <c r="Q83" s="201">
        <f aca="true" t="shared" si="22" ref="Q83:Q100">ROUND(E83*P83,2)</f>
        <v>0</v>
      </c>
      <c r="R83" s="201"/>
      <c r="S83" s="201"/>
      <c r="T83" s="202">
        <v>0.973</v>
      </c>
      <c r="U83" s="201">
        <f aca="true" t="shared" si="23" ref="U83:U100">ROUND(E83*T83,2)</f>
        <v>4.87</v>
      </c>
      <c r="V83" s="203"/>
      <c r="W83" s="203"/>
      <c r="X83" s="203"/>
      <c r="Y83" s="203"/>
      <c r="Z83" s="203"/>
      <c r="AA83" s="203"/>
      <c r="AB83" s="203"/>
      <c r="AC83" s="203"/>
      <c r="AD83" s="203"/>
      <c r="AE83" s="203" t="s">
        <v>878</v>
      </c>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row>
    <row r="84" spans="1:60" ht="22.5" outlineLevel="1">
      <c r="A84" s="218">
        <v>73</v>
      </c>
      <c r="B84" s="219" t="s">
        <v>1020</v>
      </c>
      <c r="C84" s="220" t="s">
        <v>1021</v>
      </c>
      <c r="D84" s="221" t="s">
        <v>107</v>
      </c>
      <c r="E84" s="222">
        <v>5</v>
      </c>
      <c r="F84" s="223">
        <v>0</v>
      </c>
      <c r="G84" s="224">
        <f t="shared" si="17"/>
        <v>0</v>
      </c>
      <c r="H84" s="223"/>
      <c r="I84" s="224">
        <f t="shared" si="18"/>
        <v>0</v>
      </c>
      <c r="J84" s="223"/>
      <c r="K84" s="224">
        <f t="shared" si="19"/>
        <v>0</v>
      </c>
      <c r="L84" s="224">
        <v>21</v>
      </c>
      <c r="M84" s="224">
        <f t="shared" si="20"/>
        <v>0</v>
      </c>
      <c r="N84" s="224">
        <v>0</v>
      </c>
      <c r="O84" s="224">
        <f t="shared" si="21"/>
        <v>0</v>
      </c>
      <c r="P84" s="201">
        <v>0</v>
      </c>
      <c r="Q84" s="201">
        <f t="shared" si="22"/>
        <v>0</v>
      </c>
      <c r="R84" s="201"/>
      <c r="S84" s="201"/>
      <c r="T84" s="202">
        <v>0</v>
      </c>
      <c r="U84" s="201">
        <f t="shared" si="23"/>
        <v>0</v>
      </c>
      <c r="V84" s="203"/>
      <c r="W84" s="203"/>
      <c r="X84" s="203"/>
      <c r="Y84" s="203"/>
      <c r="Z84" s="203"/>
      <c r="AA84" s="203"/>
      <c r="AB84" s="203"/>
      <c r="AC84" s="203"/>
      <c r="AD84" s="203"/>
      <c r="AE84" s="203" t="s">
        <v>989</v>
      </c>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row>
    <row r="85" spans="1:60" ht="15" outlineLevel="1">
      <c r="A85" s="218">
        <v>74</v>
      </c>
      <c r="B85" s="219" t="s">
        <v>1022</v>
      </c>
      <c r="C85" s="220" t="s">
        <v>1023</v>
      </c>
      <c r="D85" s="221" t="s">
        <v>286</v>
      </c>
      <c r="E85" s="222">
        <v>1</v>
      </c>
      <c r="F85" s="223">
        <v>0</v>
      </c>
      <c r="G85" s="224">
        <f t="shared" si="17"/>
        <v>0</v>
      </c>
      <c r="H85" s="223"/>
      <c r="I85" s="224">
        <f t="shared" si="18"/>
        <v>0</v>
      </c>
      <c r="J85" s="223"/>
      <c r="K85" s="224">
        <f t="shared" si="19"/>
        <v>0</v>
      </c>
      <c r="L85" s="224">
        <v>21</v>
      </c>
      <c r="M85" s="224">
        <f t="shared" si="20"/>
        <v>0</v>
      </c>
      <c r="N85" s="224">
        <v>0</v>
      </c>
      <c r="O85" s="224">
        <f t="shared" si="21"/>
        <v>0</v>
      </c>
      <c r="P85" s="201">
        <v>0</v>
      </c>
      <c r="Q85" s="201">
        <f t="shared" si="22"/>
        <v>0</v>
      </c>
      <c r="R85" s="201"/>
      <c r="S85" s="201"/>
      <c r="T85" s="202">
        <v>0.955</v>
      </c>
      <c r="U85" s="201">
        <f t="shared" si="23"/>
        <v>0.96</v>
      </c>
      <c r="V85" s="203"/>
      <c r="W85" s="203"/>
      <c r="X85" s="203"/>
      <c r="Y85" s="203"/>
      <c r="Z85" s="203"/>
      <c r="AA85" s="203"/>
      <c r="AB85" s="203"/>
      <c r="AC85" s="203"/>
      <c r="AD85" s="203"/>
      <c r="AE85" s="203" t="s">
        <v>878</v>
      </c>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row>
    <row r="86" spans="1:60" ht="15" outlineLevel="1">
      <c r="A86" s="218">
        <v>75</v>
      </c>
      <c r="B86" s="219" t="s">
        <v>1024</v>
      </c>
      <c r="C86" s="220" t="s">
        <v>1025</v>
      </c>
      <c r="D86" s="221" t="s">
        <v>286</v>
      </c>
      <c r="E86" s="222">
        <v>3</v>
      </c>
      <c r="F86" s="223">
        <v>0</v>
      </c>
      <c r="G86" s="224">
        <f t="shared" si="17"/>
        <v>0</v>
      </c>
      <c r="H86" s="223"/>
      <c r="I86" s="224">
        <f t="shared" si="18"/>
        <v>0</v>
      </c>
      <c r="J86" s="223"/>
      <c r="K86" s="224">
        <f t="shared" si="19"/>
        <v>0</v>
      </c>
      <c r="L86" s="224">
        <v>21</v>
      </c>
      <c r="M86" s="224">
        <f t="shared" si="20"/>
        <v>0</v>
      </c>
      <c r="N86" s="224">
        <v>0</v>
      </c>
      <c r="O86" s="224">
        <f t="shared" si="21"/>
        <v>0</v>
      </c>
      <c r="P86" s="201">
        <v>0</v>
      </c>
      <c r="Q86" s="201">
        <f t="shared" si="22"/>
        <v>0</v>
      </c>
      <c r="R86" s="201"/>
      <c r="S86" s="201"/>
      <c r="T86" s="202">
        <v>1.189</v>
      </c>
      <c r="U86" s="201">
        <f t="shared" si="23"/>
        <v>3.57</v>
      </c>
      <c r="V86" s="203"/>
      <c r="W86" s="203"/>
      <c r="X86" s="203"/>
      <c r="Y86" s="203"/>
      <c r="Z86" s="203"/>
      <c r="AA86" s="203"/>
      <c r="AB86" s="203"/>
      <c r="AC86" s="203"/>
      <c r="AD86" s="203"/>
      <c r="AE86" s="203" t="s">
        <v>878</v>
      </c>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row>
    <row r="87" spans="1:60" ht="15" outlineLevel="1">
      <c r="A87" s="218">
        <v>76</v>
      </c>
      <c r="B87" s="219" t="s">
        <v>1026</v>
      </c>
      <c r="C87" s="220" t="s">
        <v>1027</v>
      </c>
      <c r="D87" s="221" t="s">
        <v>286</v>
      </c>
      <c r="E87" s="222">
        <v>3</v>
      </c>
      <c r="F87" s="223">
        <v>0</v>
      </c>
      <c r="G87" s="224">
        <f t="shared" si="17"/>
        <v>0</v>
      </c>
      <c r="H87" s="223"/>
      <c r="I87" s="224">
        <f t="shared" si="18"/>
        <v>0</v>
      </c>
      <c r="J87" s="223"/>
      <c r="K87" s="224">
        <f t="shared" si="19"/>
        <v>0</v>
      </c>
      <c r="L87" s="224">
        <v>21</v>
      </c>
      <c r="M87" s="224">
        <f t="shared" si="20"/>
        <v>0</v>
      </c>
      <c r="N87" s="224">
        <v>0</v>
      </c>
      <c r="O87" s="224">
        <f t="shared" si="21"/>
        <v>0</v>
      </c>
      <c r="P87" s="201">
        <v>0</v>
      </c>
      <c r="Q87" s="201">
        <f t="shared" si="22"/>
        <v>0</v>
      </c>
      <c r="R87" s="201"/>
      <c r="S87" s="201"/>
      <c r="T87" s="202">
        <v>0.325</v>
      </c>
      <c r="U87" s="201">
        <f t="shared" si="23"/>
        <v>0.98</v>
      </c>
      <c r="V87" s="203"/>
      <c r="W87" s="203"/>
      <c r="X87" s="203"/>
      <c r="Y87" s="203"/>
      <c r="Z87" s="203"/>
      <c r="AA87" s="203"/>
      <c r="AB87" s="203"/>
      <c r="AC87" s="203"/>
      <c r="AD87" s="203"/>
      <c r="AE87" s="203" t="s">
        <v>878</v>
      </c>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row>
    <row r="88" spans="1:60" ht="15" outlineLevel="1">
      <c r="A88" s="218">
        <v>77</v>
      </c>
      <c r="B88" s="219" t="s">
        <v>1028</v>
      </c>
      <c r="C88" s="220" t="s">
        <v>1029</v>
      </c>
      <c r="D88" s="221" t="s">
        <v>286</v>
      </c>
      <c r="E88" s="222">
        <v>1</v>
      </c>
      <c r="F88" s="223">
        <v>0</v>
      </c>
      <c r="G88" s="224">
        <f t="shared" si="17"/>
        <v>0</v>
      </c>
      <c r="H88" s="223"/>
      <c r="I88" s="224">
        <f t="shared" si="18"/>
        <v>0</v>
      </c>
      <c r="J88" s="223"/>
      <c r="K88" s="224">
        <f t="shared" si="19"/>
        <v>0</v>
      </c>
      <c r="L88" s="224">
        <v>21</v>
      </c>
      <c r="M88" s="224">
        <f t="shared" si="20"/>
        <v>0</v>
      </c>
      <c r="N88" s="224">
        <v>0</v>
      </c>
      <c r="O88" s="224">
        <f t="shared" si="21"/>
        <v>0</v>
      </c>
      <c r="P88" s="201">
        <v>0</v>
      </c>
      <c r="Q88" s="201">
        <f t="shared" si="22"/>
        <v>0</v>
      </c>
      <c r="R88" s="201"/>
      <c r="S88" s="201"/>
      <c r="T88" s="202">
        <v>1.253</v>
      </c>
      <c r="U88" s="201">
        <f t="shared" si="23"/>
        <v>1.25</v>
      </c>
      <c r="V88" s="203"/>
      <c r="W88" s="203"/>
      <c r="X88" s="203"/>
      <c r="Y88" s="203"/>
      <c r="Z88" s="203"/>
      <c r="AA88" s="203"/>
      <c r="AB88" s="203"/>
      <c r="AC88" s="203"/>
      <c r="AD88" s="203"/>
      <c r="AE88" s="203" t="s">
        <v>878</v>
      </c>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row>
    <row r="89" spans="1:60" ht="15" outlineLevel="1">
      <c r="A89" s="218">
        <v>78</v>
      </c>
      <c r="B89" s="219" t="s">
        <v>1030</v>
      </c>
      <c r="C89" s="220" t="s">
        <v>1031</v>
      </c>
      <c r="D89" s="221" t="s">
        <v>286</v>
      </c>
      <c r="E89" s="222">
        <v>1</v>
      </c>
      <c r="F89" s="223">
        <v>0</v>
      </c>
      <c r="G89" s="224">
        <f t="shared" si="17"/>
        <v>0</v>
      </c>
      <c r="H89" s="223"/>
      <c r="I89" s="224">
        <f t="shared" si="18"/>
        <v>0</v>
      </c>
      <c r="J89" s="223"/>
      <c r="K89" s="224">
        <f t="shared" si="19"/>
        <v>0</v>
      </c>
      <c r="L89" s="224">
        <v>21</v>
      </c>
      <c r="M89" s="224">
        <f t="shared" si="20"/>
        <v>0</v>
      </c>
      <c r="N89" s="224">
        <v>0</v>
      </c>
      <c r="O89" s="224">
        <f t="shared" si="21"/>
        <v>0</v>
      </c>
      <c r="P89" s="201">
        <v>0</v>
      </c>
      <c r="Q89" s="201">
        <f t="shared" si="22"/>
        <v>0</v>
      </c>
      <c r="R89" s="201"/>
      <c r="S89" s="201"/>
      <c r="T89" s="202">
        <v>1.25</v>
      </c>
      <c r="U89" s="201">
        <f t="shared" si="23"/>
        <v>1.25</v>
      </c>
      <c r="V89" s="203"/>
      <c r="W89" s="203"/>
      <c r="X89" s="203"/>
      <c r="Y89" s="203"/>
      <c r="Z89" s="203"/>
      <c r="AA89" s="203"/>
      <c r="AB89" s="203"/>
      <c r="AC89" s="203"/>
      <c r="AD89" s="203"/>
      <c r="AE89" s="203" t="s">
        <v>878</v>
      </c>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row>
    <row r="90" spans="1:60" ht="15" outlineLevel="1">
      <c r="A90" s="218">
        <v>79</v>
      </c>
      <c r="B90" s="219" t="s">
        <v>1032</v>
      </c>
      <c r="C90" s="220" t="s">
        <v>1033</v>
      </c>
      <c r="D90" s="221" t="s">
        <v>107</v>
      </c>
      <c r="E90" s="222">
        <v>1</v>
      </c>
      <c r="F90" s="223">
        <v>0</v>
      </c>
      <c r="G90" s="224">
        <f t="shared" si="17"/>
        <v>0</v>
      </c>
      <c r="H90" s="223"/>
      <c r="I90" s="224">
        <f t="shared" si="18"/>
        <v>0</v>
      </c>
      <c r="J90" s="223"/>
      <c r="K90" s="224">
        <f t="shared" si="19"/>
        <v>0</v>
      </c>
      <c r="L90" s="224">
        <v>21</v>
      </c>
      <c r="M90" s="224">
        <f t="shared" si="20"/>
        <v>0</v>
      </c>
      <c r="N90" s="224">
        <v>0</v>
      </c>
      <c r="O90" s="224">
        <f t="shared" si="21"/>
        <v>0</v>
      </c>
      <c r="P90" s="201">
        <v>0</v>
      </c>
      <c r="Q90" s="201">
        <f t="shared" si="22"/>
        <v>0</v>
      </c>
      <c r="R90" s="201"/>
      <c r="S90" s="201"/>
      <c r="T90" s="202">
        <v>1.091</v>
      </c>
      <c r="U90" s="201">
        <f t="shared" si="23"/>
        <v>1.09</v>
      </c>
      <c r="V90" s="203"/>
      <c r="W90" s="203"/>
      <c r="X90" s="203"/>
      <c r="Y90" s="203"/>
      <c r="Z90" s="203"/>
      <c r="AA90" s="203"/>
      <c r="AB90" s="203"/>
      <c r="AC90" s="203"/>
      <c r="AD90" s="203"/>
      <c r="AE90" s="203" t="s">
        <v>878</v>
      </c>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row>
    <row r="91" spans="1:60" ht="15" outlineLevel="1">
      <c r="A91" s="218">
        <v>80</v>
      </c>
      <c r="B91" s="219" t="s">
        <v>1034</v>
      </c>
      <c r="C91" s="220" t="s">
        <v>1035</v>
      </c>
      <c r="D91" s="221" t="s">
        <v>286</v>
      </c>
      <c r="E91" s="222">
        <v>5</v>
      </c>
      <c r="F91" s="223">
        <v>0</v>
      </c>
      <c r="G91" s="224">
        <f t="shared" si="17"/>
        <v>0</v>
      </c>
      <c r="H91" s="223"/>
      <c r="I91" s="224">
        <f t="shared" si="18"/>
        <v>0</v>
      </c>
      <c r="J91" s="223"/>
      <c r="K91" s="224">
        <f t="shared" si="19"/>
        <v>0</v>
      </c>
      <c r="L91" s="224">
        <v>21</v>
      </c>
      <c r="M91" s="224">
        <f t="shared" si="20"/>
        <v>0</v>
      </c>
      <c r="N91" s="224">
        <v>0</v>
      </c>
      <c r="O91" s="224">
        <f t="shared" si="21"/>
        <v>0</v>
      </c>
      <c r="P91" s="201">
        <v>0</v>
      </c>
      <c r="Q91" s="201">
        <f t="shared" si="22"/>
        <v>0</v>
      </c>
      <c r="R91" s="201"/>
      <c r="S91" s="201"/>
      <c r="T91" s="202">
        <v>1.12</v>
      </c>
      <c r="U91" s="201">
        <f t="shared" si="23"/>
        <v>5.6</v>
      </c>
      <c r="V91" s="203"/>
      <c r="W91" s="203"/>
      <c r="X91" s="203"/>
      <c r="Y91" s="203"/>
      <c r="Z91" s="203"/>
      <c r="AA91" s="203"/>
      <c r="AB91" s="203"/>
      <c r="AC91" s="203"/>
      <c r="AD91" s="203"/>
      <c r="AE91" s="203" t="s">
        <v>878</v>
      </c>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row>
    <row r="92" spans="1:60" ht="15" outlineLevel="1">
      <c r="A92" s="218">
        <v>81</v>
      </c>
      <c r="B92" s="219" t="s">
        <v>1036</v>
      </c>
      <c r="C92" s="220" t="s">
        <v>1037</v>
      </c>
      <c r="D92" s="221" t="s">
        <v>286</v>
      </c>
      <c r="E92" s="222">
        <v>5</v>
      </c>
      <c r="F92" s="223">
        <v>0</v>
      </c>
      <c r="G92" s="224">
        <f t="shared" si="17"/>
        <v>0</v>
      </c>
      <c r="H92" s="223"/>
      <c r="I92" s="224">
        <f t="shared" si="18"/>
        <v>0</v>
      </c>
      <c r="J92" s="223"/>
      <c r="K92" s="224">
        <f t="shared" si="19"/>
        <v>0</v>
      </c>
      <c r="L92" s="224">
        <v>21</v>
      </c>
      <c r="M92" s="224">
        <f t="shared" si="20"/>
        <v>0</v>
      </c>
      <c r="N92" s="224">
        <v>0</v>
      </c>
      <c r="O92" s="224">
        <f t="shared" si="21"/>
        <v>0</v>
      </c>
      <c r="P92" s="201">
        <v>0</v>
      </c>
      <c r="Q92" s="201">
        <f t="shared" si="22"/>
        <v>0</v>
      </c>
      <c r="R92" s="201"/>
      <c r="S92" s="201"/>
      <c r="T92" s="202">
        <v>1.9</v>
      </c>
      <c r="U92" s="201">
        <f t="shared" si="23"/>
        <v>9.5</v>
      </c>
      <c r="V92" s="203"/>
      <c r="W92" s="203"/>
      <c r="X92" s="203"/>
      <c r="Y92" s="203"/>
      <c r="Z92" s="203"/>
      <c r="AA92" s="203"/>
      <c r="AB92" s="203"/>
      <c r="AC92" s="203"/>
      <c r="AD92" s="203"/>
      <c r="AE92" s="203" t="s">
        <v>878</v>
      </c>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row>
    <row r="93" spans="1:60" ht="15" outlineLevel="1">
      <c r="A93" s="218">
        <v>82</v>
      </c>
      <c r="B93" s="219" t="s">
        <v>1038</v>
      </c>
      <c r="C93" s="220" t="s">
        <v>1039</v>
      </c>
      <c r="D93" s="221" t="s">
        <v>107</v>
      </c>
      <c r="E93" s="222">
        <v>5</v>
      </c>
      <c r="F93" s="223">
        <v>0</v>
      </c>
      <c r="G93" s="224">
        <f t="shared" si="17"/>
        <v>0</v>
      </c>
      <c r="H93" s="223"/>
      <c r="I93" s="224">
        <f t="shared" si="18"/>
        <v>0</v>
      </c>
      <c r="J93" s="223"/>
      <c r="K93" s="224">
        <f t="shared" si="19"/>
        <v>0</v>
      </c>
      <c r="L93" s="224">
        <v>21</v>
      </c>
      <c r="M93" s="224">
        <f t="shared" si="20"/>
        <v>0</v>
      </c>
      <c r="N93" s="224">
        <v>0</v>
      </c>
      <c r="O93" s="224">
        <f t="shared" si="21"/>
        <v>0</v>
      </c>
      <c r="P93" s="201">
        <v>0</v>
      </c>
      <c r="Q93" s="201">
        <f t="shared" si="22"/>
        <v>0</v>
      </c>
      <c r="R93" s="201"/>
      <c r="S93" s="201"/>
      <c r="T93" s="202">
        <v>0.476</v>
      </c>
      <c r="U93" s="201">
        <f t="shared" si="23"/>
        <v>2.38</v>
      </c>
      <c r="V93" s="203"/>
      <c r="W93" s="203"/>
      <c r="X93" s="203"/>
      <c r="Y93" s="203"/>
      <c r="Z93" s="203"/>
      <c r="AA93" s="203"/>
      <c r="AB93" s="203"/>
      <c r="AC93" s="203"/>
      <c r="AD93" s="203"/>
      <c r="AE93" s="203" t="s">
        <v>878</v>
      </c>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row>
    <row r="94" spans="1:60" ht="15" outlineLevel="1">
      <c r="A94" s="218">
        <v>83</v>
      </c>
      <c r="B94" s="219" t="s">
        <v>1044</v>
      </c>
      <c r="C94" s="220" t="s">
        <v>1045</v>
      </c>
      <c r="D94" s="221" t="s">
        <v>113</v>
      </c>
      <c r="E94" s="222">
        <v>0.258</v>
      </c>
      <c r="F94" s="223">
        <v>0</v>
      </c>
      <c r="G94" s="224">
        <f t="shared" si="17"/>
        <v>0</v>
      </c>
      <c r="H94" s="223"/>
      <c r="I94" s="224">
        <f t="shared" si="18"/>
        <v>0</v>
      </c>
      <c r="J94" s="223"/>
      <c r="K94" s="224">
        <f t="shared" si="19"/>
        <v>0</v>
      </c>
      <c r="L94" s="224">
        <v>21</v>
      </c>
      <c r="M94" s="224">
        <f t="shared" si="20"/>
        <v>0</v>
      </c>
      <c r="N94" s="224">
        <v>0</v>
      </c>
      <c r="O94" s="224">
        <f t="shared" si="21"/>
        <v>0</v>
      </c>
      <c r="P94" s="201">
        <v>0</v>
      </c>
      <c r="Q94" s="201">
        <f t="shared" si="22"/>
        <v>0</v>
      </c>
      <c r="R94" s="201"/>
      <c r="S94" s="201"/>
      <c r="T94" s="202">
        <v>1.629</v>
      </c>
      <c r="U94" s="201">
        <f t="shared" si="23"/>
        <v>0.42</v>
      </c>
      <c r="V94" s="203"/>
      <c r="W94" s="203"/>
      <c r="X94" s="203"/>
      <c r="Y94" s="203"/>
      <c r="Z94" s="203"/>
      <c r="AA94" s="203"/>
      <c r="AB94" s="203"/>
      <c r="AC94" s="203"/>
      <c r="AD94" s="203"/>
      <c r="AE94" s="203" t="s">
        <v>878</v>
      </c>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row>
    <row r="95" spans="1:60" ht="15" outlineLevel="1">
      <c r="A95" s="218">
        <v>84</v>
      </c>
      <c r="B95" s="219" t="s">
        <v>1046</v>
      </c>
      <c r="C95" s="220" t="s">
        <v>1047</v>
      </c>
      <c r="D95" s="221" t="s">
        <v>286</v>
      </c>
      <c r="E95" s="222">
        <v>4</v>
      </c>
      <c r="F95" s="223">
        <v>0</v>
      </c>
      <c r="G95" s="224">
        <f t="shared" si="17"/>
        <v>0</v>
      </c>
      <c r="H95" s="223"/>
      <c r="I95" s="224">
        <f t="shared" si="18"/>
        <v>0</v>
      </c>
      <c r="J95" s="223"/>
      <c r="K95" s="224">
        <f t="shared" si="19"/>
        <v>0</v>
      </c>
      <c r="L95" s="224">
        <v>21</v>
      </c>
      <c r="M95" s="224">
        <f t="shared" si="20"/>
        <v>0</v>
      </c>
      <c r="N95" s="224">
        <v>0</v>
      </c>
      <c r="O95" s="224">
        <f t="shared" si="21"/>
        <v>0</v>
      </c>
      <c r="P95" s="201">
        <v>0.01933</v>
      </c>
      <c r="Q95" s="201">
        <f t="shared" si="22"/>
        <v>0.08</v>
      </c>
      <c r="R95" s="201"/>
      <c r="S95" s="201"/>
      <c r="T95" s="202">
        <v>0.59</v>
      </c>
      <c r="U95" s="201">
        <f t="shared" si="23"/>
        <v>2.36</v>
      </c>
      <c r="V95" s="203"/>
      <c r="W95" s="203"/>
      <c r="X95" s="203"/>
      <c r="Y95" s="203"/>
      <c r="Z95" s="203"/>
      <c r="AA95" s="203"/>
      <c r="AB95" s="203"/>
      <c r="AC95" s="203"/>
      <c r="AD95" s="203"/>
      <c r="AE95" s="203" t="s">
        <v>878</v>
      </c>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row>
    <row r="96" spans="1:60" ht="15" outlineLevel="1">
      <c r="A96" s="218">
        <v>85</v>
      </c>
      <c r="B96" s="219" t="s">
        <v>1110</v>
      </c>
      <c r="C96" s="220" t="s">
        <v>1111</v>
      </c>
      <c r="D96" s="221" t="s">
        <v>286</v>
      </c>
      <c r="E96" s="222">
        <v>1</v>
      </c>
      <c r="F96" s="223">
        <v>0</v>
      </c>
      <c r="G96" s="224">
        <f t="shared" si="17"/>
        <v>0</v>
      </c>
      <c r="H96" s="223"/>
      <c r="I96" s="224">
        <f t="shared" si="18"/>
        <v>0</v>
      </c>
      <c r="J96" s="223"/>
      <c r="K96" s="224">
        <f t="shared" si="19"/>
        <v>0</v>
      </c>
      <c r="L96" s="224">
        <v>21</v>
      </c>
      <c r="M96" s="224">
        <f t="shared" si="20"/>
        <v>0</v>
      </c>
      <c r="N96" s="224">
        <v>0</v>
      </c>
      <c r="O96" s="224">
        <f t="shared" si="21"/>
        <v>0</v>
      </c>
      <c r="P96" s="201">
        <v>0.0172</v>
      </c>
      <c r="Q96" s="201">
        <f t="shared" si="22"/>
        <v>0.02</v>
      </c>
      <c r="R96" s="201"/>
      <c r="S96" s="201"/>
      <c r="T96" s="202">
        <v>0.403</v>
      </c>
      <c r="U96" s="201">
        <f t="shared" si="23"/>
        <v>0.4</v>
      </c>
      <c r="V96" s="203"/>
      <c r="W96" s="203"/>
      <c r="X96" s="203"/>
      <c r="Y96" s="203"/>
      <c r="Z96" s="203"/>
      <c r="AA96" s="203"/>
      <c r="AB96" s="203"/>
      <c r="AC96" s="203"/>
      <c r="AD96" s="203"/>
      <c r="AE96" s="203" t="s">
        <v>878</v>
      </c>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row>
    <row r="97" spans="1:60" ht="15" outlineLevel="1">
      <c r="A97" s="218">
        <v>86</v>
      </c>
      <c r="B97" s="219" t="s">
        <v>1048</v>
      </c>
      <c r="C97" s="220" t="s">
        <v>1049</v>
      </c>
      <c r="D97" s="221" t="s">
        <v>286</v>
      </c>
      <c r="E97" s="222">
        <v>2</v>
      </c>
      <c r="F97" s="223">
        <v>0</v>
      </c>
      <c r="G97" s="224">
        <f t="shared" si="17"/>
        <v>0</v>
      </c>
      <c r="H97" s="223"/>
      <c r="I97" s="224">
        <f t="shared" si="18"/>
        <v>0</v>
      </c>
      <c r="J97" s="223"/>
      <c r="K97" s="224">
        <f t="shared" si="19"/>
        <v>0</v>
      </c>
      <c r="L97" s="224">
        <v>21</v>
      </c>
      <c r="M97" s="224">
        <f t="shared" si="20"/>
        <v>0</v>
      </c>
      <c r="N97" s="224">
        <v>0</v>
      </c>
      <c r="O97" s="224">
        <f t="shared" si="21"/>
        <v>0</v>
      </c>
      <c r="P97" s="201">
        <v>0.01946</v>
      </c>
      <c r="Q97" s="201">
        <f t="shared" si="22"/>
        <v>0.04</v>
      </c>
      <c r="R97" s="201"/>
      <c r="S97" s="201"/>
      <c r="T97" s="202">
        <v>0.382</v>
      </c>
      <c r="U97" s="201">
        <f t="shared" si="23"/>
        <v>0.76</v>
      </c>
      <c r="V97" s="203"/>
      <c r="W97" s="203"/>
      <c r="X97" s="203"/>
      <c r="Y97" s="203"/>
      <c r="Z97" s="203"/>
      <c r="AA97" s="203"/>
      <c r="AB97" s="203"/>
      <c r="AC97" s="203"/>
      <c r="AD97" s="203"/>
      <c r="AE97" s="203" t="s">
        <v>878</v>
      </c>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row>
    <row r="98" spans="1:60" ht="15" outlineLevel="1">
      <c r="A98" s="218">
        <v>87</v>
      </c>
      <c r="B98" s="219" t="s">
        <v>1050</v>
      </c>
      <c r="C98" s="220" t="s">
        <v>1051</v>
      </c>
      <c r="D98" s="221" t="s">
        <v>286</v>
      </c>
      <c r="E98" s="222">
        <v>1</v>
      </c>
      <c r="F98" s="223">
        <v>0</v>
      </c>
      <c r="G98" s="224">
        <f t="shared" si="17"/>
        <v>0</v>
      </c>
      <c r="H98" s="223"/>
      <c r="I98" s="224">
        <f t="shared" si="18"/>
        <v>0</v>
      </c>
      <c r="J98" s="223"/>
      <c r="K98" s="224">
        <f t="shared" si="19"/>
        <v>0</v>
      </c>
      <c r="L98" s="224">
        <v>21</v>
      </c>
      <c r="M98" s="224">
        <f t="shared" si="20"/>
        <v>0</v>
      </c>
      <c r="N98" s="224">
        <v>0</v>
      </c>
      <c r="O98" s="224">
        <f t="shared" si="21"/>
        <v>0</v>
      </c>
      <c r="P98" s="201">
        <v>0.0347</v>
      </c>
      <c r="Q98" s="201">
        <f t="shared" si="22"/>
        <v>0.03</v>
      </c>
      <c r="R98" s="201"/>
      <c r="S98" s="201"/>
      <c r="T98" s="202">
        <v>0.569</v>
      </c>
      <c r="U98" s="201">
        <f t="shared" si="23"/>
        <v>0.57</v>
      </c>
      <c r="V98" s="203"/>
      <c r="W98" s="203"/>
      <c r="X98" s="203"/>
      <c r="Y98" s="203"/>
      <c r="Z98" s="203"/>
      <c r="AA98" s="203"/>
      <c r="AB98" s="203"/>
      <c r="AC98" s="203"/>
      <c r="AD98" s="203"/>
      <c r="AE98" s="203" t="s">
        <v>878</v>
      </c>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row>
    <row r="99" spans="1:60" ht="15" outlineLevel="1">
      <c r="A99" s="218">
        <v>88</v>
      </c>
      <c r="B99" s="219" t="s">
        <v>1052</v>
      </c>
      <c r="C99" s="220" t="s">
        <v>1053</v>
      </c>
      <c r="D99" s="221" t="s">
        <v>107</v>
      </c>
      <c r="E99" s="222">
        <v>3</v>
      </c>
      <c r="F99" s="223">
        <v>0</v>
      </c>
      <c r="G99" s="224">
        <f t="shared" si="17"/>
        <v>0</v>
      </c>
      <c r="H99" s="223"/>
      <c r="I99" s="224">
        <f t="shared" si="18"/>
        <v>0</v>
      </c>
      <c r="J99" s="223"/>
      <c r="K99" s="224">
        <f t="shared" si="19"/>
        <v>0</v>
      </c>
      <c r="L99" s="224">
        <v>21</v>
      </c>
      <c r="M99" s="224">
        <f t="shared" si="20"/>
        <v>0</v>
      </c>
      <c r="N99" s="224">
        <v>0</v>
      </c>
      <c r="O99" s="224">
        <f t="shared" si="21"/>
        <v>0</v>
      </c>
      <c r="P99" s="201">
        <v>0.00049</v>
      </c>
      <c r="Q99" s="201">
        <f t="shared" si="22"/>
        <v>0</v>
      </c>
      <c r="R99" s="201"/>
      <c r="S99" s="201"/>
      <c r="T99" s="202">
        <v>0.114</v>
      </c>
      <c r="U99" s="201">
        <f t="shared" si="23"/>
        <v>0.34</v>
      </c>
      <c r="V99" s="203"/>
      <c r="W99" s="203"/>
      <c r="X99" s="203"/>
      <c r="Y99" s="203"/>
      <c r="Z99" s="203"/>
      <c r="AA99" s="203"/>
      <c r="AB99" s="203"/>
      <c r="AC99" s="203"/>
      <c r="AD99" s="203"/>
      <c r="AE99" s="203" t="s">
        <v>878</v>
      </c>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row>
    <row r="100" spans="1:60" ht="15" outlineLevel="1">
      <c r="A100" s="218">
        <v>89</v>
      </c>
      <c r="B100" s="219" t="s">
        <v>1054</v>
      </c>
      <c r="C100" s="220" t="s">
        <v>1055</v>
      </c>
      <c r="D100" s="221" t="s">
        <v>113</v>
      </c>
      <c r="E100" s="222">
        <v>0.169</v>
      </c>
      <c r="F100" s="223">
        <v>0</v>
      </c>
      <c r="G100" s="224">
        <f t="shared" si="17"/>
        <v>0</v>
      </c>
      <c r="H100" s="223"/>
      <c r="I100" s="224">
        <f t="shared" si="18"/>
        <v>0</v>
      </c>
      <c r="J100" s="223"/>
      <c r="K100" s="224">
        <f t="shared" si="19"/>
        <v>0</v>
      </c>
      <c r="L100" s="224">
        <v>21</v>
      </c>
      <c r="M100" s="224">
        <f t="shared" si="20"/>
        <v>0</v>
      </c>
      <c r="N100" s="224">
        <v>0</v>
      </c>
      <c r="O100" s="224">
        <f t="shared" si="21"/>
        <v>0</v>
      </c>
      <c r="P100" s="201">
        <v>0</v>
      </c>
      <c r="Q100" s="201">
        <f t="shared" si="22"/>
        <v>0</v>
      </c>
      <c r="R100" s="201"/>
      <c r="S100" s="201"/>
      <c r="T100" s="202">
        <v>4.772</v>
      </c>
      <c r="U100" s="201">
        <f t="shared" si="23"/>
        <v>0.81</v>
      </c>
      <c r="V100" s="203"/>
      <c r="W100" s="203"/>
      <c r="X100" s="203"/>
      <c r="Y100" s="203"/>
      <c r="Z100" s="203"/>
      <c r="AA100" s="203"/>
      <c r="AB100" s="203"/>
      <c r="AC100" s="203"/>
      <c r="AD100" s="203"/>
      <c r="AE100" s="203" t="s">
        <v>878</v>
      </c>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row>
    <row r="101" spans="1:60" ht="15" outlineLevel="1">
      <c r="A101" s="238" t="s">
        <v>874</v>
      </c>
      <c r="B101" s="239" t="s">
        <v>844</v>
      </c>
      <c r="C101" s="240" t="s">
        <v>845</v>
      </c>
      <c r="D101" s="241"/>
      <c r="E101" s="242"/>
      <c r="F101" s="243"/>
      <c r="G101" s="230">
        <f>SUMIF(AE102:AE105,"&lt;&gt;NOR",G102:G108)</f>
        <v>0</v>
      </c>
      <c r="H101" s="244"/>
      <c r="I101" s="245"/>
      <c r="J101" s="244"/>
      <c r="K101" s="245"/>
      <c r="L101" s="245"/>
      <c r="M101" s="245"/>
      <c r="N101" s="245"/>
      <c r="O101" s="245"/>
      <c r="P101" s="206"/>
      <c r="Q101" s="206"/>
      <c r="R101" s="206"/>
      <c r="S101" s="206"/>
      <c r="T101" s="206"/>
      <c r="U101" s="206"/>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row>
    <row r="102" spans="1:60" ht="15" outlineLevel="1">
      <c r="A102" s="218">
        <v>90</v>
      </c>
      <c r="B102" s="219"/>
      <c r="C102" s="220" t="s">
        <v>1056</v>
      </c>
      <c r="D102" s="221" t="s">
        <v>131</v>
      </c>
      <c r="E102" s="222">
        <v>4.6</v>
      </c>
      <c r="F102" s="223">
        <v>0</v>
      </c>
      <c r="G102" s="224">
        <f aca="true" t="shared" si="24" ref="G102:G105">ROUND(E102*F102,2)</f>
        <v>0</v>
      </c>
      <c r="H102" s="223"/>
      <c r="I102" s="224"/>
      <c r="J102" s="223"/>
      <c r="K102" s="224"/>
      <c r="L102" s="224"/>
      <c r="M102" s="224"/>
      <c r="N102" s="224">
        <v>0</v>
      </c>
      <c r="O102" s="224">
        <f t="shared" si="21"/>
        <v>0</v>
      </c>
      <c r="P102" s="206"/>
      <c r="Q102" s="206"/>
      <c r="R102" s="206"/>
      <c r="S102" s="206"/>
      <c r="T102" s="206"/>
      <c r="U102" s="206"/>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row>
    <row r="103" spans="1:60" ht="15" outlineLevel="1">
      <c r="A103" s="218">
        <v>91</v>
      </c>
      <c r="B103" s="219"/>
      <c r="C103" s="220" t="s">
        <v>1057</v>
      </c>
      <c r="D103" s="221" t="s">
        <v>131</v>
      </c>
      <c r="E103" s="222">
        <v>18.1</v>
      </c>
      <c r="F103" s="223">
        <v>0</v>
      </c>
      <c r="G103" s="224">
        <f t="shared" si="24"/>
        <v>0</v>
      </c>
      <c r="H103" s="223"/>
      <c r="I103" s="224"/>
      <c r="J103" s="223"/>
      <c r="K103" s="224"/>
      <c r="L103" s="224"/>
      <c r="M103" s="224"/>
      <c r="N103" s="224">
        <v>0</v>
      </c>
      <c r="O103" s="224">
        <f t="shared" si="21"/>
        <v>0</v>
      </c>
      <c r="P103" s="206"/>
      <c r="Q103" s="206"/>
      <c r="R103" s="206"/>
      <c r="S103" s="206"/>
      <c r="T103" s="206"/>
      <c r="U103" s="206"/>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row>
    <row r="104" spans="1:60" ht="15" outlineLevel="1">
      <c r="A104" s="218">
        <v>92</v>
      </c>
      <c r="B104" s="219"/>
      <c r="C104" s="220" t="s">
        <v>1058</v>
      </c>
      <c r="D104" s="221" t="s">
        <v>107</v>
      </c>
      <c r="E104" s="222">
        <v>6</v>
      </c>
      <c r="F104" s="223">
        <v>0</v>
      </c>
      <c r="G104" s="224">
        <f t="shared" si="24"/>
        <v>0</v>
      </c>
      <c r="H104" s="223"/>
      <c r="I104" s="224"/>
      <c r="J104" s="223"/>
      <c r="K104" s="224"/>
      <c r="L104" s="224"/>
      <c r="M104" s="224"/>
      <c r="N104" s="224">
        <v>0</v>
      </c>
      <c r="O104" s="224">
        <f t="shared" si="21"/>
        <v>0</v>
      </c>
      <c r="P104" s="206"/>
      <c r="Q104" s="206"/>
      <c r="R104" s="206"/>
      <c r="S104" s="206"/>
      <c r="T104" s="206"/>
      <c r="U104" s="206"/>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row>
    <row r="105" spans="1:60" ht="15" outlineLevel="1">
      <c r="A105" s="218">
        <v>93</v>
      </c>
      <c r="B105" s="219"/>
      <c r="C105" s="220" t="s">
        <v>1059</v>
      </c>
      <c r="D105" s="221" t="s">
        <v>107</v>
      </c>
      <c r="E105" s="222">
        <v>4</v>
      </c>
      <c r="F105" s="223">
        <v>0</v>
      </c>
      <c r="G105" s="224">
        <f t="shared" si="24"/>
        <v>0</v>
      </c>
      <c r="H105" s="223"/>
      <c r="I105" s="224"/>
      <c r="J105" s="223"/>
      <c r="K105" s="224"/>
      <c r="L105" s="224"/>
      <c r="M105" s="224"/>
      <c r="N105" s="224">
        <v>0</v>
      </c>
      <c r="O105" s="224">
        <f t="shared" si="21"/>
        <v>0</v>
      </c>
      <c r="P105" s="206"/>
      <c r="Q105" s="206"/>
      <c r="R105" s="206"/>
      <c r="S105" s="206"/>
      <c r="T105" s="206"/>
      <c r="U105" s="206"/>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row>
    <row r="106" spans="1:60" ht="15" outlineLevel="1">
      <c r="A106" s="218">
        <v>94</v>
      </c>
      <c r="B106" s="231" t="s">
        <v>1112</v>
      </c>
      <c r="C106" s="231" t="s">
        <v>1113</v>
      </c>
      <c r="D106" s="232" t="s">
        <v>912</v>
      </c>
      <c r="E106" s="233">
        <v>4</v>
      </c>
      <c r="F106" s="223">
        <v>0</v>
      </c>
      <c r="G106" s="224">
        <f>ROUND(E106*F106,2)</f>
        <v>0</v>
      </c>
      <c r="H106" s="234"/>
      <c r="I106" s="234"/>
      <c r="J106" s="234"/>
      <c r="K106" s="234"/>
      <c r="L106" s="234"/>
      <c r="M106" s="234"/>
      <c r="N106" s="224">
        <v>0</v>
      </c>
      <c r="O106" s="224">
        <f t="shared" si="21"/>
        <v>0</v>
      </c>
      <c r="P106" s="206"/>
      <c r="Q106" s="206"/>
      <c r="R106" s="206"/>
      <c r="S106" s="206"/>
      <c r="T106" s="206"/>
      <c r="U106" s="206"/>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row>
    <row r="107" spans="1:60" ht="15" outlineLevel="1">
      <c r="A107" s="218">
        <v>95</v>
      </c>
      <c r="B107" s="231" t="s">
        <v>1114</v>
      </c>
      <c r="C107" s="231" t="s">
        <v>1115</v>
      </c>
      <c r="D107" s="232" t="s">
        <v>912</v>
      </c>
      <c r="E107" s="233">
        <v>4</v>
      </c>
      <c r="F107" s="223">
        <v>0</v>
      </c>
      <c r="G107" s="224">
        <f aca="true" t="shared" si="25" ref="G107:G108">ROUND(E107*F107,2)</f>
        <v>0</v>
      </c>
      <c r="H107" s="234"/>
      <c r="I107" s="234"/>
      <c r="J107" s="234"/>
      <c r="K107" s="234"/>
      <c r="L107" s="234"/>
      <c r="M107" s="234"/>
      <c r="N107" s="224">
        <v>0</v>
      </c>
      <c r="O107" s="224">
        <f t="shared" si="21"/>
        <v>0</v>
      </c>
      <c r="P107" s="206"/>
      <c r="Q107" s="206"/>
      <c r="R107" s="206"/>
      <c r="S107" s="206"/>
      <c r="T107" s="206"/>
      <c r="U107" s="206"/>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row>
    <row r="108" spans="1:30" ht="15">
      <c r="A108" s="218">
        <v>96</v>
      </c>
      <c r="B108" s="231"/>
      <c r="C108" s="231" t="s">
        <v>1116</v>
      </c>
      <c r="D108" s="232" t="s">
        <v>912</v>
      </c>
      <c r="E108" s="233">
        <v>2</v>
      </c>
      <c r="F108" s="223">
        <v>0</v>
      </c>
      <c r="G108" s="224">
        <f t="shared" si="25"/>
        <v>0</v>
      </c>
      <c r="H108" s="234"/>
      <c r="I108" s="234"/>
      <c r="J108" s="234"/>
      <c r="K108" s="234"/>
      <c r="L108" s="234"/>
      <c r="M108" s="234"/>
      <c r="N108" s="224">
        <v>0</v>
      </c>
      <c r="O108" s="224">
        <f t="shared" si="21"/>
        <v>0</v>
      </c>
      <c r="P108" s="207"/>
      <c r="Q108" s="207"/>
      <c r="R108" s="207"/>
      <c r="S108" s="207"/>
      <c r="T108" s="207"/>
      <c r="U108" s="207"/>
      <c r="AC108" s="174">
        <v>15</v>
      </c>
      <c r="AD108" s="174">
        <v>21</v>
      </c>
    </row>
    <row r="109" spans="1:31" ht="15">
      <c r="A109" s="246"/>
      <c r="B109" s="247">
        <v>26</v>
      </c>
      <c r="C109" s="248" t="s">
        <v>17</v>
      </c>
      <c r="D109" s="249"/>
      <c r="E109" s="250"/>
      <c r="F109" s="250"/>
      <c r="G109" s="251">
        <f>G8+G14+G42+G82+G101</f>
        <v>0</v>
      </c>
      <c r="H109" s="207"/>
      <c r="I109" s="207"/>
      <c r="J109" s="207"/>
      <c r="K109" s="207"/>
      <c r="L109" s="207"/>
      <c r="M109" s="207"/>
      <c r="N109" s="207"/>
      <c r="O109" s="207"/>
      <c r="P109" s="207"/>
      <c r="Q109" s="207"/>
      <c r="R109" s="207"/>
      <c r="S109" s="207"/>
      <c r="T109" s="207"/>
      <c r="U109" s="207"/>
      <c r="AC109" s="174">
        <f>SUMIF(L7:L100,AC108,G7:G100)</f>
        <v>0</v>
      </c>
      <c r="AD109" s="174">
        <f>SUMIF(L7:L100,AD108,G7:G100)</f>
        <v>0</v>
      </c>
      <c r="AE109" s="174" t="s">
        <v>1060</v>
      </c>
    </row>
    <row r="110" spans="1:21" ht="15">
      <c r="A110" s="207"/>
      <c r="B110" s="208" t="s">
        <v>17</v>
      </c>
      <c r="C110" s="209" t="s">
        <v>17</v>
      </c>
      <c r="D110" s="210"/>
      <c r="E110" s="207"/>
      <c r="F110" s="207"/>
      <c r="G110" s="207"/>
      <c r="H110" s="207"/>
      <c r="I110" s="207"/>
      <c r="J110" s="207"/>
      <c r="K110" s="207"/>
      <c r="L110" s="207"/>
      <c r="M110" s="207"/>
      <c r="N110" s="207"/>
      <c r="O110" s="207"/>
      <c r="P110" s="207"/>
      <c r="Q110" s="207"/>
      <c r="R110" s="207"/>
      <c r="S110" s="207"/>
      <c r="T110" s="207"/>
      <c r="U110" s="207"/>
    </row>
    <row r="111" ht="15">
      <c r="D111" s="188"/>
    </row>
    <row r="112" ht="15">
      <c r="D112" s="188"/>
    </row>
    <row r="113" ht="15">
      <c r="D113" s="188"/>
    </row>
    <row r="114" ht="15">
      <c r="D114" s="188"/>
    </row>
    <row r="115" spans="4:7" ht="15">
      <c r="D115" s="188"/>
      <c r="G115" s="252"/>
    </row>
    <row r="116" ht="15">
      <c r="D116" s="188"/>
    </row>
    <row r="117" ht="15">
      <c r="D117" s="188"/>
    </row>
    <row r="118" ht="15">
      <c r="D118" s="188"/>
    </row>
    <row r="119" ht="15">
      <c r="D119" s="188"/>
    </row>
    <row r="120" ht="15">
      <c r="D120" s="188"/>
    </row>
    <row r="121" ht="15">
      <c r="D121" s="188"/>
    </row>
    <row r="122" ht="15">
      <c r="D122" s="188"/>
    </row>
    <row r="123" ht="15">
      <c r="D123" s="188"/>
    </row>
    <row r="124" ht="15">
      <c r="D124" s="188"/>
    </row>
    <row r="125" ht="15">
      <c r="D125" s="188"/>
    </row>
    <row r="126" ht="15">
      <c r="D126" s="188"/>
    </row>
    <row r="127" ht="15">
      <c r="D127" s="188"/>
    </row>
    <row r="128" ht="15">
      <c r="D128" s="188"/>
    </row>
    <row r="129" ht="15">
      <c r="D129" s="188"/>
    </row>
    <row r="130" ht="15">
      <c r="D130" s="188"/>
    </row>
    <row r="131" ht="15">
      <c r="D131" s="188"/>
    </row>
    <row r="132" ht="15">
      <c r="D132" s="188"/>
    </row>
    <row r="133" ht="15">
      <c r="D133" s="188"/>
    </row>
    <row r="134" ht="15">
      <c r="D134" s="188"/>
    </row>
    <row r="135" ht="15">
      <c r="D135" s="188"/>
    </row>
    <row r="136" ht="15">
      <c r="D136" s="188"/>
    </row>
    <row r="137" ht="15">
      <c r="D137" s="188"/>
    </row>
    <row r="138" ht="15">
      <c r="D138" s="188"/>
    </row>
    <row r="139" ht="15">
      <c r="D139" s="188"/>
    </row>
    <row r="140" ht="15">
      <c r="D140" s="188"/>
    </row>
    <row r="141" ht="15">
      <c r="D141" s="188"/>
    </row>
    <row r="142" ht="15">
      <c r="D142" s="188"/>
    </row>
    <row r="143" ht="15">
      <c r="D143" s="188"/>
    </row>
    <row r="144" ht="15">
      <c r="D144" s="188"/>
    </row>
    <row r="145" ht="15">
      <c r="D145" s="188"/>
    </row>
    <row r="146" ht="15">
      <c r="D146" s="188"/>
    </row>
    <row r="147" ht="15">
      <c r="D147" s="188"/>
    </row>
    <row r="148" ht="15">
      <c r="D148" s="188"/>
    </row>
    <row r="149" ht="15">
      <c r="D149" s="188"/>
    </row>
    <row r="150" ht="15">
      <c r="D150" s="188"/>
    </row>
    <row r="151" ht="15">
      <c r="D151" s="188"/>
    </row>
    <row r="152" ht="15">
      <c r="D152" s="188"/>
    </row>
    <row r="153" ht="15">
      <c r="D153" s="188"/>
    </row>
    <row r="154" ht="15">
      <c r="D154" s="188"/>
    </row>
    <row r="155" ht="15">
      <c r="D155" s="188"/>
    </row>
    <row r="156" ht="15">
      <c r="D156" s="188"/>
    </row>
    <row r="157" ht="15">
      <c r="D157" s="188"/>
    </row>
    <row r="158" ht="15">
      <c r="D158" s="188"/>
    </row>
    <row r="159" ht="15">
      <c r="D159" s="188"/>
    </row>
    <row r="160" ht="15">
      <c r="D160" s="188"/>
    </row>
    <row r="161" ht="15">
      <c r="D161" s="188"/>
    </row>
    <row r="162" ht="15">
      <c r="D162" s="188"/>
    </row>
    <row r="163" ht="15">
      <c r="D163" s="188"/>
    </row>
    <row r="164" ht="15">
      <c r="D164" s="188"/>
    </row>
    <row r="165" ht="15">
      <c r="D165" s="188"/>
    </row>
    <row r="166" ht="15">
      <c r="D166" s="188"/>
    </row>
    <row r="167" ht="15">
      <c r="D167" s="188"/>
    </row>
    <row r="168" ht="15">
      <c r="D168" s="188"/>
    </row>
    <row r="169" ht="15">
      <c r="D169" s="188"/>
    </row>
    <row r="170" ht="15">
      <c r="D170" s="188"/>
    </row>
    <row r="171" ht="15">
      <c r="D171" s="188"/>
    </row>
    <row r="172" ht="15">
      <c r="D172" s="188"/>
    </row>
    <row r="173" ht="15">
      <c r="D173" s="188"/>
    </row>
    <row r="174" ht="15">
      <c r="D174" s="188"/>
    </row>
    <row r="175" ht="15">
      <c r="D175" s="188"/>
    </row>
    <row r="176" ht="15">
      <c r="D176" s="188"/>
    </row>
    <row r="177" ht="15">
      <c r="D177" s="188"/>
    </row>
    <row r="178" ht="15">
      <c r="D178" s="188"/>
    </row>
    <row r="179" ht="15">
      <c r="D179" s="188"/>
    </row>
    <row r="180" ht="15">
      <c r="D180" s="188"/>
    </row>
    <row r="181" ht="15">
      <c r="D181" s="188"/>
    </row>
    <row r="182" ht="15">
      <c r="D182" s="188"/>
    </row>
    <row r="183" ht="15">
      <c r="D183" s="188"/>
    </row>
    <row r="184" ht="15">
      <c r="D184" s="188"/>
    </row>
    <row r="185" ht="15">
      <c r="D185" s="188"/>
    </row>
    <row r="186" ht="15">
      <c r="D186" s="188"/>
    </row>
    <row r="187" ht="15">
      <c r="D187" s="188"/>
    </row>
    <row r="188" ht="15">
      <c r="D188" s="188"/>
    </row>
    <row r="189" ht="15">
      <c r="D189" s="188"/>
    </row>
    <row r="190" ht="15">
      <c r="D190" s="188"/>
    </row>
    <row r="191" ht="15">
      <c r="D191" s="188"/>
    </row>
    <row r="192" ht="15">
      <c r="D192" s="188"/>
    </row>
    <row r="193" ht="15">
      <c r="D193" s="188"/>
    </row>
    <row r="194" ht="15">
      <c r="D194" s="188"/>
    </row>
    <row r="195" ht="15">
      <c r="D195" s="188"/>
    </row>
    <row r="196" ht="15">
      <c r="D196" s="188"/>
    </row>
    <row r="197" ht="15">
      <c r="D197" s="188"/>
    </row>
    <row r="198" ht="15">
      <c r="D198" s="188"/>
    </row>
    <row r="199" ht="15">
      <c r="D199" s="188"/>
    </row>
    <row r="200" ht="15">
      <c r="D200" s="188"/>
    </row>
    <row r="201" ht="15">
      <c r="D201" s="188"/>
    </row>
    <row r="202" ht="15">
      <c r="D202" s="188"/>
    </row>
    <row r="203" ht="15">
      <c r="D203" s="188"/>
    </row>
    <row r="204" ht="15">
      <c r="D204" s="188"/>
    </row>
    <row r="205" ht="15">
      <c r="D205" s="188"/>
    </row>
    <row r="206" ht="15">
      <c r="D206" s="188"/>
    </row>
    <row r="207" ht="15">
      <c r="D207" s="188"/>
    </row>
    <row r="208" ht="15">
      <c r="D208" s="188"/>
    </row>
    <row r="209" ht="15">
      <c r="D209" s="188"/>
    </row>
    <row r="210" ht="15">
      <c r="D210" s="188"/>
    </row>
    <row r="211" ht="15">
      <c r="D211" s="188"/>
    </row>
    <row r="212" ht="15">
      <c r="D212" s="188"/>
    </row>
    <row r="213" ht="15">
      <c r="D213" s="188"/>
    </row>
    <row r="214" ht="15">
      <c r="D214" s="188"/>
    </row>
    <row r="215" ht="15">
      <c r="D215" s="188"/>
    </row>
    <row r="216" ht="15">
      <c r="D216" s="188"/>
    </row>
    <row r="217" ht="15">
      <c r="D217" s="188"/>
    </row>
    <row r="218" ht="15">
      <c r="D218" s="188"/>
    </row>
    <row r="219" ht="15">
      <c r="D219" s="188"/>
    </row>
    <row r="220" ht="15">
      <c r="D220" s="188"/>
    </row>
    <row r="221" ht="15">
      <c r="D221" s="188"/>
    </row>
    <row r="222" ht="15">
      <c r="D222" s="188"/>
    </row>
    <row r="223" ht="15">
      <c r="D223" s="188"/>
    </row>
    <row r="224" ht="15">
      <c r="D224" s="188"/>
    </row>
    <row r="225" ht="15">
      <c r="D225" s="188"/>
    </row>
    <row r="226" ht="15">
      <c r="D226" s="188"/>
    </row>
    <row r="227" ht="15">
      <c r="D227" s="188"/>
    </row>
    <row r="228" ht="15">
      <c r="D228" s="188"/>
    </row>
    <row r="229" ht="15">
      <c r="D229" s="188"/>
    </row>
    <row r="230" ht="15">
      <c r="D230" s="188"/>
    </row>
    <row r="231" ht="15">
      <c r="D231" s="188"/>
    </row>
    <row r="232" ht="15">
      <c r="D232" s="188"/>
    </row>
    <row r="233" ht="15">
      <c r="D233" s="188"/>
    </row>
    <row r="234" ht="15">
      <c r="D234" s="188"/>
    </row>
    <row r="235" ht="15">
      <c r="D235" s="188"/>
    </row>
    <row r="236" ht="15">
      <c r="D236" s="188"/>
    </row>
    <row r="237" ht="15">
      <c r="D237" s="188"/>
    </row>
    <row r="238" ht="15">
      <c r="D238" s="188"/>
    </row>
    <row r="239" ht="15">
      <c r="D239" s="188"/>
    </row>
    <row r="240" ht="15">
      <c r="D240" s="188"/>
    </row>
    <row r="241" ht="15">
      <c r="D241" s="188"/>
    </row>
    <row r="242" ht="15">
      <c r="D242" s="188"/>
    </row>
    <row r="243" ht="15">
      <c r="D243" s="188"/>
    </row>
    <row r="244" ht="15">
      <c r="D244" s="188"/>
    </row>
    <row r="245" ht="15">
      <c r="D245" s="188"/>
    </row>
    <row r="246" ht="15">
      <c r="D246" s="188"/>
    </row>
    <row r="247" ht="15">
      <c r="D247" s="188"/>
    </row>
    <row r="248" ht="15">
      <c r="D248" s="188"/>
    </row>
    <row r="249" ht="15">
      <c r="D249" s="188"/>
    </row>
    <row r="250" ht="15">
      <c r="D250" s="188"/>
    </row>
    <row r="251" ht="15">
      <c r="D251" s="188"/>
    </row>
    <row r="252" ht="15">
      <c r="D252" s="188"/>
    </row>
    <row r="253" ht="15">
      <c r="D253" s="188"/>
    </row>
    <row r="254" ht="15">
      <c r="D254" s="188"/>
    </row>
    <row r="255" ht="15">
      <c r="D255" s="188"/>
    </row>
    <row r="256" ht="15">
      <c r="D256" s="188"/>
    </row>
    <row r="257" ht="15">
      <c r="D257" s="188"/>
    </row>
    <row r="258" ht="15">
      <c r="D258" s="188"/>
    </row>
    <row r="259" ht="15">
      <c r="D259" s="188"/>
    </row>
    <row r="260" ht="15">
      <c r="D260" s="188"/>
    </row>
    <row r="261" ht="15">
      <c r="D261" s="188"/>
    </row>
    <row r="262" ht="15">
      <c r="D262" s="188"/>
    </row>
    <row r="263" ht="15">
      <c r="D263" s="188"/>
    </row>
    <row r="264" ht="15">
      <c r="D264" s="188"/>
    </row>
    <row r="265" ht="15">
      <c r="D265" s="188"/>
    </row>
    <row r="266" ht="15">
      <c r="D266" s="188"/>
    </row>
    <row r="267" ht="15">
      <c r="D267" s="188"/>
    </row>
    <row r="268" ht="15">
      <c r="D268" s="188"/>
    </row>
    <row r="269" ht="15">
      <c r="D269" s="188"/>
    </row>
    <row r="270" ht="15">
      <c r="D270" s="188"/>
    </row>
    <row r="271" ht="15">
      <c r="D271" s="188"/>
    </row>
    <row r="272" ht="15">
      <c r="D272" s="188"/>
    </row>
    <row r="273" ht="15">
      <c r="D273" s="188"/>
    </row>
    <row r="274" ht="15">
      <c r="D274" s="188"/>
    </row>
    <row r="275" ht="15">
      <c r="D275" s="188"/>
    </row>
    <row r="276" ht="15">
      <c r="D276" s="188"/>
    </row>
    <row r="277" ht="15">
      <c r="D277" s="188"/>
    </row>
    <row r="278" ht="15">
      <c r="D278" s="188"/>
    </row>
    <row r="279" ht="15">
      <c r="D279" s="188"/>
    </row>
    <row r="280" ht="15">
      <c r="D280" s="188"/>
    </row>
    <row r="281" ht="15">
      <c r="D281" s="188"/>
    </row>
    <row r="282" ht="15">
      <c r="D282" s="188"/>
    </row>
    <row r="283" ht="15">
      <c r="D283" s="188"/>
    </row>
    <row r="284" ht="15">
      <c r="D284" s="188"/>
    </row>
    <row r="285" ht="15">
      <c r="D285" s="188"/>
    </row>
    <row r="286" ht="15">
      <c r="D286" s="188"/>
    </row>
    <row r="287" ht="15">
      <c r="D287" s="188"/>
    </row>
    <row r="288" ht="15">
      <c r="D288" s="188"/>
    </row>
    <row r="289" ht="15">
      <c r="D289" s="188"/>
    </row>
    <row r="290" ht="15">
      <c r="D290" s="188"/>
    </row>
    <row r="291" ht="15">
      <c r="D291" s="188"/>
    </row>
    <row r="292" ht="15">
      <c r="D292" s="188"/>
    </row>
    <row r="293" ht="15">
      <c r="D293" s="188"/>
    </row>
    <row r="294" ht="15">
      <c r="D294" s="188"/>
    </row>
    <row r="295" ht="15">
      <c r="D295" s="188"/>
    </row>
    <row r="296" ht="15">
      <c r="D296" s="188"/>
    </row>
    <row r="297" ht="15">
      <c r="D297" s="188"/>
    </row>
    <row r="298" ht="15">
      <c r="D298" s="188"/>
    </row>
    <row r="299" ht="15">
      <c r="D299" s="188"/>
    </row>
    <row r="300" ht="15">
      <c r="D300" s="188"/>
    </row>
    <row r="301" ht="15">
      <c r="D301" s="188"/>
    </row>
    <row r="302" ht="15">
      <c r="D302" s="188"/>
    </row>
    <row r="303" ht="15">
      <c r="D303" s="188"/>
    </row>
    <row r="304" ht="15">
      <c r="D304" s="188"/>
    </row>
    <row r="305" ht="15">
      <c r="D305" s="188"/>
    </row>
    <row r="306" ht="15">
      <c r="D306" s="188"/>
    </row>
    <row r="307" ht="15">
      <c r="D307" s="188"/>
    </row>
    <row r="308" ht="15">
      <c r="D308" s="188"/>
    </row>
    <row r="309" ht="15">
      <c r="D309" s="188"/>
    </row>
    <row r="310" ht="15">
      <c r="D310" s="188"/>
    </row>
    <row r="311" ht="15">
      <c r="D311" s="188"/>
    </row>
    <row r="312" ht="15">
      <c r="D312" s="188"/>
    </row>
    <row r="313" ht="15">
      <c r="D313" s="188"/>
    </row>
    <row r="314" ht="15">
      <c r="D314" s="188"/>
    </row>
    <row r="315" ht="15">
      <c r="D315" s="188"/>
    </row>
    <row r="316" ht="15">
      <c r="D316" s="188"/>
    </row>
    <row r="317" ht="15">
      <c r="D317" s="188"/>
    </row>
    <row r="318" ht="15">
      <c r="D318" s="188"/>
    </row>
    <row r="319" ht="15">
      <c r="D319" s="188"/>
    </row>
    <row r="320" ht="15">
      <c r="D320" s="188"/>
    </row>
    <row r="321" ht="15">
      <c r="D321" s="188"/>
    </row>
    <row r="322" ht="15">
      <c r="D322" s="188"/>
    </row>
    <row r="323" ht="15">
      <c r="D323" s="188"/>
    </row>
    <row r="324" ht="15">
      <c r="D324" s="188"/>
    </row>
    <row r="325" ht="15">
      <c r="D325" s="188"/>
    </row>
    <row r="326" ht="15">
      <c r="D326" s="188"/>
    </row>
    <row r="327" ht="15">
      <c r="D327" s="188"/>
    </row>
    <row r="328" ht="15">
      <c r="D328" s="188"/>
    </row>
    <row r="329" ht="15">
      <c r="D329" s="188"/>
    </row>
    <row r="330" ht="15">
      <c r="D330" s="188"/>
    </row>
    <row r="331" ht="15">
      <c r="D331" s="188"/>
    </row>
    <row r="332" ht="15">
      <c r="D332" s="188"/>
    </row>
    <row r="333" ht="15">
      <c r="D333" s="188"/>
    </row>
    <row r="334" ht="15">
      <c r="D334" s="188"/>
    </row>
    <row r="335" ht="15">
      <c r="D335" s="188"/>
    </row>
    <row r="336" ht="15">
      <c r="D336" s="188"/>
    </row>
    <row r="337" ht="15">
      <c r="D337" s="188"/>
    </row>
    <row r="338" ht="15">
      <c r="D338" s="188"/>
    </row>
    <row r="339" ht="15">
      <c r="D339" s="188"/>
    </row>
    <row r="340" ht="15">
      <c r="D340" s="188"/>
    </row>
    <row r="341" ht="15">
      <c r="D341" s="188"/>
    </row>
    <row r="342" ht="15">
      <c r="D342" s="188"/>
    </row>
    <row r="343" ht="15">
      <c r="D343" s="188"/>
    </row>
    <row r="344" ht="15">
      <c r="D344" s="188"/>
    </row>
    <row r="345" ht="15">
      <c r="D345" s="188"/>
    </row>
    <row r="346" ht="15">
      <c r="D346" s="188"/>
    </row>
    <row r="347" ht="15">
      <c r="D347" s="188"/>
    </row>
    <row r="348" ht="15">
      <c r="D348" s="188"/>
    </row>
    <row r="349" ht="15">
      <c r="D349" s="188"/>
    </row>
    <row r="350" ht="15">
      <c r="D350" s="188"/>
    </row>
    <row r="351" ht="15">
      <c r="D351" s="188"/>
    </row>
    <row r="352" ht="15">
      <c r="D352" s="188"/>
    </row>
    <row r="353" ht="15">
      <c r="D353" s="188"/>
    </row>
    <row r="354" ht="15">
      <c r="D354" s="188"/>
    </row>
    <row r="355" ht="15">
      <c r="D355" s="188"/>
    </row>
    <row r="356" ht="15">
      <c r="D356" s="188"/>
    </row>
    <row r="357" ht="15">
      <c r="D357" s="188"/>
    </row>
    <row r="358" ht="15">
      <c r="D358" s="188"/>
    </row>
    <row r="359" ht="15">
      <c r="D359" s="188"/>
    </row>
    <row r="360" ht="15">
      <c r="D360" s="188"/>
    </row>
    <row r="361" ht="15">
      <c r="D361" s="188"/>
    </row>
    <row r="362" ht="15">
      <c r="D362" s="188"/>
    </row>
    <row r="363" ht="15">
      <c r="D363" s="188"/>
    </row>
    <row r="364" ht="15">
      <c r="D364" s="188"/>
    </row>
    <row r="365" ht="15">
      <c r="D365" s="188"/>
    </row>
    <row r="366" ht="15">
      <c r="D366" s="188"/>
    </row>
    <row r="367" ht="15">
      <c r="D367" s="188"/>
    </row>
    <row r="368" ht="15">
      <c r="D368" s="188"/>
    </row>
    <row r="369" ht="15">
      <c r="D369" s="188"/>
    </row>
    <row r="370" ht="15">
      <c r="D370" s="188"/>
    </row>
    <row r="371" ht="15">
      <c r="D371" s="188"/>
    </row>
    <row r="372" ht="15">
      <c r="D372" s="188"/>
    </row>
    <row r="373" ht="15">
      <c r="D373" s="188"/>
    </row>
    <row r="374" ht="15">
      <c r="D374" s="188"/>
    </row>
    <row r="375" ht="15">
      <c r="D375" s="188"/>
    </row>
    <row r="376" ht="15">
      <c r="D376" s="188"/>
    </row>
    <row r="377" ht="15">
      <c r="D377" s="188"/>
    </row>
    <row r="378" ht="15">
      <c r="D378" s="188"/>
    </row>
    <row r="379" ht="15">
      <c r="D379" s="188"/>
    </row>
    <row r="380" ht="15">
      <c r="D380" s="188"/>
    </row>
    <row r="381" ht="15">
      <c r="D381" s="188"/>
    </row>
    <row r="382" ht="15">
      <c r="D382" s="188"/>
    </row>
    <row r="383" ht="15">
      <c r="D383" s="188"/>
    </row>
    <row r="384" ht="15">
      <c r="D384" s="188"/>
    </row>
    <row r="385" ht="15">
      <c r="D385" s="188"/>
    </row>
    <row r="386" ht="15">
      <c r="D386" s="188"/>
    </row>
    <row r="387" ht="15">
      <c r="D387" s="188"/>
    </row>
    <row r="388" ht="15">
      <c r="D388" s="188"/>
    </row>
    <row r="389" ht="15">
      <c r="D389" s="188"/>
    </row>
    <row r="390" ht="15">
      <c r="D390" s="188"/>
    </row>
    <row r="391" ht="15">
      <c r="D391" s="188"/>
    </row>
    <row r="392" ht="15">
      <c r="D392" s="188"/>
    </row>
    <row r="393" ht="15">
      <c r="D393" s="188"/>
    </row>
    <row r="394" ht="15">
      <c r="D394" s="188"/>
    </row>
    <row r="395" ht="15">
      <c r="D395" s="188"/>
    </row>
    <row r="396" ht="15">
      <c r="D396" s="188"/>
    </row>
    <row r="397" ht="15">
      <c r="D397" s="188"/>
    </row>
    <row r="398" ht="15">
      <c r="D398" s="188"/>
    </row>
    <row r="399" ht="15">
      <c r="D399" s="188"/>
    </row>
    <row r="400" ht="15">
      <c r="D400" s="188"/>
    </row>
    <row r="401" ht="15">
      <c r="D401" s="188"/>
    </row>
    <row r="402" ht="15">
      <c r="D402" s="188"/>
    </row>
    <row r="403" ht="15">
      <c r="D403" s="188"/>
    </row>
    <row r="404" ht="15">
      <c r="D404" s="188"/>
    </row>
    <row r="405" ht="15">
      <c r="D405" s="188"/>
    </row>
    <row r="406" ht="15">
      <c r="D406" s="188"/>
    </row>
    <row r="407" ht="15">
      <c r="D407" s="188"/>
    </row>
    <row r="408" ht="15">
      <c r="D408" s="188"/>
    </row>
    <row r="409" ht="15">
      <c r="D409" s="188"/>
    </row>
    <row r="410" ht="15">
      <c r="D410" s="188"/>
    </row>
    <row r="411" ht="15">
      <c r="D411" s="188"/>
    </row>
    <row r="412" ht="15">
      <c r="D412" s="188"/>
    </row>
    <row r="413" ht="15">
      <c r="D413" s="188"/>
    </row>
    <row r="414" ht="15">
      <c r="D414" s="188"/>
    </row>
    <row r="415" ht="15">
      <c r="D415" s="188"/>
    </row>
    <row r="416" ht="15">
      <c r="D416" s="188"/>
    </row>
    <row r="417" ht="15">
      <c r="D417" s="188"/>
    </row>
    <row r="418" ht="15">
      <c r="D418" s="188"/>
    </row>
    <row r="419" ht="15">
      <c r="D419" s="188"/>
    </row>
    <row r="420" ht="15">
      <c r="D420" s="188"/>
    </row>
    <row r="421" ht="15">
      <c r="D421" s="188"/>
    </row>
    <row r="422" ht="15">
      <c r="D422" s="188"/>
    </row>
    <row r="423" ht="15">
      <c r="D423" s="188"/>
    </row>
    <row r="424" ht="15">
      <c r="D424" s="188"/>
    </row>
    <row r="425" ht="15">
      <c r="D425" s="188"/>
    </row>
    <row r="426" ht="15">
      <c r="D426" s="188"/>
    </row>
    <row r="427" ht="15">
      <c r="D427" s="188"/>
    </row>
    <row r="428" ht="15">
      <c r="D428" s="188"/>
    </row>
    <row r="429" ht="15">
      <c r="D429" s="188"/>
    </row>
    <row r="430" ht="15">
      <c r="D430" s="188"/>
    </row>
    <row r="431" ht="15">
      <c r="D431" s="188"/>
    </row>
    <row r="432" ht="15">
      <c r="D432" s="188"/>
    </row>
    <row r="433" ht="15">
      <c r="D433" s="188"/>
    </row>
    <row r="434" ht="15">
      <c r="D434" s="188"/>
    </row>
    <row r="435" ht="15">
      <c r="D435" s="188"/>
    </row>
    <row r="436" ht="15">
      <c r="D436" s="188"/>
    </row>
    <row r="437" ht="15">
      <c r="D437" s="188"/>
    </row>
    <row r="438" ht="15">
      <c r="D438" s="188"/>
    </row>
    <row r="439" ht="15">
      <c r="D439" s="188"/>
    </row>
    <row r="440" ht="15">
      <c r="D440" s="188"/>
    </row>
    <row r="441" ht="15">
      <c r="D441" s="188"/>
    </row>
    <row r="442" ht="15">
      <c r="D442" s="188"/>
    </row>
    <row r="443" ht="15">
      <c r="D443" s="188"/>
    </row>
    <row r="444" ht="15">
      <c r="D444" s="188"/>
    </row>
    <row r="445" ht="15">
      <c r="D445" s="188"/>
    </row>
    <row r="446" ht="15">
      <c r="D446" s="188"/>
    </row>
    <row r="447" ht="15">
      <c r="D447" s="188"/>
    </row>
    <row r="448" ht="15">
      <c r="D448" s="188"/>
    </row>
    <row r="449" ht="15">
      <c r="D449" s="188"/>
    </row>
    <row r="450" ht="15">
      <c r="D450" s="188"/>
    </row>
    <row r="451" ht="15">
      <c r="D451" s="188"/>
    </row>
    <row r="452" ht="15">
      <c r="D452" s="188"/>
    </row>
    <row r="453" ht="15">
      <c r="D453" s="188"/>
    </row>
    <row r="454" ht="15">
      <c r="D454" s="188"/>
    </row>
    <row r="455" ht="15">
      <c r="D455" s="188"/>
    </row>
    <row r="456" ht="15">
      <c r="D456" s="188"/>
    </row>
    <row r="457" ht="15">
      <c r="D457" s="188"/>
    </row>
    <row r="458" ht="15">
      <c r="D458" s="188"/>
    </row>
    <row r="459" ht="15">
      <c r="D459" s="188"/>
    </row>
    <row r="460" ht="15">
      <c r="D460" s="188"/>
    </row>
    <row r="461" ht="15">
      <c r="D461" s="188"/>
    </row>
    <row r="462" ht="15">
      <c r="D462" s="188"/>
    </row>
    <row r="463" ht="15">
      <c r="D463" s="188"/>
    </row>
    <row r="464" ht="15">
      <c r="D464" s="188"/>
    </row>
    <row r="465" ht="15">
      <c r="D465" s="188"/>
    </row>
    <row r="466" ht="15">
      <c r="D466" s="188"/>
    </row>
    <row r="467" ht="15">
      <c r="D467" s="188"/>
    </row>
    <row r="468" ht="15">
      <c r="D468" s="188"/>
    </row>
    <row r="469" ht="15">
      <c r="D469" s="188"/>
    </row>
    <row r="470" ht="15">
      <c r="D470" s="188"/>
    </row>
    <row r="471" ht="15">
      <c r="D471" s="188"/>
    </row>
    <row r="472" ht="15">
      <c r="D472" s="188"/>
    </row>
    <row r="473" ht="15">
      <c r="D473" s="188"/>
    </row>
    <row r="474" ht="15">
      <c r="D474" s="188"/>
    </row>
    <row r="475" ht="15">
      <c r="D475" s="188"/>
    </row>
    <row r="476" ht="15">
      <c r="D476" s="188"/>
    </row>
    <row r="477" ht="15">
      <c r="D477" s="188"/>
    </row>
    <row r="478" ht="15">
      <c r="D478" s="188"/>
    </row>
    <row r="479" ht="15">
      <c r="D479" s="188"/>
    </row>
    <row r="480" ht="15">
      <c r="D480" s="188"/>
    </row>
    <row r="481" ht="15">
      <c r="D481" s="188"/>
    </row>
    <row r="482" ht="15">
      <c r="D482" s="188"/>
    </row>
    <row r="483" ht="15">
      <c r="D483" s="188"/>
    </row>
    <row r="484" ht="15">
      <c r="D484" s="188"/>
    </row>
    <row r="485" ht="15">
      <c r="D485" s="188"/>
    </row>
    <row r="486" ht="15">
      <c r="D486" s="188"/>
    </row>
    <row r="487" ht="15">
      <c r="D487" s="188"/>
    </row>
    <row r="488" ht="15">
      <c r="D488" s="188"/>
    </row>
    <row r="489" ht="15">
      <c r="D489" s="188"/>
    </row>
    <row r="490" ht="15">
      <c r="D490" s="188"/>
    </row>
    <row r="491" ht="15">
      <c r="D491" s="188"/>
    </row>
    <row r="492" ht="15">
      <c r="D492" s="188"/>
    </row>
    <row r="493" ht="15">
      <c r="D493" s="188"/>
    </row>
    <row r="494" ht="15">
      <c r="D494" s="188"/>
    </row>
    <row r="495" ht="15">
      <c r="D495" s="188"/>
    </row>
    <row r="496" ht="15">
      <c r="D496" s="188"/>
    </row>
    <row r="497" ht="15">
      <c r="D497" s="188"/>
    </row>
    <row r="498" ht="15">
      <c r="D498" s="188"/>
    </row>
    <row r="499" ht="15">
      <c r="D499" s="188"/>
    </row>
    <row r="500" ht="15">
      <c r="D500" s="188"/>
    </row>
    <row r="501" ht="15">
      <c r="D501" s="188"/>
    </row>
    <row r="502" ht="15">
      <c r="D502" s="188"/>
    </row>
    <row r="503" ht="15">
      <c r="D503" s="188"/>
    </row>
    <row r="504" ht="15">
      <c r="D504" s="188"/>
    </row>
    <row r="505" ht="15">
      <c r="D505" s="188"/>
    </row>
    <row r="506" ht="15">
      <c r="D506" s="188"/>
    </row>
    <row r="507" ht="15">
      <c r="D507" s="188"/>
    </row>
    <row r="508" ht="15">
      <c r="D508" s="188"/>
    </row>
    <row r="509" ht="15">
      <c r="D509" s="188"/>
    </row>
    <row r="510" ht="15">
      <c r="D510" s="188"/>
    </row>
    <row r="511" ht="15">
      <c r="D511" s="188"/>
    </row>
    <row r="512" ht="15">
      <c r="D512" s="188"/>
    </row>
    <row r="513" ht="15">
      <c r="D513" s="188"/>
    </row>
    <row r="514" ht="15">
      <c r="D514" s="188"/>
    </row>
    <row r="515" ht="15">
      <c r="D515" s="188"/>
    </row>
    <row r="516" ht="15">
      <c r="D516" s="188"/>
    </row>
    <row r="517" ht="15">
      <c r="D517" s="188"/>
    </row>
    <row r="518" ht="15">
      <c r="D518" s="188"/>
    </row>
    <row r="519" ht="15">
      <c r="D519" s="188"/>
    </row>
    <row r="520" ht="15">
      <c r="D520" s="188"/>
    </row>
    <row r="521" ht="15">
      <c r="D521" s="188"/>
    </row>
    <row r="522" ht="15">
      <c r="D522" s="188"/>
    </row>
    <row r="523" ht="15">
      <c r="D523" s="188"/>
    </row>
    <row r="524" ht="15">
      <c r="D524" s="188"/>
    </row>
    <row r="525" ht="15">
      <c r="D525" s="188"/>
    </row>
    <row r="526" ht="15">
      <c r="D526" s="188"/>
    </row>
    <row r="527" ht="15">
      <c r="D527" s="188"/>
    </row>
    <row r="528" ht="15">
      <c r="D528" s="188"/>
    </row>
    <row r="529" ht="15">
      <c r="D529" s="188"/>
    </row>
    <row r="530" ht="15">
      <c r="D530" s="188"/>
    </row>
    <row r="531" ht="15">
      <c r="D531" s="188"/>
    </row>
    <row r="532" ht="15">
      <c r="D532" s="188"/>
    </row>
    <row r="533" ht="15">
      <c r="D533" s="188"/>
    </row>
    <row r="534" ht="15">
      <c r="D534" s="188"/>
    </row>
    <row r="535" ht="15">
      <c r="D535" s="188"/>
    </row>
    <row r="536" ht="15">
      <c r="D536" s="188"/>
    </row>
    <row r="537" ht="15">
      <c r="D537" s="188"/>
    </row>
    <row r="538" ht="15">
      <c r="D538" s="188"/>
    </row>
    <row r="539" ht="15">
      <c r="D539" s="188"/>
    </row>
    <row r="540" ht="15">
      <c r="D540" s="188"/>
    </row>
    <row r="541" ht="15">
      <c r="D541" s="188"/>
    </row>
    <row r="542" ht="15">
      <c r="D542" s="188"/>
    </row>
    <row r="543" ht="15">
      <c r="D543" s="188"/>
    </row>
    <row r="544" ht="15">
      <c r="D544" s="188"/>
    </row>
    <row r="545" ht="15">
      <c r="D545" s="188"/>
    </row>
    <row r="546" ht="15">
      <c r="D546" s="188"/>
    </row>
    <row r="547" ht="15">
      <c r="D547" s="188"/>
    </row>
    <row r="548" ht="15">
      <c r="D548" s="188"/>
    </row>
    <row r="549" ht="15">
      <c r="D549" s="188"/>
    </row>
    <row r="550" ht="15">
      <c r="D550" s="188"/>
    </row>
    <row r="551" ht="15">
      <c r="D551" s="188"/>
    </row>
    <row r="552" ht="15">
      <c r="D552" s="188"/>
    </row>
    <row r="553" ht="15">
      <c r="D553" s="188"/>
    </row>
    <row r="554" ht="15">
      <c r="D554" s="188"/>
    </row>
    <row r="555" ht="15">
      <c r="D555" s="188"/>
    </row>
    <row r="556" ht="15">
      <c r="D556" s="188"/>
    </row>
    <row r="557" ht="15">
      <c r="D557" s="188"/>
    </row>
    <row r="558" ht="15">
      <c r="D558" s="188"/>
    </row>
    <row r="559" ht="15">
      <c r="D559" s="188"/>
    </row>
    <row r="560" ht="15">
      <c r="D560" s="188"/>
    </row>
    <row r="561" ht="15">
      <c r="D561" s="188"/>
    </row>
    <row r="562" ht="15">
      <c r="D562" s="188"/>
    </row>
    <row r="563" ht="15">
      <c r="D563" s="188"/>
    </row>
    <row r="564" ht="15">
      <c r="D564" s="188"/>
    </row>
    <row r="565" ht="15">
      <c r="D565" s="188"/>
    </row>
    <row r="566" ht="15">
      <c r="D566" s="188"/>
    </row>
    <row r="567" ht="15">
      <c r="D567" s="188"/>
    </row>
    <row r="568" ht="15">
      <c r="D568" s="188"/>
    </row>
    <row r="569" ht="15">
      <c r="D569" s="188"/>
    </row>
    <row r="570" ht="15">
      <c r="D570" s="188"/>
    </row>
    <row r="571" ht="15">
      <c r="D571" s="188"/>
    </row>
    <row r="572" ht="15">
      <c r="D572" s="188"/>
    </row>
    <row r="573" ht="15">
      <c r="D573" s="188"/>
    </row>
    <row r="574" ht="15">
      <c r="D574" s="188"/>
    </row>
    <row r="575" ht="15">
      <c r="D575" s="188"/>
    </row>
    <row r="576" ht="15">
      <c r="D576" s="188"/>
    </row>
    <row r="577" ht="15">
      <c r="D577" s="188"/>
    </row>
    <row r="578" ht="15">
      <c r="D578" s="188"/>
    </row>
    <row r="579" ht="15">
      <c r="D579" s="188"/>
    </row>
    <row r="580" ht="15">
      <c r="D580" s="188"/>
    </row>
    <row r="581" ht="15">
      <c r="D581" s="188"/>
    </row>
    <row r="582" ht="15">
      <c r="D582" s="188"/>
    </row>
    <row r="583" ht="15">
      <c r="D583" s="188"/>
    </row>
    <row r="584" ht="15">
      <c r="D584" s="188"/>
    </row>
    <row r="585" ht="15">
      <c r="D585" s="188"/>
    </row>
    <row r="586" ht="15">
      <c r="D586" s="188"/>
    </row>
    <row r="587" ht="15">
      <c r="D587" s="188"/>
    </row>
    <row r="588" ht="15">
      <c r="D588" s="188"/>
    </row>
    <row r="589" ht="15">
      <c r="D589" s="188"/>
    </row>
    <row r="590" ht="15">
      <c r="D590" s="188"/>
    </row>
    <row r="591" ht="15">
      <c r="D591" s="188"/>
    </row>
    <row r="592" ht="15">
      <c r="D592" s="188"/>
    </row>
    <row r="593" ht="15">
      <c r="D593" s="188"/>
    </row>
    <row r="594" ht="15">
      <c r="D594" s="188"/>
    </row>
    <row r="595" ht="15">
      <c r="D595" s="188"/>
    </row>
    <row r="596" ht="15">
      <c r="D596" s="188"/>
    </row>
    <row r="597" ht="15">
      <c r="D597" s="188"/>
    </row>
    <row r="598" ht="15">
      <c r="D598" s="188"/>
    </row>
    <row r="599" ht="15">
      <c r="D599" s="188"/>
    </row>
    <row r="600" ht="15">
      <c r="D600" s="188"/>
    </row>
    <row r="601" ht="15">
      <c r="D601" s="188"/>
    </row>
    <row r="602" ht="15">
      <c r="D602" s="188"/>
    </row>
    <row r="603" ht="15">
      <c r="D603" s="188"/>
    </row>
    <row r="604" ht="15">
      <c r="D604" s="188"/>
    </row>
    <row r="605" ht="15">
      <c r="D605" s="188"/>
    </row>
    <row r="606" ht="15">
      <c r="D606" s="188"/>
    </row>
    <row r="607" ht="15">
      <c r="D607" s="188"/>
    </row>
    <row r="608" ht="15">
      <c r="D608" s="188"/>
    </row>
    <row r="609" ht="15">
      <c r="D609" s="188"/>
    </row>
    <row r="610" ht="15">
      <c r="D610" s="188"/>
    </row>
    <row r="611" ht="15">
      <c r="D611" s="188"/>
    </row>
    <row r="612" ht="15">
      <c r="D612" s="188"/>
    </row>
    <row r="613" ht="15">
      <c r="D613" s="188"/>
    </row>
    <row r="614" ht="15">
      <c r="D614" s="188"/>
    </row>
    <row r="615" ht="15">
      <c r="D615" s="188"/>
    </row>
    <row r="616" ht="15">
      <c r="D616" s="188"/>
    </row>
    <row r="617" ht="15">
      <c r="D617" s="188"/>
    </row>
    <row r="618" ht="15">
      <c r="D618" s="188"/>
    </row>
    <row r="619" ht="15">
      <c r="D619" s="188"/>
    </row>
    <row r="620" ht="15">
      <c r="D620" s="188"/>
    </row>
    <row r="621" ht="15">
      <c r="D621" s="188"/>
    </row>
    <row r="622" ht="15">
      <c r="D622" s="188"/>
    </row>
    <row r="623" ht="15">
      <c r="D623" s="188"/>
    </row>
    <row r="624" ht="15">
      <c r="D624" s="188"/>
    </row>
    <row r="625" ht="15">
      <c r="D625" s="188"/>
    </row>
    <row r="626" ht="15">
      <c r="D626" s="188"/>
    </row>
    <row r="627" ht="15">
      <c r="D627" s="188"/>
    </row>
    <row r="628" ht="15">
      <c r="D628" s="188"/>
    </row>
    <row r="629" ht="15">
      <c r="D629" s="188"/>
    </row>
    <row r="630" ht="15">
      <c r="D630" s="188"/>
    </row>
    <row r="631" ht="15">
      <c r="D631" s="188"/>
    </row>
    <row r="632" ht="15">
      <c r="D632" s="188"/>
    </row>
    <row r="633" ht="15">
      <c r="D633" s="188"/>
    </row>
    <row r="634" ht="15">
      <c r="D634" s="188"/>
    </row>
    <row r="635" ht="15">
      <c r="D635" s="188"/>
    </row>
    <row r="636" ht="15">
      <c r="D636" s="188"/>
    </row>
    <row r="637" ht="15">
      <c r="D637" s="188"/>
    </row>
    <row r="638" ht="15">
      <c r="D638" s="188"/>
    </row>
    <row r="639" ht="15">
      <c r="D639" s="188"/>
    </row>
    <row r="640" ht="15">
      <c r="D640" s="188"/>
    </row>
    <row r="641" ht="15">
      <c r="D641" s="188"/>
    </row>
    <row r="642" ht="15">
      <c r="D642" s="188"/>
    </row>
    <row r="643" ht="15">
      <c r="D643" s="188"/>
    </row>
    <row r="644" ht="15">
      <c r="D644" s="188"/>
    </row>
    <row r="645" ht="15">
      <c r="D645" s="188"/>
    </row>
    <row r="646" ht="15">
      <c r="D646" s="188"/>
    </row>
    <row r="647" ht="15">
      <c r="D647" s="188"/>
    </row>
    <row r="648" ht="15">
      <c r="D648" s="188"/>
    </row>
    <row r="649" ht="15">
      <c r="D649" s="188"/>
    </row>
    <row r="650" ht="15">
      <c r="D650" s="188"/>
    </row>
    <row r="651" ht="15">
      <c r="D651" s="188"/>
    </row>
    <row r="652" ht="15">
      <c r="D652" s="188"/>
    </row>
    <row r="653" ht="15">
      <c r="D653" s="188"/>
    </row>
    <row r="654" ht="15">
      <c r="D654" s="188"/>
    </row>
    <row r="655" ht="15">
      <c r="D655" s="188"/>
    </row>
    <row r="656" ht="15">
      <c r="D656" s="188"/>
    </row>
    <row r="657" ht="15">
      <c r="D657" s="188"/>
    </row>
    <row r="658" ht="15">
      <c r="D658" s="188"/>
    </row>
    <row r="659" ht="15">
      <c r="D659" s="188"/>
    </row>
    <row r="660" ht="15">
      <c r="D660" s="188"/>
    </row>
    <row r="661" ht="15">
      <c r="D661" s="188"/>
    </row>
    <row r="662" ht="15">
      <c r="D662" s="188"/>
    </row>
    <row r="663" ht="15">
      <c r="D663" s="188"/>
    </row>
    <row r="664" ht="15">
      <c r="D664" s="188"/>
    </row>
    <row r="665" ht="15">
      <c r="D665" s="188"/>
    </row>
    <row r="666" ht="15">
      <c r="D666" s="188"/>
    </row>
    <row r="667" ht="15">
      <c r="D667" s="188"/>
    </row>
    <row r="668" ht="15">
      <c r="D668" s="188"/>
    </row>
    <row r="669" ht="15">
      <c r="D669" s="188"/>
    </row>
    <row r="670" ht="15">
      <c r="D670" s="188"/>
    </row>
    <row r="671" ht="15">
      <c r="D671" s="188"/>
    </row>
    <row r="672" ht="15">
      <c r="D672" s="188"/>
    </row>
    <row r="673" ht="15">
      <c r="D673" s="188"/>
    </row>
    <row r="674" ht="15">
      <c r="D674" s="188"/>
    </row>
    <row r="675" ht="15">
      <c r="D675" s="188"/>
    </row>
    <row r="676" ht="15">
      <c r="D676" s="188"/>
    </row>
    <row r="677" ht="15">
      <c r="D677" s="188"/>
    </row>
    <row r="678" ht="15">
      <c r="D678" s="188"/>
    </row>
    <row r="679" ht="15">
      <c r="D679" s="188"/>
    </row>
    <row r="680" ht="15">
      <c r="D680" s="188"/>
    </row>
    <row r="681" ht="15">
      <c r="D681" s="188"/>
    </row>
    <row r="682" ht="15">
      <c r="D682" s="188"/>
    </row>
    <row r="683" ht="15">
      <c r="D683" s="188"/>
    </row>
    <row r="684" ht="15">
      <c r="D684" s="188"/>
    </row>
    <row r="685" ht="15">
      <c r="D685" s="188"/>
    </row>
    <row r="686" ht="15">
      <c r="D686" s="188"/>
    </row>
    <row r="687" ht="15">
      <c r="D687" s="188"/>
    </row>
    <row r="688" ht="15">
      <c r="D688" s="188"/>
    </row>
    <row r="689" ht="15">
      <c r="D689" s="188"/>
    </row>
    <row r="690" ht="15">
      <c r="D690" s="188"/>
    </row>
    <row r="691" ht="15">
      <c r="D691" s="188"/>
    </row>
    <row r="692" ht="15">
      <c r="D692" s="188"/>
    </row>
    <row r="693" ht="15">
      <c r="D693" s="188"/>
    </row>
    <row r="694" ht="15">
      <c r="D694" s="188"/>
    </row>
    <row r="695" ht="15">
      <c r="D695" s="188"/>
    </row>
    <row r="696" ht="15">
      <c r="D696" s="188"/>
    </row>
    <row r="697" ht="15">
      <c r="D697" s="188"/>
    </row>
    <row r="698" ht="15">
      <c r="D698" s="188"/>
    </row>
    <row r="699" ht="15">
      <c r="D699" s="188"/>
    </row>
    <row r="700" ht="15">
      <c r="D700" s="188"/>
    </row>
    <row r="701" ht="15">
      <c r="D701" s="188"/>
    </row>
    <row r="702" ht="15">
      <c r="D702" s="188"/>
    </row>
    <row r="703" ht="15">
      <c r="D703" s="188"/>
    </row>
    <row r="704" ht="15">
      <c r="D704" s="188"/>
    </row>
    <row r="705" ht="15">
      <c r="D705" s="188"/>
    </row>
    <row r="706" ht="15">
      <c r="D706" s="188"/>
    </row>
    <row r="707" ht="15">
      <c r="D707" s="188"/>
    </row>
    <row r="708" ht="15">
      <c r="D708" s="188"/>
    </row>
    <row r="709" ht="15">
      <c r="D709" s="188"/>
    </row>
    <row r="710" ht="15">
      <c r="D710" s="188"/>
    </row>
    <row r="711" ht="15">
      <c r="D711" s="188"/>
    </row>
    <row r="712" ht="15">
      <c r="D712" s="188"/>
    </row>
    <row r="713" ht="15">
      <c r="D713" s="188"/>
    </row>
    <row r="714" ht="15">
      <c r="D714" s="188"/>
    </row>
    <row r="715" ht="15">
      <c r="D715" s="188"/>
    </row>
    <row r="716" ht="15">
      <c r="D716" s="188"/>
    </row>
    <row r="717" ht="15">
      <c r="D717" s="188"/>
    </row>
    <row r="718" ht="15">
      <c r="D718" s="188"/>
    </row>
    <row r="719" ht="15">
      <c r="D719" s="188"/>
    </row>
    <row r="720" ht="15">
      <c r="D720" s="188"/>
    </row>
    <row r="721" ht="15">
      <c r="D721" s="188"/>
    </row>
    <row r="722" ht="15">
      <c r="D722" s="188"/>
    </row>
    <row r="723" ht="15">
      <c r="D723" s="188"/>
    </row>
    <row r="724" ht="15">
      <c r="D724" s="188"/>
    </row>
    <row r="725" ht="15">
      <c r="D725" s="188"/>
    </row>
    <row r="726" ht="15">
      <c r="D726" s="188"/>
    </row>
    <row r="727" ht="15">
      <c r="D727" s="188"/>
    </row>
    <row r="728" ht="15">
      <c r="D728" s="188"/>
    </row>
    <row r="729" ht="15">
      <c r="D729" s="188"/>
    </row>
    <row r="730" ht="15">
      <c r="D730" s="188"/>
    </row>
    <row r="731" ht="15">
      <c r="D731" s="188"/>
    </row>
    <row r="732" ht="15">
      <c r="D732" s="188"/>
    </row>
    <row r="733" ht="15">
      <c r="D733" s="188"/>
    </row>
    <row r="734" ht="15">
      <c r="D734" s="188"/>
    </row>
    <row r="735" ht="15">
      <c r="D735" s="188"/>
    </row>
    <row r="736" ht="15">
      <c r="D736" s="188"/>
    </row>
    <row r="737" ht="15">
      <c r="D737" s="188"/>
    </row>
    <row r="738" ht="15">
      <c r="D738" s="188"/>
    </row>
    <row r="739" ht="15">
      <c r="D739" s="188"/>
    </row>
    <row r="740" ht="15">
      <c r="D740" s="188"/>
    </row>
    <row r="741" ht="15">
      <c r="D741" s="188"/>
    </row>
    <row r="742" ht="15">
      <c r="D742" s="188"/>
    </row>
    <row r="743" ht="15">
      <c r="D743" s="188"/>
    </row>
    <row r="744" ht="15">
      <c r="D744" s="188"/>
    </row>
    <row r="745" ht="15">
      <c r="D745" s="188"/>
    </row>
    <row r="746" ht="15">
      <c r="D746" s="188"/>
    </row>
    <row r="747" ht="15">
      <c r="D747" s="188"/>
    </row>
    <row r="748" ht="15">
      <c r="D748" s="188"/>
    </row>
    <row r="749" ht="15">
      <c r="D749" s="188"/>
    </row>
    <row r="750" ht="15">
      <c r="D750" s="188"/>
    </row>
    <row r="751" ht="15">
      <c r="D751" s="188"/>
    </row>
    <row r="752" ht="15">
      <c r="D752" s="188"/>
    </row>
    <row r="753" ht="15">
      <c r="D753" s="188"/>
    </row>
    <row r="754" ht="15">
      <c r="D754" s="188"/>
    </row>
    <row r="755" ht="15">
      <c r="D755" s="188"/>
    </row>
    <row r="756" ht="15">
      <c r="D756" s="188"/>
    </row>
    <row r="757" ht="15">
      <c r="D757" s="188"/>
    </row>
    <row r="758" ht="15">
      <c r="D758" s="188"/>
    </row>
    <row r="759" ht="15">
      <c r="D759" s="188"/>
    </row>
    <row r="760" ht="15">
      <c r="D760" s="188"/>
    </row>
    <row r="761" ht="15">
      <c r="D761" s="188"/>
    </row>
    <row r="762" ht="15">
      <c r="D762" s="188"/>
    </row>
    <row r="763" ht="15">
      <c r="D763" s="188"/>
    </row>
    <row r="764" ht="15">
      <c r="D764" s="188"/>
    </row>
    <row r="765" ht="15">
      <c r="D765" s="188"/>
    </row>
    <row r="766" ht="15">
      <c r="D766" s="188"/>
    </row>
    <row r="767" ht="15">
      <c r="D767" s="188"/>
    </row>
    <row r="768" ht="15">
      <c r="D768" s="188"/>
    </row>
    <row r="769" ht="15">
      <c r="D769" s="188"/>
    </row>
    <row r="770" ht="15">
      <c r="D770" s="188"/>
    </row>
    <row r="771" ht="15">
      <c r="D771" s="188"/>
    </row>
    <row r="772" ht="15">
      <c r="D772" s="188"/>
    </row>
    <row r="773" ht="15">
      <c r="D773" s="188"/>
    </row>
    <row r="774" ht="15">
      <c r="D774" s="188"/>
    </row>
    <row r="775" ht="15">
      <c r="D775" s="188"/>
    </row>
    <row r="776" ht="15">
      <c r="D776" s="188"/>
    </row>
    <row r="777" ht="15">
      <c r="D777" s="188"/>
    </row>
    <row r="778" ht="15">
      <c r="D778" s="188"/>
    </row>
    <row r="779" ht="15">
      <c r="D779" s="188"/>
    </row>
    <row r="780" ht="15">
      <c r="D780" s="188"/>
    </row>
    <row r="781" ht="15">
      <c r="D781" s="188"/>
    </row>
    <row r="782" ht="15">
      <c r="D782" s="188"/>
    </row>
    <row r="783" ht="15">
      <c r="D783" s="188"/>
    </row>
    <row r="784" ht="15">
      <c r="D784" s="188"/>
    </row>
    <row r="785" ht="15">
      <c r="D785" s="188"/>
    </row>
    <row r="786" ht="15">
      <c r="D786" s="188"/>
    </row>
    <row r="787" ht="15">
      <c r="D787" s="188"/>
    </row>
    <row r="788" ht="15">
      <c r="D788" s="188"/>
    </row>
    <row r="789" ht="15">
      <c r="D789" s="188"/>
    </row>
    <row r="790" ht="15">
      <c r="D790" s="188"/>
    </row>
    <row r="791" ht="15">
      <c r="D791" s="188"/>
    </row>
    <row r="792" ht="15">
      <c r="D792" s="188"/>
    </row>
    <row r="793" ht="15">
      <c r="D793" s="188"/>
    </row>
    <row r="794" ht="15">
      <c r="D794" s="188"/>
    </row>
    <row r="795" ht="15">
      <c r="D795" s="188"/>
    </row>
    <row r="796" ht="15">
      <c r="D796" s="188"/>
    </row>
    <row r="797" ht="15">
      <c r="D797" s="188"/>
    </row>
    <row r="798" ht="15">
      <c r="D798" s="188"/>
    </row>
    <row r="799" ht="15">
      <c r="D799" s="188"/>
    </row>
    <row r="800" ht="15">
      <c r="D800" s="188"/>
    </row>
    <row r="801" ht="15">
      <c r="D801" s="188"/>
    </row>
    <row r="802" ht="15">
      <c r="D802" s="188"/>
    </row>
    <row r="803" ht="15">
      <c r="D803" s="188"/>
    </row>
    <row r="804" ht="15">
      <c r="D804" s="188"/>
    </row>
    <row r="805" ht="15">
      <c r="D805" s="188"/>
    </row>
    <row r="806" ht="15">
      <c r="D806" s="188"/>
    </row>
    <row r="807" ht="15">
      <c r="D807" s="188"/>
    </row>
    <row r="808" ht="15">
      <c r="D808" s="188"/>
    </row>
    <row r="809" ht="15">
      <c r="D809" s="188"/>
    </row>
    <row r="810" ht="15">
      <c r="D810" s="188"/>
    </row>
    <row r="811" ht="15">
      <c r="D811" s="188"/>
    </row>
    <row r="812" ht="15">
      <c r="D812" s="188"/>
    </row>
    <row r="813" ht="15">
      <c r="D813" s="188"/>
    </row>
    <row r="814" ht="15">
      <c r="D814" s="188"/>
    </row>
    <row r="815" ht="15">
      <c r="D815" s="188"/>
    </row>
    <row r="816" ht="15">
      <c r="D816" s="188"/>
    </row>
    <row r="817" ht="15">
      <c r="D817" s="188"/>
    </row>
    <row r="818" ht="15">
      <c r="D818" s="188"/>
    </row>
    <row r="819" ht="15">
      <c r="D819" s="188"/>
    </row>
    <row r="820" ht="15">
      <c r="D820" s="188"/>
    </row>
    <row r="821" ht="15">
      <c r="D821" s="188"/>
    </row>
    <row r="822" ht="15">
      <c r="D822" s="188"/>
    </row>
    <row r="823" ht="15">
      <c r="D823" s="188"/>
    </row>
    <row r="824" ht="15">
      <c r="D824" s="188"/>
    </row>
    <row r="825" ht="15">
      <c r="D825" s="188"/>
    </row>
    <row r="826" ht="15">
      <c r="D826" s="188"/>
    </row>
    <row r="827" ht="15">
      <c r="D827" s="188"/>
    </row>
    <row r="828" ht="15">
      <c r="D828" s="188"/>
    </row>
    <row r="829" ht="15">
      <c r="D829" s="188"/>
    </row>
    <row r="830" ht="15">
      <c r="D830" s="188"/>
    </row>
    <row r="831" ht="15">
      <c r="D831" s="188"/>
    </row>
    <row r="832" ht="15">
      <c r="D832" s="188"/>
    </row>
    <row r="833" ht="15">
      <c r="D833" s="188"/>
    </row>
    <row r="834" ht="15">
      <c r="D834" s="188"/>
    </row>
    <row r="835" ht="15">
      <c r="D835" s="188"/>
    </row>
    <row r="836" ht="15">
      <c r="D836" s="188"/>
    </row>
    <row r="837" ht="15">
      <c r="D837" s="188"/>
    </row>
    <row r="838" ht="15">
      <c r="D838" s="188"/>
    </row>
    <row r="839" ht="15">
      <c r="D839" s="188"/>
    </row>
    <row r="840" ht="15">
      <c r="D840" s="188"/>
    </row>
    <row r="841" ht="15">
      <c r="D841" s="188"/>
    </row>
    <row r="842" ht="15">
      <c r="D842" s="188"/>
    </row>
    <row r="843" ht="15">
      <c r="D843" s="188"/>
    </row>
    <row r="844" ht="15">
      <c r="D844" s="188"/>
    </row>
    <row r="845" ht="15">
      <c r="D845" s="188"/>
    </row>
    <row r="846" ht="15">
      <c r="D846" s="188"/>
    </row>
    <row r="847" ht="15">
      <c r="D847" s="188"/>
    </row>
    <row r="848" ht="15">
      <c r="D848" s="188"/>
    </row>
    <row r="849" ht="15">
      <c r="D849" s="188"/>
    </row>
    <row r="850" ht="15">
      <c r="D850" s="188"/>
    </row>
    <row r="851" ht="15">
      <c r="D851" s="188"/>
    </row>
    <row r="852" ht="15">
      <c r="D852" s="188"/>
    </row>
    <row r="853" ht="15">
      <c r="D853" s="188"/>
    </row>
    <row r="854" ht="15">
      <c r="D854" s="188"/>
    </row>
    <row r="855" ht="15">
      <c r="D855" s="188"/>
    </row>
    <row r="856" ht="15">
      <c r="D856" s="188"/>
    </row>
    <row r="857" ht="15">
      <c r="D857" s="188"/>
    </row>
    <row r="858" ht="15">
      <c r="D858" s="188"/>
    </row>
    <row r="859" ht="15">
      <c r="D859" s="188"/>
    </row>
    <row r="860" ht="15">
      <c r="D860" s="188"/>
    </row>
    <row r="861" ht="15">
      <c r="D861" s="188"/>
    </row>
    <row r="862" ht="15">
      <c r="D862" s="188"/>
    </row>
    <row r="863" ht="15">
      <c r="D863" s="188"/>
    </row>
    <row r="864" ht="15">
      <c r="D864" s="188"/>
    </row>
    <row r="865" ht="15">
      <c r="D865" s="188"/>
    </row>
    <row r="866" ht="15">
      <c r="D866" s="188"/>
    </row>
    <row r="867" ht="15">
      <c r="D867" s="188"/>
    </row>
    <row r="868" ht="15">
      <c r="D868" s="188"/>
    </row>
    <row r="869" ht="15">
      <c r="D869" s="188"/>
    </row>
    <row r="870" ht="15">
      <c r="D870" s="188"/>
    </row>
    <row r="871" ht="15">
      <c r="D871" s="188"/>
    </row>
    <row r="872" ht="15">
      <c r="D872" s="188"/>
    </row>
    <row r="873" ht="15">
      <c r="D873" s="188"/>
    </row>
    <row r="874" ht="15">
      <c r="D874" s="188"/>
    </row>
    <row r="875" ht="15">
      <c r="D875" s="188"/>
    </row>
    <row r="876" ht="15">
      <c r="D876" s="188"/>
    </row>
    <row r="877" ht="15">
      <c r="D877" s="188"/>
    </row>
    <row r="878" ht="15">
      <c r="D878" s="188"/>
    </row>
    <row r="879" ht="15">
      <c r="D879" s="188"/>
    </row>
    <row r="880" ht="15">
      <c r="D880" s="188"/>
    </row>
    <row r="881" ht="15">
      <c r="D881" s="188"/>
    </row>
    <row r="882" ht="15">
      <c r="D882" s="188"/>
    </row>
    <row r="883" ht="15">
      <c r="D883" s="188"/>
    </row>
    <row r="884" ht="15">
      <c r="D884" s="188"/>
    </row>
    <row r="885" ht="15">
      <c r="D885" s="188"/>
    </row>
    <row r="886" ht="15">
      <c r="D886" s="188"/>
    </row>
    <row r="887" ht="15">
      <c r="D887" s="188"/>
    </row>
    <row r="888" ht="15">
      <c r="D888" s="188"/>
    </row>
    <row r="889" ht="15">
      <c r="D889" s="188"/>
    </row>
    <row r="890" ht="15">
      <c r="D890" s="188"/>
    </row>
    <row r="891" ht="15">
      <c r="D891" s="188"/>
    </row>
    <row r="892" ht="15">
      <c r="D892" s="188"/>
    </row>
    <row r="893" ht="15">
      <c r="D893" s="188"/>
    </row>
    <row r="894" ht="15">
      <c r="D894" s="188"/>
    </row>
    <row r="895" ht="15">
      <c r="D895" s="188"/>
    </row>
    <row r="896" ht="15">
      <c r="D896" s="188"/>
    </row>
    <row r="897" ht="15">
      <c r="D897" s="188"/>
    </row>
    <row r="898" ht="15">
      <c r="D898" s="188"/>
    </row>
    <row r="899" ht="15">
      <c r="D899" s="188"/>
    </row>
    <row r="900" ht="15">
      <c r="D900" s="188"/>
    </row>
    <row r="901" ht="15">
      <c r="D901" s="188"/>
    </row>
    <row r="902" ht="15">
      <c r="D902" s="188"/>
    </row>
    <row r="903" ht="15">
      <c r="D903" s="188"/>
    </row>
    <row r="904" ht="15">
      <c r="D904" s="188"/>
    </row>
    <row r="905" ht="15">
      <c r="D905" s="188"/>
    </row>
    <row r="906" ht="15">
      <c r="D906" s="188"/>
    </row>
    <row r="907" ht="15">
      <c r="D907" s="188"/>
    </row>
    <row r="908" ht="15">
      <c r="D908" s="188"/>
    </row>
    <row r="909" ht="15">
      <c r="D909" s="188"/>
    </row>
    <row r="910" ht="15">
      <c r="D910" s="188"/>
    </row>
    <row r="911" ht="15">
      <c r="D911" s="188"/>
    </row>
    <row r="912" ht="15">
      <c r="D912" s="188"/>
    </row>
    <row r="913" ht="15">
      <c r="D913" s="188"/>
    </row>
    <row r="914" ht="15">
      <c r="D914" s="188"/>
    </row>
    <row r="915" ht="15">
      <c r="D915" s="188"/>
    </row>
    <row r="916" ht="15">
      <c r="D916" s="188"/>
    </row>
    <row r="917" ht="15">
      <c r="D917" s="188"/>
    </row>
    <row r="918" ht="15">
      <c r="D918" s="188"/>
    </row>
    <row r="919" ht="15">
      <c r="D919" s="188"/>
    </row>
    <row r="920" ht="15">
      <c r="D920" s="188"/>
    </row>
    <row r="921" ht="15">
      <c r="D921" s="188"/>
    </row>
    <row r="922" ht="15">
      <c r="D922" s="188"/>
    </row>
    <row r="923" ht="15">
      <c r="D923" s="188"/>
    </row>
    <row r="924" ht="15">
      <c r="D924" s="188"/>
    </row>
    <row r="925" ht="15">
      <c r="D925" s="188"/>
    </row>
    <row r="926" ht="15">
      <c r="D926" s="188"/>
    </row>
    <row r="927" ht="15">
      <c r="D927" s="188"/>
    </row>
    <row r="928" ht="15">
      <c r="D928" s="188"/>
    </row>
    <row r="929" ht="15">
      <c r="D929" s="188"/>
    </row>
    <row r="930" ht="15">
      <c r="D930" s="188"/>
    </row>
    <row r="931" ht="15">
      <c r="D931" s="188"/>
    </row>
    <row r="932" ht="15">
      <c r="D932" s="188"/>
    </row>
    <row r="933" ht="15">
      <c r="D933" s="188"/>
    </row>
    <row r="934" ht="15">
      <c r="D934" s="188"/>
    </row>
    <row r="935" ht="15">
      <c r="D935" s="188"/>
    </row>
    <row r="936" ht="15">
      <c r="D936" s="188"/>
    </row>
    <row r="937" ht="15">
      <c r="D937" s="188"/>
    </row>
    <row r="938" ht="15">
      <c r="D938" s="188"/>
    </row>
    <row r="939" ht="15">
      <c r="D939" s="188"/>
    </row>
    <row r="940" ht="15">
      <c r="D940" s="188"/>
    </row>
    <row r="941" ht="15">
      <c r="D941" s="188"/>
    </row>
    <row r="942" ht="15">
      <c r="D942" s="188"/>
    </row>
    <row r="943" ht="15">
      <c r="D943" s="188"/>
    </row>
    <row r="944" ht="15">
      <c r="D944" s="188"/>
    </row>
    <row r="945" ht="15">
      <c r="D945" s="188"/>
    </row>
    <row r="946" ht="15">
      <c r="D946" s="188"/>
    </row>
    <row r="947" ht="15">
      <c r="D947" s="188"/>
    </row>
    <row r="948" ht="15">
      <c r="D948" s="188"/>
    </row>
    <row r="949" ht="15">
      <c r="D949" s="188"/>
    </row>
    <row r="950" ht="15">
      <c r="D950" s="188"/>
    </row>
    <row r="951" ht="15">
      <c r="D951" s="188"/>
    </row>
    <row r="952" ht="15">
      <c r="D952" s="188"/>
    </row>
    <row r="953" ht="15">
      <c r="D953" s="188"/>
    </row>
    <row r="954" ht="15">
      <c r="D954" s="188"/>
    </row>
    <row r="955" ht="15">
      <c r="D955" s="188"/>
    </row>
    <row r="956" ht="15">
      <c r="D956" s="188"/>
    </row>
    <row r="957" ht="15">
      <c r="D957" s="188"/>
    </row>
    <row r="958" ht="15">
      <c r="D958" s="188"/>
    </row>
    <row r="959" ht="15">
      <c r="D959" s="188"/>
    </row>
    <row r="960" ht="15">
      <c r="D960" s="188"/>
    </row>
    <row r="961" ht="15">
      <c r="D961" s="188"/>
    </row>
    <row r="962" ht="15">
      <c r="D962" s="188"/>
    </row>
    <row r="963" ht="15">
      <c r="D963" s="188"/>
    </row>
    <row r="964" ht="15">
      <c r="D964" s="188"/>
    </row>
    <row r="965" ht="15">
      <c r="D965" s="188"/>
    </row>
    <row r="966" ht="15">
      <c r="D966" s="188"/>
    </row>
    <row r="967" ht="15">
      <c r="D967" s="188"/>
    </row>
    <row r="968" ht="15">
      <c r="D968" s="188"/>
    </row>
    <row r="969" ht="15">
      <c r="D969" s="188"/>
    </row>
    <row r="970" ht="15">
      <c r="D970" s="188"/>
    </row>
    <row r="971" ht="15">
      <c r="D971" s="188"/>
    </row>
    <row r="972" ht="15">
      <c r="D972" s="188"/>
    </row>
    <row r="973" ht="15">
      <c r="D973" s="188"/>
    </row>
    <row r="974" ht="15">
      <c r="D974" s="188"/>
    </row>
    <row r="975" ht="15">
      <c r="D975" s="188"/>
    </row>
    <row r="976" ht="15">
      <c r="D976" s="188"/>
    </row>
    <row r="977" ht="15">
      <c r="D977" s="188"/>
    </row>
    <row r="978" ht="15">
      <c r="D978" s="188"/>
    </row>
    <row r="979" ht="15">
      <c r="D979" s="188"/>
    </row>
    <row r="980" ht="15">
      <c r="D980" s="188"/>
    </row>
    <row r="981" ht="15">
      <c r="D981" s="188"/>
    </row>
    <row r="982" ht="15">
      <c r="D982" s="188"/>
    </row>
    <row r="983" ht="15">
      <c r="D983" s="188"/>
    </row>
    <row r="984" ht="15">
      <c r="D984" s="188"/>
    </row>
    <row r="985" ht="15">
      <c r="D985" s="188"/>
    </row>
    <row r="986" ht="15">
      <c r="D986" s="188"/>
    </row>
    <row r="987" ht="15">
      <c r="D987" s="188"/>
    </row>
    <row r="988" ht="15">
      <c r="D988" s="188"/>
    </row>
    <row r="989" ht="15">
      <c r="D989" s="188"/>
    </row>
    <row r="990" ht="15">
      <c r="D990" s="188"/>
    </row>
    <row r="991" ht="15">
      <c r="D991" s="188"/>
    </row>
    <row r="992" ht="15">
      <c r="D992" s="188"/>
    </row>
    <row r="993" ht="15">
      <c r="D993" s="188"/>
    </row>
    <row r="994" ht="15">
      <c r="D994" s="188"/>
    </row>
    <row r="995" ht="15">
      <c r="D995" s="188"/>
    </row>
    <row r="996" ht="15">
      <c r="D996" s="188"/>
    </row>
    <row r="997" ht="15">
      <c r="D997" s="188"/>
    </row>
    <row r="998" ht="15">
      <c r="D998" s="188"/>
    </row>
    <row r="999" ht="15">
      <c r="D999" s="188"/>
    </row>
    <row r="1000" ht="15">
      <c r="D1000" s="188"/>
    </row>
    <row r="1001" ht="15">
      <c r="D1001" s="188"/>
    </row>
    <row r="1002" ht="15">
      <c r="D1002" s="188"/>
    </row>
    <row r="1003" ht="15">
      <c r="D1003" s="188"/>
    </row>
    <row r="1004" ht="15">
      <c r="D1004" s="188"/>
    </row>
    <row r="1005" ht="15">
      <c r="D1005" s="188"/>
    </row>
    <row r="1006" ht="15">
      <c r="D1006" s="188"/>
    </row>
    <row r="1007" ht="15">
      <c r="D1007" s="188"/>
    </row>
    <row r="1008" ht="15">
      <c r="D1008" s="188"/>
    </row>
    <row r="1009" ht="15">
      <c r="D1009" s="188"/>
    </row>
    <row r="1010" ht="15">
      <c r="D1010" s="188"/>
    </row>
    <row r="1011" ht="15">
      <c r="D1011" s="188"/>
    </row>
    <row r="1012" ht="15">
      <c r="D1012" s="188"/>
    </row>
    <row r="1013" ht="15">
      <c r="D1013" s="188"/>
    </row>
    <row r="1014" ht="15">
      <c r="D1014" s="188"/>
    </row>
    <row r="1015" ht="15">
      <c r="D1015" s="188"/>
    </row>
    <row r="1016" ht="15">
      <c r="D1016" s="188"/>
    </row>
    <row r="1017" ht="15">
      <c r="D1017" s="188"/>
    </row>
    <row r="1018" ht="15">
      <c r="D1018" s="188"/>
    </row>
    <row r="1019" ht="15">
      <c r="D1019" s="188"/>
    </row>
    <row r="1020" ht="15">
      <c r="D1020" s="188"/>
    </row>
    <row r="1021" ht="15">
      <c r="D1021" s="188"/>
    </row>
    <row r="1022" ht="15">
      <c r="D1022" s="188"/>
    </row>
    <row r="1023" ht="15">
      <c r="D1023" s="188"/>
    </row>
    <row r="1024" ht="15">
      <c r="D1024" s="188"/>
    </row>
    <row r="1025" ht="15">
      <c r="D1025" s="188"/>
    </row>
    <row r="1026" ht="15">
      <c r="D1026" s="188"/>
    </row>
    <row r="1027" ht="15">
      <c r="D1027" s="188"/>
    </row>
    <row r="1028" ht="15">
      <c r="D1028" s="188"/>
    </row>
    <row r="1029" ht="15">
      <c r="D1029" s="188"/>
    </row>
    <row r="1030" ht="15">
      <c r="D1030" s="188"/>
    </row>
    <row r="1031" ht="15">
      <c r="D1031" s="188"/>
    </row>
    <row r="1032" ht="15">
      <c r="D1032" s="188"/>
    </row>
    <row r="1033" ht="15">
      <c r="D1033" s="188"/>
    </row>
    <row r="1034" ht="15">
      <c r="D1034" s="188"/>
    </row>
    <row r="1035" ht="15">
      <c r="D1035" s="188"/>
    </row>
    <row r="1036" ht="15">
      <c r="D1036" s="188"/>
    </row>
    <row r="1037" ht="15">
      <c r="D1037" s="188"/>
    </row>
    <row r="1038" ht="15">
      <c r="D1038" s="188"/>
    </row>
    <row r="1039" ht="15">
      <c r="D1039" s="188"/>
    </row>
    <row r="1040" ht="15">
      <c r="D1040" s="188"/>
    </row>
    <row r="1041" ht="15">
      <c r="D1041" s="188"/>
    </row>
    <row r="1042" ht="15">
      <c r="D1042" s="188"/>
    </row>
    <row r="1043" ht="15">
      <c r="D1043" s="188"/>
    </row>
    <row r="1044" ht="15">
      <c r="D1044" s="188"/>
    </row>
    <row r="1045" ht="15">
      <c r="D1045" s="188"/>
    </row>
    <row r="1046" ht="15">
      <c r="D1046" s="188"/>
    </row>
    <row r="1047" ht="15">
      <c r="D1047" s="188"/>
    </row>
    <row r="1048" ht="15">
      <c r="D1048" s="188"/>
    </row>
    <row r="1049" ht="15">
      <c r="D1049" s="188"/>
    </row>
    <row r="1050" ht="15">
      <c r="D1050" s="188"/>
    </row>
    <row r="1051" ht="15">
      <c r="D1051" s="188"/>
    </row>
    <row r="1052" ht="15">
      <c r="D1052" s="188"/>
    </row>
    <row r="1053" ht="15">
      <c r="D1053" s="188"/>
    </row>
    <row r="1054" ht="15">
      <c r="D1054" s="188"/>
    </row>
    <row r="1055" ht="15">
      <c r="D1055" s="188"/>
    </row>
    <row r="1056" ht="15">
      <c r="D1056" s="188"/>
    </row>
    <row r="1057" ht="15">
      <c r="D1057" s="188"/>
    </row>
    <row r="1058" ht="15">
      <c r="D1058" s="188"/>
    </row>
    <row r="1059" ht="15">
      <c r="D1059" s="188"/>
    </row>
    <row r="1060" ht="15">
      <c r="D1060" s="188"/>
    </row>
    <row r="1061" ht="15">
      <c r="D1061" s="188"/>
    </row>
    <row r="1062" ht="15">
      <c r="D1062" s="188"/>
    </row>
    <row r="1063" ht="15">
      <c r="D1063" s="188"/>
    </row>
    <row r="1064" ht="15">
      <c r="D1064" s="188"/>
    </row>
    <row r="1065" ht="15">
      <c r="D1065" s="188"/>
    </row>
    <row r="1066" ht="15">
      <c r="D1066" s="188"/>
    </row>
    <row r="1067" ht="15">
      <c r="D1067" s="188"/>
    </row>
    <row r="1068" ht="15">
      <c r="D1068" s="188"/>
    </row>
    <row r="1069" ht="15">
      <c r="D1069" s="188"/>
    </row>
    <row r="1070" ht="15">
      <c r="D1070" s="188"/>
    </row>
    <row r="1071" ht="15">
      <c r="D1071" s="188"/>
    </row>
    <row r="1072" ht="15">
      <c r="D1072" s="188"/>
    </row>
    <row r="1073" ht="15">
      <c r="D1073" s="188"/>
    </row>
    <row r="1074" ht="15">
      <c r="D1074" s="188"/>
    </row>
    <row r="1075" ht="15">
      <c r="D1075" s="188"/>
    </row>
    <row r="1076" ht="15">
      <c r="D1076" s="188"/>
    </row>
    <row r="1077" ht="15">
      <c r="D1077" s="188"/>
    </row>
    <row r="1078" ht="15">
      <c r="D1078" s="188"/>
    </row>
    <row r="1079" ht="15">
      <c r="D1079" s="188"/>
    </row>
    <row r="1080" ht="15">
      <c r="D1080" s="188"/>
    </row>
    <row r="1081" ht="15">
      <c r="D1081" s="188"/>
    </row>
    <row r="1082" ht="15">
      <c r="D1082" s="188"/>
    </row>
    <row r="1083" ht="15">
      <c r="D1083" s="188"/>
    </row>
    <row r="1084" ht="15">
      <c r="D1084" s="188"/>
    </row>
    <row r="1085" ht="15">
      <c r="D1085" s="188"/>
    </row>
    <row r="1086" ht="15">
      <c r="D1086" s="188"/>
    </row>
    <row r="1087" ht="15">
      <c r="D1087" s="188"/>
    </row>
    <row r="1088" ht="15">
      <c r="D1088" s="188"/>
    </row>
    <row r="1089" ht="15">
      <c r="D1089" s="188"/>
    </row>
    <row r="1090" ht="15">
      <c r="D1090" s="188"/>
    </row>
    <row r="1091" ht="15">
      <c r="D1091" s="188"/>
    </row>
    <row r="1092" ht="15">
      <c r="D1092" s="188"/>
    </row>
    <row r="1093" ht="15">
      <c r="D1093" s="188"/>
    </row>
    <row r="1094" ht="15">
      <c r="D1094" s="188"/>
    </row>
    <row r="1095" ht="15">
      <c r="D1095" s="188"/>
    </row>
    <row r="1096" ht="15">
      <c r="D1096" s="188"/>
    </row>
    <row r="1097" ht="15">
      <c r="D1097" s="188"/>
    </row>
    <row r="1098" ht="15">
      <c r="D1098" s="188"/>
    </row>
    <row r="1099" ht="15">
      <c r="D1099" s="188"/>
    </row>
    <row r="1100" ht="15">
      <c r="D1100" s="188"/>
    </row>
    <row r="1101" ht="15">
      <c r="D1101" s="188"/>
    </row>
    <row r="1102" ht="15">
      <c r="D1102" s="188"/>
    </row>
    <row r="1103" ht="15">
      <c r="D1103" s="188"/>
    </row>
    <row r="1104" ht="15">
      <c r="D1104" s="188"/>
    </row>
    <row r="1105" ht="15">
      <c r="D1105" s="188"/>
    </row>
    <row r="1106" ht="15">
      <c r="D1106" s="188"/>
    </row>
    <row r="1107" ht="15">
      <c r="D1107" s="188"/>
    </row>
    <row r="1108" ht="15">
      <c r="D1108" s="188"/>
    </row>
    <row r="1109" ht="15">
      <c r="D1109" s="188"/>
    </row>
    <row r="1110" ht="15">
      <c r="D1110" s="188"/>
    </row>
    <row r="1111" ht="15">
      <c r="D1111" s="188"/>
    </row>
    <row r="1112" ht="15">
      <c r="D1112" s="188"/>
    </row>
    <row r="1113" ht="15">
      <c r="D1113" s="188"/>
    </row>
    <row r="1114" ht="15">
      <c r="D1114" s="188"/>
    </row>
    <row r="1115" ht="15">
      <c r="D1115" s="188"/>
    </row>
    <row r="1116" ht="15">
      <c r="D1116" s="188"/>
    </row>
    <row r="1117" ht="15">
      <c r="D1117" s="188"/>
    </row>
    <row r="1118" ht="15">
      <c r="D1118" s="188"/>
    </row>
    <row r="1119" ht="15">
      <c r="D1119" s="188"/>
    </row>
    <row r="1120" ht="15">
      <c r="D1120" s="188"/>
    </row>
    <row r="1121" ht="15">
      <c r="D1121" s="188"/>
    </row>
    <row r="1122" ht="15">
      <c r="D1122" s="188"/>
    </row>
    <row r="1123" ht="15">
      <c r="D1123" s="188"/>
    </row>
    <row r="1124" ht="15">
      <c r="D1124" s="188"/>
    </row>
    <row r="1125" ht="15">
      <c r="D1125" s="188"/>
    </row>
    <row r="1126" ht="15">
      <c r="D1126" s="188"/>
    </row>
    <row r="1127" ht="15">
      <c r="D1127" s="188"/>
    </row>
    <row r="1128" ht="15">
      <c r="D1128" s="188"/>
    </row>
    <row r="1129" ht="15">
      <c r="D1129" s="188"/>
    </row>
    <row r="1130" ht="15">
      <c r="D1130" s="188"/>
    </row>
    <row r="1131" ht="15">
      <c r="D1131" s="188"/>
    </row>
    <row r="1132" ht="15">
      <c r="D1132" s="188"/>
    </row>
    <row r="1133" ht="15">
      <c r="D1133" s="188"/>
    </row>
    <row r="1134" ht="15">
      <c r="D1134" s="188"/>
    </row>
    <row r="1135" ht="15">
      <c r="D1135" s="188"/>
    </row>
    <row r="1136" ht="15">
      <c r="D1136" s="188"/>
    </row>
    <row r="1137" ht="15">
      <c r="D1137" s="188"/>
    </row>
    <row r="1138" ht="15">
      <c r="D1138" s="188"/>
    </row>
    <row r="1139" ht="15">
      <c r="D1139" s="188"/>
    </row>
    <row r="1140" ht="15">
      <c r="D1140" s="188"/>
    </row>
    <row r="1141" ht="15">
      <c r="D1141" s="188"/>
    </row>
    <row r="1142" ht="15">
      <c r="D1142" s="188"/>
    </row>
    <row r="1143" ht="15">
      <c r="D1143" s="188"/>
    </row>
    <row r="1144" ht="15">
      <c r="D1144" s="188"/>
    </row>
    <row r="1145" ht="15">
      <c r="D1145" s="188"/>
    </row>
    <row r="1146" ht="15">
      <c r="D1146" s="188"/>
    </row>
    <row r="1147" ht="15">
      <c r="D1147" s="188"/>
    </row>
    <row r="1148" ht="15">
      <c r="D1148" s="188"/>
    </row>
    <row r="1149" ht="15">
      <c r="D1149" s="188"/>
    </row>
    <row r="1150" ht="15">
      <c r="D1150" s="188"/>
    </row>
    <row r="1151" ht="15">
      <c r="D1151" s="188"/>
    </row>
    <row r="1152" ht="15">
      <c r="D1152" s="188"/>
    </row>
    <row r="1153" ht="15">
      <c r="D1153" s="188"/>
    </row>
    <row r="1154" ht="15">
      <c r="D1154" s="188"/>
    </row>
    <row r="1155" ht="15">
      <c r="D1155" s="188"/>
    </row>
    <row r="1156" ht="15">
      <c r="D1156" s="188"/>
    </row>
    <row r="1157" ht="15">
      <c r="D1157" s="188"/>
    </row>
    <row r="1158" ht="15">
      <c r="D1158" s="188"/>
    </row>
    <row r="1159" ht="15">
      <c r="D1159" s="188"/>
    </row>
    <row r="1160" ht="15">
      <c r="D1160" s="188"/>
    </row>
    <row r="1161" ht="15">
      <c r="D1161" s="188"/>
    </row>
    <row r="1162" ht="15">
      <c r="D1162" s="188"/>
    </row>
    <row r="1163" ht="15">
      <c r="D1163" s="188"/>
    </row>
    <row r="1164" ht="15">
      <c r="D1164" s="188"/>
    </row>
    <row r="1165" ht="15">
      <c r="D1165" s="188"/>
    </row>
    <row r="1166" ht="15">
      <c r="D1166" s="188"/>
    </row>
    <row r="1167" ht="15">
      <c r="D1167" s="188"/>
    </row>
    <row r="1168" ht="15">
      <c r="D1168" s="188"/>
    </row>
    <row r="1169" ht="15">
      <c r="D1169" s="188"/>
    </row>
    <row r="1170" ht="15">
      <c r="D1170" s="188"/>
    </row>
    <row r="1171" ht="15">
      <c r="D1171" s="188"/>
    </row>
    <row r="1172" ht="15">
      <c r="D1172" s="188"/>
    </row>
    <row r="1173" ht="15">
      <c r="D1173" s="188"/>
    </row>
    <row r="1174" ht="15">
      <c r="D1174" s="188"/>
    </row>
    <row r="1175" ht="15">
      <c r="D1175" s="188"/>
    </row>
    <row r="1176" ht="15">
      <c r="D1176" s="188"/>
    </row>
    <row r="1177" ht="15">
      <c r="D1177" s="188"/>
    </row>
    <row r="1178" ht="15">
      <c r="D1178" s="188"/>
    </row>
    <row r="1179" ht="15">
      <c r="D1179" s="188"/>
    </row>
    <row r="1180" ht="15">
      <c r="D1180" s="188"/>
    </row>
    <row r="1181" ht="15">
      <c r="D1181" s="188"/>
    </row>
    <row r="1182" ht="15">
      <c r="D1182" s="188"/>
    </row>
    <row r="1183" ht="15">
      <c r="D1183" s="188"/>
    </row>
    <row r="1184" ht="15">
      <c r="D1184" s="188"/>
    </row>
    <row r="1185" ht="15">
      <c r="D1185" s="188"/>
    </row>
    <row r="1186" ht="15">
      <c r="D1186" s="188"/>
    </row>
    <row r="1187" ht="15">
      <c r="D1187" s="188"/>
    </row>
    <row r="1188" ht="15">
      <c r="D1188" s="188"/>
    </row>
    <row r="1189" ht="15">
      <c r="D1189" s="188"/>
    </row>
    <row r="1190" ht="15">
      <c r="D1190" s="188"/>
    </row>
    <row r="1191" ht="15">
      <c r="D1191" s="188"/>
    </row>
    <row r="1192" ht="15">
      <c r="D1192" s="188"/>
    </row>
    <row r="1193" ht="15">
      <c r="D1193" s="188"/>
    </row>
    <row r="1194" ht="15">
      <c r="D1194" s="188"/>
    </row>
    <row r="1195" ht="15">
      <c r="D1195" s="188"/>
    </row>
    <row r="1196" ht="15">
      <c r="D1196" s="188"/>
    </row>
    <row r="1197" ht="15">
      <c r="D1197" s="188"/>
    </row>
    <row r="1198" ht="15">
      <c r="D1198" s="188"/>
    </row>
    <row r="1199" ht="15">
      <c r="D1199" s="188"/>
    </row>
    <row r="1200" ht="15">
      <c r="D1200" s="188"/>
    </row>
    <row r="1201" ht="15">
      <c r="D1201" s="188"/>
    </row>
    <row r="1202" ht="15">
      <c r="D1202" s="188"/>
    </row>
    <row r="1203" ht="15">
      <c r="D1203" s="188"/>
    </row>
    <row r="1204" ht="15">
      <c r="D1204" s="188"/>
    </row>
    <row r="1205" ht="15">
      <c r="D1205" s="188"/>
    </row>
    <row r="1206" ht="15">
      <c r="D1206" s="188"/>
    </row>
    <row r="1207" ht="15">
      <c r="D1207" s="188"/>
    </row>
    <row r="1208" ht="15">
      <c r="D1208" s="188"/>
    </row>
    <row r="1209" ht="15">
      <c r="D1209" s="188"/>
    </row>
    <row r="1210" ht="15">
      <c r="D1210" s="188"/>
    </row>
    <row r="1211" ht="15">
      <c r="D1211" s="188"/>
    </row>
    <row r="1212" ht="15">
      <c r="D1212" s="188"/>
    </row>
    <row r="1213" ht="15">
      <c r="D1213" s="188"/>
    </row>
    <row r="1214" ht="15">
      <c r="D1214" s="188"/>
    </row>
    <row r="1215" ht="15">
      <c r="D1215" s="188"/>
    </row>
    <row r="1216" ht="15">
      <c r="D1216" s="188"/>
    </row>
    <row r="1217" ht="15">
      <c r="D1217" s="188"/>
    </row>
    <row r="1218" ht="15">
      <c r="D1218" s="188"/>
    </row>
    <row r="1219" ht="15">
      <c r="D1219" s="188"/>
    </row>
    <row r="1220" ht="15">
      <c r="D1220" s="188"/>
    </row>
    <row r="1221" ht="15">
      <c r="D1221" s="188"/>
    </row>
    <row r="1222" ht="15">
      <c r="D1222" s="188"/>
    </row>
    <row r="1223" ht="15">
      <c r="D1223" s="188"/>
    </row>
    <row r="1224" ht="15">
      <c r="D1224" s="188"/>
    </row>
    <row r="1225" ht="15">
      <c r="D1225" s="188"/>
    </row>
    <row r="1226" ht="15">
      <c r="D1226" s="188"/>
    </row>
    <row r="1227" ht="15">
      <c r="D1227" s="188"/>
    </row>
    <row r="1228" ht="15">
      <c r="D1228" s="188"/>
    </row>
    <row r="1229" ht="15">
      <c r="D1229" s="188"/>
    </row>
    <row r="1230" ht="15">
      <c r="D1230" s="188"/>
    </row>
    <row r="1231" ht="15">
      <c r="D1231" s="188"/>
    </row>
    <row r="1232" ht="15">
      <c r="D1232" s="188"/>
    </row>
    <row r="1233" ht="15">
      <c r="D1233" s="188"/>
    </row>
    <row r="1234" ht="15">
      <c r="D1234" s="188"/>
    </row>
    <row r="1235" ht="15">
      <c r="D1235" s="188"/>
    </row>
    <row r="1236" ht="15">
      <c r="D1236" s="188"/>
    </row>
    <row r="1237" ht="15">
      <c r="D1237" s="188"/>
    </row>
    <row r="1238" ht="15">
      <c r="D1238" s="188"/>
    </row>
    <row r="1239" ht="15">
      <c r="D1239" s="188"/>
    </row>
    <row r="1240" ht="15">
      <c r="D1240" s="188"/>
    </row>
    <row r="1241" ht="15">
      <c r="D1241" s="188"/>
    </row>
    <row r="1242" ht="15">
      <c r="D1242" s="188"/>
    </row>
    <row r="1243" ht="15">
      <c r="D1243" s="188"/>
    </row>
    <row r="1244" ht="15">
      <c r="D1244" s="188"/>
    </row>
    <row r="1245" ht="15">
      <c r="D1245" s="188"/>
    </row>
    <row r="1246" ht="15">
      <c r="D1246" s="188"/>
    </row>
    <row r="1247" ht="15">
      <c r="D1247" s="188"/>
    </row>
    <row r="1248" ht="15">
      <c r="D1248" s="188"/>
    </row>
    <row r="1249" ht="15">
      <c r="D1249" s="188"/>
    </row>
    <row r="1250" ht="15">
      <c r="D1250" s="188"/>
    </row>
    <row r="1251" ht="15">
      <c r="D1251" s="188"/>
    </row>
    <row r="1252" ht="15">
      <c r="D1252" s="188"/>
    </row>
    <row r="1253" ht="15">
      <c r="D1253" s="188"/>
    </row>
    <row r="1254" ht="15">
      <c r="D1254" s="188"/>
    </row>
    <row r="1255" ht="15">
      <c r="D1255" s="188"/>
    </row>
    <row r="1256" ht="15">
      <c r="D1256" s="188"/>
    </row>
    <row r="1257" ht="15">
      <c r="D1257" s="188"/>
    </row>
    <row r="1258" ht="15">
      <c r="D1258" s="188"/>
    </row>
    <row r="1259" ht="15">
      <c r="D1259" s="188"/>
    </row>
    <row r="1260" ht="15">
      <c r="D1260" s="188"/>
    </row>
    <row r="1261" ht="15">
      <c r="D1261" s="188"/>
    </row>
    <row r="1262" ht="15">
      <c r="D1262" s="188"/>
    </row>
    <row r="1263" ht="15">
      <c r="D1263" s="188"/>
    </row>
    <row r="1264" ht="15">
      <c r="D1264" s="188"/>
    </row>
    <row r="1265" ht="15">
      <c r="D1265" s="188"/>
    </row>
    <row r="1266" ht="15">
      <c r="D1266" s="188"/>
    </row>
    <row r="1267" ht="15">
      <c r="D1267" s="188"/>
    </row>
    <row r="1268" ht="15">
      <c r="D1268" s="188"/>
    </row>
    <row r="1269" ht="15">
      <c r="D1269" s="188"/>
    </row>
    <row r="1270" ht="15">
      <c r="D1270" s="188"/>
    </row>
    <row r="1271" ht="15">
      <c r="D1271" s="188"/>
    </row>
    <row r="1272" ht="15">
      <c r="D1272" s="188"/>
    </row>
    <row r="1273" ht="15">
      <c r="D1273" s="188"/>
    </row>
    <row r="1274" ht="15">
      <c r="D1274" s="188"/>
    </row>
    <row r="1275" ht="15">
      <c r="D1275" s="188"/>
    </row>
    <row r="1276" ht="15">
      <c r="D1276" s="188"/>
    </row>
    <row r="1277" ht="15">
      <c r="D1277" s="188"/>
    </row>
    <row r="1278" ht="15">
      <c r="D1278" s="188"/>
    </row>
    <row r="1279" ht="15">
      <c r="D1279" s="188"/>
    </row>
    <row r="1280" ht="15">
      <c r="D1280" s="188"/>
    </row>
    <row r="1281" ht="15">
      <c r="D1281" s="188"/>
    </row>
    <row r="1282" ht="15">
      <c r="D1282" s="188"/>
    </row>
    <row r="1283" ht="15">
      <c r="D1283" s="188"/>
    </row>
    <row r="1284" ht="15">
      <c r="D1284" s="188"/>
    </row>
    <row r="1285" ht="15">
      <c r="D1285" s="188"/>
    </row>
    <row r="1286" ht="15">
      <c r="D1286" s="188"/>
    </row>
    <row r="1287" ht="15">
      <c r="D1287" s="188"/>
    </row>
    <row r="1288" ht="15">
      <c r="D1288" s="188"/>
    </row>
    <row r="1289" ht="15">
      <c r="D1289" s="188"/>
    </row>
    <row r="1290" ht="15">
      <c r="D1290" s="188"/>
    </row>
    <row r="1291" ht="15">
      <c r="D1291" s="188"/>
    </row>
    <row r="1292" ht="15">
      <c r="D1292" s="188"/>
    </row>
    <row r="1293" ht="15">
      <c r="D1293" s="188"/>
    </row>
    <row r="1294" ht="15">
      <c r="D1294" s="188"/>
    </row>
    <row r="1295" ht="15">
      <c r="D1295" s="188"/>
    </row>
    <row r="1296" ht="15">
      <c r="D1296" s="188"/>
    </row>
    <row r="1297" ht="15">
      <c r="D1297" s="188"/>
    </row>
    <row r="1298" ht="15">
      <c r="D1298" s="188"/>
    </row>
    <row r="1299" ht="15">
      <c r="D1299" s="188"/>
    </row>
    <row r="1300" ht="15">
      <c r="D1300" s="188"/>
    </row>
    <row r="1301" ht="15">
      <c r="D1301" s="188"/>
    </row>
    <row r="1302" ht="15">
      <c r="D1302" s="188"/>
    </row>
    <row r="1303" ht="15">
      <c r="D1303" s="188"/>
    </row>
    <row r="1304" ht="15">
      <c r="D1304" s="188"/>
    </row>
    <row r="1305" ht="15">
      <c r="D1305" s="188"/>
    </row>
    <row r="1306" ht="15">
      <c r="D1306" s="188"/>
    </row>
    <row r="1307" ht="15">
      <c r="D1307" s="188"/>
    </row>
    <row r="1308" ht="15">
      <c r="D1308" s="188"/>
    </row>
    <row r="1309" ht="15">
      <c r="D1309" s="188"/>
    </row>
    <row r="1310" ht="15">
      <c r="D1310" s="188"/>
    </row>
    <row r="1311" ht="15">
      <c r="D1311" s="188"/>
    </row>
    <row r="1312" ht="15">
      <c r="D1312" s="188"/>
    </row>
    <row r="1313" ht="15">
      <c r="D1313" s="188"/>
    </row>
    <row r="1314" ht="15">
      <c r="D1314" s="188"/>
    </row>
    <row r="1315" ht="15">
      <c r="D1315" s="188"/>
    </row>
    <row r="1316" ht="15">
      <c r="D1316" s="188"/>
    </row>
    <row r="1317" ht="15">
      <c r="D1317" s="188"/>
    </row>
    <row r="1318" ht="15">
      <c r="D1318" s="188"/>
    </row>
    <row r="1319" ht="15">
      <c r="D1319" s="188"/>
    </row>
    <row r="1320" ht="15">
      <c r="D1320" s="188"/>
    </row>
    <row r="1321" ht="15">
      <c r="D1321" s="188"/>
    </row>
    <row r="1322" ht="15">
      <c r="D1322" s="188"/>
    </row>
    <row r="1323" ht="15">
      <c r="D1323" s="188"/>
    </row>
    <row r="1324" ht="15">
      <c r="D1324" s="188"/>
    </row>
    <row r="1325" ht="15">
      <c r="D1325" s="188"/>
    </row>
    <row r="1326" ht="15">
      <c r="D1326" s="188"/>
    </row>
    <row r="1327" ht="15">
      <c r="D1327" s="188"/>
    </row>
    <row r="1328" ht="15">
      <c r="D1328" s="188"/>
    </row>
    <row r="1329" ht="15">
      <c r="D1329" s="188"/>
    </row>
    <row r="1330" ht="15">
      <c r="D1330" s="188"/>
    </row>
    <row r="1331" ht="15">
      <c r="D1331" s="188"/>
    </row>
    <row r="1332" ht="15">
      <c r="D1332" s="188"/>
    </row>
    <row r="1333" ht="15">
      <c r="D1333" s="188"/>
    </row>
    <row r="1334" ht="15">
      <c r="D1334" s="188"/>
    </row>
    <row r="1335" ht="15">
      <c r="D1335" s="188"/>
    </row>
    <row r="1336" ht="15">
      <c r="D1336" s="188"/>
    </row>
    <row r="1337" ht="15">
      <c r="D1337" s="188"/>
    </row>
    <row r="1338" ht="15">
      <c r="D1338" s="188"/>
    </row>
    <row r="1339" ht="15">
      <c r="D1339" s="188"/>
    </row>
    <row r="1340" ht="15">
      <c r="D1340" s="188"/>
    </row>
    <row r="1341" ht="15">
      <c r="D1341" s="188"/>
    </row>
    <row r="1342" ht="15">
      <c r="D1342" s="188"/>
    </row>
    <row r="1343" ht="15">
      <c r="D1343" s="188"/>
    </row>
    <row r="1344" ht="15">
      <c r="D1344" s="188"/>
    </row>
    <row r="1345" ht="15">
      <c r="D1345" s="188"/>
    </row>
    <row r="1346" ht="15">
      <c r="D1346" s="188"/>
    </row>
    <row r="1347" ht="15">
      <c r="D1347" s="188"/>
    </row>
    <row r="1348" ht="15">
      <c r="D1348" s="188"/>
    </row>
    <row r="1349" ht="15">
      <c r="D1349" s="188"/>
    </row>
    <row r="1350" ht="15">
      <c r="D1350" s="188"/>
    </row>
    <row r="1351" ht="15">
      <c r="D1351" s="188"/>
    </row>
    <row r="1352" ht="15">
      <c r="D1352" s="188"/>
    </row>
    <row r="1353" ht="15">
      <c r="D1353" s="188"/>
    </row>
    <row r="1354" ht="15">
      <c r="D1354" s="188"/>
    </row>
    <row r="1355" ht="15">
      <c r="D1355" s="188"/>
    </row>
    <row r="1356" ht="15">
      <c r="D1356" s="188"/>
    </row>
    <row r="1357" ht="15">
      <c r="D1357" s="188"/>
    </row>
    <row r="1358" ht="15">
      <c r="D1358" s="188"/>
    </row>
    <row r="1359" ht="15">
      <c r="D1359" s="188"/>
    </row>
    <row r="1360" ht="15">
      <c r="D1360" s="188"/>
    </row>
    <row r="1361" ht="15">
      <c r="D1361" s="188"/>
    </row>
    <row r="1362" ht="15">
      <c r="D1362" s="188"/>
    </row>
    <row r="1363" ht="15">
      <c r="D1363" s="188"/>
    </row>
    <row r="1364" ht="15">
      <c r="D1364" s="188"/>
    </row>
    <row r="1365" ht="15">
      <c r="D1365" s="188"/>
    </row>
    <row r="1366" ht="15">
      <c r="D1366" s="188"/>
    </row>
    <row r="1367" ht="15">
      <c r="D1367" s="188"/>
    </row>
    <row r="1368" ht="15">
      <c r="D1368" s="188"/>
    </row>
    <row r="1369" ht="15">
      <c r="D1369" s="188"/>
    </row>
    <row r="1370" ht="15">
      <c r="D1370" s="188"/>
    </row>
    <row r="1371" ht="15">
      <c r="D1371" s="188"/>
    </row>
    <row r="1372" ht="15">
      <c r="D1372" s="188"/>
    </row>
    <row r="1373" ht="15">
      <c r="D1373" s="188"/>
    </row>
    <row r="1374" ht="15">
      <c r="D1374" s="188"/>
    </row>
    <row r="1375" ht="15">
      <c r="D1375" s="188"/>
    </row>
    <row r="1376" ht="15">
      <c r="D1376" s="188"/>
    </row>
    <row r="1377" ht="15">
      <c r="D1377" s="188"/>
    </row>
    <row r="1378" ht="15">
      <c r="D1378" s="188"/>
    </row>
    <row r="1379" ht="15">
      <c r="D1379" s="188"/>
    </row>
    <row r="1380" ht="15">
      <c r="D1380" s="188"/>
    </row>
    <row r="1381" ht="15">
      <c r="D1381" s="188"/>
    </row>
    <row r="1382" ht="15">
      <c r="D1382" s="188"/>
    </row>
    <row r="1383" ht="15">
      <c r="D1383" s="188"/>
    </row>
    <row r="1384" ht="15">
      <c r="D1384" s="188"/>
    </row>
    <row r="1385" ht="15">
      <c r="D1385" s="188"/>
    </row>
    <row r="1386" ht="15">
      <c r="D1386" s="188"/>
    </row>
    <row r="1387" ht="15">
      <c r="D1387" s="188"/>
    </row>
    <row r="1388" ht="15">
      <c r="D1388" s="188"/>
    </row>
    <row r="1389" ht="15">
      <c r="D1389" s="188"/>
    </row>
    <row r="1390" ht="15">
      <c r="D1390" s="188"/>
    </row>
    <row r="1391" ht="15">
      <c r="D1391" s="188"/>
    </row>
    <row r="1392" ht="15">
      <c r="D1392" s="188"/>
    </row>
    <row r="1393" ht="15">
      <c r="D1393" s="188"/>
    </row>
    <row r="1394" ht="15">
      <c r="D1394" s="188"/>
    </row>
    <row r="1395" ht="15">
      <c r="D1395" s="188"/>
    </row>
    <row r="1396" ht="15">
      <c r="D1396" s="188"/>
    </row>
    <row r="1397" ht="15">
      <c r="D1397" s="188"/>
    </row>
    <row r="1398" ht="15">
      <c r="D1398" s="188"/>
    </row>
    <row r="1399" ht="15">
      <c r="D1399" s="188"/>
    </row>
    <row r="1400" ht="15">
      <c r="D1400" s="188"/>
    </row>
    <row r="1401" ht="15">
      <c r="D1401" s="188"/>
    </row>
    <row r="1402" ht="15">
      <c r="D1402" s="188"/>
    </row>
    <row r="1403" ht="15">
      <c r="D1403" s="188"/>
    </row>
    <row r="1404" ht="15">
      <c r="D1404" s="188"/>
    </row>
    <row r="1405" ht="15">
      <c r="D1405" s="188"/>
    </row>
    <row r="1406" ht="15">
      <c r="D1406" s="188"/>
    </row>
    <row r="1407" ht="15">
      <c r="D1407" s="188"/>
    </row>
    <row r="1408" ht="15">
      <c r="D1408" s="188"/>
    </row>
    <row r="1409" ht="15">
      <c r="D1409" s="188"/>
    </row>
    <row r="1410" ht="15">
      <c r="D1410" s="188"/>
    </row>
    <row r="1411" ht="15">
      <c r="D1411" s="188"/>
    </row>
    <row r="1412" ht="15">
      <c r="D1412" s="188"/>
    </row>
    <row r="1413" ht="15">
      <c r="D1413" s="188"/>
    </row>
    <row r="1414" ht="15">
      <c r="D1414" s="188"/>
    </row>
    <row r="1415" ht="15">
      <c r="D1415" s="188"/>
    </row>
    <row r="1416" ht="15">
      <c r="D1416" s="188"/>
    </row>
    <row r="1417" ht="15">
      <c r="D1417" s="188"/>
    </row>
    <row r="1418" ht="15">
      <c r="D1418" s="188"/>
    </row>
    <row r="1419" ht="15">
      <c r="D1419" s="188"/>
    </row>
    <row r="1420" ht="15">
      <c r="D1420" s="188"/>
    </row>
    <row r="1421" ht="15">
      <c r="D1421" s="188"/>
    </row>
    <row r="1422" ht="15">
      <c r="D1422" s="188"/>
    </row>
    <row r="1423" ht="15">
      <c r="D1423" s="188"/>
    </row>
    <row r="1424" ht="15">
      <c r="D1424" s="188"/>
    </row>
    <row r="1425" ht="15">
      <c r="D1425" s="188"/>
    </row>
    <row r="1426" ht="15">
      <c r="D1426" s="188"/>
    </row>
    <row r="1427" ht="15">
      <c r="D1427" s="188"/>
    </row>
    <row r="1428" ht="15">
      <c r="D1428" s="188"/>
    </row>
    <row r="1429" ht="15">
      <c r="D1429" s="188"/>
    </row>
    <row r="1430" ht="15">
      <c r="D1430" s="188"/>
    </row>
    <row r="1431" ht="15">
      <c r="D1431" s="188"/>
    </row>
    <row r="1432" ht="15">
      <c r="D1432" s="188"/>
    </row>
    <row r="1433" ht="15">
      <c r="D1433" s="188"/>
    </row>
    <row r="1434" ht="15">
      <c r="D1434" s="188"/>
    </row>
    <row r="1435" ht="15">
      <c r="D1435" s="188"/>
    </row>
    <row r="1436" ht="15">
      <c r="D1436" s="188"/>
    </row>
    <row r="1437" ht="15">
      <c r="D1437" s="188"/>
    </row>
    <row r="1438" ht="15">
      <c r="D1438" s="188"/>
    </row>
    <row r="1439" ht="15">
      <c r="D1439" s="188"/>
    </row>
    <row r="1440" ht="15">
      <c r="D1440" s="188"/>
    </row>
    <row r="1441" ht="15">
      <c r="D1441" s="188"/>
    </row>
    <row r="1442" ht="15">
      <c r="D1442" s="188"/>
    </row>
    <row r="1443" ht="15">
      <c r="D1443" s="188"/>
    </row>
    <row r="1444" ht="15">
      <c r="D1444" s="188"/>
    </row>
    <row r="1445" ht="15">
      <c r="D1445" s="188"/>
    </row>
    <row r="1446" ht="15">
      <c r="D1446" s="188"/>
    </row>
    <row r="1447" ht="15">
      <c r="D1447" s="188"/>
    </row>
    <row r="1448" ht="15">
      <c r="D1448" s="188"/>
    </row>
    <row r="1449" ht="15">
      <c r="D1449" s="188"/>
    </row>
    <row r="1450" ht="15">
      <c r="D1450" s="188"/>
    </row>
    <row r="1451" ht="15">
      <c r="D1451" s="188"/>
    </row>
    <row r="1452" ht="15">
      <c r="D1452" s="188"/>
    </row>
    <row r="1453" ht="15">
      <c r="D1453" s="188"/>
    </row>
    <row r="1454" ht="15">
      <c r="D1454" s="188"/>
    </row>
    <row r="1455" ht="15">
      <c r="D1455" s="188"/>
    </row>
    <row r="1456" ht="15">
      <c r="D1456" s="188"/>
    </row>
    <row r="1457" ht="15">
      <c r="D1457" s="188"/>
    </row>
    <row r="1458" ht="15">
      <c r="D1458" s="188"/>
    </row>
    <row r="1459" ht="15">
      <c r="D1459" s="188"/>
    </row>
    <row r="1460" ht="15">
      <c r="D1460" s="188"/>
    </row>
    <row r="1461" ht="15">
      <c r="D1461" s="188"/>
    </row>
    <row r="1462" ht="15">
      <c r="D1462" s="188"/>
    </row>
    <row r="1463" ht="15">
      <c r="D1463" s="188"/>
    </row>
    <row r="1464" ht="15">
      <c r="D1464" s="188"/>
    </row>
    <row r="1465" ht="15">
      <c r="D1465" s="188"/>
    </row>
    <row r="1466" ht="15">
      <c r="D1466" s="188"/>
    </row>
    <row r="1467" ht="15">
      <c r="D1467" s="188"/>
    </row>
    <row r="1468" ht="15">
      <c r="D1468" s="188"/>
    </row>
    <row r="1469" ht="15">
      <c r="D1469" s="188"/>
    </row>
    <row r="1470" ht="15">
      <c r="D1470" s="188"/>
    </row>
    <row r="1471" ht="15">
      <c r="D1471" s="188"/>
    </row>
    <row r="1472" ht="15">
      <c r="D1472" s="188"/>
    </row>
    <row r="1473" ht="15">
      <c r="D1473" s="188"/>
    </row>
    <row r="1474" ht="15">
      <c r="D1474" s="188"/>
    </row>
    <row r="1475" ht="15">
      <c r="D1475" s="188"/>
    </row>
    <row r="1476" ht="15">
      <c r="D1476" s="188"/>
    </row>
    <row r="1477" ht="15">
      <c r="D1477" s="188"/>
    </row>
    <row r="1478" ht="15">
      <c r="D1478" s="188"/>
    </row>
    <row r="1479" ht="15">
      <c r="D1479" s="188"/>
    </row>
    <row r="1480" ht="15">
      <c r="D1480" s="188"/>
    </row>
    <row r="1481" ht="15">
      <c r="D1481" s="188"/>
    </row>
    <row r="1482" ht="15">
      <c r="D1482" s="188"/>
    </row>
    <row r="1483" ht="15">
      <c r="D1483" s="188"/>
    </row>
    <row r="1484" ht="15">
      <c r="D1484" s="188"/>
    </row>
    <row r="1485" ht="15">
      <c r="D1485" s="188"/>
    </row>
    <row r="1486" ht="15">
      <c r="D1486" s="188"/>
    </row>
    <row r="1487" ht="15">
      <c r="D1487" s="188"/>
    </row>
    <row r="1488" ht="15">
      <c r="D1488" s="188"/>
    </row>
    <row r="1489" ht="15">
      <c r="D1489" s="188"/>
    </row>
    <row r="1490" ht="15">
      <c r="D1490" s="188"/>
    </row>
    <row r="1491" ht="15">
      <c r="D1491" s="188"/>
    </row>
    <row r="1492" ht="15">
      <c r="D1492" s="188"/>
    </row>
    <row r="1493" ht="15">
      <c r="D1493" s="188"/>
    </row>
    <row r="1494" ht="15">
      <c r="D1494" s="188"/>
    </row>
    <row r="1495" ht="15">
      <c r="D1495" s="188"/>
    </row>
    <row r="1496" ht="15">
      <c r="D1496" s="188"/>
    </row>
    <row r="1497" ht="15">
      <c r="D1497" s="188"/>
    </row>
    <row r="1498" ht="15">
      <c r="D1498" s="188"/>
    </row>
    <row r="1499" ht="15">
      <c r="D1499" s="188"/>
    </row>
    <row r="1500" ht="15">
      <c r="D1500" s="188"/>
    </row>
    <row r="1501" ht="15">
      <c r="D1501" s="188"/>
    </row>
    <row r="1502" ht="15">
      <c r="D1502" s="188"/>
    </row>
    <row r="1503" ht="15">
      <c r="D1503" s="188"/>
    </row>
    <row r="1504" ht="15">
      <c r="D1504" s="188"/>
    </row>
    <row r="1505" ht="15">
      <c r="D1505" s="188"/>
    </row>
    <row r="1506" ht="15">
      <c r="D1506" s="188"/>
    </row>
    <row r="1507" ht="15">
      <c r="D1507" s="188"/>
    </row>
    <row r="1508" ht="15">
      <c r="D1508" s="188"/>
    </row>
    <row r="1509" ht="15">
      <c r="D1509" s="188"/>
    </row>
    <row r="1510" ht="15">
      <c r="D1510" s="188"/>
    </row>
    <row r="1511" ht="15">
      <c r="D1511" s="188"/>
    </row>
    <row r="1512" ht="15">
      <c r="D1512" s="188"/>
    </row>
    <row r="1513" ht="15">
      <c r="D1513" s="188"/>
    </row>
    <row r="1514" ht="15">
      <c r="D1514" s="188"/>
    </row>
    <row r="1515" ht="15">
      <c r="D1515" s="188"/>
    </row>
    <row r="1516" ht="15">
      <c r="D1516" s="188"/>
    </row>
    <row r="1517" ht="15">
      <c r="D1517" s="188"/>
    </row>
    <row r="1518" ht="15">
      <c r="D1518" s="188"/>
    </row>
    <row r="1519" ht="15">
      <c r="D1519" s="188"/>
    </row>
    <row r="1520" ht="15">
      <c r="D1520" s="188"/>
    </row>
    <row r="1521" ht="15">
      <c r="D1521" s="188"/>
    </row>
    <row r="1522" ht="15">
      <c r="D1522" s="188"/>
    </row>
    <row r="1523" ht="15">
      <c r="D1523" s="188"/>
    </row>
    <row r="1524" ht="15">
      <c r="D1524" s="188"/>
    </row>
    <row r="1525" ht="15">
      <c r="D1525" s="188"/>
    </row>
    <row r="1526" ht="15">
      <c r="D1526" s="188"/>
    </row>
    <row r="1527" ht="15">
      <c r="D1527" s="188"/>
    </row>
    <row r="1528" ht="15">
      <c r="D1528" s="188"/>
    </row>
    <row r="1529" ht="15">
      <c r="D1529" s="188"/>
    </row>
    <row r="1530" ht="15">
      <c r="D1530" s="188"/>
    </row>
    <row r="1531" ht="15">
      <c r="D1531" s="188"/>
    </row>
    <row r="1532" ht="15">
      <c r="D1532" s="188"/>
    </row>
    <row r="1533" ht="15">
      <c r="D1533" s="188"/>
    </row>
    <row r="1534" ht="15">
      <c r="D1534" s="188"/>
    </row>
    <row r="1535" ht="15">
      <c r="D1535" s="188"/>
    </row>
    <row r="1536" ht="15">
      <c r="D1536" s="188"/>
    </row>
    <row r="1537" ht="15">
      <c r="D1537" s="188"/>
    </row>
    <row r="1538" ht="15">
      <c r="D1538" s="188"/>
    </row>
    <row r="1539" ht="15">
      <c r="D1539" s="188"/>
    </row>
    <row r="1540" ht="15">
      <c r="D1540" s="188"/>
    </row>
    <row r="1541" ht="15">
      <c r="D1541" s="188"/>
    </row>
    <row r="1542" ht="15">
      <c r="D1542" s="188"/>
    </row>
    <row r="1543" ht="15">
      <c r="D1543" s="188"/>
    </row>
    <row r="1544" ht="15">
      <c r="D1544" s="188"/>
    </row>
    <row r="1545" ht="15">
      <c r="D1545" s="188"/>
    </row>
    <row r="1546" ht="15">
      <c r="D1546" s="188"/>
    </row>
    <row r="1547" ht="15">
      <c r="D1547" s="188"/>
    </row>
    <row r="1548" ht="15">
      <c r="D1548" s="188"/>
    </row>
    <row r="1549" ht="15">
      <c r="D1549" s="188"/>
    </row>
    <row r="1550" ht="15">
      <c r="D1550" s="188"/>
    </row>
    <row r="1551" ht="15">
      <c r="D1551" s="188"/>
    </row>
    <row r="1552" ht="15">
      <c r="D1552" s="188"/>
    </row>
    <row r="1553" ht="15">
      <c r="D1553" s="188"/>
    </row>
    <row r="1554" ht="15">
      <c r="D1554" s="188"/>
    </row>
    <row r="1555" ht="15">
      <c r="D1555" s="188"/>
    </row>
    <row r="1556" ht="15">
      <c r="D1556" s="188"/>
    </row>
    <row r="1557" ht="15">
      <c r="D1557" s="188"/>
    </row>
    <row r="1558" ht="15">
      <c r="D1558" s="188"/>
    </row>
    <row r="1559" ht="15">
      <c r="D1559" s="188"/>
    </row>
    <row r="1560" ht="15">
      <c r="D1560" s="188"/>
    </row>
    <row r="1561" ht="15">
      <c r="D1561" s="188"/>
    </row>
    <row r="1562" ht="15">
      <c r="D1562" s="188"/>
    </row>
    <row r="1563" ht="15">
      <c r="D1563" s="188"/>
    </row>
    <row r="1564" ht="15">
      <c r="D1564" s="188"/>
    </row>
    <row r="1565" ht="15">
      <c r="D1565" s="188"/>
    </row>
    <row r="1566" ht="15">
      <c r="D1566" s="188"/>
    </row>
    <row r="1567" ht="15">
      <c r="D1567" s="188"/>
    </row>
    <row r="1568" ht="15">
      <c r="D1568" s="188"/>
    </row>
    <row r="1569" ht="15">
      <c r="D1569" s="188"/>
    </row>
    <row r="1570" ht="15">
      <c r="D1570" s="188"/>
    </row>
    <row r="1571" ht="15">
      <c r="D1571" s="188"/>
    </row>
    <row r="1572" ht="15">
      <c r="D1572" s="188"/>
    </row>
    <row r="1573" ht="15">
      <c r="D1573" s="188"/>
    </row>
    <row r="1574" ht="15">
      <c r="D1574" s="188"/>
    </row>
    <row r="1575" ht="15">
      <c r="D1575" s="188"/>
    </row>
    <row r="1576" ht="15">
      <c r="D1576" s="188"/>
    </row>
    <row r="1577" ht="15">
      <c r="D1577" s="188"/>
    </row>
    <row r="1578" ht="15">
      <c r="D1578" s="188"/>
    </row>
    <row r="1579" ht="15">
      <c r="D1579" s="188"/>
    </row>
    <row r="1580" ht="15">
      <c r="D1580" s="188"/>
    </row>
    <row r="1581" ht="15">
      <c r="D1581" s="188"/>
    </row>
    <row r="1582" ht="15">
      <c r="D1582" s="188"/>
    </row>
    <row r="1583" ht="15">
      <c r="D1583" s="188"/>
    </row>
    <row r="1584" ht="15">
      <c r="D1584" s="188"/>
    </row>
    <row r="1585" ht="15">
      <c r="D1585" s="188"/>
    </row>
    <row r="1586" ht="15">
      <c r="D1586" s="188"/>
    </row>
    <row r="1587" ht="15">
      <c r="D1587" s="188"/>
    </row>
    <row r="1588" ht="15">
      <c r="D1588" s="188"/>
    </row>
    <row r="1589" ht="15">
      <c r="D1589" s="188"/>
    </row>
    <row r="1590" ht="15">
      <c r="D1590" s="188"/>
    </row>
    <row r="1591" ht="15">
      <c r="D1591" s="188"/>
    </row>
    <row r="1592" ht="15">
      <c r="D1592" s="188"/>
    </row>
    <row r="1593" ht="15">
      <c r="D1593" s="188"/>
    </row>
    <row r="1594" ht="15">
      <c r="D1594" s="188"/>
    </row>
    <row r="1595" ht="15">
      <c r="D1595" s="188"/>
    </row>
    <row r="1596" ht="15">
      <c r="D1596" s="188"/>
    </row>
    <row r="1597" ht="15">
      <c r="D1597" s="188"/>
    </row>
    <row r="1598" ht="15">
      <c r="D1598" s="188"/>
    </row>
    <row r="1599" ht="15">
      <c r="D1599" s="188"/>
    </row>
    <row r="1600" ht="15">
      <c r="D1600" s="188"/>
    </row>
    <row r="1601" ht="15">
      <c r="D1601" s="188"/>
    </row>
    <row r="1602" ht="15">
      <c r="D1602" s="188"/>
    </row>
    <row r="1603" ht="15">
      <c r="D1603" s="188"/>
    </row>
    <row r="1604" ht="15">
      <c r="D1604" s="188"/>
    </row>
    <row r="1605" ht="15">
      <c r="D1605" s="188"/>
    </row>
    <row r="1606" ht="15">
      <c r="D1606" s="188"/>
    </row>
    <row r="1607" ht="15">
      <c r="D1607" s="188"/>
    </row>
    <row r="1608" ht="15">
      <c r="D1608" s="188"/>
    </row>
    <row r="1609" ht="15">
      <c r="D1609" s="188"/>
    </row>
    <row r="1610" ht="15">
      <c r="D1610" s="188"/>
    </row>
    <row r="1611" ht="15">
      <c r="D1611" s="188"/>
    </row>
    <row r="1612" ht="15">
      <c r="D1612" s="188"/>
    </row>
    <row r="1613" ht="15">
      <c r="D1613" s="188"/>
    </row>
    <row r="1614" ht="15">
      <c r="D1614" s="188"/>
    </row>
    <row r="1615" ht="15">
      <c r="D1615" s="188"/>
    </row>
    <row r="1616" ht="15">
      <c r="D1616" s="188"/>
    </row>
    <row r="1617" ht="15">
      <c r="D1617" s="188"/>
    </row>
    <row r="1618" ht="15">
      <c r="D1618" s="188"/>
    </row>
    <row r="1619" ht="15">
      <c r="D1619" s="188"/>
    </row>
    <row r="1620" ht="15">
      <c r="D1620" s="188"/>
    </row>
    <row r="1621" ht="15">
      <c r="D1621" s="188"/>
    </row>
    <row r="1622" ht="15">
      <c r="D1622" s="188"/>
    </row>
    <row r="1623" ht="15">
      <c r="D1623" s="188"/>
    </row>
    <row r="1624" ht="15">
      <c r="D1624" s="188"/>
    </row>
    <row r="1625" ht="15">
      <c r="D1625" s="188"/>
    </row>
    <row r="1626" ht="15">
      <c r="D1626" s="188"/>
    </row>
    <row r="1627" ht="15">
      <c r="D1627" s="188"/>
    </row>
    <row r="1628" ht="15">
      <c r="D1628" s="188"/>
    </row>
    <row r="1629" ht="15">
      <c r="D1629" s="188"/>
    </row>
    <row r="1630" ht="15">
      <c r="D1630" s="188"/>
    </row>
    <row r="1631" ht="15">
      <c r="D1631" s="188"/>
    </row>
    <row r="1632" ht="15">
      <c r="D1632" s="188"/>
    </row>
    <row r="1633" ht="15">
      <c r="D1633" s="188"/>
    </row>
    <row r="1634" ht="15">
      <c r="D1634" s="188"/>
    </row>
    <row r="1635" ht="15">
      <c r="D1635" s="188"/>
    </row>
    <row r="1636" ht="15">
      <c r="D1636" s="188"/>
    </row>
    <row r="1637" ht="15">
      <c r="D1637" s="188"/>
    </row>
    <row r="1638" ht="15">
      <c r="D1638" s="188"/>
    </row>
    <row r="1639" ht="15">
      <c r="D1639" s="188"/>
    </row>
    <row r="1640" ht="15">
      <c r="D1640" s="188"/>
    </row>
    <row r="1641" ht="15">
      <c r="D1641" s="188"/>
    </row>
    <row r="1642" ht="15">
      <c r="D1642" s="188"/>
    </row>
    <row r="1643" ht="15">
      <c r="D1643" s="188"/>
    </row>
    <row r="1644" ht="15">
      <c r="D1644" s="188"/>
    </row>
    <row r="1645" ht="15">
      <c r="D1645" s="188"/>
    </row>
    <row r="1646" ht="15">
      <c r="D1646" s="188"/>
    </row>
    <row r="1647" ht="15">
      <c r="D1647" s="188"/>
    </row>
    <row r="1648" ht="15">
      <c r="D1648" s="188"/>
    </row>
    <row r="1649" ht="15">
      <c r="D1649" s="188"/>
    </row>
    <row r="1650" ht="15">
      <c r="D1650" s="188"/>
    </row>
    <row r="1651" ht="15">
      <c r="D1651" s="188"/>
    </row>
    <row r="1652" ht="15">
      <c r="D1652" s="188"/>
    </row>
    <row r="1653" ht="15">
      <c r="D1653" s="188"/>
    </row>
    <row r="1654" ht="15">
      <c r="D1654" s="188"/>
    </row>
    <row r="1655" ht="15">
      <c r="D1655" s="188"/>
    </row>
    <row r="1656" ht="15">
      <c r="D1656" s="188"/>
    </row>
    <row r="1657" ht="15">
      <c r="D1657" s="188"/>
    </row>
    <row r="1658" ht="15">
      <c r="D1658" s="188"/>
    </row>
    <row r="1659" ht="15">
      <c r="D1659" s="188"/>
    </row>
    <row r="1660" ht="15">
      <c r="D1660" s="188"/>
    </row>
    <row r="1661" ht="15">
      <c r="D1661" s="188"/>
    </row>
    <row r="1662" ht="15">
      <c r="D1662" s="188"/>
    </row>
    <row r="1663" ht="15">
      <c r="D1663" s="188"/>
    </row>
    <row r="1664" ht="15">
      <c r="D1664" s="188"/>
    </row>
    <row r="1665" ht="15">
      <c r="D1665" s="188"/>
    </row>
    <row r="1666" ht="15">
      <c r="D1666" s="188"/>
    </row>
    <row r="1667" ht="15">
      <c r="D1667" s="188"/>
    </row>
    <row r="1668" ht="15">
      <c r="D1668" s="188"/>
    </row>
    <row r="1669" ht="15">
      <c r="D1669" s="188"/>
    </row>
    <row r="1670" ht="15">
      <c r="D1670" s="188"/>
    </row>
    <row r="1671" ht="15">
      <c r="D1671" s="188"/>
    </row>
    <row r="1672" ht="15">
      <c r="D1672" s="188"/>
    </row>
    <row r="1673" ht="15">
      <c r="D1673" s="188"/>
    </row>
    <row r="1674" ht="15">
      <c r="D1674" s="188"/>
    </row>
    <row r="1675" ht="15">
      <c r="D1675" s="188"/>
    </row>
    <row r="1676" ht="15">
      <c r="D1676" s="188"/>
    </row>
    <row r="1677" ht="15">
      <c r="D1677" s="188"/>
    </row>
    <row r="1678" ht="15">
      <c r="D1678" s="188"/>
    </row>
    <row r="1679" ht="15">
      <c r="D1679" s="188"/>
    </row>
    <row r="1680" ht="15">
      <c r="D1680" s="188"/>
    </row>
    <row r="1681" ht="15">
      <c r="D1681" s="188"/>
    </row>
    <row r="1682" ht="15">
      <c r="D1682" s="188"/>
    </row>
    <row r="1683" ht="15">
      <c r="D1683" s="188"/>
    </row>
    <row r="1684" ht="15">
      <c r="D1684" s="188"/>
    </row>
    <row r="1685" ht="15">
      <c r="D1685" s="188"/>
    </row>
    <row r="1686" ht="15">
      <c r="D1686" s="188"/>
    </row>
    <row r="1687" ht="15">
      <c r="D1687" s="188"/>
    </row>
    <row r="1688" ht="15">
      <c r="D1688" s="188"/>
    </row>
    <row r="1689" ht="15">
      <c r="D1689" s="188"/>
    </row>
    <row r="1690" ht="15">
      <c r="D1690" s="188"/>
    </row>
    <row r="1691" ht="15">
      <c r="D1691" s="188"/>
    </row>
    <row r="1692" ht="15">
      <c r="D1692" s="188"/>
    </row>
    <row r="1693" ht="15">
      <c r="D1693" s="188"/>
    </row>
    <row r="1694" ht="15">
      <c r="D1694" s="188"/>
    </row>
    <row r="1695" ht="15">
      <c r="D1695" s="188"/>
    </row>
    <row r="1696" ht="15">
      <c r="D1696" s="188"/>
    </row>
    <row r="1697" ht="15">
      <c r="D1697" s="188"/>
    </row>
    <row r="1698" ht="15">
      <c r="D1698" s="188"/>
    </row>
    <row r="1699" ht="15">
      <c r="D1699" s="188"/>
    </row>
    <row r="1700" ht="15">
      <c r="D1700" s="188"/>
    </row>
    <row r="1701" ht="15">
      <c r="D1701" s="188"/>
    </row>
    <row r="1702" ht="15">
      <c r="D1702" s="188"/>
    </row>
    <row r="1703" ht="15">
      <c r="D1703" s="188"/>
    </row>
    <row r="1704" ht="15">
      <c r="D1704" s="188"/>
    </row>
    <row r="1705" ht="15">
      <c r="D1705" s="188"/>
    </row>
    <row r="1706" ht="15">
      <c r="D1706" s="188"/>
    </row>
    <row r="1707" ht="15">
      <c r="D1707" s="188"/>
    </row>
    <row r="1708" ht="15">
      <c r="D1708" s="188"/>
    </row>
    <row r="1709" ht="15">
      <c r="D1709" s="188"/>
    </row>
    <row r="1710" ht="15">
      <c r="D1710" s="188"/>
    </row>
    <row r="1711" ht="15">
      <c r="D1711" s="188"/>
    </row>
    <row r="1712" ht="15">
      <c r="D1712" s="188"/>
    </row>
    <row r="1713" ht="15">
      <c r="D1713" s="188"/>
    </row>
    <row r="1714" ht="15">
      <c r="D1714" s="188"/>
    </row>
    <row r="1715" ht="15">
      <c r="D1715" s="188"/>
    </row>
    <row r="1716" ht="15">
      <c r="D1716" s="188"/>
    </row>
    <row r="1717" ht="15">
      <c r="D1717" s="188"/>
    </row>
    <row r="1718" ht="15">
      <c r="D1718" s="188"/>
    </row>
    <row r="1719" ht="15">
      <c r="D1719" s="188"/>
    </row>
    <row r="1720" ht="15">
      <c r="D1720" s="188"/>
    </row>
    <row r="1721" ht="15">
      <c r="D1721" s="188"/>
    </row>
    <row r="1722" ht="15">
      <c r="D1722" s="188"/>
    </row>
    <row r="1723" ht="15">
      <c r="D1723" s="188"/>
    </row>
    <row r="1724" ht="15">
      <c r="D1724" s="188"/>
    </row>
    <row r="1725" ht="15">
      <c r="D1725" s="188"/>
    </row>
    <row r="1726" ht="15">
      <c r="D1726" s="188"/>
    </row>
    <row r="1727" ht="15">
      <c r="D1727" s="188"/>
    </row>
    <row r="1728" ht="15">
      <c r="D1728" s="188"/>
    </row>
    <row r="1729" ht="15">
      <c r="D1729" s="188"/>
    </row>
    <row r="1730" ht="15">
      <c r="D1730" s="188"/>
    </row>
    <row r="1731" ht="15">
      <c r="D1731" s="188"/>
    </row>
    <row r="1732" ht="15">
      <c r="D1732" s="188"/>
    </row>
    <row r="1733" ht="15">
      <c r="D1733" s="188"/>
    </row>
    <row r="1734" ht="15">
      <c r="D1734" s="188"/>
    </row>
    <row r="1735" ht="15">
      <c r="D1735" s="188"/>
    </row>
    <row r="1736" ht="15">
      <c r="D1736" s="188"/>
    </row>
    <row r="1737" ht="15">
      <c r="D1737" s="188"/>
    </row>
    <row r="1738" ht="15">
      <c r="D1738" s="188"/>
    </row>
    <row r="1739" ht="15">
      <c r="D1739" s="188"/>
    </row>
    <row r="1740" ht="15">
      <c r="D1740" s="188"/>
    </row>
    <row r="1741" ht="15">
      <c r="D1741" s="188"/>
    </row>
    <row r="1742" ht="15">
      <c r="D1742" s="188"/>
    </row>
    <row r="1743" ht="15">
      <c r="D1743" s="188"/>
    </row>
    <row r="1744" ht="15">
      <c r="D1744" s="188"/>
    </row>
    <row r="1745" ht="15">
      <c r="D1745" s="188"/>
    </row>
    <row r="1746" ht="15">
      <c r="D1746" s="188"/>
    </row>
    <row r="1747" ht="15">
      <c r="D1747" s="188"/>
    </row>
    <row r="1748" ht="15">
      <c r="D1748" s="188"/>
    </row>
    <row r="1749" ht="15">
      <c r="D1749" s="188"/>
    </row>
    <row r="1750" ht="15">
      <c r="D1750" s="188"/>
    </row>
    <row r="1751" ht="15">
      <c r="D1751" s="188"/>
    </row>
    <row r="1752" ht="15">
      <c r="D1752" s="188"/>
    </row>
    <row r="1753" ht="15">
      <c r="D1753" s="188"/>
    </row>
    <row r="1754" ht="15">
      <c r="D1754" s="188"/>
    </row>
    <row r="1755" ht="15">
      <c r="D1755" s="188"/>
    </row>
    <row r="1756" ht="15">
      <c r="D1756" s="188"/>
    </row>
    <row r="1757" ht="15">
      <c r="D1757" s="188"/>
    </row>
    <row r="1758" ht="15">
      <c r="D1758" s="188"/>
    </row>
    <row r="1759" ht="15">
      <c r="D1759" s="188"/>
    </row>
    <row r="1760" ht="15">
      <c r="D1760" s="188"/>
    </row>
    <row r="1761" ht="15">
      <c r="D1761" s="188"/>
    </row>
    <row r="1762" ht="15">
      <c r="D1762" s="188"/>
    </row>
    <row r="1763" ht="15">
      <c r="D1763" s="188"/>
    </row>
    <row r="1764" ht="15">
      <c r="D1764" s="188"/>
    </row>
    <row r="1765" ht="15">
      <c r="D1765" s="188"/>
    </row>
    <row r="1766" ht="15">
      <c r="D1766" s="188"/>
    </row>
    <row r="1767" ht="15">
      <c r="D1767" s="188"/>
    </row>
    <row r="1768" ht="15">
      <c r="D1768" s="188"/>
    </row>
    <row r="1769" ht="15">
      <c r="D1769" s="188"/>
    </row>
    <row r="1770" ht="15">
      <c r="D1770" s="188"/>
    </row>
    <row r="1771" ht="15">
      <c r="D1771" s="188"/>
    </row>
    <row r="1772" ht="15">
      <c r="D1772" s="188"/>
    </row>
    <row r="1773" ht="15">
      <c r="D1773" s="188"/>
    </row>
    <row r="1774" ht="15">
      <c r="D1774" s="188"/>
    </row>
    <row r="1775" ht="15">
      <c r="D1775" s="188"/>
    </row>
    <row r="1776" ht="15">
      <c r="D1776" s="188"/>
    </row>
    <row r="1777" ht="15">
      <c r="D1777" s="188"/>
    </row>
    <row r="1778" ht="15">
      <c r="D1778" s="188"/>
    </row>
    <row r="1779" ht="15">
      <c r="D1779" s="188"/>
    </row>
    <row r="1780" ht="15">
      <c r="D1780" s="188"/>
    </row>
    <row r="1781" ht="15">
      <c r="D1781" s="188"/>
    </row>
    <row r="1782" ht="15">
      <c r="D1782" s="188"/>
    </row>
    <row r="1783" ht="15">
      <c r="D1783" s="188"/>
    </row>
    <row r="1784" ht="15">
      <c r="D1784" s="188"/>
    </row>
    <row r="1785" ht="15">
      <c r="D1785" s="188"/>
    </row>
    <row r="1786" ht="15">
      <c r="D1786" s="188"/>
    </row>
    <row r="1787" ht="15">
      <c r="D1787" s="188"/>
    </row>
    <row r="1788" ht="15">
      <c r="D1788" s="188"/>
    </row>
    <row r="1789" ht="15">
      <c r="D1789" s="188"/>
    </row>
    <row r="1790" ht="15">
      <c r="D1790" s="188"/>
    </row>
    <row r="1791" ht="15">
      <c r="D1791" s="188"/>
    </row>
    <row r="1792" ht="15">
      <c r="D1792" s="188"/>
    </row>
    <row r="1793" ht="15">
      <c r="D1793" s="188"/>
    </row>
    <row r="1794" ht="15">
      <c r="D1794" s="188"/>
    </row>
    <row r="1795" ht="15">
      <c r="D1795" s="188"/>
    </row>
    <row r="1796" ht="15">
      <c r="D1796" s="188"/>
    </row>
    <row r="1797" ht="15">
      <c r="D1797" s="188"/>
    </row>
    <row r="1798" ht="15">
      <c r="D1798" s="188"/>
    </row>
    <row r="1799" ht="15">
      <c r="D1799" s="188"/>
    </row>
    <row r="1800" ht="15">
      <c r="D1800" s="188"/>
    </row>
    <row r="1801" ht="15">
      <c r="D1801" s="188"/>
    </row>
    <row r="1802" ht="15">
      <c r="D1802" s="188"/>
    </row>
    <row r="1803" ht="15">
      <c r="D1803" s="188"/>
    </row>
    <row r="1804" ht="15">
      <c r="D1804" s="188"/>
    </row>
    <row r="1805" ht="15">
      <c r="D1805" s="188"/>
    </row>
    <row r="1806" ht="15">
      <c r="D1806" s="188"/>
    </row>
    <row r="1807" ht="15">
      <c r="D1807" s="188"/>
    </row>
    <row r="1808" ht="15">
      <c r="D1808" s="188"/>
    </row>
    <row r="1809" ht="15">
      <c r="D1809" s="188"/>
    </row>
    <row r="1810" ht="15">
      <c r="D1810" s="188"/>
    </row>
    <row r="1811" ht="15">
      <c r="D1811" s="188"/>
    </row>
    <row r="1812" ht="15">
      <c r="D1812" s="188"/>
    </row>
    <row r="1813" ht="15">
      <c r="D1813" s="188"/>
    </row>
    <row r="1814" ht="15">
      <c r="D1814" s="188"/>
    </row>
    <row r="1815" ht="15">
      <c r="D1815" s="188"/>
    </row>
    <row r="1816" ht="15">
      <c r="D1816" s="188"/>
    </row>
    <row r="1817" ht="15">
      <c r="D1817" s="188"/>
    </row>
    <row r="1818" ht="15">
      <c r="D1818" s="188"/>
    </row>
    <row r="1819" ht="15">
      <c r="D1819" s="188"/>
    </row>
    <row r="1820" ht="15">
      <c r="D1820" s="188"/>
    </row>
    <row r="1821" ht="15">
      <c r="D1821" s="188"/>
    </row>
    <row r="1822" ht="15">
      <c r="D1822" s="188"/>
    </row>
    <row r="1823" ht="15">
      <c r="D1823" s="188"/>
    </row>
    <row r="1824" ht="15">
      <c r="D1824" s="188"/>
    </row>
    <row r="1825" ht="15">
      <c r="D1825" s="188"/>
    </row>
    <row r="1826" ht="15">
      <c r="D1826" s="188"/>
    </row>
    <row r="1827" ht="15">
      <c r="D1827" s="188"/>
    </row>
    <row r="1828" ht="15">
      <c r="D1828" s="188"/>
    </row>
    <row r="1829" ht="15">
      <c r="D1829" s="188"/>
    </row>
    <row r="1830" ht="15">
      <c r="D1830" s="188"/>
    </row>
    <row r="1831" ht="15">
      <c r="D1831" s="188"/>
    </row>
    <row r="1832" ht="15">
      <c r="D1832" s="188"/>
    </row>
    <row r="1833" ht="15">
      <c r="D1833" s="188"/>
    </row>
    <row r="1834" ht="15">
      <c r="D1834" s="188"/>
    </row>
    <row r="1835" ht="15">
      <c r="D1835" s="188"/>
    </row>
    <row r="1836" ht="15">
      <c r="D1836" s="188"/>
    </row>
    <row r="1837" ht="15">
      <c r="D1837" s="188"/>
    </row>
    <row r="1838" ht="15">
      <c r="D1838" s="188"/>
    </row>
    <row r="1839" ht="15">
      <c r="D1839" s="188"/>
    </row>
    <row r="1840" ht="15">
      <c r="D1840" s="188"/>
    </row>
    <row r="1841" ht="15">
      <c r="D1841" s="188"/>
    </row>
    <row r="1842" ht="15">
      <c r="D1842" s="188"/>
    </row>
    <row r="1843" ht="15">
      <c r="D1843" s="188"/>
    </row>
    <row r="1844" ht="15">
      <c r="D1844" s="188"/>
    </row>
    <row r="1845" ht="15">
      <c r="D1845" s="188"/>
    </row>
    <row r="1846" ht="15">
      <c r="D1846" s="188"/>
    </row>
    <row r="1847" ht="15">
      <c r="D1847" s="188"/>
    </row>
    <row r="1848" ht="15">
      <c r="D1848" s="188"/>
    </row>
    <row r="1849" ht="15">
      <c r="D1849" s="188"/>
    </row>
    <row r="1850" ht="15">
      <c r="D1850" s="188"/>
    </row>
    <row r="1851" ht="15">
      <c r="D1851" s="188"/>
    </row>
    <row r="1852" ht="15">
      <c r="D1852" s="188"/>
    </row>
    <row r="1853" ht="15">
      <c r="D1853" s="188"/>
    </row>
    <row r="1854" ht="15">
      <c r="D1854" s="188"/>
    </row>
    <row r="1855" ht="15">
      <c r="D1855" s="188"/>
    </row>
    <row r="1856" ht="15">
      <c r="D1856" s="188"/>
    </row>
    <row r="1857" ht="15">
      <c r="D1857" s="188"/>
    </row>
    <row r="1858" ht="15">
      <c r="D1858" s="188"/>
    </row>
    <row r="1859" ht="15">
      <c r="D1859" s="188"/>
    </row>
    <row r="1860" ht="15">
      <c r="D1860" s="188"/>
    </row>
    <row r="1861" ht="15">
      <c r="D1861" s="188"/>
    </row>
    <row r="1862" ht="15">
      <c r="D1862" s="188"/>
    </row>
    <row r="1863" ht="15">
      <c r="D1863" s="188"/>
    </row>
    <row r="1864" ht="15">
      <c r="D1864" s="188"/>
    </row>
    <row r="1865" ht="15">
      <c r="D1865" s="188"/>
    </row>
    <row r="1866" ht="15">
      <c r="D1866" s="188"/>
    </row>
    <row r="1867" ht="15">
      <c r="D1867" s="188"/>
    </row>
    <row r="1868" ht="15">
      <c r="D1868" s="188"/>
    </row>
    <row r="1869" ht="15">
      <c r="D1869" s="188"/>
    </row>
    <row r="1870" ht="15">
      <c r="D1870" s="188"/>
    </row>
    <row r="1871" ht="15">
      <c r="D1871" s="188"/>
    </row>
    <row r="1872" ht="15">
      <c r="D1872" s="188"/>
    </row>
    <row r="1873" ht="15">
      <c r="D1873" s="188"/>
    </row>
    <row r="1874" ht="15">
      <c r="D1874" s="188"/>
    </row>
    <row r="1875" ht="15">
      <c r="D1875" s="188"/>
    </row>
    <row r="1876" ht="15">
      <c r="D1876" s="188"/>
    </row>
    <row r="1877" ht="15">
      <c r="D1877" s="188"/>
    </row>
    <row r="1878" ht="15">
      <c r="D1878" s="188"/>
    </row>
    <row r="1879" ht="15">
      <c r="D1879" s="188"/>
    </row>
    <row r="1880" ht="15">
      <c r="D1880" s="188"/>
    </row>
    <row r="1881" ht="15">
      <c r="D1881" s="188"/>
    </row>
    <row r="1882" ht="15">
      <c r="D1882" s="188"/>
    </row>
    <row r="1883" ht="15">
      <c r="D1883" s="188"/>
    </row>
    <row r="1884" ht="15">
      <c r="D1884" s="188"/>
    </row>
    <row r="1885" ht="15">
      <c r="D1885" s="188"/>
    </row>
    <row r="1886" ht="15">
      <c r="D1886" s="188"/>
    </row>
    <row r="1887" ht="15">
      <c r="D1887" s="188"/>
    </row>
    <row r="1888" ht="15">
      <c r="D1888" s="188"/>
    </row>
    <row r="1889" ht="15">
      <c r="D1889" s="188"/>
    </row>
    <row r="1890" ht="15">
      <c r="D1890" s="188"/>
    </row>
    <row r="1891" ht="15">
      <c r="D1891" s="188"/>
    </row>
    <row r="1892" ht="15">
      <c r="D1892" s="188"/>
    </row>
    <row r="1893" ht="15">
      <c r="D1893" s="188"/>
    </row>
    <row r="1894" ht="15">
      <c r="D1894" s="188"/>
    </row>
    <row r="1895" ht="15">
      <c r="D1895" s="188"/>
    </row>
    <row r="1896" ht="15">
      <c r="D1896" s="188"/>
    </row>
    <row r="1897" ht="15">
      <c r="D1897" s="188"/>
    </row>
    <row r="1898" ht="15">
      <c r="D1898" s="188"/>
    </row>
    <row r="1899" ht="15">
      <c r="D1899" s="188"/>
    </row>
    <row r="1900" ht="15">
      <c r="D1900" s="188"/>
    </row>
    <row r="1901" ht="15">
      <c r="D1901" s="188"/>
    </row>
    <row r="1902" ht="15">
      <c r="D1902" s="188"/>
    </row>
    <row r="1903" ht="15">
      <c r="D1903" s="188"/>
    </row>
    <row r="1904" ht="15">
      <c r="D1904" s="188"/>
    </row>
    <row r="1905" ht="15">
      <c r="D1905" s="188"/>
    </row>
    <row r="1906" ht="15">
      <c r="D1906" s="188"/>
    </row>
    <row r="1907" ht="15">
      <c r="D1907" s="188"/>
    </row>
    <row r="1908" ht="15">
      <c r="D1908" s="188"/>
    </row>
    <row r="1909" ht="15">
      <c r="D1909" s="188"/>
    </row>
    <row r="1910" ht="15">
      <c r="D1910" s="188"/>
    </row>
    <row r="1911" ht="15">
      <c r="D1911" s="188"/>
    </row>
    <row r="1912" ht="15">
      <c r="D1912" s="188"/>
    </row>
    <row r="1913" ht="15">
      <c r="D1913" s="188"/>
    </row>
    <row r="1914" ht="15">
      <c r="D1914" s="188"/>
    </row>
    <row r="1915" ht="15">
      <c r="D1915" s="188"/>
    </row>
    <row r="1916" ht="15">
      <c r="D1916" s="188"/>
    </row>
    <row r="1917" ht="15">
      <c r="D1917" s="188"/>
    </row>
    <row r="1918" ht="15">
      <c r="D1918" s="188"/>
    </row>
    <row r="1919" ht="15">
      <c r="D1919" s="188"/>
    </row>
    <row r="1920" ht="15">
      <c r="D1920" s="188"/>
    </row>
    <row r="1921" ht="15">
      <c r="D1921" s="188"/>
    </row>
    <row r="1922" ht="15">
      <c r="D1922" s="188"/>
    </row>
    <row r="1923" ht="15">
      <c r="D1923" s="188"/>
    </row>
    <row r="1924" ht="15">
      <c r="D1924" s="188"/>
    </row>
    <row r="1925" ht="15">
      <c r="D1925" s="188"/>
    </row>
    <row r="1926" ht="15">
      <c r="D1926" s="188"/>
    </row>
    <row r="1927" ht="15">
      <c r="D1927" s="188"/>
    </row>
    <row r="1928" ht="15">
      <c r="D1928" s="188"/>
    </row>
    <row r="1929" ht="15">
      <c r="D1929" s="188"/>
    </row>
    <row r="1930" ht="15">
      <c r="D1930" s="188"/>
    </row>
    <row r="1931" ht="15">
      <c r="D1931" s="188"/>
    </row>
    <row r="1932" ht="15">
      <c r="D1932" s="188"/>
    </row>
    <row r="1933" ht="15">
      <c r="D1933" s="188"/>
    </row>
    <row r="1934" ht="15">
      <c r="D1934" s="188"/>
    </row>
    <row r="1935" ht="15">
      <c r="D1935" s="188"/>
    </row>
    <row r="1936" ht="15">
      <c r="D1936" s="188"/>
    </row>
    <row r="1937" ht="15">
      <c r="D1937" s="188"/>
    </row>
    <row r="1938" ht="15">
      <c r="D1938" s="188"/>
    </row>
    <row r="1939" ht="15">
      <c r="D1939" s="188"/>
    </row>
    <row r="1940" ht="15">
      <c r="D1940" s="188"/>
    </row>
    <row r="1941" ht="15">
      <c r="D1941" s="188"/>
    </row>
    <row r="1942" ht="15">
      <c r="D1942" s="188"/>
    </row>
    <row r="1943" ht="15">
      <c r="D1943" s="188"/>
    </row>
    <row r="1944" ht="15">
      <c r="D1944" s="188"/>
    </row>
    <row r="1945" ht="15">
      <c r="D1945" s="188"/>
    </row>
    <row r="1946" ht="15">
      <c r="D1946" s="188"/>
    </row>
    <row r="1947" ht="15">
      <c r="D1947" s="188"/>
    </row>
    <row r="1948" ht="15">
      <c r="D1948" s="188"/>
    </row>
    <row r="1949" ht="15">
      <c r="D1949" s="188"/>
    </row>
    <row r="1950" ht="15">
      <c r="D1950" s="188"/>
    </row>
    <row r="1951" ht="15">
      <c r="D1951" s="188"/>
    </row>
    <row r="1952" ht="15">
      <c r="D1952" s="188"/>
    </row>
    <row r="1953" ht="15">
      <c r="D1953" s="188"/>
    </row>
    <row r="1954" ht="15">
      <c r="D1954" s="188"/>
    </row>
    <row r="1955" ht="15">
      <c r="D1955" s="188"/>
    </row>
    <row r="1956" ht="15">
      <c r="D1956" s="188"/>
    </row>
    <row r="1957" ht="15">
      <c r="D1957" s="188"/>
    </row>
    <row r="1958" ht="15">
      <c r="D1958" s="188"/>
    </row>
    <row r="1959" ht="15">
      <c r="D1959" s="188"/>
    </row>
    <row r="1960" ht="15">
      <c r="D1960" s="188"/>
    </row>
    <row r="1961" ht="15">
      <c r="D1961" s="188"/>
    </row>
    <row r="1962" ht="15">
      <c r="D1962" s="188"/>
    </row>
    <row r="1963" ht="15">
      <c r="D1963" s="188"/>
    </row>
    <row r="1964" ht="15">
      <c r="D1964" s="188"/>
    </row>
    <row r="1965" ht="15">
      <c r="D1965" s="188"/>
    </row>
    <row r="1966" ht="15">
      <c r="D1966" s="188"/>
    </row>
    <row r="1967" ht="15">
      <c r="D1967" s="188"/>
    </row>
    <row r="1968" ht="15">
      <c r="D1968" s="188"/>
    </row>
    <row r="1969" ht="15">
      <c r="D1969" s="188"/>
    </row>
    <row r="1970" ht="15">
      <c r="D1970" s="188"/>
    </row>
    <row r="1971" ht="15">
      <c r="D1971" s="188"/>
    </row>
    <row r="1972" ht="15">
      <c r="D1972" s="188"/>
    </row>
    <row r="1973" ht="15">
      <c r="D1973" s="188"/>
    </row>
    <row r="1974" ht="15">
      <c r="D1974" s="188"/>
    </row>
    <row r="1975" ht="15">
      <c r="D1975" s="188"/>
    </row>
    <row r="1976" ht="15">
      <c r="D1976" s="188"/>
    </row>
    <row r="1977" ht="15">
      <c r="D1977" s="188"/>
    </row>
    <row r="1978" ht="15">
      <c r="D1978" s="188"/>
    </row>
    <row r="1979" ht="15">
      <c r="D1979" s="188"/>
    </row>
    <row r="1980" ht="15">
      <c r="D1980" s="188"/>
    </row>
    <row r="1981" ht="15">
      <c r="D1981" s="188"/>
    </row>
    <row r="1982" ht="15">
      <c r="D1982" s="188"/>
    </row>
    <row r="1983" ht="15">
      <c r="D1983" s="188"/>
    </row>
    <row r="1984" ht="15">
      <c r="D1984" s="188"/>
    </row>
    <row r="1985" ht="15">
      <c r="D1985" s="188"/>
    </row>
    <row r="1986" ht="15">
      <c r="D1986" s="188"/>
    </row>
    <row r="1987" ht="15">
      <c r="D1987" s="188"/>
    </row>
    <row r="1988" ht="15">
      <c r="D1988" s="188"/>
    </row>
    <row r="1989" ht="15">
      <c r="D1989" s="188"/>
    </row>
    <row r="1990" ht="15">
      <c r="D1990" s="188"/>
    </row>
    <row r="1991" ht="15">
      <c r="D1991" s="188"/>
    </row>
    <row r="1992" ht="15">
      <c r="D1992" s="188"/>
    </row>
    <row r="1993" ht="15">
      <c r="D1993" s="188"/>
    </row>
    <row r="1994" ht="15">
      <c r="D1994" s="188"/>
    </row>
    <row r="1995" ht="15">
      <c r="D1995" s="188"/>
    </row>
    <row r="1996" ht="15">
      <c r="D1996" s="188"/>
    </row>
    <row r="1997" ht="15">
      <c r="D1997" s="188"/>
    </row>
    <row r="1998" ht="15">
      <c r="D1998" s="188"/>
    </row>
    <row r="1999" ht="15">
      <c r="D1999" s="188"/>
    </row>
    <row r="2000" ht="15">
      <c r="D2000" s="188"/>
    </row>
    <row r="2001" ht="15">
      <c r="D2001" s="188"/>
    </row>
    <row r="2002" ht="15">
      <c r="D2002" s="188"/>
    </row>
    <row r="2003" ht="15">
      <c r="D2003" s="188"/>
    </row>
    <row r="2004" ht="15">
      <c r="D2004" s="188"/>
    </row>
    <row r="2005" ht="15">
      <c r="D2005" s="188"/>
    </row>
    <row r="2006" ht="15">
      <c r="D2006" s="188"/>
    </row>
    <row r="2007" ht="15">
      <c r="D2007" s="188"/>
    </row>
    <row r="2008" ht="15">
      <c r="D2008" s="188"/>
    </row>
    <row r="2009" ht="15">
      <c r="D2009" s="188"/>
    </row>
    <row r="2010" ht="15">
      <c r="D2010" s="188"/>
    </row>
    <row r="2011" ht="15">
      <c r="D2011" s="188"/>
    </row>
    <row r="2012" ht="15">
      <c r="D2012" s="188"/>
    </row>
    <row r="2013" ht="15">
      <c r="D2013" s="188"/>
    </row>
    <row r="2014" ht="15">
      <c r="D2014" s="188"/>
    </row>
    <row r="2015" ht="15">
      <c r="D2015" s="188"/>
    </row>
    <row r="2016" ht="15">
      <c r="D2016" s="188"/>
    </row>
    <row r="2017" ht="15">
      <c r="D2017" s="188"/>
    </row>
    <row r="2018" ht="15">
      <c r="D2018" s="188"/>
    </row>
    <row r="2019" ht="15">
      <c r="D2019" s="188"/>
    </row>
    <row r="2020" ht="15">
      <c r="D2020" s="188"/>
    </row>
    <row r="2021" ht="15">
      <c r="D2021" s="188"/>
    </row>
    <row r="2022" ht="15">
      <c r="D2022" s="188"/>
    </row>
    <row r="2023" ht="15">
      <c r="D2023" s="188"/>
    </row>
    <row r="2024" ht="15">
      <c r="D2024" s="188"/>
    </row>
    <row r="2025" ht="15">
      <c r="D2025" s="188"/>
    </row>
    <row r="2026" ht="15">
      <c r="D2026" s="188"/>
    </row>
    <row r="2027" ht="15">
      <c r="D2027" s="188"/>
    </row>
    <row r="2028" ht="15">
      <c r="D2028" s="188"/>
    </row>
    <row r="2029" ht="15">
      <c r="D2029" s="188"/>
    </row>
    <row r="2030" ht="15">
      <c r="D2030" s="188"/>
    </row>
    <row r="2031" ht="15">
      <c r="D2031" s="188"/>
    </row>
    <row r="2032" ht="15">
      <c r="D2032" s="188"/>
    </row>
    <row r="2033" ht="15">
      <c r="D2033" s="188"/>
    </row>
    <row r="2034" ht="15">
      <c r="D2034" s="188"/>
    </row>
    <row r="2035" ht="15">
      <c r="D2035" s="188"/>
    </row>
    <row r="2036" ht="15">
      <c r="D2036" s="188"/>
    </row>
    <row r="2037" ht="15">
      <c r="D2037" s="188"/>
    </row>
    <row r="2038" ht="15">
      <c r="D2038" s="188"/>
    </row>
    <row r="2039" ht="15">
      <c r="D2039" s="188"/>
    </row>
    <row r="2040" ht="15">
      <c r="D2040" s="188"/>
    </row>
    <row r="2041" ht="15">
      <c r="D2041" s="188"/>
    </row>
    <row r="2042" ht="15">
      <c r="D2042" s="188"/>
    </row>
    <row r="2043" ht="15">
      <c r="D2043" s="188"/>
    </row>
    <row r="2044" ht="15">
      <c r="D2044" s="188"/>
    </row>
    <row r="2045" ht="15">
      <c r="D2045" s="188"/>
    </row>
    <row r="2046" ht="15">
      <c r="D2046" s="188"/>
    </row>
    <row r="2047" ht="15">
      <c r="D2047" s="188"/>
    </row>
    <row r="2048" ht="15">
      <c r="D2048" s="188"/>
    </row>
    <row r="2049" ht="15">
      <c r="D2049" s="188"/>
    </row>
    <row r="2050" ht="15">
      <c r="D2050" s="188"/>
    </row>
    <row r="2051" ht="15">
      <c r="D2051" s="188"/>
    </row>
    <row r="2052" ht="15">
      <c r="D2052" s="188"/>
    </row>
    <row r="2053" ht="15">
      <c r="D2053" s="188"/>
    </row>
    <row r="2054" ht="15">
      <c r="D2054" s="188"/>
    </row>
    <row r="2055" ht="15">
      <c r="D2055" s="188"/>
    </row>
    <row r="2056" ht="15">
      <c r="D2056" s="188"/>
    </row>
    <row r="2057" ht="15">
      <c r="D2057" s="188"/>
    </row>
    <row r="2058" ht="15">
      <c r="D2058" s="188"/>
    </row>
    <row r="2059" ht="15">
      <c r="D2059" s="188"/>
    </row>
    <row r="2060" ht="15">
      <c r="D2060" s="188"/>
    </row>
    <row r="2061" ht="15">
      <c r="D2061" s="188"/>
    </row>
    <row r="2062" ht="15">
      <c r="D2062" s="188"/>
    </row>
    <row r="2063" ht="15">
      <c r="D2063" s="188"/>
    </row>
    <row r="2064" ht="15">
      <c r="D2064" s="188"/>
    </row>
    <row r="2065" ht="15">
      <c r="D2065" s="188"/>
    </row>
    <row r="2066" ht="15">
      <c r="D2066" s="188"/>
    </row>
    <row r="2067" ht="15">
      <c r="D2067" s="188"/>
    </row>
    <row r="2068" ht="15">
      <c r="D2068" s="188"/>
    </row>
    <row r="2069" ht="15">
      <c r="D2069" s="188"/>
    </row>
    <row r="2070" ht="15">
      <c r="D2070" s="188"/>
    </row>
    <row r="2071" ht="15">
      <c r="D2071" s="188"/>
    </row>
    <row r="2072" ht="15">
      <c r="D2072" s="188"/>
    </row>
    <row r="2073" ht="15">
      <c r="D2073" s="188"/>
    </row>
    <row r="2074" ht="15">
      <c r="D2074" s="188"/>
    </row>
    <row r="2075" ht="15">
      <c r="D2075" s="188"/>
    </row>
    <row r="2076" ht="15">
      <c r="D2076" s="188"/>
    </row>
    <row r="2077" ht="15">
      <c r="D2077" s="188"/>
    </row>
    <row r="2078" ht="15">
      <c r="D2078" s="188"/>
    </row>
    <row r="2079" ht="15">
      <c r="D2079" s="188"/>
    </row>
    <row r="2080" ht="15">
      <c r="D2080" s="188"/>
    </row>
    <row r="2081" ht="15">
      <c r="D2081" s="188"/>
    </row>
    <row r="2082" ht="15">
      <c r="D2082" s="188"/>
    </row>
    <row r="2083" ht="15">
      <c r="D2083" s="188"/>
    </row>
    <row r="2084" ht="15">
      <c r="D2084" s="188"/>
    </row>
    <row r="2085" ht="15">
      <c r="D2085" s="188"/>
    </row>
    <row r="2086" ht="15">
      <c r="D2086" s="188"/>
    </row>
    <row r="2087" ht="15">
      <c r="D2087" s="188"/>
    </row>
    <row r="2088" ht="15">
      <c r="D2088" s="188"/>
    </row>
    <row r="2089" ht="15">
      <c r="D2089" s="188"/>
    </row>
    <row r="2090" ht="15">
      <c r="D2090" s="188"/>
    </row>
    <row r="2091" ht="15">
      <c r="D2091" s="188"/>
    </row>
    <row r="2092" ht="15">
      <c r="D2092" s="188"/>
    </row>
    <row r="2093" ht="15">
      <c r="D2093" s="188"/>
    </row>
    <row r="2094" ht="15">
      <c r="D2094" s="188"/>
    </row>
    <row r="2095" ht="15">
      <c r="D2095" s="188"/>
    </row>
    <row r="2096" ht="15">
      <c r="D2096" s="188"/>
    </row>
    <row r="2097" ht="15">
      <c r="D2097" s="188"/>
    </row>
    <row r="2098" ht="15">
      <c r="D2098" s="188"/>
    </row>
    <row r="2099" ht="15">
      <c r="D2099" s="188"/>
    </row>
    <row r="2100" ht="15">
      <c r="D2100" s="188"/>
    </row>
    <row r="2101" ht="15">
      <c r="D2101" s="188"/>
    </row>
    <row r="2102" ht="15">
      <c r="D2102" s="188"/>
    </row>
    <row r="2103" ht="15">
      <c r="D2103" s="188"/>
    </row>
    <row r="2104" ht="15">
      <c r="D2104" s="188"/>
    </row>
    <row r="2105" ht="15">
      <c r="D2105" s="188"/>
    </row>
    <row r="2106" ht="15">
      <c r="D2106" s="188"/>
    </row>
    <row r="2107" ht="15">
      <c r="D2107" s="188"/>
    </row>
    <row r="2108" ht="15">
      <c r="D2108" s="188"/>
    </row>
    <row r="2109" ht="15">
      <c r="D2109" s="188"/>
    </row>
    <row r="2110" ht="15">
      <c r="D2110" s="188"/>
    </row>
    <row r="2111" ht="15">
      <c r="D2111" s="188"/>
    </row>
    <row r="2112" ht="15">
      <c r="D2112" s="188"/>
    </row>
    <row r="2113" ht="15">
      <c r="D2113" s="188"/>
    </row>
    <row r="2114" ht="15">
      <c r="D2114" s="188"/>
    </row>
    <row r="2115" ht="15">
      <c r="D2115" s="188"/>
    </row>
    <row r="2116" ht="15">
      <c r="D2116" s="188"/>
    </row>
    <row r="2117" ht="15">
      <c r="D2117" s="188"/>
    </row>
    <row r="2118" ht="15">
      <c r="D2118" s="188"/>
    </row>
    <row r="2119" ht="15">
      <c r="D2119" s="188"/>
    </row>
    <row r="2120" ht="15">
      <c r="D2120" s="188"/>
    </row>
    <row r="2121" ht="15">
      <c r="D2121" s="188"/>
    </row>
    <row r="2122" ht="15">
      <c r="D2122" s="188"/>
    </row>
    <row r="2123" ht="15">
      <c r="D2123" s="188"/>
    </row>
    <row r="2124" ht="15">
      <c r="D2124" s="188"/>
    </row>
    <row r="2125" ht="15">
      <c r="D2125" s="188"/>
    </row>
    <row r="2126" ht="15">
      <c r="D2126" s="188"/>
    </row>
    <row r="2127" ht="15">
      <c r="D2127" s="188"/>
    </row>
    <row r="2128" ht="15">
      <c r="D2128" s="188"/>
    </row>
    <row r="2129" ht="15">
      <c r="D2129" s="188"/>
    </row>
    <row r="2130" ht="15">
      <c r="D2130" s="188"/>
    </row>
    <row r="2131" ht="15">
      <c r="D2131" s="188"/>
    </row>
    <row r="2132" ht="15">
      <c r="D2132" s="188"/>
    </row>
    <row r="2133" ht="15">
      <c r="D2133" s="188"/>
    </row>
    <row r="2134" ht="15">
      <c r="D2134" s="188"/>
    </row>
    <row r="2135" ht="15">
      <c r="D2135" s="188"/>
    </row>
    <row r="2136" ht="15">
      <c r="D2136" s="188"/>
    </row>
    <row r="2137" ht="15">
      <c r="D2137" s="188"/>
    </row>
    <row r="2138" ht="15">
      <c r="D2138" s="188"/>
    </row>
    <row r="2139" ht="15">
      <c r="D2139" s="188"/>
    </row>
    <row r="2140" ht="15">
      <c r="D2140" s="188"/>
    </row>
    <row r="2141" ht="15">
      <c r="D2141" s="188"/>
    </row>
    <row r="2142" ht="15">
      <c r="D2142" s="188"/>
    </row>
    <row r="2143" ht="15">
      <c r="D2143" s="188"/>
    </row>
    <row r="2144" ht="15">
      <c r="D2144" s="188"/>
    </row>
    <row r="2145" ht="15">
      <c r="D2145" s="188"/>
    </row>
    <row r="2146" ht="15">
      <c r="D2146" s="188"/>
    </row>
    <row r="2147" ht="15">
      <c r="D2147" s="188"/>
    </row>
    <row r="2148" ht="15">
      <c r="D2148" s="188"/>
    </row>
    <row r="2149" ht="15">
      <c r="D2149" s="188"/>
    </row>
    <row r="2150" ht="15">
      <c r="D2150" s="188"/>
    </row>
    <row r="2151" ht="15">
      <c r="D2151" s="188"/>
    </row>
    <row r="2152" ht="15">
      <c r="D2152" s="188"/>
    </row>
    <row r="2153" ht="15">
      <c r="D2153" s="188"/>
    </row>
    <row r="2154" ht="15">
      <c r="D2154" s="188"/>
    </row>
    <row r="2155" ht="15">
      <c r="D2155" s="188"/>
    </row>
    <row r="2156" ht="15">
      <c r="D2156" s="188"/>
    </row>
    <row r="2157" ht="15">
      <c r="D2157" s="188"/>
    </row>
    <row r="2158" ht="15">
      <c r="D2158" s="188"/>
    </row>
    <row r="2159" ht="15">
      <c r="D2159" s="188"/>
    </row>
    <row r="2160" ht="15">
      <c r="D2160" s="188"/>
    </row>
    <row r="2161" ht="15">
      <c r="D2161" s="188"/>
    </row>
    <row r="2162" ht="15">
      <c r="D2162" s="188"/>
    </row>
    <row r="2163" ht="15">
      <c r="D2163" s="188"/>
    </row>
    <row r="2164" ht="15">
      <c r="D2164" s="188"/>
    </row>
    <row r="2165" ht="15">
      <c r="D2165" s="188"/>
    </row>
    <row r="2166" ht="15">
      <c r="D2166" s="188"/>
    </row>
    <row r="2167" ht="15">
      <c r="D2167" s="188"/>
    </row>
    <row r="2168" ht="15">
      <c r="D2168" s="188"/>
    </row>
    <row r="2169" ht="15">
      <c r="D2169" s="188"/>
    </row>
    <row r="2170" ht="15">
      <c r="D2170" s="188"/>
    </row>
    <row r="2171" ht="15">
      <c r="D2171" s="188"/>
    </row>
    <row r="2172" ht="15">
      <c r="D2172" s="188"/>
    </row>
    <row r="2173" ht="15">
      <c r="D2173" s="188"/>
    </row>
    <row r="2174" ht="15">
      <c r="D2174" s="188"/>
    </row>
    <row r="2175" ht="15">
      <c r="D2175" s="188"/>
    </row>
    <row r="2176" ht="15">
      <c r="D2176" s="188"/>
    </row>
    <row r="2177" ht="15">
      <c r="D2177" s="188"/>
    </row>
    <row r="2178" ht="15">
      <c r="D2178" s="188"/>
    </row>
    <row r="2179" ht="15">
      <c r="D2179" s="188"/>
    </row>
    <row r="2180" ht="15">
      <c r="D2180" s="188"/>
    </row>
    <row r="2181" ht="15">
      <c r="D2181" s="188"/>
    </row>
    <row r="2182" ht="15">
      <c r="D2182" s="188"/>
    </row>
    <row r="2183" ht="15">
      <c r="D2183" s="188"/>
    </row>
    <row r="2184" ht="15">
      <c r="D2184" s="188"/>
    </row>
    <row r="2185" ht="15">
      <c r="D2185" s="188"/>
    </row>
    <row r="2186" ht="15">
      <c r="D2186" s="188"/>
    </row>
    <row r="2187" ht="15">
      <c r="D2187" s="188"/>
    </row>
    <row r="2188" ht="15">
      <c r="D2188" s="188"/>
    </row>
    <row r="2189" ht="15">
      <c r="D2189" s="188"/>
    </row>
    <row r="2190" ht="15">
      <c r="D2190" s="188"/>
    </row>
    <row r="2191" ht="15">
      <c r="D2191" s="188"/>
    </row>
    <row r="2192" ht="15">
      <c r="D2192" s="188"/>
    </row>
    <row r="2193" ht="15">
      <c r="D2193" s="188"/>
    </row>
    <row r="2194" ht="15">
      <c r="D2194" s="188"/>
    </row>
    <row r="2195" ht="15">
      <c r="D2195" s="188"/>
    </row>
    <row r="2196" ht="15">
      <c r="D2196" s="188"/>
    </row>
    <row r="2197" ht="15">
      <c r="D2197" s="188"/>
    </row>
    <row r="2198" ht="15">
      <c r="D2198" s="188"/>
    </row>
    <row r="2199" ht="15">
      <c r="D2199" s="188"/>
    </row>
    <row r="2200" ht="15">
      <c r="D2200" s="188"/>
    </row>
    <row r="2201" ht="15">
      <c r="D2201" s="188"/>
    </row>
    <row r="2202" ht="15">
      <c r="D2202" s="188"/>
    </row>
    <row r="2203" ht="15">
      <c r="D2203" s="188"/>
    </row>
    <row r="2204" ht="15">
      <c r="D2204" s="188"/>
    </row>
    <row r="2205" ht="15">
      <c r="D2205" s="188"/>
    </row>
    <row r="2206" ht="15">
      <c r="D2206" s="188"/>
    </row>
    <row r="2207" ht="15">
      <c r="D2207" s="188"/>
    </row>
    <row r="2208" ht="15">
      <c r="D2208" s="188"/>
    </row>
    <row r="2209" ht="15">
      <c r="D2209" s="188"/>
    </row>
    <row r="2210" ht="15">
      <c r="D2210" s="188"/>
    </row>
    <row r="2211" ht="15">
      <c r="D2211" s="188"/>
    </row>
    <row r="2212" ht="15">
      <c r="D2212" s="188"/>
    </row>
    <row r="2213" ht="15">
      <c r="D2213" s="188"/>
    </row>
    <row r="2214" ht="15">
      <c r="D2214" s="188"/>
    </row>
    <row r="2215" ht="15">
      <c r="D2215" s="188"/>
    </row>
    <row r="2216" ht="15">
      <c r="D2216" s="188"/>
    </row>
    <row r="2217" ht="15">
      <c r="D2217" s="188"/>
    </row>
    <row r="2218" ht="15">
      <c r="D2218" s="188"/>
    </row>
    <row r="2219" ht="15">
      <c r="D2219" s="188"/>
    </row>
    <row r="2220" ht="15">
      <c r="D2220" s="188"/>
    </row>
    <row r="2221" ht="15">
      <c r="D2221" s="188"/>
    </row>
    <row r="2222" ht="15">
      <c r="D2222" s="188"/>
    </row>
    <row r="2223" ht="15">
      <c r="D2223" s="188"/>
    </row>
    <row r="2224" ht="15">
      <c r="D2224" s="188"/>
    </row>
    <row r="2225" ht="15">
      <c r="D2225" s="188"/>
    </row>
    <row r="2226" ht="15">
      <c r="D2226" s="188"/>
    </row>
    <row r="2227" ht="15">
      <c r="D2227" s="188"/>
    </row>
    <row r="2228" ht="15">
      <c r="D2228" s="188"/>
    </row>
    <row r="2229" ht="15">
      <c r="D2229" s="188"/>
    </row>
    <row r="2230" ht="15">
      <c r="D2230" s="188"/>
    </row>
    <row r="2231" ht="15">
      <c r="D2231" s="188"/>
    </row>
    <row r="2232" ht="15">
      <c r="D2232" s="188"/>
    </row>
    <row r="2233" ht="15">
      <c r="D2233" s="188"/>
    </row>
    <row r="2234" ht="15">
      <c r="D2234" s="188"/>
    </row>
    <row r="2235" ht="15">
      <c r="D2235" s="188"/>
    </row>
    <row r="2236" ht="15">
      <c r="D2236" s="188"/>
    </row>
    <row r="2237" ht="15">
      <c r="D2237" s="188"/>
    </row>
    <row r="2238" ht="15">
      <c r="D2238" s="188"/>
    </row>
    <row r="2239" ht="15">
      <c r="D2239" s="188"/>
    </row>
    <row r="2240" ht="15">
      <c r="D2240" s="188"/>
    </row>
    <row r="2241" ht="15">
      <c r="D2241" s="188"/>
    </row>
    <row r="2242" ht="15">
      <c r="D2242" s="188"/>
    </row>
    <row r="2243" ht="15">
      <c r="D2243" s="188"/>
    </row>
    <row r="2244" ht="15">
      <c r="D2244" s="188"/>
    </row>
    <row r="2245" ht="15">
      <c r="D2245" s="188"/>
    </row>
    <row r="2246" ht="15">
      <c r="D2246" s="188"/>
    </row>
    <row r="2247" ht="15">
      <c r="D2247" s="188"/>
    </row>
    <row r="2248" ht="15">
      <c r="D2248" s="188"/>
    </row>
    <row r="2249" ht="15">
      <c r="D2249" s="188"/>
    </row>
    <row r="2250" ht="15">
      <c r="D2250" s="188"/>
    </row>
    <row r="2251" ht="15">
      <c r="D2251" s="188"/>
    </row>
    <row r="2252" ht="15">
      <c r="D2252" s="188"/>
    </row>
    <row r="2253" ht="15">
      <c r="D2253" s="188"/>
    </row>
    <row r="2254" ht="15">
      <c r="D2254" s="188"/>
    </row>
    <row r="2255" ht="15">
      <c r="D2255" s="188"/>
    </row>
    <row r="2256" ht="15">
      <c r="D2256" s="188"/>
    </row>
    <row r="2257" ht="15">
      <c r="D2257" s="188"/>
    </row>
    <row r="2258" ht="15">
      <c r="D2258" s="188"/>
    </row>
    <row r="2259" ht="15">
      <c r="D2259" s="188"/>
    </row>
    <row r="2260" ht="15">
      <c r="D2260" s="188"/>
    </row>
    <row r="2261" ht="15">
      <c r="D2261" s="188"/>
    </row>
    <row r="2262" ht="15">
      <c r="D2262" s="188"/>
    </row>
    <row r="2263" ht="15">
      <c r="D2263" s="188"/>
    </row>
    <row r="2264" ht="15">
      <c r="D2264" s="188"/>
    </row>
    <row r="2265" ht="15">
      <c r="D2265" s="188"/>
    </row>
    <row r="2266" ht="15">
      <c r="D2266" s="188"/>
    </row>
    <row r="2267" ht="15">
      <c r="D2267" s="188"/>
    </row>
    <row r="2268" ht="15">
      <c r="D2268" s="188"/>
    </row>
    <row r="2269" ht="15">
      <c r="D2269" s="188"/>
    </row>
    <row r="2270" ht="15">
      <c r="D2270" s="188"/>
    </row>
    <row r="2271" ht="15">
      <c r="D2271" s="188"/>
    </row>
    <row r="2272" ht="15">
      <c r="D2272" s="188"/>
    </row>
    <row r="2273" ht="15">
      <c r="D2273" s="188"/>
    </row>
    <row r="2274" ht="15">
      <c r="D2274" s="188"/>
    </row>
    <row r="2275" ht="15">
      <c r="D2275" s="188"/>
    </row>
    <row r="2276" ht="15">
      <c r="D2276" s="188"/>
    </row>
    <row r="2277" ht="15">
      <c r="D2277" s="188"/>
    </row>
    <row r="2278" ht="15">
      <c r="D2278" s="188"/>
    </row>
    <row r="2279" ht="15">
      <c r="D2279" s="188"/>
    </row>
    <row r="2280" ht="15">
      <c r="D2280" s="188"/>
    </row>
    <row r="2281" ht="15">
      <c r="D2281" s="188"/>
    </row>
    <row r="2282" ht="15">
      <c r="D2282" s="188"/>
    </row>
    <row r="2283" ht="15">
      <c r="D2283" s="188"/>
    </row>
    <row r="2284" ht="15">
      <c r="D2284" s="188"/>
    </row>
    <row r="2285" ht="15">
      <c r="D2285" s="188"/>
    </row>
    <row r="2286" ht="15">
      <c r="D2286" s="188"/>
    </row>
    <row r="2287" ht="15">
      <c r="D2287" s="188"/>
    </row>
    <row r="2288" ht="15">
      <c r="D2288" s="188"/>
    </row>
    <row r="2289" ht="15">
      <c r="D2289" s="188"/>
    </row>
    <row r="2290" ht="15">
      <c r="D2290" s="188"/>
    </row>
    <row r="2291" ht="15">
      <c r="D2291" s="188"/>
    </row>
    <row r="2292" ht="15">
      <c r="D2292" s="188"/>
    </row>
    <row r="2293" ht="15">
      <c r="D2293" s="188"/>
    </row>
    <row r="2294" ht="15">
      <c r="D2294" s="188"/>
    </row>
    <row r="2295" ht="15">
      <c r="D2295" s="188"/>
    </row>
    <row r="2296" ht="15">
      <c r="D2296" s="188"/>
    </row>
    <row r="2297" ht="15">
      <c r="D2297" s="188"/>
    </row>
    <row r="2298" ht="15">
      <c r="D2298" s="188"/>
    </row>
    <row r="2299" ht="15">
      <c r="D2299" s="188"/>
    </row>
    <row r="2300" ht="15">
      <c r="D2300" s="188"/>
    </row>
    <row r="2301" ht="15">
      <c r="D2301" s="188"/>
    </row>
    <row r="2302" ht="15">
      <c r="D2302" s="188"/>
    </row>
    <row r="2303" ht="15">
      <c r="D2303" s="188"/>
    </row>
    <row r="2304" ht="15">
      <c r="D2304" s="188"/>
    </row>
    <row r="2305" ht="15">
      <c r="D2305" s="188"/>
    </row>
    <row r="2306" ht="15">
      <c r="D2306" s="188"/>
    </row>
    <row r="2307" ht="15">
      <c r="D2307" s="188"/>
    </row>
    <row r="2308" ht="15">
      <c r="D2308" s="188"/>
    </row>
    <row r="2309" ht="15">
      <c r="D2309" s="188"/>
    </row>
    <row r="2310" ht="15">
      <c r="D2310" s="188"/>
    </row>
    <row r="2311" ht="15">
      <c r="D2311" s="188"/>
    </row>
    <row r="2312" ht="15">
      <c r="D2312" s="188"/>
    </row>
    <row r="2313" ht="15">
      <c r="D2313" s="188"/>
    </row>
    <row r="2314" ht="15">
      <c r="D2314" s="188"/>
    </row>
    <row r="2315" ht="15">
      <c r="D2315" s="188"/>
    </row>
    <row r="2316" ht="15">
      <c r="D2316" s="188"/>
    </row>
    <row r="2317" ht="15">
      <c r="D2317" s="188"/>
    </row>
    <row r="2318" ht="15">
      <c r="D2318" s="188"/>
    </row>
    <row r="2319" ht="15">
      <c r="D2319" s="188"/>
    </row>
    <row r="2320" ht="15">
      <c r="D2320" s="188"/>
    </row>
    <row r="2321" ht="15">
      <c r="D2321" s="188"/>
    </row>
    <row r="2322" ht="15">
      <c r="D2322" s="188"/>
    </row>
    <row r="2323" ht="15">
      <c r="D2323" s="188"/>
    </row>
    <row r="2324" ht="15">
      <c r="D2324" s="188"/>
    </row>
    <row r="2325" ht="15">
      <c r="D2325" s="188"/>
    </row>
    <row r="2326" ht="15">
      <c r="D2326" s="188"/>
    </row>
    <row r="2327" ht="15">
      <c r="D2327" s="188"/>
    </row>
    <row r="2328" ht="15">
      <c r="D2328" s="188"/>
    </row>
    <row r="2329" ht="15">
      <c r="D2329" s="188"/>
    </row>
    <row r="2330" ht="15">
      <c r="D2330" s="188"/>
    </row>
    <row r="2331" ht="15">
      <c r="D2331" s="188"/>
    </row>
    <row r="2332" ht="15">
      <c r="D2332" s="188"/>
    </row>
    <row r="2333" ht="15">
      <c r="D2333" s="188"/>
    </row>
    <row r="2334" ht="15">
      <c r="D2334" s="188"/>
    </row>
    <row r="2335" ht="15">
      <c r="D2335" s="188"/>
    </row>
    <row r="2336" ht="15">
      <c r="D2336" s="188"/>
    </row>
    <row r="2337" ht="15">
      <c r="D2337" s="188"/>
    </row>
    <row r="2338" ht="15">
      <c r="D2338" s="188"/>
    </row>
    <row r="2339" ht="15">
      <c r="D2339" s="188"/>
    </row>
    <row r="2340" ht="15">
      <c r="D2340" s="188"/>
    </row>
    <row r="2341" ht="15">
      <c r="D2341" s="188"/>
    </row>
    <row r="2342" ht="15">
      <c r="D2342" s="188"/>
    </row>
    <row r="2343" ht="15">
      <c r="D2343" s="188"/>
    </row>
    <row r="2344" ht="15">
      <c r="D2344" s="188"/>
    </row>
    <row r="2345" ht="15">
      <c r="D2345" s="188"/>
    </row>
    <row r="2346" ht="15">
      <c r="D2346" s="188"/>
    </row>
    <row r="2347" ht="15">
      <c r="D2347" s="188"/>
    </row>
    <row r="2348" ht="15">
      <c r="D2348" s="188"/>
    </row>
    <row r="2349" ht="15">
      <c r="D2349" s="188"/>
    </row>
    <row r="2350" ht="15">
      <c r="D2350" s="188"/>
    </row>
    <row r="2351" ht="15">
      <c r="D2351" s="188"/>
    </row>
    <row r="2352" ht="15">
      <c r="D2352" s="188"/>
    </row>
    <row r="2353" ht="15">
      <c r="D2353" s="188"/>
    </row>
    <row r="2354" ht="15">
      <c r="D2354" s="188"/>
    </row>
    <row r="2355" ht="15">
      <c r="D2355" s="188"/>
    </row>
    <row r="2356" ht="15">
      <c r="D2356" s="188"/>
    </row>
    <row r="2357" ht="15">
      <c r="D2357" s="188"/>
    </row>
    <row r="2358" ht="15">
      <c r="D2358" s="188"/>
    </row>
    <row r="2359" ht="15">
      <c r="D2359" s="188"/>
    </row>
    <row r="2360" ht="15">
      <c r="D2360" s="188"/>
    </row>
    <row r="2361" ht="15">
      <c r="D2361" s="188"/>
    </row>
    <row r="2362" ht="15">
      <c r="D2362" s="188"/>
    </row>
    <row r="2363" ht="15">
      <c r="D2363" s="188"/>
    </row>
    <row r="2364" ht="15">
      <c r="D2364" s="188"/>
    </row>
    <row r="2365" ht="15">
      <c r="D2365" s="188"/>
    </row>
    <row r="2366" ht="15">
      <c r="D2366" s="188"/>
    </row>
    <row r="2367" ht="15">
      <c r="D2367" s="188"/>
    </row>
    <row r="2368" ht="15">
      <c r="D2368" s="188"/>
    </row>
    <row r="2369" ht="15">
      <c r="D2369" s="188"/>
    </row>
    <row r="2370" ht="15">
      <c r="D2370" s="188"/>
    </row>
    <row r="2371" ht="15">
      <c r="D2371" s="188"/>
    </row>
    <row r="2372" ht="15">
      <c r="D2372" s="188"/>
    </row>
    <row r="2373" ht="15">
      <c r="D2373" s="188"/>
    </row>
    <row r="2374" ht="15">
      <c r="D2374" s="188"/>
    </row>
    <row r="2375" ht="15">
      <c r="D2375" s="188"/>
    </row>
    <row r="2376" ht="15">
      <c r="D2376" s="188"/>
    </row>
    <row r="2377" ht="15">
      <c r="D2377" s="188"/>
    </row>
    <row r="2378" ht="15">
      <c r="D2378" s="188"/>
    </row>
    <row r="2379" ht="15">
      <c r="D2379" s="188"/>
    </row>
    <row r="2380" ht="15">
      <c r="D2380" s="188"/>
    </row>
    <row r="2381" ht="15">
      <c r="D2381" s="188"/>
    </row>
    <row r="2382" ht="15">
      <c r="D2382" s="188"/>
    </row>
    <row r="2383" ht="15">
      <c r="D2383" s="188"/>
    </row>
    <row r="2384" ht="15">
      <c r="D2384" s="188"/>
    </row>
    <row r="2385" ht="15">
      <c r="D2385" s="188"/>
    </row>
    <row r="2386" ht="15">
      <c r="D2386" s="188"/>
    </row>
    <row r="2387" ht="15">
      <c r="D2387" s="188"/>
    </row>
    <row r="2388" ht="15">
      <c r="D2388" s="188"/>
    </row>
    <row r="2389" ht="15">
      <c r="D2389" s="188"/>
    </row>
    <row r="2390" ht="15">
      <c r="D2390" s="188"/>
    </row>
    <row r="2391" ht="15">
      <c r="D2391" s="188"/>
    </row>
    <row r="2392" ht="15">
      <c r="D2392" s="188"/>
    </row>
    <row r="2393" ht="15">
      <c r="D2393" s="188"/>
    </row>
    <row r="2394" ht="15">
      <c r="D2394" s="188"/>
    </row>
    <row r="2395" ht="15">
      <c r="D2395" s="188"/>
    </row>
    <row r="2396" ht="15">
      <c r="D2396" s="188"/>
    </row>
    <row r="2397" ht="15">
      <c r="D2397" s="188"/>
    </row>
    <row r="2398" ht="15">
      <c r="D2398" s="188"/>
    </row>
    <row r="2399" ht="15">
      <c r="D2399" s="188"/>
    </row>
    <row r="2400" ht="15">
      <c r="D2400" s="188"/>
    </row>
    <row r="2401" ht="15">
      <c r="D2401" s="188"/>
    </row>
    <row r="2402" ht="15">
      <c r="D2402" s="188"/>
    </row>
    <row r="2403" ht="15">
      <c r="D2403" s="188"/>
    </row>
    <row r="2404" ht="15">
      <c r="D2404" s="188"/>
    </row>
    <row r="2405" ht="15">
      <c r="D2405" s="188"/>
    </row>
    <row r="2406" ht="15">
      <c r="D2406" s="188"/>
    </row>
    <row r="2407" ht="15">
      <c r="D2407" s="188"/>
    </row>
    <row r="2408" ht="15">
      <c r="D2408" s="188"/>
    </row>
    <row r="2409" ht="15">
      <c r="D2409" s="188"/>
    </row>
    <row r="2410" ht="15">
      <c r="D2410" s="188"/>
    </row>
    <row r="2411" ht="15">
      <c r="D2411" s="188"/>
    </row>
    <row r="2412" ht="15">
      <c r="D2412" s="188"/>
    </row>
    <row r="2413" ht="15">
      <c r="D2413" s="188"/>
    </row>
    <row r="2414" ht="15">
      <c r="D2414" s="188"/>
    </row>
    <row r="2415" ht="15">
      <c r="D2415" s="188"/>
    </row>
    <row r="2416" ht="15">
      <c r="D2416" s="188"/>
    </row>
    <row r="2417" ht="15">
      <c r="D2417" s="188"/>
    </row>
    <row r="2418" ht="15">
      <c r="D2418" s="188"/>
    </row>
    <row r="2419" ht="15">
      <c r="D2419" s="188"/>
    </row>
    <row r="2420" ht="15">
      <c r="D2420" s="188"/>
    </row>
    <row r="2421" ht="15">
      <c r="D2421" s="188"/>
    </row>
    <row r="2422" ht="15">
      <c r="D2422" s="188"/>
    </row>
    <row r="2423" ht="15">
      <c r="D2423" s="188"/>
    </row>
    <row r="2424" ht="15">
      <c r="D2424" s="188"/>
    </row>
    <row r="2425" ht="15">
      <c r="D2425" s="188"/>
    </row>
    <row r="2426" ht="15">
      <c r="D2426" s="188"/>
    </row>
    <row r="2427" ht="15">
      <c r="D2427" s="188"/>
    </row>
    <row r="2428" ht="15">
      <c r="D2428" s="188"/>
    </row>
    <row r="2429" ht="15">
      <c r="D2429" s="188"/>
    </row>
    <row r="2430" ht="15">
      <c r="D2430" s="188"/>
    </row>
    <row r="2431" ht="15">
      <c r="D2431" s="188"/>
    </row>
    <row r="2432" ht="15">
      <c r="D2432" s="188"/>
    </row>
    <row r="2433" ht="15">
      <c r="D2433" s="188"/>
    </row>
    <row r="2434" ht="15">
      <c r="D2434" s="188"/>
    </row>
    <row r="2435" ht="15">
      <c r="D2435" s="188"/>
    </row>
    <row r="2436" ht="15">
      <c r="D2436" s="188"/>
    </row>
    <row r="2437" ht="15">
      <c r="D2437" s="188"/>
    </row>
    <row r="2438" ht="15">
      <c r="D2438" s="188"/>
    </row>
    <row r="2439" ht="15">
      <c r="D2439" s="188"/>
    </row>
    <row r="2440" ht="15">
      <c r="D2440" s="188"/>
    </row>
    <row r="2441" ht="15">
      <c r="D2441" s="188"/>
    </row>
    <row r="2442" ht="15">
      <c r="D2442" s="188"/>
    </row>
    <row r="2443" ht="15">
      <c r="D2443" s="188"/>
    </row>
    <row r="2444" ht="15">
      <c r="D2444" s="188"/>
    </row>
    <row r="2445" ht="15">
      <c r="D2445" s="188"/>
    </row>
    <row r="2446" ht="15">
      <c r="D2446" s="188"/>
    </row>
    <row r="2447" ht="15">
      <c r="D2447" s="188"/>
    </row>
    <row r="2448" ht="15">
      <c r="D2448" s="188"/>
    </row>
    <row r="2449" ht="15">
      <c r="D2449" s="188"/>
    </row>
    <row r="2450" ht="15">
      <c r="D2450" s="188"/>
    </row>
    <row r="2451" ht="15">
      <c r="D2451" s="188"/>
    </row>
    <row r="2452" ht="15">
      <c r="D2452" s="188"/>
    </row>
    <row r="2453" ht="15">
      <c r="D2453" s="188"/>
    </row>
    <row r="2454" ht="15">
      <c r="D2454" s="188"/>
    </row>
    <row r="2455" ht="15">
      <c r="D2455" s="188"/>
    </row>
    <row r="2456" ht="15">
      <c r="D2456" s="188"/>
    </row>
    <row r="2457" ht="15">
      <c r="D2457" s="188"/>
    </row>
    <row r="2458" ht="15">
      <c r="D2458" s="188"/>
    </row>
    <row r="2459" ht="15">
      <c r="D2459" s="188"/>
    </row>
    <row r="2460" ht="15">
      <c r="D2460" s="188"/>
    </row>
    <row r="2461" ht="15">
      <c r="D2461" s="188"/>
    </row>
    <row r="2462" ht="15">
      <c r="D2462" s="188"/>
    </row>
    <row r="2463" ht="15">
      <c r="D2463" s="188"/>
    </row>
    <row r="2464" ht="15">
      <c r="D2464" s="188"/>
    </row>
    <row r="2465" ht="15">
      <c r="D2465" s="188"/>
    </row>
    <row r="2466" ht="15">
      <c r="D2466" s="188"/>
    </row>
    <row r="2467" ht="15">
      <c r="D2467" s="188"/>
    </row>
    <row r="2468" ht="15">
      <c r="D2468" s="188"/>
    </row>
    <row r="2469" ht="15">
      <c r="D2469" s="188"/>
    </row>
    <row r="2470" ht="15">
      <c r="D2470" s="188"/>
    </row>
    <row r="2471" ht="15">
      <c r="D2471" s="188"/>
    </row>
    <row r="2472" ht="15">
      <c r="D2472" s="188"/>
    </row>
    <row r="2473" ht="15">
      <c r="D2473" s="188"/>
    </row>
    <row r="2474" ht="15">
      <c r="D2474" s="188"/>
    </row>
    <row r="2475" ht="15">
      <c r="D2475" s="188"/>
    </row>
    <row r="2476" ht="15">
      <c r="D2476" s="188"/>
    </row>
    <row r="2477" ht="15">
      <c r="D2477" s="188"/>
    </row>
    <row r="2478" ht="15">
      <c r="D2478" s="188"/>
    </row>
    <row r="2479" ht="15">
      <c r="D2479" s="188"/>
    </row>
    <row r="2480" ht="15">
      <c r="D2480" s="188"/>
    </row>
    <row r="2481" ht="15">
      <c r="D2481" s="188"/>
    </row>
    <row r="2482" ht="15">
      <c r="D2482" s="188"/>
    </row>
    <row r="2483" ht="15">
      <c r="D2483" s="188"/>
    </row>
    <row r="2484" ht="15">
      <c r="D2484" s="188"/>
    </row>
    <row r="2485" ht="15">
      <c r="D2485" s="188"/>
    </row>
    <row r="2486" ht="15">
      <c r="D2486" s="188"/>
    </row>
    <row r="2487" ht="15">
      <c r="D2487" s="188"/>
    </row>
    <row r="2488" ht="15">
      <c r="D2488" s="188"/>
    </row>
    <row r="2489" ht="15">
      <c r="D2489" s="188"/>
    </row>
    <row r="2490" ht="15">
      <c r="D2490" s="188"/>
    </row>
    <row r="2491" ht="15">
      <c r="D2491" s="188"/>
    </row>
    <row r="2492" ht="15">
      <c r="D2492" s="188"/>
    </row>
    <row r="2493" ht="15">
      <c r="D2493" s="188"/>
    </row>
    <row r="2494" ht="15">
      <c r="D2494" s="188"/>
    </row>
    <row r="2495" ht="15">
      <c r="D2495" s="188"/>
    </row>
    <row r="2496" ht="15">
      <c r="D2496" s="188"/>
    </row>
    <row r="2497" ht="15">
      <c r="D2497" s="188"/>
    </row>
    <row r="2498" ht="15">
      <c r="D2498" s="188"/>
    </row>
    <row r="2499" ht="15">
      <c r="D2499" s="188"/>
    </row>
    <row r="2500" ht="15">
      <c r="D2500" s="188"/>
    </row>
    <row r="2501" ht="15">
      <c r="D2501" s="188"/>
    </row>
    <row r="2502" ht="15">
      <c r="D2502" s="188"/>
    </row>
    <row r="2503" ht="15">
      <c r="D2503" s="188"/>
    </row>
    <row r="2504" ht="15">
      <c r="D2504" s="188"/>
    </row>
    <row r="2505" ht="15">
      <c r="D2505" s="188"/>
    </row>
    <row r="2506" ht="15">
      <c r="D2506" s="188"/>
    </row>
    <row r="2507" ht="15">
      <c r="D2507" s="188"/>
    </row>
    <row r="2508" ht="15">
      <c r="D2508" s="188"/>
    </row>
    <row r="2509" ht="15">
      <c r="D2509" s="188"/>
    </row>
    <row r="2510" ht="15">
      <c r="D2510" s="188"/>
    </row>
    <row r="2511" ht="15">
      <c r="D2511" s="188"/>
    </row>
    <row r="2512" ht="15">
      <c r="D2512" s="188"/>
    </row>
    <row r="2513" ht="15">
      <c r="D2513" s="188"/>
    </row>
    <row r="2514" ht="15">
      <c r="D2514" s="188"/>
    </row>
    <row r="2515" ht="15">
      <c r="D2515" s="188"/>
    </row>
    <row r="2516" ht="15">
      <c r="D2516" s="188"/>
    </row>
    <row r="2517" ht="15">
      <c r="D2517" s="188"/>
    </row>
    <row r="2518" ht="15">
      <c r="D2518" s="188"/>
    </row>
    <row r="2519" ht="15">
      <c r="D2519" s="188"/>
    </row>
    <row r="2520" ht="15">
      <c r="D2520" s="188"/>
    </row>
    <row r="2521" ht="15">
      <c r="D2521" s="188"/>
    </row>
    <row r="2522" ht="15">
      <c r="D2522" s="188"/>
    </row>
    <row r="2523" ht="15">
      <c r="D2523" s="188"/>
    </row>
    <row r="2524" ht="15">
      <c r="D2524" s="188"/>
    </row>
    <row r="2525" ht="15">
      <c r="D2525" s="188"/>
    </row>
    <row r="2526" ht="15">
      <c r="D2526" s="188"/>
    </row>
    <row r="2527" ht="15">
      <c r="D2527" s="188"/>
    </row>
    <row r="2528" ht="15">
      <c r="D2528" s="188"/>
    </row>
    <row r="2529" ht="15">
      <c r="D2529" s="188"/>
    </row>
    <row r="2530" ht="15">
      <c r="D2530" s="188"/>
    </row>
    <row r="2531" ht="15">
      <c r="D2531" s="188"/>
    </row>
    <row r="2532" ht="15">
      <c r="D2532" s="188"/>
    </row>
    <row r="2533" ht="15">
      <c r="D2533" s="188"/>
    </row>
    <row r="2534" ht="15">
      <c r="D2534" s="188"/>
    </row>
    <row r="2535" ht="15">
      <c r="D2535" s="188"/>
    </row>
    <row r="2536" ht="15">
      <c r="D2536" s="188"/>
    </row>
    <row r="2537" ht="15">
      <c r="D2537" s="188"/>
    </row>
    <row r="2538" ht="15">
      <c r="D2538" s="188"/>
    </row>
    <row r="2539" ht="15">
      <c r="D2539" s="188"/>
    </row>
    <row r="2540" ht="15">
      <c r="D2540" s="188"/>
    </row>
    <row r="2541" ht="15">
      <c r="D2541" s="188"/>
    </row>
    <row r="2542" ht="15">
      <c r="D2542" s="188"/>
    </row>
    <row r="2543" ht="15">
      <c r="D2543" s="188"/>
    </row>
    <row r="2544" ht="15">
      <c r="D2544" s="188"/>
    </row>
    <row r="2545" ht="15">
      <c r="D2545" s="188"/>
    </row>
    <row r="2546" ht="15">
      <c r="D2546" s="188"/>
    </row>
    <row r="2547" ht="15">
      <c r="D2547" s="188"/>
    </row>
    <row r="2548" ht="15">
      <c r="D2548" s="188"/>
    </row>
    <row r="2549" ht="15">
      <c r="D2549" s="188"/>
    </row>
    <row r="2550" ht="15">
      <c r="D2550" s="188"/>
    </row>
    <row r="2551" ht="15">
      <c r="D2551" s="188"/>
    </row>
    <row r="2552" ht="15">
      <c r="D2552" s="188"/>
    </row>
    <row r="2553" ht="15">
      <c r="D2553" s="188"/>
    </row>
    <row r="2554" ht="15">
      <c r="D2554" s="188"/>
    </row>
    <row r="2555" ht="15">
      <c r="D2555" s="188"/>
    </row>
    <row r="2556" ht="15">
      <c r="D2556" s="188"/>
    </row>
    <row r="2557" ht="15">
      <c r="D2557" s="188"/>
    </row>
    <row r="2558" ht="15">
      <c r="D2558" s="188"/>
    </row>
    <row r="2559" ht="15">
      <c r="D2559" s="188"/>
    </row>
    <row r="2560" ht="15">
      <c r="D2560" s="188"/>
    </row>
    <row r="2561" ht="15">
      <c r="D2561" s="188"/>
    </row>
    <row r="2562" ht="15">
      <c r="D2562" s="188"/>
    </row>
    <row r="2563" ht="15">
      <c r="D2563" s="188"/>
    </row>
    <row r="2564" ht="15">
      <c r="D2564" s="188"/>
    </row>
    <row r="2565" ht="15">
      <c r="D2565" s="188"/>
    </row>
    <row r="2566" ht="15">
      <c r="D2566" s="188"/>
    </row>
    <row r="2567" ht="15">
      <c r="D2567" s="188"/>
    </row>
    <row r="2568" ht="15">
      <c r="D2568" s="188"/>
    </row>
    <row r="2569" ht="15">
      <c r="D2569" s="188"/>
    </row>
    <row r="2570" ht="15">
      <c r="D2570" s="188"/>
    </row>
    <row r="2571" ht="15">
      <c r="D2571" s="188"/>
    </row>
    <row r="2572" ht="15">
      <c r="D2572" s="188"/>
    </row>
    <row r="2573" ht="15">
      <c r="D2573" s="188"/>
    </row>
    <row r="2574" ht="15">
      <c r="D2574" s="188"/>
    </row>
    <row r="2575" ht="15">
      <c r="D2575" s="188"/>
    </row>
    <row r="2576" ht="15">
      <c r="D2576" s="188"/>
    </row>
    <row r="2577" ht="15">
      <c r="D2577" s="188"/>
    </row>
    <row r="2578" ht="15">
      <c r="D2578" s="188"/>
    </row>
    <row r="2579" ht="15">
      <c r="D2579" s="188"/>
    </row>
    <row r="2580" ht="15">
      <c r="D2580" s="188"/>
    </row>
    <row r="2581" ht="15">
      <c r="D2581" s="188"/>
    </row>
    <row r="2582" ht="15">
      <c r="D2582" s="188"/>
    </row>
    <row r="2583" ht="15">
      <c r="D2583" s="188"/>
    </row>
    <row r="2584" ht="15">
      <c r="D2584" s="188"/>
    </row>
    <row r="2585" ht="15">
      <c r="D2585" s="188"/>
    </row>
    <row r="2586" ht="15">
      <c r="D2586" s="188"/>
    </row>
    <row r="2587" ht="15">
      <c r="D2587" s="188"/>
    </row>
    <row r="2588" ht="15">
      <c r="D2588" s="188"/>
    </row>
    <row r="2589" ht="15">
      <c r="D2589" s="188"/>
    </row>
    <row r="2590" ht="15">
      <c r="D2590" s="188"/>
    </row>
    <row r="2591" ht="15">
      <c r="D2591" s="188"/>
    </row>
    <row r="2592" ht="15">
      <c r="D2592" s="188"/>
    </row>
    <row r="2593" ht="15">
      <c r="D2593" s="188"/>
    </row>
    <row r="2594" ht="15">
      <c r="D2594" s="188"/>
    </row>
    <row r="2595" ht="15">
      <c r="D2595" s="188"/>
    </row>
    <row r="2596" ht="15">
      <c r="D2596" s="188"/>
    </row>
    <row r="2597" ht="15">
      <c r="D2597" s="188"/>
    </row>
    <row r="2598" ht="15">
      <c r="D2598" s="188"/>
    </row>
    <row r="2599" ht="15">
      <c r="D2599" s="188"/>
    </row>
    <row r="2600" ht="15">
      <c r="D2600" s="188"/>
    </row>
    <row r="2601" ht="15">
      <c r="D2601" s="188"/>
    </row>
    <row r="2602" ht="15">
      <c r="D2602" s="188"/>
    </row>
    <row r="2603" ht="15">
      <c r="D2603" s="188"/>
    </row>
    <row r="2604" ht="15">
      <c r="D2604" s="188"/>
    </row>
    <row r="2605" ht="15">
      <c r="D2605" s="188"/>
    </row>
    <row r="2606" ht="15">
      <c r="D2606" s="188"/>
    </row>
    <row r="2607" ht="15">
      <c r="D2607" s="188"/>
    </row>
    <row r="2608" ht="15">
      <c r="D2608" s="188"/>
    </row>
    <row r="2609" ht="15">
      <c r="D2609" s="188"/>
    </row>
    <row r="2610" ht="15">
      <c r="D2610" s="188"/>
    </row>
    <row r="2611" ht="15">
      <c r="D2611" s="188"/>
    </row>
    <row r="2612" ht="15">
      <c r="D2612" s="188"/>
    </row>
    <row r="2613" ht="15">
      <c r="D2613" s="188"/>
    </row>
    <row r="2614" ht="15">
      <c r="D2614" s="188"/>
    </row>
    <row r="2615" ht="15">
      <c r="D2615" s="188"/>
    </row>
    <row r="2616" ht="15">
      <c r="D2616" s="188"/>
    </row>
    <row r="2617" ht="15">
      <c r="D2617" s="188"/>
    </row>
    <row r="2618" ht="15">
      <c r="D2618" s="188"/>
    </row>
    <row r="2619" ht="15">
      <c r="D2619" s="188"/>
    </row>
    <row r="2620" ht="15">
      <c r="D2620" s="188"/>
    </row>
    <row r="2621" ht="15">
      <c r="D2621" s="188"/>
    </row>
    <row r="2622" ht="15">
      <c r="D2622" s="188"/>
    </row>
    <row r="2623" ht="15">
      <c r="D2623" s="188"/>
    </row>
    <row r="2624" ht="15">
      <c r="D2624" s="188"/>
    </row>
    <row r="2625" ht="15">
      <c r="D2625" s="188"/>
    </row>
    <row r="2626" ht="15">
      <c r="D2626" s="188"/>
    </row>
    <row r="2627" ht="15">
      <c r="D2627" s="188"/>
    </row>
    <row r="2628" ht="15">
      <c r="D2628" s="188"/>
    </row>
    <row r="2629" ht="15">
      <c r="D2629" s="188"/>
    </row>
    <row r="2630" ht="15">
      <c r="D2630" s="188"/>
    </row>
    <row r="2631" ht="15">
      <c r="D2631" s="188"/>
    </row>
    <row r="2632" ht="15">
      <c r="D2632" s="188"/>
    </row>
    <row r="2633" ht="15">
      <c r="D2633" s="188"/>
    </row>
    <row r="2634" ht="15">
      <c r="D2634" s="188"/>
    </row>
    <row r="2635" ht="15">
      <c r="D2635" s="188"/>
    </row>
    <row r="2636" ht="15">
      <c r="D2636" s="188"/>
    </row>
    <row r="2637" ht="15">
      <c r="D2637" s="188"/>
    </row>
    <row r="2638" ht="15">
      <c r="D2638" s="188"/>
    </row>
    <row r="2639" ht="15">
      <c r="D2639" s="188"/>
    </row>
    <row r="2640" ht="15">
      <c r="D2640" s="188"/>
    </row>
    <row r="2641" ht="15">
      <c r="D2641" s="188"/>
    </row>
    <row r="2642" ht="15">
      <c r="D2642" s="188"/>
    </row>
    <row r="2643" ht="15">
      <c r="D2643" s="188"/>
    </row>
    <row r="2644" ht="15">
      <c r="D2644" s="188"/>
    </row>
    <row r="2645" ht="15">
      <c r="D2645" s="188"/>
    </row>
    <row r="2646" ht="15">
      <c r="D2646" s="188"/>
    </row>
    <row r="2647" ht="15">
      <c r="D2647" s="188"/>
    </row>
    <row r="2648" ht="15">
      <c r="D2648" s="188"/>
    </row>
    <row r="2649" ht="15">
      <c r="D2649" s="188"/>
    </row>
    <row r="2650" ht="15">
      <c r="D2650" s="188"/>
    </row>
    <row r="2651" ht="15">
      <c r="D2651" s="188"/>
    </row>
    <row r="2652" ht="15">
      <c r="D2652" s="188"/>
    </row>
    <row r="2653" ht="15">
      <c r="D2653" s="188"/>
    </row>
    <row r="2654" ht="15">
      <c r="D2654" s="188"/>
    </row>
    <row r="2655" ht="15">
      <c r="D2655" s="188"/>
    </row>
    <row r="2656" ht="15">
      <c r="D2656" s="188"/>
    </row>
    <row r="2657" ht="15">
      <c r="D2657" s="188"/>
    </row>
    <row r="2658" ht="15">
      <c r="D2658" s="188"/>
    </row>
    <row r="2659" ht="15">
      <c r="D2659" s="188"/>
    </row>
    <row r="2660" ht="15">
      <c r="D2660" s="188"/>
    </row>
    <row r="2661" ht="15">
      <c r="D2661" s="188"/>
    </row>
    <row r="2662" ht="15">
      <c r="D2662" s="188"/>
    </row>
    <row r="2663" ht="15">
      <c r="D2663" s="188"/>
    </row>
    <row r="2664" ht="15">
      <c r="D2664" s="188"/>
    </row>
    <row r="2665" ht="15">
      <c r="D2665" s="188"/>
    </row>
    <row r="2666" ht="15">
      <c r="D2666" s="188"/>
    </row>
    <row r="2667" ht="15">
      <c r="D2667" s="188"/>
    </row>
    <row r="2668" ht="15">
      <c r="D2668" s="188"/>
    </row>
    <row r="2669" ht="15">
      <c r="D2669" s="188"/>
    </row>
    <row r="2670" ht="15">
      <c r="D2670" s="188"/>
    </row>
    <row r="2671" ht="15">
      <c r="D2671" s="188"/>
    </row>
    <row r="2672" ht="15">
      <c r="D2672" s="188"/>
    </row>
    <row r="2673" ht="15">
      <c r="D2673" s="188"/>
    </row>
    <row r="2674" ht="15">
      <c r="D2674" s="188"/>
    </row>
    <row r="2675" ht="15">
      <c r="D2675" s="188"/>
    </row>
    <row r="2676" ht="15">
      <c r="D2676" s="188"/>
    </row>
    <row r="2677" ht="15">
      <c r="D2677" s="188"/>
    </row>
    <row r="2678" ht="15">
      <c r="D2678" s="188"/>
    </row>
    <row r="2679" ht="15">
      <c r="D2679" s="188"/>
    </row>
    <row r="2680" ht="15">
      <c r="D2680" s="188"/>
    </row>
    <row r="2681" ht="15">
      <c r="D2681" s="188"/>
    </row>
    <row r="2682" ht="15">
      <c r="D2682" s="188"/>
    </row>
    <row r="2683" ht="15">
      <c r="D2683" s="188"/>
    </row>
    <row r="2684" ht="15">
      <c r="D2684" s="188"/>
    </row>
    <row r="2685" ht="15">
      <c r="D2685" s="188"/>
    </row>
    <row r="2686" ht="15">
      <c r="D2686" s="188"/>
    </row>
    <row r="2687" ht="15">
      <c r="D2687" s="188"/>
    </row>
    <row r="2688" ht="15">
      <c r="D2688" s="188"/>
    </row>
    <row r="2689" ht="15">
      <c r="D2689" s="188"/>
    </row>
    <row r="2690" ht="15">
      <c r="D2690" s="188"/>
    </row>
    <row r="2691" ht="15">
      <c r="D2691" s="188"/>
    </row>
    <row r="2692" ht="15">
      <c r="D2692" s="188"/>
    </row>
    <row r="2693" ht="15">
      <c r="D2693" s="188"/>
    </row>
    <row r="2694" ht="15">
      <c r="D2694" s="188"/>
    </row>
    <row r="2695" ht="15">
      <c r="D2695" s="188"/>
    </row>
    <row r="2696" ht="15">
      <c r="D2696" s="188"/>
    </row>
    <row r="2697" ht="15">
      <c r="D2697" s="188"/>
    </row>
    <row r="2698" ht="15">
      <c r="D2698" s="188"/>
    </row>
    <row r="2699" ht="15">
      <c r="D2699" s="188"/>
    </row>
    <row r="2700" ht="15">
      <c r="D2700" s="188"/>
    </row>
    <row r="2701" ht="15">
      <c r="D2701" s="188"/>
    </row>
    <row r="2702" ht="15">
      <c r="D2702" s="188"/>
    </row>
    <row r="2703" ht="15">
      <c r="D2703" s="188"/>
    </row>
    <row r="2704" ht="15">
      <c r="D2704" s="188"/>
    </row>
    <row r="2705" ht="15">
      <c r="D2705" s="188"/>
    </row>
    <row r="2706" ht="15">
      <c r="D2706" s="188"/>
    </row>
    <row r="2707" ht="15">
      <c r="D2707" s="188"/>
    </row>
    <row r="2708" ht="15">
      <c r="D2708" s="188"/>
    </row>
    <row r="2709" ht="15">
      <c r="D2709" s="188"/>
    </row>
    <row r="2710" ht="15">
      <c r="D2710" s="188"/>
    </row>
    <row r="2711" ht="15">
      <c r="D2711" s="188"/>
    </row>
    <row r="2712" ht="15">
      <c r="D2712" s="188"/>
    </row>
    <row r="2713" ht="15">
      <c r="D2713" s="188"/>
    </row>
    <row r="2714" ht="15">
      <c r="D2714" s="188"/>
    </row>
    <row r="2715" ht="15">
      <c r="D2715" s="188"/>
    </row>
    <row r="2716" ht="15">
      <c r="D2716" s="188"/>
    </row>
    <row r="2717" ht="15">
      <c r="D2717" s="188"/>
    </row>
    <row r="2718" ht="15">
      <c r="D2718" s="188"/>
    </row>
    <row r="2719" ht="15">
      <c r="D2719" s="188"/>
    </row>
    <row r="2720" ht="15">
      <c r="D2720" s="188"/>
    </row>
    <row r="2721" ht="15">
      <c r="D2721" s="188"/>
    </row>
    <row r="2722" ht="15">
      <c r="D2722" s="188"/>
    </row>
    <row r="2723" ht="15">
      <c r="D2723" s="188"/>
    </row>
    <row r="2724" ht="15">
      <c r="D2724" s="188"/>
    </row>
    <row r="2725" ht="15">
      <c r="D2725" s="188"/>
    </row>
    <row r="2726" ht="15">
      <c r="D2726" s="188"/>
    </row>
    <row r="2727" ht="15">
      <c r="D2727" s="188"/>
    </row>
    <row r="2728" ht="15">
      <c r="D2728" s="188"/>
    </row>
    <row r="2729" ht="15">
      <c r="D2729" s="188"/>
    </row>
    <row r="2730" ht="15">
      <c r="D2730" s="188"/>
    </row>
    <row r="2731" ht="15">
      <c r="D2731" s="188"/>
    </row>
    <row r="2732" ht="15">
      <c r="D2732" s="188"/>
    </row>
    <row r="2733" ht="15">
      <c r="D2733" s="188"/>
    </row>
    <row r="2734" ht="15">
      <c r="D2734" s="188"/>
    </row>
    <row r="2735" ht="15">
      <c r="D2735" s="188"/>
    </row>
    <row r="2736" ht="15">
      <c r="D2736" s="188"/>
    </row>
    <row r="2737" ht="15">
      <c r="D2737" s="188"/>
    </row>
    <row r="2738" ht="15">
      <c r="D2738" s="188"/>
    </row>
    <row r="2739" ht="15">
      <c r="D2739" s="188"/>
    </row>
    <row r="2740" ht="15">
      <c r="D2740" s="188"/>
    </row>
    <row r="2741" ht="15">
      <c r="D2741" s="188"/>
    </row>
    <row r="2742" ht="15">
      <c r="D2742" s="188"/>
    </row>
    <row r="2743" ht="15">
      <c r="D2743" s="188"/>
    </row>
    <row r="2744" ht="15">
      <c r="D2744" s="188"/>
    </row>
    <row r="2745" ht="15">
      <c r="D2745" s="188"/>
    </row>
    <row r="2746" ht="15">
      <c r="D2746" s="188"/>
    </row>
    <row r="2747" ht="15">
      <c r="D2747" s="188"/>
    </row>
    <row r="2748" ht="15">
      <c r="D2748" s="188"/>
    </row>
    <row r="2749" ht="15">
      <c r="D2749" s="188"/>
    </row>
    <row r="2750" ht="15">
      <c r="D2750" s="188"/>
    </row>
    <row r="2751" ht="15">
      <c r="D2751" s="188"/>
    </row>
    <row r="2752" ht="15">
      <c r="D2752" s="188"/>
    </row>
    <row r="2753" ht="15">
      <c r="D2753" s="188"/>
    </row>
    <row r="2754" ht="15">
      <c r="D2754" s="188"/>
    </row>
    <row r="2755" ht="15">
      <c r="D2755" s="188"/>
    </row>
    <row r="2756" ht="15">
      <c r="D2756" s="188"/>
    </row>
    <row r="2757" ht="15">
      <c r="D2757" s="188"/>
    </row>
    <row r="2758" ht="15">
      <c r="D2758" s="188"/>
    </row>
    <row r="2759" ht="15">
      <c r="D2759" s="188"/>
    </row>
    <row r="2760" ht="15">
      <c r="D2760" s="188"/>
    </row>
    <row r="2761" ht="15">
      <c r="D2761" s="188"/>
    </row>
    <row r="2762" ht="15">
      <c r="D2762" s="188"/>
    </row>
    <row r="2763" ht="15">
      <c r="D2763" s="188"/>
    </row>
    <row r="2764" ht="15">
      <c r="D2764" s="188"/>
    </row>
    <row r="2765" ht="15">
      <c r="D2765" s="188"/>
    </row>
    <row r="2766" ht="15">
      <c r="D2766" s="188"/>
    </row>
    <row r="2767" ht="15">
      <c r="D2767" s="188"/>
    </row>
    <row r="2768" ht="15">
      <c r="D2768" s="188"/>
    </row>
    <row r="2769" ht="15">
      <c r="D2769" s="188"/>
    </row>
    <row r="2770" ht="15">
      <c r="D2770" s="188"/>
    </row>
    <row r="2771" ht="15">
      <c r="D2771" s="188"/>
    </row>
    <row r="2772" ht="15">
      <c r="D2772" s="188"/>
    </row>
    <row r="2773" ht="15">
      <c r="D2773" s="188"/>
    </row>
    <row r="2774" ht="15">
      <c r="D2774" s="188"/>
    </row>
    <row r="2775" ht="15">
      <c r="D2775" s="188"/>
    </row>
    <row r="2776" ht="15">
      <c r="D2776" s="188"/>
    </row>
    <row r="2777" ht="15">
      <c r="D2777" s="188"/>
    </row>
    <row r="2778" ht="15">
      <c r="D2778" s="188"/>
    </row>
    <row r="2779" ht="15">
      <c r="D2779" s="188"/>
    </row>
    <row r="2780" ht="15">
      <c r="D2780" s="188"/>
    </row>
    <row r="2781" ht="15">
      <c r="D2781" s="188"/>
    </row>
    <row r="2782" ht="15">
      <c r="D2782" s="188"/>
    </row>
    <row r="2783" ht="15">
      <c r="D2783" s="188"/>
    </row>
    <row r="2784" ht="15">
      <c r="D2784" s="188"/>
    </row>
    <row r="2785" ht="15">
      <c r="D2785" s="188"/>
    </row>
    <row r="2786" ht="15">
      <c r="D2786" s="188"/>
    </row>
    <row r="2787" ht="15">
      <c r="D2787" s="188"/>
    </row>
    <row r="2788" ht="15">
      <c r="D2788" s="188"/>
    </row>
    <row r="2789" ht="15">
      <c r="D2789" s="188"/>
    </row>
    <row r="2790" ht="15">
      <c r="D2790" s="188"/>
    </row>
    <row r="2791" ht="15">
      <c r="D2791" s="188"/>
    </row>
    <row r="2792" ht="15">
      <c r="D2792" s="188"/>
    </row>
    <row r="2793" ht="15">
      <c r="D2793" s="188"/>
    </row>
    <row r="2794" ht="15">
      <c r="D2794" s="188"/>
    </row>
    <row r="2795" ht="15">
      <c r="D2795" s="188"/>
    </row>
    <row r="2796" ht="15">
      <c r="D2796" s="188"/>
    </row>
    <row r="2797" ht="15">
      <c r="D2797" s="188"/>
    </row>
    <row r="2798" ht="15">
      <c r="D2798" s="188"/>
    </row>
    <row r="2799" ht="15">
      <c r="D2799" s="188"/>
    </row>
    <row r="2800" ht="15">
      <c r="D2800" s="188"/>
    </row>
    <row r="2801" ht="15">
      <c r="D2801" s="188"/>
    </row>
    <row r="2802" ht="15">
      <c r="D2802" s="188"/>
    </row>
    <row r="2803" ht="15">
      <c r="D2803" s="188"/>
    </row>
    <row r="2804" ht="15">
      <c r="D2804" s="188"/>
    </row>
    <row r="2805" ht="15">
      <c r="D2805" s="188"/>
    </row>
    <row r="2806" ht="15">
      <c r="D2806" s="188"/>
    </row>
    <row r="2807" ht="15">
      <c r="D2807" s="188"/>
    </row>
    <row r="2808" ht="15">
      <c r="D2808" s="188"/>
    </row>
    <row r="2809" ht="15">
      <c r="D2809" s="188"/>
    </row>
    <row r="2810" ht="15">
      <c r="D2810" s="188"/>
    </row>
    <row r="2811" ht="15">
      <c r="D2811" s="188"/>
    </row>
    <row r="2812" ht="15">
      <c r="D2812" s="188"/>
    </row>
    <row r="2813" ht="15">
      <c r="D2813" s="188"/>
    </row>
    <row r="2814" ht="15">
      <c r="D2814" s="188"/>
    </row>
    <row r="2815" ht="15">
      <c r="D2815" s="188"/>
    </row>
    <row r="2816" ht="15">
      <c r="D2816" s="188"/>
    </row>
    <row r="2817" ht="15">
      <c r="D2817" s="188"/>
    </row>
    <row r="2818" ht="15">
      <c r="D2818" s="188"/>
    </row>
    <row r="2819" ht="15">
      <c r="D2819" s="188"/>
    </row>
    <row r="2820" ht="15">
      <c r="D2820" s="188"/>
    </row>
    <row r="2821" ht="15">
      <c r="D2821" s="188"/>
    </row>
    <row r="2822" ht="15">
      <c r="D2822" s="188"/>
    </row>
    <row r="2823" ht="15">
      <c r="D2823" s="188"/>
    </row>
    <row r="2824" ht="15">
      <c r="D2824" s="188"/>
    </row>
    <row r="2825" ht="15">
      <c r="D2825" s="188"/>
    </row>
    <row r="2826" ht="15">
      <c r="D2826" s="188"/>
    </row>
    <row r="2827" ht="15">
      <c r="D2827" s="188"/>
    </row>
    <row r="2828" ht="15">
      <c r="D2828" s="188"/>
    </row>
    <row r="2829" ht="15">
      <c r="D2829" s="188"/>
    </row>
    <row r="2830" ht="15">
      <c r="D2830" s="188"/>
    </row>
    <row r="2831" ht="15">
      <c r="D2831" s="188"/>
    </row>
    <row r="2832" ht="15">
      <c r="D2832" s="188"/>
    </row>
    <row r="2833" ht="15">
      <c r="D2833" s="188"/>
    </row>
    <row r="2834" ht="15">
      <c r="D2834" s="188"/>
    </row>
    <row r="2835" ht="15">
      <c r="D2835" s="188"/>
    </row>
    <row r="2836" ht="15">
      <c r="D2836" s="188"/>
    </row>
    <row r="2837" ht="15">
      <c r="D2837" s="188"/>
    </row>
    <row r="2838" ht="15">
      <c r="D2838" s="188"/>
    </row>
    <row r="2839" ht="15">
      <c r="D2839" s="188"/>
    </row>
    <row r="2840" ht="15">
      <c r="D2840" s="188"/>
    </row>
    <row r="2841" ht="15">
      <c r="D2841" s="188"/>
    </row>
    <row r="2842" ht="15">
      <c r="D2842" s="188"/>
    </row>
    <row r="2843" ht="15">
      <c r="D2843" s="188"/>
    </row>
    <row r="2844" ht="15">
      <c r="D2844" s="188"/>
    </row>
    <row r="2845" ht="15">
      <c r="D2845" s="188"/>
    </row>
    <row r="2846" ht="15">
      <c r="D2846" s="188"/>
    </row>
    <row r="2847" ht="15">
      <c r="D2847" s="188"/>
    </row>
    <row r="2848" ht="15">
      <c r="D2848" s="188"/>
    </row>
    <row r="2849" ht="15">
      <c r="D2849" s="188"/>
    </row>
    <row r="2850" ht="15">
      <c r="D2850" s="188"/>
    </row>
    <row r="2851" ht="15">
      <c r="D2851" s="188"/>
    </row>
    <row r="2852" ht="15">
      <c r="D2852" s="188"/>
    </row>
    <row r="2853" ht="15">
      <c r="D2853" s="188"/>
    </row>
    <row r="2854" ht="15">
      <c r="D2854" s="188"/>
    </row>
    <row r="2855" ht="15">
      <c r="D2855" s="188"/>
    </row>
    <row r="2856" ht="15">
      <c r="D2856" s="188"/>
    </row>
    <row r="2857" ht="15">
      <c r="D2857" s="188"/>
    </row>
    <row r="2858" ht="15">
      <c r="D2858" s="188"/>
    </row>
    <row r="2859" ht="15">
      <c r="D2859" s="188"/>
    </row>
    <row r="2860" ht="15">
      <c r="D2860" s="188"/>
    </row>
    <row r="2861" ht="15">
      <c r="D2861" s="188"/>
    </row>
    <row r="2862" ht="15">
      <c r="D2862" s="188"/>
    </row>
    <row r="2863" ht="15">
      <c r="D2863" s="188"/>
    </row>
    <row r="2864" ht="15">
      <c r="D2864" s="188"/>
    </row>
    <row r="2865" ht="15">
      <c r="D2865" s="188"/>
    </row>
    <row r="2866" ht="15">
      <c r="D2866" s="188"/>
    </row>
    <row r="2867" ht="15">
      <c r="D2867" s="188"/>
    </row>
    <row r="2868" ht="15">
      <c r="D2868" s="188"/>
    </row>
    <row r="2869" ht="15">
      <c r="D2869" s="188"/>
    </row>
    <row r="2870" ht="15">
      <c r="D2870" s="188"/>
    </row>
    <row r="2871" ht="15">
      <c r="D2871" s="188"/>
    </row>
    <row r="2872" ht="15">
      <c r="D2872" s="188"/>
    </row>
    <row r="2873" ht="15">
      <c r="D2873" s="188"/>
    </row>
    <row r="2874" ht="15">
      <c r="D2874" s="188"/>
    </row>
    <row r="2875" ht="15">
      <c r="D2875" s="188"/>
    </row>
    <row r="2876" ht="15">
      <c r="D2876" s="188"/>
    </row>
    <row r="2877" ht="15">
      <c r="D2877" s="188"/>
    </row>
    <row r="2878" ht="15">
      <c r="D2878" s="188"/>
    </row>
    <row r="2879" ht="15">
      <c r="D2879" s="188"/>
    </row>
    <row r="2880" ht="15">
      <c r="D2880" s="188"/>
    </row>
    <row r="2881" ht="15">
      <c r="D2881" s="188"/>
    </row>
    <row r="2882" ht="15">
      <c r="D2882" s="188"/>
    </row>
    <row r="2883" ht="15">
      <c r="D2883" s="188"/>
    </row>
    <row r="2884" ht="15">
      <c r="D2884" s="188"/>
    </row>
    <row r="2885" ht="15">
      <c r="D2885" s="188"/>
    </row>
    <row r="2886" ht="15">
      <c r="D2886" s="188"/>
    </row>
    <row r="2887" ht="15">
      <c r="D2887" s="188"/>
    </row>
    <row r="2888" ht="15">
      <c r="D2888" s="188"/>
    </row>
    <row r="2889" ht="15">
      <c r="D2889" s="188"/>
    </row>
    <row r="2890" ht="15">
      <c r="D2890" s="188"/>
    </row>
    <row r="2891" ht="15">
      <c r="D2891" s="188"/>
    </row>
    <row r="2892" ht="15">
      <c r="D2892" s="188"/>
    </row>
    <row r="2893" ht="15">
      <c r="D2893" s="188"/>
    </row>
    <row r="2894" ht="15">
      <c r="D2894" s="188"/>
    </row>
    <row r="2895" ht="15">
      <c r="D2895" s="188"/>
    </row>
    <row r="2896" ht="15">
      <c r="D2896" s="188"/>
    </row>
    <row r="2897" ht="15">
      <c r="D2897" s="188"/>
    </row>
    <row r="2898" ht="15">
      <c r="D2898" s="188"/>
    </row>
    <row r="2899" ht="15">
      <c r="D2899" s="188"/>
    </row>
    <row r="2900" ht="15">
      <c r="D2900" s="188"/>
    </row>
    <row r="2901" ht="15">
      <c r="D2901" s="188"/>
    </row>
    <row r="2902" ht="15">
      <c r="D2902" s="188"/>
    </row>
    <row r="2903" ht="15">
      <c r="D2903" s="188"/>
    </row>
    <row r="2904" ht="15">
      <c r="D2904" s="188"/>
    </row>
    <row r="2905" ht="15">
      <c r="D2905" s="188"/>
    </row>
    <row r="2906" ht="15">
      <c r="D2906" s="188"/>
    </row>
    <row r="2907" ht="15">
      <c r="D2907" s="188"/>
    </row>
    <row r="2908" ht="15">
      <c r="D2908" s="188"/>
    </row>
    <row r="2909" ht="15">
      <c r="D2909" s="188"/>
    </row>
    <row r="2910" ht="15">
      <c r="D2910" s="188"/>
    </row>
    <row r="2911" ht="15">
      <c r="D2911" s="188"/>
    </row>
    <row r="2912" ht="15">
      <c r="D2912" s="188"/>
    </row>
    <row r="2913" ht="15">
      <c r="D2913" s="188"/>
    </row>
    <row r="2914" ht="15">
      <c r="D2914" s="188"/>
    </row>
    <row r="2915" ht="15">
      <c r="D2915" s="188"/>
    </row>
    <row r="2916" ht="15">
      <c r="D2916" s="188"/>
    </row>
    <row r="2917" ht="15">
      <c r="D2917" s="188"/>
    </row>
    <row r="2918" ht="15">
      <c r="D2918" s="188"/>
    </row>
    <row r="2919" ht="15">
      <c r="D2919" s="188"/>
    </row>
    <row r="2920" ht="15">
      <c r="D2920" s="188"/>
    </row>
    <row r="2921" ht="15">
      <c r="D2921" s="188"/>
    </row>
    <row r="2922" ht="15">
      <c r="D2922" s="188"/>
    </row>
    <row r="2923" ht="15">
      <c r="D2923" s="188"/>
    </row>
    <row r="2924" ht="15">
      <c r="D2924" s="188"/>
    </row>
    <row r="2925" ht="15">
      <c r="D2925" s="188"/>
    </row>
    <row r="2926" ht="15">
      <c r="D2926" s="188"/>
    </row>
    <row r="2927" ht="15">
      <c r="D2927" s="188"/>
    </row>
    <row r="2928" ht="15">
      <c r="D2928" s="188"/>
    </row>
    <row r="2929" ht="15">
      <c r="D2929" s="188"/>
    </row>
    <row r="2930" ht="15">
      <c r="D2930" s="188"/>
    </row>
    <row r="2931" ht="15">
      <c r="D2931" s="188"/>
    </row>
    <row r="2932" ht="15">
      <c r="D2932" s="188"/>
    </row>
    <row r="2933" ht="15">
      <c r="D2933" s="188"/>
    </row>
    <row r="2934" ht="15">
      <c r="D2934" s="188"/>
    </row>
    <row r="2935" ht="15">
      <c r="D2935" s="188"/>
    </row>
    <row r="2936" ht="15">
      <c r="D2936" s="188"/>
    </row>
    <row r="2937" ht="15">
      <c r="D2937" s="188"/>
    </row>
    <row r="2938" ht="15">
      <c r="D2938" s="188"/>
    </row>
    <row r="2939" ht="15">
      <c r="D2939" s="188"/>
    </row>
    <row r="2940" ht="15">
      <c r="D2940" s="188"/>
    </row>
    <row r="2941" ht="15">
      <c r="D2941" s="188"/>
    </row>
    <row r="2942" ht="15">
      <c r="D2942" s="188"/>
    </row>
    <row r="2943" ht="15">
      <c r="D2943" s="188"/>
    </row>
    <row r="2944" ht="15">
      <c r="D2944" s="188"/>
    </row>
    <row r="2945" ht="15">
      <c r="D2945" s="188"/>
    </row>
    <row r="2946" ht="15">
      <c r="D2946" s="188"/>
    </row>
    <row r="2947" ht="15">
      <c r="D2947" s="188"/>
    </row>
    <row r="2948" ht="15">
      <c r="D2948" s="188"/>
    </row>
    <row r="2949" ht="15">
      <c r="D2949" s="188"/>
    </row>
    <row r="2950" ht="15">
      <c r="D2950" s="188"/>
    </row>
    <row r="2951" ht="15">
      <c r="D2951" s="188"/>
    </row>
    <row r="2952" ht="15">
      <c r="D2952" s="188"/>
    </row>
    <row r="2953" ht="15">
      <c r="D2953" s="188"/>
    </row>
    <row r="2954" ht="15">
      <c r="D2954" s="188"/>
    </row>
    <row r="2955" ht="15">
      <c r="D2955" s="188"/>
    </row>
    <row r="2956" ht="15">
      <c r="D2956" s="188"/>
    </row>
    <row r="2957" ht="15">
      <c r="D2957" s="188"/>
    </row>
    <row r="2958" ht="15">
      <c r="D2958" s="188"/>
    </row>
    <row r="2959" ht="15">
      <c r="D2959" s="188"/>
    </row>
    <row r="2960" ht="15">
      <c r="D2960" s="188"/>
    </row>
    <row r="2961" ht="15">
      <c r="D2961" s="188"/>
    </row>
    <row r="2962" ht="15">
      <c r="D2962" s="188"/>
    </row>
    <row r="2963" ht="15">
      <c r="D2963" s="188"/>
    </row>
    <row r="2964" ht="15">
      <c r="D2964" s="188"/>
    </row>
    <row r="2965" ht="15">
      <c r="D2965" s="188"/>
    </row>
    <row r="2966" ht="15">
      <c r="D2966" s="188"/>
    </row>
    <row r="2967" ht="15">
      <c r="D2967" s="188"/>
    </row>
    <row r="2968" ht="15">
      <c r="D2968" s="188"/>
    </row>
    <row r="2969" ht="15">
      <c r="D2969" s="188"/>
    </row>
    <row r="2970" ht="15">
      <c r="D2970" s="188"/>
    </row>
    <row r="2971" ht="15">
      <c r="D2971" s="188"/>
    </row>
    <row r="2972" ht="15">
      <c r="D2972" s="188"/>
    </row>
    <row r="2973" ht="15">
      <c r="D2973" s="188"/>
    </row>
    <row r="2974" ht="15">
      <c r="D2974" s="188"/>
    </row>
    <row r="2975" ht="15">
      <c r="D2975" s="188"/>
    </row>
    <row r="2976" ht="15">
      <c r="D2976" s="188"/>
    </row>
    <row r="2977" ht="15">
      <c r="D2977" s="188"/>
    </row>
    <row r="2978" ht="15">
      <c r="D2978" s="188"/>
    </row>
    <row r="2979" ht="15">
      <c r="D2979" s="188"/>
    </row>
    <row r="2980" ht="15">
      <c r="D2980" s="188"/>
    </row>
    <row r="2981" ht="15">
      <c r="D2981" s="188"/>
    </row>
    <row r="2982" ht="15">
      <c r="D2982" s="188"/>
    </row>
    <row r="2983" ht="15">
      <c r="D2983" s="188"/>
    </row>
    <row r="2984" ht="15">
      <c r="D2984" s="188"/>
    </row>
    <row r="2985" ht="15">
      <c r="D2985" s="188"/>
    </row>
    <row r="2986" ht="15">
      <c r="D2986" s="188"/>
    </row>
    <row r="2987" ht="15">
      <c r="D2987" s="188"/>
    </row>
    <row r="2988" ht="15">
      <c r="D2988" s="188"/>
    </row>
    <row r="2989" ht="15">
      <c r="D2989" s="188"/>
    </row>
    <row r="2990" ht="15">
      <c r="D2990" s="188"/>
    </row>
    <row r="2991" ht="15">
      <c r="D2991" s="188"/>
    </row>
    <row r="2992" ht="15">
      <c r="D2992" s="188"/>
    </row>
    <row r="2993" ht="15">
      <c r="D2993" s="188"/>
    </row>
    <row r="2994" ht="15">
      <c r="D2994" s="188"/>
    </row>
    <row r="2995" ht="15">
      <c r="D2995" s="188"/>
    </row>
    <row r="2996" ht="15">
      <c r="D2996" s="188"/>
    </row>
    <row r="2997" ht="15">
      <c r="D2997" s="188"/>
    </row>
    <row r="2998" ht="15">
      <c r="D2998" s="188"/>
    </row>
    <row r="2999" ht="15">
      <c r="D2999" s="188"/>
    </row>
    <row r="3000" ht="15">
      <c r="D3000" s="188"/>
    </row>
    <row r="3001" ht="15">
      <c r="D3001" s="188"/>
    </row>
    <row r="3002" ht="15">
      <c r="D3002" s="188"/>
    </row>
    <row r="3003" ht="15">
      <c r="D3003" s="188"/>
    </row>
    <row r="3004" ht="15">
      <c r="D3004" s="188"/>
    </row>
    <row r="3005" ht="15">
      <c r="D3005" s="188"/>
    </row>
    <row r="3006" ht="15">
      <c r="D3006" s="188"/>
    </row>
    <row r="3007" ht="15">
      <c r="D3007" s="188"/>
    </row>
    <row r="3008" ht="15">
      <c r="D3008" s="188"/>
    </row>
    <row r="3009" ht="15">
      <c r="D3009" s="188"/>
    </row>
    <row r="3010" ht="15">
      <c r="D3010" s="188"/>
    </row>
    <row r="3011" ht="15">
      <c r="D3011" s="188"/>
    </row>
    <row r="3012" ht="15">
      <c r="D3012" s="188"/>
    </row>
    <row r="3013" ht="15">
      <c r="D3013" s="188"/>
    </row>
    <row r="3014" ht="15">
      <c r="D3014" s="188"/>
    </row>
    <row r="3015" ht="15">
      <c r="D3015" s="188"/>
    </row>
    <row r="3016" ht="15">
      <c r="D3016" s="188"/>
    </row>
    <row r="3017" ht="15">
      <c r="D3017" s="188"/>
    </row>
    <row r="3018" ht="15">
      <c r="D3018" s="188"/>
    </row>
    <row r="3019" ht="15">
      <c r="D3019" s="188"/>
    </row>
    <row r="3020" ht="15">
      <c r="D3020" s="188"/>
    </row>
    <row r="3021" ht="15">
      <c r="D3021" s="188"/>
    </row>
    <row r="3022" ht="15">
      <c r="D3022" s="188"/>
    </row>
    <row r="3023" ht="15">
      <c r="D3023" s="188"/>
    </row>
    <row r="3024" ht="15">
      <c r="D3024" s="188"/>
    </row>
    <row r="3025" ht="15">
      <c r="D3025" s="188"/>
    </row>
    <row r="3026" ht="15">
      <c r="D3026" s="188"/>
    </row>
    <row r="3027" ht="15">
      <c r="D3027" s="188"/>
    </row>
    <row r="3028" ht="15">
      <c r="D3028" s="188"/>
    </row>
    <row r="3029" ht="15">
      <c r="D3029" s="188"/>
    </row>
    <row r="3030" ht="15">
      <c r="D3030" s="188"/>
    </row>
    <row r="3031" ht="15">
      <c r="D3031" s="188"/>
    </row>
    <row r="3032" ht="15">
      <c r="D3032" s="188"/>
    </row>
    <row r="3033" ht="15">
      <c r="D3033" s="188"/>
    </row>
    <row r="3034" ht="15">
      <c r="D3034" s="188"/>
    </row>
    <row r="3035" ht="15">
      <c r="D3035" s="188"/>
    </row>
    <row r="3036" ht="15">
      <c r="D3036" s="188"/>
    </row>
    <row r="3037" ht="15">
      <c r="D3037" s="188"/>
    </row>
    <row r="3038" ht="15">
      <c r="D3038" s="188"/>
    </row>
    <row r="3039" ht="15">
      <c r="D3039" s="188"/>
    </row>
    <row r="3040" ht="15">
      <c r="D3040" s="188"/>
    </row>
    <row r="3041" ht="15">
      <c r="D3041" s="188"/>
    </row>
    <row r="3042" ht="15">
      <c r="D3042" s="188"/>
    </row>
    <row r="3043" ht="15">
      <c r="D3043" s="188"/>
    </row>
    <row r="3044" ht="15">
      <c r="D3044" s="188"/>
    </row>
    <row r="3045" ht="15">
      <c r="D3045" s="188"/>
    </row>
    <row r="3046" ht="15">
      <c r="D3046" s="188"/>
    </row>
    <row r="3047" ht="15">
      <c r="D3047" s="188"/>
    </row>
    <row r="3048" ht="15">
      <c r="D3048" s="188"/>
    </row>
    <row r="3049" ht="15">
      <c r="D3049" s="188"/>
    </row>
    <row r="3050" ht="15">
      <c r="D3050" s="188"/>
    </row>
    <row r="3051" ht="15">
      <c r="D3051" s="188"/>
    </row>
    <row r="3052" ht="15">
      <c r="D3052" s="188"/>
    </row>
    <row r="3053" ht="15">
      <c r="D3053" s="188"/>
    </row>
    <row r="3054" ht="15">
      <c r="D3054" s="188"/>
    </row>
    <row r="3055" ht="15">
      <c r="D3055" s="188"/>
    </row>
    <row r="3056" ht="15">
      <c r="D3056" s="188"/>
    </row>
    <row r="3057" ht="15">
      <c r="D3057" s="188"/>
    </row>
    <row r="3058" ht="15">
      <c r="D3058" s="188"/>
    </row>
    <row r="3059" ht="15">
      <c r="D3059" s="188"/>
    </row>
    <row r="3060" ht="15">
      <c r="D3060" s="188"/>
    </row>
    <row r="3061" ht="15">
      <c r="D3061" s="188"/>
    </row>
    <row r="3062" ht="15">
      <c r="D3062" s="188"/>
    </row>
    <row r="3063" ht="15">
      <c r="D3063" s="188"/>
    </row>
    <row r="3064" ht="15">
      <c r="D3064" s="188"/>
    </row>
    <row r="3065" ht="15">
      <c r="D3065" s="188"/>
    </row>
    <row r="3066" ht="15">
      <c r="D3066" s="188"/>
    </row>
    <row r="3067" ht="15">
      <c r="D3067" s="188"/>
    </row>
    <row r="3068" ht="15">
      <c r="D3068" s="188"/>
    </row>
    <row r="3069" ht="15">
      <c r="D3069" s="188"/>
    </row>
    <row r="3070" ht="15">
      <c r="D3070" s="188"/>
    </row>
    <row r="3071" ht="15">
      <c r="D3071" s="188"/>
    </row>
    <row r="3072" ht="15">
      <c r="D3072" s="188"/>
    </row>
    <row r="3073" ht="15">
      <c r="D3073" s="188"/>
    </row>
    <row r="3074" ht="15">
      <c r="D3074" s="188"/>
    </row>
    <row r="3075" ht="15">
      <c r="D3075" s="188"/>
    </row>
    <row r="3076" ht="15">
      <c r="D3076" s="188"/>
    </row>
    <row r="3077" ht="15">
      <c r="D3077" s="188"/>
    </row>
    <row r="3078" ht="15">
      <c r="D3078" s="188"/>
    </row>
    <row r="3079" ht="15">
      <c r="D3079" s="188"/>
    </row>
    <row r="3080" ht="15">
      <c r="D3080" s="188"/>
    </row>
    <row r="3081" ht="15">
      <c r="D3081" s="188"/>
    </row>
    <row r="3082" ht="15">
      <c r="D3082" s="188"/>
    </row>
    <row r="3083" ht="15">
      <c r="D3083" s="188"/>
    </row>
    <row r="3084" ht="15">
      <c r="D3084" s="188"/>
    </row>
    <row r="3085" ht="15">
      <c r="D3085" s="188"/>
    </row>
    <row r="3086" ht="15">
      <c r="D3086" s="188"/>
    </row>
    <row r="3087" ht="15">
      <c r="D3087" s="188"/>
    </row>
    <row r="3088" ht="15">
      <c r="D3088" s="188"/>
    </row>
    <row r="3089" ht="15">
      <c r="D3089" s="188"/>
    </row>
    <row r="3090" ht="15">
      <c r="D3090" s="188"/>
    </row>
    <row r="3091" ht="15">
      <c r="D3091" s="188"/>
    </row>
    <row r="3092" ht="15">
      <c r="D3092" s="188"/>
    </row>
    <row r="3093" ht="15">
      <c r="D3093" s="188"/>
    </row>
    <row r="3094" ht="15">
      <c r="D3094" s="188"/>
    </row>
    <row r="3095" ht="15">
      <c r="D3095" s="188"/>
    </row>
    <row r="3096" ht="15">
      <c r="D3096" s="188"/>
    </row>
    <row r="3097" ht="15">
      <c r="D3097" s="188"/>
    </row>
    <row r="3098" ht="15">
      <c r="D3098" s="188"/>
    </row>
    <row r="3099" ht="15">
      <c r="D3099" s="188"/>
    </row>
    <row r="3100" ht="15">
      <c r="D3100" s="188"/>
    </row>
    <row r="3101" ht="15">
      <c r="D3101" s="188"/>
    </row>
    <row r="3102" ht="15">
      <c r="D3102" s="188"/>
    </row>
    <row r="3103" ht="15">
      <c r="D3103" s="188"/>
    </row>
    <row r="3104" ht="15">
      <c r="D3104" s="188"/>
    </row>
    <row r="3105" ht="15">
      <c r="D3105" s="188"/>
    </row>
    <row r="3106" ht="15">
      <c r="D3106" s="188"/>
    </row>
    <row r="3107" ht="15">
      <c r="D3107" s="188"/>
    </row>
    <row r="3108" ht="15">
      <c r="D3108" s="188"/>
    </row>
    <row r="3109" ht="15">
      <c r="D3109" s="188"/>
    </row>
    <row r="3110" ht="15">
      <c r="D3110" s="188"/>
    </row>
    <row r="3111" ht="15">
      <c r="D3111" s="188"/>
    </row>
    <row r="3112" ht="15">
      <c r="D3112" s="188"/>
    </row>
    <row r="3113" ht="15">
      <c r="D3113" s="188"/>
    </row>
    <row r="3114" ht="15">
      <c r="D3114" s="188"/>
    </row>
    <row r="3115" ht="15">
      <c r="D3115" s="188"/>
    </row>
    <row r="3116" ht="15">
      <c r="D3116" s="188"/>
    </row>
    <row r="3117" ht="15">
      <c r="D3117" s="188"/>
    </row>
    <row r="3118" ht="15">
      <c r="D3118" s="188"/>
    </row>
    <row r="3119" ht="15">
      <c r="D3119" s="188"/>
    </row>
    <row r="3120" ht="15">
      <c r="D3120" s="188"/>
    </row>
    <row r="3121" ht="15">
      <c r="D3121" s="188"/>
    </row>
    <row r="3122" ht="15">
      <c r="D3122" s="188"/>
    </row>
    <row r="3123" ht="15">
      <c r="D3123" s="188"/>
    </row>
    <row r="3124" ht="15">
      <c r="D3124" s="188"/>
    </row>
    <row r="3125" ht="15">
      <c r="D3125" s="188"/>
    </row>
    <row r="3126" ht="15">
      <c r="D3126" s="188"/>
    </row>
    <row r="3127" ht="15">
      <c r="D3127" s="188"/>
    </row>
    <row r="3128" ht="15">
      <c r="D3128" s="188"/>
    </row>
    <row r="3129" ht="15">
      <c r="D3129" s="188"/>
    </row>
    <row r="3130" ht="15">
      <c r="D3130" s="188"/>
    </row>
    <row r="3131" ht="15">
      <c r="D3131" s="188"/>
    </row>
    <row r="3132" ht="15">
      <c r="D3132" s="188"/>
    </row>
    <row r="3133" ht="15">
      <c r="D3133" s="188"/>
    </row>
    <row r="3134" ht="15">
      <c r="D3134" s="188"/>
    </row>
    <row r="3135" ht="15">
      <c r="D3135" s="188"/>
    </row>
    <row r="3136" ht="15">
      <c r="D3136" s="188"/>
    </row>
    <row r="3137" ht="15">
      <c r="D3137" s="188"/>
    </row>
    <row r="3138" ht="15">
      <c r="D3138" s="188"/>
    </row>
    <row r="3139" ht="15">
      <c r="D3139" s="188"/>
    </row>
    <row r="3140" ht="15">
      <c r="D3140" s="188"/>
    </row>
    <row r="3141" ht="15">
      <c r="D3141" s="188"/>
    </row>
    <row r="3142" ht="15">
      <c r="D3142" s="188"/>
    </row>
    <row r="3143" ht="15">
      <c r="D3143" s="188"/>
    </row>
    <row r="3144" ht="15">
      <c r="D3144" s="188"/>
    </row>
    <row r="3145" ht="15">
      <c r="D3145" s="188"/>
    </row>
    <row r="3146" ht="15">
      <c r="D3146" s="188"/>
    </row>
    <row r="3147" ht="15">
      <c r="D3147" s="188"/>
    </row>
    <row r="3148" ht="15">
      <c r="D3148" s="188"/>
    </row>
    <row r="3149" ht="15">
      <c r="D3149" s="188"/>
    </row>
    <row r="3150" ht="15">
      <c r="D3150" s="188"/>
    </row>
    <row r="3151" ht="15">
      <c r="D3151" s="188"/>
    </row>
    <row r="3152" ht="15">
      <c r="D3152" s="188"/>
    </row>
    <row r="3153" ht="15">
      <c r="D3153" s="188"/>
    </row>
    <row r="3154" ht="15">
      <c r="D3154" s="188"/>
    </row>
    <row r="3155" ht="15">
      <c r="D3155" s="188"/>
    </row>
    <row r="3156" ht="15">
      <c r="D3156" s="188"/>
    </row>
    <row r="3157" ht="15">
      <c r="D3157" s="188"/>
    </row>
    <row r="3158" ht="15">
      <c r="D3158" s="188"/>
    </row>
    <row r="3159" ht="15">
      <c r="D3159" s="188"/>
    </row>
    <row r="3160" ht="15">
      <c r="D3160" s="188"/>
    </row>
    <row r="3161" ht="15">
      <c r="D3161" s="188"/>
    </row>
    <row r="3162" ht="15">
      <c r="D3162" s="188"/>
    </row>
    <row r="3163" ht="15">
      <c r="D3163" s="188"/>
    </row>
    <row r="3164" ht="15">
      <c r="D3164" s="188"/>
    </row>
    <row r="3165" ht="15">
      <c r="D3165" s="188"/>
    </row>
    <row r="3166" ht="15">
      <c r="D3166" s="188"/>
    </row>
    <row r="3167" ht="15">
      <c r="D3167" s="188"/>
    </row>
    <row r="3168" ht="15">
      <c r="D3168" s="188"/>
    </row>
    <row r="3169" ht="15">
      <c r="D3169" s="188"/>
    </row>
    <row r="3170" ht="15">
      <c r="D3170" s="188"/>
    </row>
    <row r="3171" ht="15">
      <c r="D3171" s="188"/>
    </row>
    <row r="3172" ht="15">
      <c r="D3172" s="188"/>
    </row>
    <row r="3173" ht="15">
      <c r="D3173" s="188"/>
    </row>
    <row r="3174" ht="15">
      <c r="D3174" s="188"/>
    </row>
    <row r="3175" ht="15">
      <c r="D3175" s="188"/>
    </row>
    <row r="3176" ht="15">
      <c r="D3176" s="188"/>
    </row>
    <row r="3177" ht="15">
      <c r="D3177" s="188"/>
    </row>
    <row r="3178" ht="15">
      <c r="D3178" s="188"/>
    </row>
    <row r="3179" ht="15">
      <c r="D3179" s="188"/>
    </row>
    <row r="3180" ht="15">
      <c r="D3180" s="188"/>
    </row>
    <row r="3181" ht="15">
      <c r="D3181" s="188"/>
    </row>
    <row r="3182" ht="15">
      <c r="D3182" s="188"/>
    </row>
    <row r="3183" ht="15">
      <c r="D3183" s="188"/>
    </row>
    <row r="3184" ht="15">
      <c r="D3184" s="188"/>
    </row>
    <row r="3185" ht="15">
      <c r="D3185" s="188"/>
    </row>
    <row r="3186" ht="15">
      <c r="D3186" s="188"/>
    </row>
    <row r="3187" ht="15">
      <c r="D3187" s="188"/>
    </row>
    <row r="3188" ht="15">
      <c r="D3188" s="188"/>
    </row>
    <row r="3189" ht="15">
      <c r="D3189" s="188"/>
    </row>
    <row r="3190" ht="15">
      <c r="D3190" s="188"/>
    </row>
    <row r="3191" ht="15">
      <c r="D3191" s="188"/>
    </row>
    <row r="3192" ht="15">
      <c r="D3192" s="188"/>
    </row>
    <row r="3193" ht="15">
      <c r="D3193" s="188"/>
    </row>
    <row r="3194" ht="15">
      <c r="D3194" s="188"/>
    </row>
    <row r="3195" ht="15">
      <c r="D3195" s="188"/>
    </row>
    <row r="3196" ht="15">
      <c r="D3196" s="188"/>
    </row>
    <row r="3197" ht="15">
      <c r="D3197" s="188"/>
    </row>
    <row r="3198" ht="15">
      <c r="D3198" s="188"/>
    </row>
    <row r="3199" ht="15">
      <c r="D3199" s="188"/>
    </row>
    <row r="3200" ht="15">
      <c r="D3200" s="188"/>
    </row>
    <row r="3201" ht="15">
      <c r="D3201" s="188"/>
    </row>
    <row r="3202" ht="15">
      <c r="D3202" s="188"/>
    </row>
    <row r="3203" ht="15">
      <c r="D3203" s="188"/>
    </row>
    <row r="3204" ht="15">
      <c r="D3204" s="188"/>
    </row>
    <row r="3205" ht="15">
      <c r="D3205" s="188"/>
    </row>
    <row r="3206" ht="15">
      <c r="D3206" s="188"/>
    </row>
    <row r="3207" ht="15">
      <c r="D3207" s="188"/>
    </row>
    <row r="3208" ht="15">
      <c r="D3208" s="188"/>
    </row>
    <row r="3209" ht="15">
      <c r="D3209" s="188"/>
    </row>
    <row r="3210" ht="15">
      <c r="D3210" s="188"/>
    </row>
    <row r="3211" ht="15">
      <c r="D3211" s="188"/>
    </row>
    <row r="3212" ht="15">
      <c r="D3212" s="188"/>
    </row>
    <row r="3213" ht="15">
      <c r="D3213" s="188"/>
    </row>
    <row r="3214" ht="15">
      <c r="D3214" s="188"/>
    </row>
    <row r="3215" ht="15">
      <c r="D3215" s="188"/>
    </row>
    <row r="3216" ht="15">
      <c r="D3216" s="188"/>
    </row>
    <row r="3217" ht="15">
      <c r="D3217" s="188"/>
    </row>
    <row r="3218" ht="15">
      <c r="D3218" s="188"/>
    </row>
    <row r="3219" ht="15">
      <c r="D3219" s="188"/>
    </row>
    <row r="3220" ht="15">
      <c r="D3220" s="188"/>
    </row>
    <row r="3221" ht="15">
      <c r="D3221" s="188"/>
    </row>
    <row r="3222" ht="15">
      <c r="D3222" s="188"/>
    </row>
    <row r="3223" ht="15">
      <c r="D3223" s="188"/>
    </row>
    <row r="3224" ht="15">
      <c r="D3224" s="188"/>
    </row>
    <row r="3225" ht="15">
      <c r="D3225" s="188"/>
    </row>
    <row r="3226" ht="15">
      <c r="D3226" s="188"/>
    </row>
    <row r="3227" ht="15">
      <c r="D3227" s="188"/>
    </row>
    <row r="3228" ht="15">
      <c r="D3228" s="188"/>
    </row>
    <row r="3229" ht="15">
      <c r="D3229" s="188"/>
    </row>
    <row r="3230" ht="15">
      <c r="D3230" s="188"/>
    </row>
    <row r="3231" ht="15">
      <c r="D3231" s="188"/>
    </row>
    <row r="3232" ht="15">
      <c r="D3232" s="188"/>
    </row>
    <row r="3233" ht="15">
      <c r="D3233" s="188"/>
    </row>
    <row r="3234" ht="15">
      <c r="D3234" s="188"/>
    </row>
    <row r="3235" ht="15">
      <c r="D3235" s="188"/>
    </row>
    <row r="3236" ht="15">
      <c r="D3236" s="188"/>
    </row>
    <row r="3237" ht="15">
      <c r="D3237" s="188"/>
    </row>
    <row r="3238" ht="15">
      <c r="D3238" s="188"/>
    </row>
    <row r="3239" ht="15">
      <c r="D3239" s="188"/>
    </row>
    <row r="3240" ht="15">
      <c r="D3240" s="188"/>
    </row>
    <row r="3241" ht="15">
      <c r="D3241" s="188"/>
    </row>
    <row r="3242" ht="15">
      <c r="D3242" s="188"/>
    </row>
    <row r="3243" ht="15">
      <c r="D3243" s="188"/>
    </row>
    <row r="3244" ht="15">
      <c r="D3244" s="188"/>
    </row>
    <row r="3245" ht="15">
      <c r="D3245" s="188"/>
    </row>
    <row r="3246" ht="15">
      <c r="D3246" s="188"/>
    </row>
    <row r="3247" ht="15">
      <c r="D3247" s="188"/>
    </row>
    <row r="3248" ht="15">
      <c r="D3248" s="188"/>
    </row>
    <row r="3249" ht="15">
      <c r="D3249" s="188"/>
    </row>
    <row r="3250" ht="15">
      <c r="D3250" s="188"/>
    </row>
    <row r="3251" ht="15">
      <c r="D3251" s="188"/>
    </row>
    <row r="3252" ht="15">
      <c r="D3252" s="188"/>
    </row>
    <row r="3253" ht="15">
      <c r="D3253" s="188"/>
    </row>
    <row r="3254" ht="15">
      <c r="D3254" s="188"/>
    </row>
    <row r="3255" ht="15">
      <c r="D3255" s="188"/>
    </row>
    <row r="3256" ht="15">
      <c r="D3256" s="188"/>
    </row>
    <row r="3257" ht="15">
      <c r="D3257" s="188"/>
    </row>
    <row r="3258" ht="15">
      <c r="D3258" s="188"/>
    </row>
    <row r="3259" ht="15">
      <c r="D3259" s="188"/>
    </row>
    <row r="3260" ht="15">
      <c r="D3260" s="188"/>
    </row>
    <row r="3261" ht="15">
      <c r="D3261" s="188"/>
    </row>
    <row r="3262" ht="15">
      <c r="D3262" s="188"/>
    </row>
    <row r="3263" ht="15">
      <c r="D3263" s="188"/>
    </row>
    <row r="3264" ht="15">
      <c r="D3264" s="188"/>
    </row>
    <row r="3265" ht="15">
      <c r="D3265" s="188"/>
    </row>
    <row r="3266" ht="15">
      <c r="D3266" s="188"/>
    </row>
    <row r="3267" ht="15">
      <c r="D3267" s="188"/>
    </row>
    <row r="3268" ht="15">
      <c r="D3268" s="188"/>
    </row>
    <row r="3269" ht="15">
      <c r="D3269" s="188"/>
    </row>
    <row r="3270" ht="15">
      <c r="D3270" s="188"/>
    </row>
    <row r="3271" ht="15">
      <c r="D3271" s="188"/>
    </row>
    <row r="3272" ht="15">
      <c r="D3272" s="188"/>
    </row>
    <row r="3273" ht="15">
      <c r="D3273" s="188"/>
    </row>
    <row r="3274" ht="15">
      <c r="D3274" s="188"/>
    </row>
    <row r="3275" ht="15">
      <c r="D3275" s="188"/>
    </row>
    <row r="3276" ht="15">
      <c r="D3276" s="188"/>
    </row>
    <row r="3277" ht="15">
      <c r="D3277" s="188"/>
    </row>
    <row r="3278" ht="15">
      <c r="D3278" s="188"/>
    </row>
    <row r="3279" ht="15">
      <c r="D3279" s="188"/>
    </row>
    <row r="3280" ht="15">
      <c r="D3280" s="188"/>
    </row>
    <row r="3281" ht="15">
      <c r="D3281" s="188"/>
    </row>
    <row r="3282" ht="15">
      <c r="D3282" s="188"/>
    </row>
    <row r="3283" ht="15">
      <c r="D3283" s="188"/>
    </row>
    <row r="3284" ht="15">
      <c r="D3284" s="188"/>
    </row>
    <row r="3285" ht="15">
      <c r="D3285" s="188"/>
    </row>
    <row r="3286" ht="15">
      <c r="D3286" s="188"/>
    </row>
    <row r="3287" ht="15">
      <c r="D3287" s="188"/>
    </row>
    <row r="3288" ht="15">
      <c r="D3288" s="188"/>
    </row>
    <row r="3289" ht="15">
      <c r="D3289" s="188"/>
    </row>
    <row r="3290" ht="15">
      <c r="D3290" s="188"/>
    </row>
    <row r="3291" ht="15">
      <c r="D3291" s="188"/>
    </row>
    <row r="3292" ht="15">
      <c r="D3292" s="188"/>
    </row>
    <row r="3293" ht="15">
      <c r="D3293" s="188"/>
    </row>
    <row r="3294" ht="15">
      <c r="D3294" s="188"/>
    </row>
    <row r="3295" ht="15">
      <c r="D3295" s="188"/>
    </row>
    <row r="3296" ht="15">
      <c r="D3296" s="188"/>
    </row>
    <row r="3297" ht="15">
      <c r="D3297" s="188"/>
    </row>
    <row r="3298" ht="15">
      <c r="D3298" s="188"/>
    </row>
    <row r="3299" ht="15">
      <c r="D3299" s="188"/>
    </row>
    <row r="3300" ht="15">
      <c r="D3300" s="188"/>
    </row>
    <row r="3301" ht="15">
      <c r="D3301" s="188"/>
    </row>
    <row r="3302" ht="15">
      <c r="D3302" s="188"/>
    </row>
    <row r="3303" ht="15">
      <c r="D3303" s="188"/>
    </row>
    <row r="3304" ht="15">
      <c r="D3304" s="188"/>
    </row>
    <row r="3305" ht="15">
      <c r="D3305" s="188"/>
    </row>
    <row r="3306" ht="15">
      <c r="D3306" s="188"/>
    </row>
    <row r="3307" ht="15">
      <c r="D3307" s="188"/>
    </row>
    <row r="3308" ht="15">
      <c r="D3308" s="188"/>
    </row>
    <row r="3309" ht="15">
      <c r="D3309" s="188"/>
    </row>
    <row r="3310" ht="15">
      <c r="D3310" s="188"/>
    </row>
    <row r="3311" ht="15">
      <c r="D3311" s="188"/>
    </row>
    <row r="3312" ht="15">
      <c r="D3312" s="188"/>
    </row>
    <row r="3313" ht="15">
      <c r="D3313" s="188"/>
    </row>
    <row r="3314" ht="15">
      <c r="D3314" s="188"/>
    </row>
    <row r="3315" ht="15">
      <c r="D3315" s="188"/>
    </row>
    <row r="3316" ht="15">
      <c r="D3316" s="188"/>
    </row>
    <row r="3317" ht="15">
      <c r="D3317" s="188"/>
    </row>
    <row r="3318" ht="15">
      <c r="D3318" s="188"/>
    </row>
    <row r="3319" ht="15">
      <c r="D3319" s="188"/>
    </row>
    <row r="3320" ht="15">
      <c r="D3320" s="188"/>
    </row>
    <row r="3321" ht="15">
      <c r="D3321" s="188"/>
    </row>
    <row r="3322" ht="15">
      <c r="D3322" s="188"/>
    </row>
    <row r="3323" ht="15">
      <c r="D3323" s="188"/>
    </row>
    <row r="3324" ht="15">
      <c r="D3324" s="188"/>
    </row>
    <row r="3325" ht="15">
      <c r="D3325" s="188"/>
    </row>
    <row r="3326" ht="15">
      <c r="D3326" s="188"/>
    </row>
    <row r="3327" ht="15">
      <c r="D3327" s="188"/>
    </row>
    <row r="3328" ht="15">
      <c r="D3328" s="188"/>
    </row>
    <row r="3329" ht="15">
      <c r="D3329" s="188"/>
    </row>
    <row r="3330" ht="15">
      <c r="D3330" s="188"/>
    </row>
    <row r="3331" ht="15">
      <c r="D3331" s="188"/>
    </row>
    <row r="3332" ht="15">
      <c r="D3332" s="188"/>
    </row>
    <row r="3333" ht="15">
      <c r="D3333" s="188"/>
    </row>
    <row r="3334" ht="15">
      <c r="D3334" s="188"/>
    </row>
    <row r="3335" ht="15">
      <c r="D3335" s="188"/>
    </row>
    <row r="3336" ht="15">
      <c r="D3336" s="188"/>
    </row>
    <row r="3337" ht="15">
      <c r="D3337" s="188"/>
    </row>
    <row r="3338" ht="15">
      <c r="D3338" s="188"/>
    </row>
    <row r="3339" ht="15">
      <c r="D3339" s="188"/>
    </row>
    <row r="3340" ht="15">
      <c r="D3340" s="188"/>
    </row>
    <row r="3341" ht="15">
      <c r="D3341" s="188"/>
    </row>
    <row r="3342" ht="15">
      <c r="D3342" s="188"/>
    </row>
    <row r="3343" ht="15">
      <c r="D3343" s="188"/>
    </row>
    <row r="3344" ht="15">
      <c r="D3344" s="188"/>
    </row>
    <row r="3345" ht="15">
      <c r="D3345" s="188"/>
    </row>
    <row r="3346" ht="15">
      <c r="D3346" s="188"/>
    </row>
    <row r="3347" ht="15">
      <c r="D3347" s="188"/>
    </row>
    <row r="3348" ht="15">
      <c r="D3348" s="188"/>
    </row>
    <row r="3349" ht="15">
      <c r="D3349" s="188"/>
    </row>
    <row r="3350" ht="15">
      <c r="D3350" s="188"/>
    </row>
    <row r="3351" ht="15">
      <c r="D3351" s="188"/>
    </row>
    <row r="3352" ht="15">
      <c r="D3352" s="188"/>
    </row>
    <row r="3353" ht="15">
      <c r="D3353" s="188"/>
    </row>
    <row r="3354" ht="15">
      <c r="D3354" s="188"/>
    </row>
    <row r="3355" ht="15">
      <c r="D3355" s="188"/>
    </row>
    <row r="3356" ht="15">
      <c r="D3356" s="188"/>
    </row>
    <row r="3357" ht="15">
      <c r="D3357" s="188"/>
    </row>
    <row r="3358" ht="15">
      <c r="D3358" s="188"/>
    </row>
    <row r="3359" ht="15">
      <c r="D3359" s="188"/>
    </row>
    <row r="3360" ht="15">
      <c r="D3360" s="188"/>
    </row>
    <row r="3361" ht="15">
      <c r="D3361" s="188"/>
    </row>
    <row r="3362" ht="15">
      <c r="D3362" s="188"/>
    </row>
    <row r="3363" ht="15">
      <c r="D3363" s="188"/>
    </row>
    <row r="3364" ht="15">
      <c r="D3364" s="188"/>
    </row>
    <row r="3365" ht="15">
      <c r="D3365" s="188"/>
    </row>
    <row r="3366" ht="15">
      <c r="D3366" s="188"/>
    </row>
    <row r="3367" ht="15">
      <c r="D3367" s="188"/>
    </row>
    <row r="3368" ht="15">
      <c r="D3368" s="188"/>
    </row>
    <row r="3369" ht="15">
      <c r="D3369" s="188"/>
    </row>
    <row r="3370" ht="15">
      <c r="D3370" s="188"/>
    </row>
    <row r="3371" ht="15">
      <c r="D3371" s="188"/>
    </row>
    <row r="3372" ht="15">
      <c r="D3372" s="188"/>
    </row>
    <row r="3373" ht="15">
      <c r="D3373" s="188"/>
    </row>
    <row r="3374" ht="15">
      <c r="D3374" s="188"/>
    </row>
    <row r="3375" ht="15">
      <c r="D3375" s="188"/>
    </row>
    <row r="3376" ht="15">
      <c r="D3376" s="188"/>
    </row>
    <row r="3377" ht="15">
      <c r="D3377" s="188"/>
    </row>
    <row r="3378" ht="15">
      <c r="D3378" s="188"/>
    </row>
    <row r="3379" ht="15">
      <c r="D3379" s="188"/>
    </row>
    <row r="3380" ht="15">
      <c r="D3380" s="188"/>
    </row>
    <row r="3381" ht="15">
      <c r="D3381" s="188"/>
    </row>
    <row r="3382" ht="15">
      <c r="D3382" s="188"/>
    </row>
    <row r="3383" ht="15">
      <c r="D3383" s="188"/>
    </row>
    <row r="3384" ht="15">
      <c r="D3384" s="188"/>
    </row>
    <row r="3385" ht="15">
      <c r="D3385" s="188"/>
    </row>
    <row r="3386" ht="15">
      <c r="D3386" s="188"/>
    </row>
    <row r="3387" ht="15">
      <c r="D3387" s="188"/>
    </row>
    <row r="3388" ht="15">
      <c r="D3388" s="188"/>
    </row>
    <row r="3389" ht="15">
      <c r="D3389" s="188"/>
    </row>
    <row r="3390" ht="15">
      <c r="D3390" s="188"/>
    </row>
    <row r="3391" ht="15">
      <c r="D3391" s="188"/>
    </row>
    <row r="3392" ht="15">
      <c r="D3392" s="188"/>
    </row>
    <row r="3393" ht="15">
      <c r="D3393" s="188"/>
    </row>
    <row r="3394" ht="15">
      <c r="D3394" s="188"/>
    </row>
    <row r="3395" ht="15">
      <c r="D3395" s="188"/>
    </row>
    <row r="3396" ht="15">
      <c r="D3396" s="188"/>
    </row>
    <row r="3397" ht="15">
      <c r="D3397" s="188"/>
    </row>
    <row r="3398" ht="15">
      <c r="D3398" s="188"/>
    </row>
    <row r="3399" ht="15">
      <c r="D3399" s="188"/>
    </row>
    <row r="3400" ht="15">
      <c r="D3400" s="188"/>
    </row>
    <row r="3401" ht="15">
      <c r="D3401" s="188"/>
    </row>
    <row r="3402" ht="15">
      <c r="D3402" s="188"/>
    </row>
    <row r="3403" ht="15">
      <c r="D3403" s="188"/>
    </row>
    <row r="3404" ht="15">
      <c r="D3404" s="188"/>
    </row>
    <row r="3405" ht="15">
      <c r="D3405" s="188"/>
    </row>
    <row r="3406" ht="15">
      <c r="D3406" s="188"/>
    </row>
    <row r="3407" ht="15">
      <c r="D3407" s="188"/>
    </row>
    <row r="3408" ht="15">
      <c r="D3408" s="188"/>
    </row>
    <row r="3409" ht="15">
      <c r="D3409" s="188"/>
    </row>
    <row r="3410" ht="15">
      <c r="D3410" s="188"/>
    </row>
    <row r="3411" ht="15">
      <c r="D3411" s="188"/>
    </row>
    <row r="3412" ht="15">
      <c r="D3412" s="188"/>
    </row>
    <row r="3413" ht="15">
      <c r="D3413" s="188"/>
    </row>
    <row r="3414" ht="15">
      <c r="D3414" s="188"/>
    </row>
    <row r="3415" ht="15">
      <c r="D3415" s="188"/>
    </row>
    <row r="3416" ht="15">
      <c r="D3416" s="188"/>
    </row>
    <row r="3417" ht="15">
      <c r="D3417" s="188"/>
    </row>
    <row r="3418" ht="15">
      <c r="D3418" s="188"/>
    </row>
    <row r="3419" ht="15">
      <c r="D3419" s="188"/>
    </row>
    <row r="3420" ht="15">
      <c r="D3420" s="188"/>
    </row>
    <row r="3421" ht="15">
      <c r="D3421" s="188"/>
    </row>
    <row r="3422" ht="15">
      <c r="D3422" s="188"/>
    </row>
    <row r="3423" ht="15">
      <c r="D3423" s="188"/>
    </row>
    <row r="3424" ht="15">
      <c r="D3424" s="188"/>
    </row>
    <row r="3425" ht="15">
      <c r="D3425" s="188"/>
    </row>
    <row r="3426" ht="15">
      <c r="D3426" s="188"/>
    </row>
    <row r="3427" ht="15">
      <c r="D3427" s="188"/>
    </row>
    <row r="3428" ht="15">
      <c r="D3428" s="188"/>
    </row>
    <row r="3429" ht="15">
      <c r="D3429" s="188"/>
    </row>
    <row r="3430" ht="15">
      <c r="D3430" s="188"/>
    </row>
    <row r="3431" ht="15">
      <c r="D3431" s="188"/>
    </row>
    <row r="3432" ht="15">
      <c r="D3432" s="188"/>
    </row>
    <row r="3433" ht="15">
      <c r="D3433" s="188"/>
    </row>
    <row r="3434" ht="15">
      <c r="D3434" s="188"/>
    </row>
    <row r="3435" ht="15">
      <c r="D3435" s="188"/>
    </row>
    <row r="3436" ht="15">
      <c r="D3436" s="188"/>
    </row>
    <row r="3437" ht="15">
      <c r="D3437" s="188"/>
    </row>
    <row r="3438" ht="15">
      <c r="D3438" s="188"/>
    </row>
    <row r="3439" ht="15">
      <c r="D3439" s="188"/>
    </row>
    <row r="3440" ht="15">
      <c r="D3440" s="188"/>
    </row>
    <row r="3441" ht="15">
      <c r="D3441" s="188"/>
    </row>
    <row r="3442" ht="15">
      <c r="D3442" s="188"/>
    </row>
    <row r="3443" ht="15">
      <c r="D3443" s="188"/>
    </row>
    <row r="3444" ht="15">
      <c r="D3444" s="188"/>
    </row>
    <row r="3445" ht="15">
      <c r="D3445" s="188"/>
    </row>
    <row r="3446" ht="15">
      <c r="D3446" s="188"/>
    </row>
    <row r="3447" ht="15">
      <c r="D3447" s="188"/>
    </row>
    <row r="3448" ht="15">
      <c r="D3448" s="188"/>
    </row>
    <row r="3449" ht="15">
      <c r="D3449" s="188"/>
    </row>
    <row r="3450" ht="15">
      <c r="D3450" s="188"/>
    </row>
    <row r="3451" ht="15">
      <c r="D3451" s="188"/>
    </row>
    <row r="3452" ht="15">
      <c r="D3452" s="188"/>
    </row>
    <row r="3453" ht="15">
      <c r="D3453" s="188"/>
    </row>
    <row r="3454" ht="15">
      <c r="D3454" s="188"/>
    </row>
    <row r="3455" ht="15">
      <c r="D3455" s="188"/>
    </row>
    <row r="3456" ht="15">
      <c r="D3456" s="188"/>
    </row>
    <row r="3457" ht="15">
      <c r="D3457" s="188"/>
    </row>
    <row r="3458" ht="15">
      <c r="D3458" s="188"/>
    </row>
    <row r="3459" ht="15">
      <c r="D3459" s="188"/>
    </row>
    <row r="3460" ht="15">
      <c r="D3460" s="188"/>
    </row>
    <row r="3461" ht="15">
      <c r="D3461" s="188"/>
    </row>
    <row r="3462" ht="15">
      <c r="D3462" s="188"/>
    </row>
    <row r="3463" ht="15">
      <c r="D3463" s="188"/>
    </row>
    <row r="3464" ht="15">
      <c r="D3464" s="188"/>
    </row>
    <row r="3465" ht="15">
      <c r="D3465" s="188"/>
    </row>
    <row r="3466" ht="15">
      <c r="D3466" s="188"/>
    </row>
    <row r="3467" ht="15">
      <c r="D3467" s="188"/>
    </row>
    <row r="3468" ht="15">
      <c r="D3468" s="188"/>
    </row>
    <row r="3469" ht="15">
      <c r="D3469" s="188"/>
    </row>
    <row r="3470" ht="15">
      <c r="D3470" s="188"/>
    </row>
    <row r="3471" ht="15">
      <c r="D3471" s="188"/>
    </row>
    <row r="3472" ht="15">
      <c r="D3472" s="188"/>
    </row>
    <row r="3473" ht="15">
      <c r="D3473" s="188"/>
    </row>
    <row r="3474" ht="15">
      <c r="D3474" s="188"/>
    </row>
    <row r="3475" ht="15">
      <c r="D3475" s="188"/>
    </row>
    <row r="3476" ht="15">
      <c r="D3476" s="188"/>
    </row>
    <row r="3477" ht="15">
      <c r="D3477" s="188"/>
    </row>
    <row r="3478" ht="15">
      <c r="D3478" s="188"/>
    </row>
    <row r="3479" ht="15">
      <c r="D3479" s="188"/>
    </row>
    <row r="3480" ht="15">
      <c r="D3480" s="188"/>
    </row>
    <row r="3481" ht="15">
      <c r="D3481" s="188"/>
    </row>
    <row r="3482" ht="15">
      <c r="D3482" s="188"/>
    </row>
    <row r="3483" ht="15">
      <c r="D3483" s="188"/>
    </row>
    <row r="3484" ht="15">
      <c r="D3484" s="188"/>
    </row>
    <row r="3485" ht="15">
      <c r="D3485" s="188"/>
    </row>
    <row r="3486" ht="15">
      <c r="D3486" s="188"/>
    </row>
    <row r="3487" ht="15">
      <c r="D3487" s="188"/>
    </row>
    <row r="3488" ht="15">
      <c r="D3488" s="188"/>
    </row>
    <row r="3489" ht="15">
      <c r="D3489" s="188"/>
    </row>
    <row r="3490" ht="15">
      <c r="D3490" s="188"/>
    </row>
    <row r="3491" ht="15">
      <c r="D3491" s="188"/>
    </row>
    <row r="3492" ht="15">
      <c r="D3492" s="188"/>
    </row>
    <row r="3493" ht="15">
      <c r="D3493" s="188"/>
    </row>
    <row r="3494" ht="15">
      <c r="D3494" s="188"/>
    </row>
    <row r="3495" ht="15">
      <c r="D3495" s="188"/>
    </row>
    <row r="3496" ht="15">
      <c r="D3496" s="188"/>
    </row>
    <row r="3497" ht="15">
      <c r="D3497" s="188"/>
    </row>
    <row r="3498" ht="15">
      <c r="D3498" s="188"/>
    </row>
    <row r="3499" ht="15">
      <c r="D3499" s="188"/>
    </row>
    <row r="3500" ht="15">
      <c r="D3500" s="188"/>
    </row>
    <row r="3501" ht="15">
      <c r="D3501" s="188"/>
    </row>
    <row r="3502" ht="15">
      <c r="D3502" s="188"/>
    </row>
    <row r="3503" ht="15">
      <c r="D3503" s="188"/>
    </row>
    <row r="3504" ht="15">
      <c r="D3504" s="188"/>
    </row>
    <row r="3505" ht="15">
      <c r="D3505" s="188"/>
    </row>
    <row r="3506" ht="15">
      <c r="D3506" s="188"/>
    </row>
    <row r="3507" ht="15">
      <c r="D3507" s="188"/>
    </row>
    <row r="3508" ht="15">
      <c r="D3508" s="188"/>
    </row>
    <row r="3509" ht="15">
      <c r="D3509" s="188"/>
    </row>
    <row r="3510" ht="15">
      <c r="D3510" s="188"/>
    </row>
    <row r="3511" ht="15">
      <c r="D3511" s="188"/>
    </row>
    <row r="3512" ht="15">
      <c r="D3512" s="188"/>
    </row>
    <row r="3513" ht="15">
      <c r="D3513" s="188"/>
    </row>
    <row r="3514" ht="15">
      <c r="D3514" s="188"/>
    </row>
    <row r="3515" ht="15">
      <c r="D3515" s="188"/>
    </row>
    <row r="3516" ht="15">
      <c r="D3516" s="188"/>
    </row>
    <row r="3517" ht="15">
      <c r="D3517" s="188"/>
    </row>
    <row r="3518" ht="15">
      <c r="D3518" s="188"/>
    </row>
    <row r="3519" ht="15">
      <c r="D3519" s="188"/>
    </row>
    <row r="3520" ht="15">
      <c r="D3520" s="188"/>
    </row>
    <row r="3521" ht="15">
      <c r="D3521" s="188"/>
    </row>
    <row r="3522" ht="15">
      <c r="D3522" s="188"/>
    </row>
    <row r="3523" ht="15">
      <c r="D3523" s="188"/>
    </row>
    <row r="3524" ht="15">
      <c r="D3524" s="188"/>
    </row>
    <row r="3525" ht="15">
      <c r="D3525" s="188"/>
    </row>
    <row r="3526" ht="15">
      <c r="D3526" s="188"/>
    </row>
    <row r="3527" ht="15">
      <c r="D3527" s="188"/>
    </row>
    <row r="3528" ht="15">
      <c r="D3528" s="188"/>
    </row>
    <row r="3529" ht="15">
      <c r="D3529" s="188"/>
    </row>
    <row r="3530" ht="15">
      <c r="D3530" s="188"/>
    </row>
    <row r="3531" ht="15">
      <c r="D3531" s="188"/>
    </row>
    <row r="3532" ht="15">
      <c r="D3532" s="188"/>
    </row>
    <row r="3533" ht="15">
      <c r="D3533" s="188"/>
    </row>
    <row r="3534" ht="15">
      <c r="D3534" s="188"/>
    </row>
    <row r="3535" ht="15">
      <c r="D3535" s="188"/>
    </row>
    <row r="3536" ht="15">
      <c r="D3536" s="188"/>
    </row>
    <row r="3537" ht="15">
      <c r="D3537" s="188"/>
    </row>
    <row r="3538" ht="15">
      <c r="D3538" s="188"/>
    </row>
    <row r="3539" ht="15">
      <c r="D3539" s="188"/>
    </row>
    <row r="3540" ht="15">
      <c r="D3540" s="188"/>
    </row>
    <row r="3541" ht="15">
      <c r="D3541" s="188"/>
    </row>
    <row r="3542" ht="15">
      <c r="D3542" s="188"/>
    </row>
    <row r="3543" ht="15">
      <c r="D3543" s="188"/>
    </row>
    <row r="3544" ht="15">
      <c r="D3544" s="188"/>
    </row>
    <row r="3545" ht="15">
      <c r="D3545" s="188"/>
    </row>
    <row r="3546" ht="15">
      <c r="D3546" s="188"/>
    </row>
    <row r="3547" ht="15">
      <c r="D3547" s="188"/>
    </row>
    <row r="3548" ht="15">
      <c r="D3548" s="188"/>
    </row>
    <row r="3549" ht="15">
      <c r="D3549" s="188"/>
    </row>
    <row r="3550" ht="15">
      <c r="D3550" s="188"/>
    </row>
    <row r="3551" ht="15">
      <c r="D3551" s="188"/>
    </row>
    <row r="3552" ht="15">
      <c r="D3552" s="188"/>
    </row>
    <row r="3553" ht="15">
      <c r="D3553" s="188"/>
    </row>
    <row r="3554" ht="15">
      <c r="D3554" s="188"/>
    </row>
    <row r="3555" ht="15">
      <c r="D3555" s="188"/>
    </row>
    <row r="3556" ht="15">
      <c r="D3556" s="188"/>
    </row>
    <row r="3557" ht="15">
      <c r="D3557" s="188"/>
    </row>
    <row r="3558" ht="15">
      <c r="D3558" s="188"/>
    </row>
    <row r="3559" ht="15">
      <c r="D3559" s="188"/>
    </row>
    <row r="3560" ht="15">
      <c r="D3560" s="188"/>
    </row>
    <row r="3561" ht="15">
      <c r="D3561" s="188"/>
    </row>
    <row r="3562" ht="15">
      <c r="D3562" s="188"/>
    </row>
    <row r="3563" ht="15">
      <c r="D3563" s="188"/>
    </row>
    <row r="3564" ht="15">
      <c r="D3564" s="188"/>
    </row>
    <row r="3565" ht="15">
      <c r="D3565" s="188"/>
    </row>
    <row r="3566" ht="15">
      <c r="D3566" s="188"/>
    </row>
    <row r="3567" ht="15">
      <c r="D3567" s="188"/>
    </row>
    <row r="3568" ht="15">
      <c r="D3568" s="188"/>
    </row>
    <row r="3569" ht="15">
      <c r="D3569" s="188"/>
    </row>
    <row r="3570" ht="15">
      <c r="D3570" s="188"/>
    </row>
    <row r="3571" ht="15">
      <c r="D3571" s="188"/>
    </row>
    <row r="3572" ht="15">
      <c r="D3572" s="188"/>
    </row>
    <row r="3573" ht="15">
      <c r="D3573" s="188"/>
    </row>
    <row r="3574" ht="15">
      <c r="D3574" s="188"/>
    </row>
    <row r="3575" ht="15">
      <c r="D3575" s="188"/>
    </row>
    <row r="3576" ht="15">
      <c r="D3576" s="188"/>
    </row>
    <row r="3577" ht="15">
      <c r="D3577" s="188"/>
    </row>
    <row r="3578" ht="15">
      <c r="D3578" s="188"/>
    </row>
    <row r="3579" ht="15">
      <c r="D3579" s="188"/>
    </row>
    <row r="3580" ht="15">
      <c r="D3580" s="188"/>
    </row>
    <row r="3581" ht="15">
      <c r="D3581" s="188"/>
    </row>
    <row r="3582" ht="15">
      <c r="D3582" s="188"/>
    </row>
    <row r="3583" ht="15">
      <c r="D3583" s="188"/>
    </row>
    <row r="3584" ht="15">
      <c r="D3584" s="188"/>
    </row>
    <row r="3585" ht="15">
      <c r="D3585" s="188"/>
    </row>
    <row r="3586" ht="15">
      <c r="D3586" s="188"/>
    </row>
    <row r="3587" ht="15">
      <c r="D3587" s="188"/>
    </row>
    <row r="3588" ht="15">
      <c r="D3588" s="188"/>
    </row>
    <row r="3589" ht="15">
      <c r="D3589" s="188"/>
    </row>
    <row r="3590" ht="15">
      <c r="D3590" s="188"/>
    </row>
    <row r="3591" ht="15">
      <c r="D3591" s="188"/>
    </row>
    <row r="3592" ht="15">
      <c r="D3592" s="188"/>
    </row>
    <row r="3593" ht="15">
      <c r="D3593" s="188"/>
    </row>
    <row r="3594" ht="15">
      <c r="D3594" s="188"/>
    </row>
    <row r="3595" ht="15">
      <c r="D3595" s="188"/>
    </row>
    <row r="3596" ht="15">
      <c r="D3596" s="188"/>
    </row>
    <row r="3597" ht="15">
      <c r="D3597" s="188"/>
    </row>
    <row r="3598" ht="15">
      <c r="D3598" s="188"/>
    </row>
    <row r="3599" ht="15">
      <c r="D3599" s="188"/>
    </row>
    <row r="3600" ht="15">
      <c r="D3600" s="188"/>
    </row>
    <row r="3601" ht="15">
      <c r="D3601" s="188"/>
    </row>
    <row r="3602" ht="15">
      <c r="D3602" s="188"/>
    </row>
    <row r="3603" ht="15">
      <c r="D3603" s="188"/>
    </row>
    <row r="3604" ht="15">
      <c r="D3604" s="188"/>
    </row>
    <row r="3605" ht="15">
      <c r="D3605" s="188"/>
    </row>
    <row r="3606" ht="15">
      <c r="D3606" s="188"/>
    </row>
    <row r="3607" ht="15">
      <c r="D3607" s="188"/>
    </row>
    <row r="3608" ht="15">
      <c r="D3608" s="188"/>
    </row>
    <row r="3609" ht="15">
      <c r="D3609" s="188"/>
    </row>
    <row r="3610" ht="15">
      <c r="D3610" s="188"/>
    </row>
    <row r="3611" ht="15">
      <c r="D3611" s="188"/>
    </row>
    <row r="3612" ht="15">
      <c r="D3612" s="188"/>
    </row>
    <row r="3613" ht="15">
      <c r="D3613" s="188"/>
    </row>
    <row r="3614" ht="15">
      <c r="D3614" s="188"/>
    </row>
    <row r="3615" ht="15">
      <c r="D3615" s="188"/>
    </row>
    <row r="3616" ht="15">
      <c r="D3616" s="188"/>
    </row>
    <row r="3617" ht="15">
      <c r="D3617" s="188"/>
    </row>
    <row r="3618" ht="15">
      <c r="D3618" s="188"/>
    </row>
    <row r="3619" ht="15">
      <c r="D3619" s="188"/>
    </row>
    <row r="3620" ht="15">
      <c r="D3620" s="188"/>
    </row>
    <row r="3621" ht="15">
      <c r="D3621" s="188"/>
    </row>
    <row r="3622" ht="15">
      <c r="D3622" s="188"/>
    </row>
    <row r="3623" ht="15">
      <c r="D3623" s="188"/>
    </row>
    <row r="3624" ht="15">
      <c r="D3624" s="188"/>
    </row>
    <row r="3625" ht="15">
      <c r="D3625" s="188"/>
    </row>
    <row r="3626" ht="15">
      <c r="D3626" s="188"/>
    </row>
    <row r="3627" ht="15">
      <c r="D3627" s="188"/>
    </row>
    <row r="3628" ht="15">
      <c r="D3628" s="188"/>
    </row>
    <row r="3629" ht="15">
      <c r="D3629" s="188"/>
    </row>
    <row r="3630" ht="15">
      <c r="D3630" s="188"/>
    </row>
    <row r="3631" ht="15">
      <c r="D3631" s="188"/>
    </row>
    <row r="3632" ht="15">
      <c r="D3632" s="188"/>
    </row>
    <row r="3633" ht="15">
      <c r="D3633" s="188"/>
    </row>
    <row r="3634" ht="15">
      <c r="D3634" s="188"/>
    </row>
    <row r="3635" ht="15">
      <c r="D3635" s="188"/>
    </row>
    <row r="3636" ht="15">
      <c r="D3636" s="188"/>
    </row>
    <row r="3637" ht="15">
      <c r="D3637" s="188"/>
    </row>
    <row r="3638" ht="15">
      <c r="D3638" s="188"/>
    </row>
    <row r="3639" ht="15">
      <c r="D3639" s="188"/>
    </row>
    <row r="3640" ht="15">
      <c r="D3640" s="188"/>
    </row>
    <row r="3641" ht="15">
      <c r="D3641" s="188"/>
    </row>
    <row r="3642" ht="15">
      <c r="D3642" s="188"/>
    </row>
    <row r="3643" ht="15">
      <c r="D3643" s="188"/>
    </row>
    <row r="3644" ht="15">
      <c r="D3644" s="188"/>
    </row>
    <row r="3645" ht="15">
      <c r="D3645" s="188"/>
    </row>
    <row r="3646" ht="15">
      <c r="D3646" s="188"/>
    </row>
    <row r="3647" ht="15">
      <c r="D3647" s="188"/>
    </row>
    <row r="3648" ht="15">
      <c r="D3648" s="188"/>
    </row>
    <row r="3649" ht="15">
      <c r="D3649" s="188"/>
    </row>
    <row r="3650" ht="15">
      <c r="D3650" s="188"/>
    </row>
    <row r="3651" ht="15">
      <c r="D3651" s="188"/>
    </row>
    <row r="3652" ht="15">
      <c r="D3652" s="188"/>
    </row>
    <row r="3653" ht="15">
      <c r="D3653" s="188"/>
    </row>
    <row r="3654" ht="15">
      <c r="D3654" s="188"/>
    </row>
    <row r="3655" ht="15">
      <c r="D3655" s="188"/>
    </row>
    <row r="3656" ht="15">
      <c r="D3656" s="188"/>
    </row>
    <row r="3657" ht="15">
      <c r="D3657" s="188"/>
    </row>
    <row r="3658" ht="15">
      <c r="D3658" s="188"/>
    </row>
    <row r="3659" ht="15">
      <c r="D3659" s="188"/>
    </row>
    <row r="3660" ht="15">
      <c r="D3660" s="188"/>
    </row>
    <row r="3661" ht="15">
      <c r="D3661" s="188"/>
    </row>
    <row r="3662" ht="15">
      <c r="D3662" s="188"/>
    </row>
    <row r="3663" ht="15">
      <c r="D3663" s="188"/>
    </row>
    <row r="3664" ht="15">
      <c r="D3664" s="188"/>
    </row>
    <row r="3665" ht="15">
      <c r="D3665" s="188"/>
    </row>
    <row r="3666" ht="15">
      <c r="D3666" s="188"/>
    </row>
    <row r="3667" ht="15">
      <c r="D3667" s="188"/>
    </row>
    <row r="3668" ht="15">
      <c r="D3668" s="188"/>
    </row>
    <row r="3669" ht="15">
      <c r="D3669" s="188"/>
    </row>
    <row r="3670" ht="15">
      <c r="D3670" s="188"/>
    </row>
    <row r="3671" ht="15">
      <c r="D3671" s="188"/>
    </row>
    <row r="3672" ht="15">
      <c r="D3672" s="188"/>
    </row>
    <row r="3673" ht="15">
      <c r="D3673" s="188"/>
    </row>
    <row r="3674" ht="15">
      <c r="D3674" s="188"/>
    </row>
    <row r="3675" ht="15">
      <c r="D3675" s="188"/>
    </row>
    <row r="3676" ht="15">
      <c r="D3676" s="188"/>
    </row>
    <row r="3677" ht="15">
      <c r="D3677" s="188"/>
    </row>
    <row r="3678" ht="15">
      <c r="D3678" s="188"/>
    </row>
    <row r="3679" ht="15">
      <c r="D3679" s="188"/>
    </row>
    <row r="3680" ht="15">
      <c r="D3680" s="188"/>
    </row>
    <row r="3681" ht="15">
      <c r="D3681" s="188"/>
    </row>
    <row r="3682" ht="15">
      <c r="D3682" s="188"/>
    </row>
    <row r="3683" ht="15">
      <c r="D3683" s="188"/>
    </row>
    <row r="3684" ht="15">
      <c r="D3684" s="188"/>
    </row>
    <row r="3685" ht="15">
      <c r="D3685" s="188"/>
    </row>
    <row r="3686" ht="15">
      <c r="D3686" s="188"/>
    </row>
    <row r="3687" ht="15">
      <c r="D3687" s="188"/>
    </row>
    <row r="3688" ht="15">
      <c r="D3688" s="188"/>
    </row>
    <row r="3689" ht="15">
      <c r="D3689" s="188"/>
    </row>
    <row r="3690" ht="15">
      <c r="D3690" s="188"/>
    </row>
    <row r="3691" ht="15">
      <c r="D3691" s="188"/>
    </row>
    <row r="3692" ht="15">
      <c r="D3692" s="188"/>
    </row>
    <row r="3693" ht="15">
      <c r="D3693" s="188"/>
    </row>
    <row r="3694" ht="15">
      <c r="D3694" s="188"/>
    </row>
    <row r="3695" ht="15">
      <c r="D3695" s="188"/>
    </row>
    <row r="3696" ht="15">
      <c r="D3696" s="188"/>
    </row>
    <row r="3697" ht="15">
      <c r="D3697" s="188"/>
    </row>
    <row r="3698" ht="15">
      <c r="D3698" s="188"/>
    </row>
    <row r="3699" ht="15">
      <c r="D3699" s="188"/>
    </row>
    <row r="3700" ht="15">
      <c r="D3700" s="188"/>
    </row>
    <row r="3701" ht="15">
      <c r="D3701" s="188"/>
    </row>
    <row r="3702" ht="15">
      <c r="D3702" s="188"/>
    </row>
    <row r="3703" ht="15">
      <c r="D3703" s="188"/>
    </row>
    <row r="3704" ht="15">
      <c r="D3704" s="188"/>
    </row>
    <row r="3705" ht="15">
      <c r="D3705" s="188"/>
    </row>
    <row r="3706" ht="15">
      <c r="D3706" s="188"/>
    </row>
    <row r="3707" ht="15">
      <c r="D3707" s="188"/>
    </row>
    <row r="3708" ht="15">
      <c r="D3708" s="188"/>
    </row>
    <row r="3709" ht="15">
      <c r="D3709" s="188"/>
    </row>
    <row r="3710" ht="15">
      <c r="D3710" s="188"/>
    </row>
    <row r="3711" ht="15">
      <c r="D3711" s="188"/>
    </row>
    <row r="3712" ht="15">
      <c r="D3712" s="188"/>
    </row>
    <row r="3713" ht="15">
      <c r="D3713" s="188"/>
    </row>
    <row r="3714" ht="15">
      <c r="D3714" s="188"/>
    </row>
    <row r="3715" ht="15">
      <c r="D3715" s="188"/>
    </row>
    <row r="3716" ht="15">
      <c r="D3716" s="188"/>
    </row>
    <row r="3717" ht="15">
      <c r="D3717" s="188"/>
    </row>
    <row r="3718" ht="15">
      <c r="D3718" s="188"/>
    </row>
    <row r="3719" ht="15">
      <c r="D3719" s="188"/>
    </row>
    <row r="3720" ht="15">
      <c r="D3720" s="188"/>
    </row>
    <row r="3721" ht="15">
      <c r="D3721" s="188"/>
    </row>
    <row r="3722" ht="15">
      <c r="D3722" s="188"/>
    </row>
    <row r="3723" ht="15">
      <c r="D3723" s="188"/>
    </row>
    <row r="3724" ht="15">
      <c r="D3724" s="188"/>
    </row>
    <row r="3725" ht="15">
      <c r="D3725" s="188"/>
    </row>
    <row r="3726" ht="15">
      <c r="D3726" s="188"/>
    </row>
    <row r="3727" ht="15">
      <c r="D3727" s="188"/>
    </row>
    <row r="3728" ht="15">
      <c r="D3728" s="188"/>
    </row>
    <row r="3729" ht="15">
      <c r="D3729" s="188"/>
    </row>
    <row r="3730" ht="15">
      <c r="D3730" s="188"/>
    </row>
    <row r="3731" ht="15">
      <c r="D3731" s="188"/>
    </row>
    <row r="3732" ht="15">
      <c r="D3732" s="188"/>
    </row>
    <row r="3733" ht="15">
      <c r="D3733" s="188"/>
    </row>
    <row r="3734" ht="15">
      <c r="D3734" s="188"/>
    </row>
    <row r="3735" ht="15">
      <c r="D3735" s="188"/>
    </row>
    <row r="3736" ht="15">
      <c r="D3736" s="188"/>
    </row>
    <row r="3737" ht="15">
      <c r="D3737" s="188"/>
    </row>
    <row r="3738" ht="15">
      <c r="D3738" s="188"/>
    </row>
    <row r="3739" ht="15">
      <c r="D3739" s="188"/>
    </row>
    <row r="3740" ht="15">
      <c r="D3740" s="188"/>
    </row>
    <row r="3741" ht="15">
      <c r="D3741" s="188"/>
    </row>
    <row r="3742" ht="15">
      <c r="D3742" s="188"/>
    </row>
    <row r="3743" ht="15">
      <c r="D3743" s="188"/>
    </row>
    <row r="3744" ht="15">
      <c r="D3744" s="188"/>
    </row>
    <row r="3745" ht="15">
      <c r="D3745" s="188"/>
    </row>
    <row r="3746" ht="15">
      <c r="D3746" s="188"/>
    </row>
    <row r="3747" ht="15">
      <c r="D3747" s="188"/>
    </row>
    <row r="3748" ht="15">
      <c r="D3748" s="188"/>
    </row>
    <row r="3749" ht="15">
      <c r="D3749" s="188"/>
    </row>
    <row r="3750" ht="15">
      <c r="D3750" s="188"/>
    </row>
    <row r="3751" ht="15">
      <c r="D3751" s="188"/>
    </row>
    <row r="3752" ht="15">
      <c r="D3752" s="188"/>
    </row>
    <row r="3753" ht="15">
      <c r="D3753" s="188"/>
    </row>
    <row r="3754" ht="15">
      <c r="D3754" s="188"/>
    </row>
    <row r="3755" ht="15">
      <c r="D3755" s="188"/>
    </row>
    <row r="3756" ht="15">
      <c r="D3756" s="188"/>
    </row>
    <row r="3757" ht="15">
      <c r="D3757" s="188"/>
    </row>
    <row r="3758" ht="15">
      <c r="D3758" s="188"/>
    </row>
    <row r="3759" ht="15">
      <c r="D3759" s="188"/>
    </row>
    <row r="3760" ht="15">
      <c r="D3760" s="188"/>
    </row>
    <row r="3761" ht="15">
      <c r="D3761" s="188"/>
    </row>
    <row r="3762" ht="15">
      <c r="D3762" s="188"/>
    </row>
    <row r="3763" ht="15">
      <c r="D3763" s="188"/>
    </row>
    <row r="3764" ht="15">
      <c r="D3764" s="188"/>
    </row>
    <row r="3765" ht="15">
      <c r="D3765" s="188"/>
    </row>
    <row r="3766" ht="15">
      <c r="D3766" s="188"/>
    </row>
    <row r="3767" ht="15">
      <c r="D3767" s="188"/>
    </row>
    <row r="3768" ht="15">
      <c r="D3768" s="188"/>
    </row>
    <row r="3769" ht="15">
      <c r="D3769" s="188"/>
    </row>
    <row r="3770" ht="15">
      <c r="D3770" s="188"/>
    </row>
    <row r="3771" ht="15">
      <c r="D3771" s="188"/>
    </row>
    <row r="3772" ht="15">
      <c r="D3772" s="188"/>
    </row>
    <row r="3773" ht="15">
      <c r="D3773" s="188"/>
    </row>
    <row r="3774" ht="15">
      <c r="D3774" s="188"/>
    </row>
    <row r="3775" ht="15">
      <c r="D3775" s="188"/>
    </row>
    <row r="3776" ht="15">
      <c r="D3776" s="188"/>
    </row>
    <row r="3777" ht="15">
      <c r="D3777" s="188"/>
    </row>
    <row r="3778" ht="15">
      <c r="D3778" s="188"/>
    </row>
    <row r="3779" ht="15">
      <c r="D3779" s="188"/>
    </row>
    <row r="3780" ht="15">
      <c r="D3780" s="188"/>
    </row>
    <row r="3781" ht="15">
      <c r="D3781" s="188"/>
    </row>
    <row r="3782" ht="15">
      <c r="D3782" s="188"/>
    </row>
    <row r="3783" ht="15">
      <c r="D3783" s="188"/>
    </row>
    <row r="3784" ht="15">
      <c r="D3784" s="188"/>
    </row>
    <row r="3785" ht="15">
      <c r="D3785" s="188"/>
    </row>
    <row r="3786" ht="15">
      <c r="D3786" s="188"/>
    </row>
    <row r="3787" ht="15">
      <c r="D3787" s="188"/>
    </row>
    <row r="3788" ht="15">
      <c r="D3788" s="188"/>
    </row>
    <row r="3789" ht="15">
      <c r="D3789" s="188"/>
    </row>
    <row r="3790" ht="15">
      <c r="D3790" s="188"/>
    </row>
    <row r="3791" ht="15">
      <c r="D3791" s="188"/>
    </row>
    <row r="3792" ht="15">
      <c r="D3792" s="188"/>
    </row>
    <row r="3793" ht="15">
      <c r="D3793" s="188"/>
    </row>
    <row r="3794" ht="15">
      <c r="D3794" s="188"/>
    </row>
    <row r="3795" ht="15">
      <c r="D3795" s="188"/>
    </row>
    <row r="3796" ht="15">
      <c r="D3796" s="188"/>
    </row>
    <row r="3797" ht="15">
      <c r="D3797" s="188"/>
    </row>
    <row r="3798" ht="15">
      <c r="D3798" s="188"/>
    </row>
    <row r="3799" ht="15">
      <c r="D3799" s="188"/>
    </row>
    <row r="3800" ht="15">
      <c r="D3800" s="188"/>
    </row>
    <row r="3801" ht="15">
      <c r="D3801" s="188"/>
    </row>
    <row r="3802" ht="15">
      <c r="D3802" s="188"/>
    </row>
    <row r="3803" ht="15">
      <c r="D3803" s="188"/>
    </row>
    <row r="3804" ht="15">
      <c r="D3804" s="188"/>
    </row>
    <row r="3805" ht="15">
      <c r="D3805" s="188"/>
    </row>
    <row r="3806" ht="15">
      <c r="D3806" s="188"/>
    </row>
    <row r="3807" ht="15">
      <c r="D3807" s="188"/>
    </row>
    <row r="3808" ht="15">
      <c r="D3808" s="188"/>
    </row>
    <row r="3809" ht="15">
      <c r="D3809" s="188"/>
    </row>
    <row r="3810" ht="15">
      <c r="D3810" s="188"/>
    </row>
    <row r="3811" ht="15">
      <c r="D3811" s="188"/>
    </row>
    <row r="3812" ht="15">
      <c r="D3812" s="188"/>
    </row>
    <row r="3813" ht="15">
      <c r="D3813" s="188"/>
    </row>
    <row r="3814" ht="15">
      <c r="D3814" s="188"/>
    </row>
    <row r="3815" ht="15">
      <c r="D3815" s="188"/>
    </row>
    <row r="3816" ht="15">
      <c r="D3816" s="188"/>
    </row>
    <row r="3817" ht="15">
      <c r="D3817" s="188"/>
    </row>
    <row r="3818" ht="15">
      <c r="D3818" s="188"/>
    </row>
    <row r="3819" ht="15">
      <c r="D3819" s="188"/>
    </row>
    <row r="3820" ht="15">
      <c r="D3820" s="188"/>
    </row>
    <row r="3821" ht="15">
      <c r="D3821" s="188"/>
    </row>
    <row r="3822" ht="15">
      <c r="D3822" s="188"/>
    </row>
    <row r="3823" ht="15">
      <c r="D3823" s="188"/>
    </row>
    <row r="3824" ht="15">
      <c r="D3824" s="188"/>
    </row>
    <row r="3825" ht="15">
      <c r="D3825" s="188"/>
    </row>
    <row r="3826" ht="15">
      <c r="D3826" s="188"/>
    </row>
    <row r="3827" ht="15">
      <c r="D3827" s="188"/>
    </row>
    <row r="3828" ht="15">
      <c r="D3828" s="188"/>
    </row>
    <row r="3829" ht="15">
      <c r="D3829" s="188"/>
    </row>
    <row r="3830" ht="15">
      <c r="D3830" s="188"/>
    </row>
    <row r="3831" ht="15">
      <c r="D3831" s="188"/>
    </row>
    <row r="3832" ht="15">
      <c r="D3832" s="188"/>
    </row>
    <row r="3833" ht="15">
      <c r="D3833" s="188"/>
    </row>
    <row r="3834" ht="15">
      <c r="D3834" s="188"/>
    </row>
    <row r="3835" ht="15">
      <c r="D3835" s="188"/>
    </row>
    <row r="3836" ht="15">
      <c r="D3836" s="188"/>
    </row>
    <row r="3837" ht="15">
      <c r="D3837" s="188"/>
    </row>
    <row r="3838" ht="15">
      <c r="D3838" s="188"/>
    </row>
    <row r="3839" ht="15">
      <c r="D3839" s="188"/>
    </row>
    <row r="3840" ht="15">
      <c r="D3840" s="188"/>
    </row>
    <row r="3841" ht="15">
      <c r="D3841" s="188"/>
    </row>
    <row r="3842" ht="15">
      <c r="D3842" s="188"/>
    </row>
    <row r="3843" ht="15">
      <c r="D3843" s="188"/>
    </row>
    <row r="3844" ht="15">
      <c r="D3844" s="188"/>
    </row>
    <row r="3845" ht="15">
      <c r="D3845" s="188"/>
    </row>
    <row r="3846" ht="15">
      <c r="D3846" s="188"/>
    </row>
    <row r="3847" ht="15">
      <c r="D3847" s="188"/>
    </row>
    <row r="3848" ht="15">
      <c r="D3848" s="188"/>
    </row>
    <row r="3849" ht="15">
      <c r="D3849" s="188"/>
    </row>
    <row r="3850" ht="15">
      <c r="D3850" s="188"/>
    </row>
    <row r="3851" ht="15">
      <c r="D3851" s="188"/>
    </row>
    <row r="3852" ht="15">
      <c r="D3852" s="188"/>
    </row>
    <row r="3853" ht="15">
      <c r="D3853" s="188"/>
    </row>
    <row r="3854" ht="15">
      <c r="D3854" s="188"/>
    </row>
    <row r="3855" ht="15">
      <c r="D3855" s="188"/>
    </row>
    <row r="3856" ht="15">
      <c r="D3856" s="188"/>
    </row>
    <row r="3857" ht="15">
      <c r="D3857" s="188"/>
    </row>
    <row r="3858" ht="15">
      <c r="D3858" s="188"/>
    </row>
    <row r="3859" ht="15">
      <c r="D3859" s="188"/>
    </row>
    <row r="3860" ht="15">
      <c r="D3860" s="188"/>
    </row>
    <row r="3861" ht="15">
      <c r="D3861" s="188"/>
    </row>
    <row r="3862" ht="15">
      <c r="D3862" s="188"/>
    </row>
    <row r="3863" ht="15">
      <c r="D3863" s="188"/>
    </row>
    <row r="3864" ht="15">
      <c r="D3864" s="188"/>
    </row>
    <row r="3865" ht="15">
      <c r="D3865" s="188"/>
    </row>
    <row r="3866" ht="15">
      <c r="D3866" s="188"/>
    </row>
    <row r="3867" ht="15">
      <c r="D3867" s="188"/>
    </row>
    <row r="3868" ht="15">
      <c r="D3868" s="188"/>
    </row>
    <row r="3869" ht="15">
      <c r="D3869" s="188"/>
    </row>
    <row r="3870" ht="15">
      <c r="D3870" s="188"/>
    </row>
    <row r="3871" ht="15">
      <c r="D3871" s="188"/>
    </row>
    <row r="3872" ht="15">
      <c r="D3872" s="188"/>
    </row>
    <row r="3873" ht="15">
      <c r="D3873" s="188"/>
    </row>
    <row r="3874" ht="15">
      <c r="D3874" s="188"/>
    </row>
    <row r="3875" ht="15">
      <c r="D3875" s="188"/>
    </row>
    <row r="3876" ht="15">
      <c r="D3876" s="188"/>
    </row>
    <row r="3877" ht="15">
      <c r="D3877" s="188"/>
    </row>
    <row r="3878" ht="15">
      <c r="D3878" s="188"/>
    </row>
    <row r="3879" ht="15">
      <c r="D3879" s="188"/>
    </row>
    <row r="3880" ht="15">
      <c r="D3880" s="188"/>
    </row>
    <row r="3881" ht="15">
      <c r="D3881" s="188"/>
    </row>
    <row r="3882" ht="15">
      <c r="D3882" s="188"/>
    </row>
    <row r="3883" ht="15">
      <c r="D3883" s="188"/>
    </row>
    <row r="3884" ht="15">
      <c r="D3884" s="188"/>
    </row>
    <row r="3885" ht="15">
      <c r="D3885" s="188"/>
    </row>
    <row r="3886" ht="15">
      <c r="D3886" s="188"/>
    </row>
    <row r="3887" ht="15">
      <c r="D3887" s="188"/>
    </row>
    <row r="3888" ht="15">
      <c r="D3888" s="188"/>
    </row>
    <row r="3889" ht="15">
      <c r="D3889" s="188"/>
    </row>
    <row r="3890" ht="15">
      <c r="D3890" s="188"/>
    </row>
    <row r="3891" ht="15">
      <c r="D3891" s="188"/>
    </row>
    <row r="3892" ht="15">
      <c r="D3892" s="188"/>
    </row>
    <row r="3893" ht="15">
      <c r="D3893" s="188"/>
    </row>
    <row r="3894" ht="15">
      <c r="D3894" s="188"/>
    </row>
    <row r="3895" ht="15">
      <c r="D3895" s="188"/>
    </row>
    <row r="3896" ht="15">
      <c r="D3896" s="188"/>
    </row>
    <row r="3897" ht="15">
      <c r="D3897" s="188"/>
    </row>
    <row r="3898" ht="15">
      <c r="D3898" s="188"/>
    </row>
    <row r="3899" ht="15">
      <c r="D3899" s="188"/>
    </row>
    <row r="3900" ht="15">
      <c r="D3900" s="188"/>
    </row>
    <row r="3901" ht="15">
      <c r="D3901" s="188"/>
    </row>
    <row r="3902" ht="15">
      <c r="D3902" s="188"/>
    </row>
    <row r="3903" ht="15">
      <c r="D3903" s="188"/>
    </row>
    <row r="3904" ht="15">
      <c r="D3904" s="188"/>
    </row>
    <row r="3905" ht="15">
      <c r="D3905" s="188"/>
    </row>
    <row r="3906" ht="15">
      <c r="D3906" s="188"/>
    </row>
    <row r="3907" ht="15">
      <c r="D3907" s="188"/>
    </row>
    <row r="3908" ht="15">
      <c r="D3908" s="188"/>
    </row>
    <row r="3909" ht="15">
      <c r="D3909" s="188"/>
    </row>
    <row r="3910" ht="15">
      <c r="D3910" s="188"/>
    </row>
    <row r="3911" ht="15">
      <c r="D3911" s="188"/>
    </row>
    <row r="3912" ht="15">
      <c r="D3912" s="188"/>
    </row>
    <row r="3913" ht="15">
      <c r="D3913" s="188"/>
    </row>
    <row r="3914" ht="15">
      <c r="D3914" s="188"/>
    </row>
    <row r="3915" ht="15">
      <c r="D3915" s="188"/>
    </row>
    <row r="3916" ht="15">
      <c r="D3916" s="188"/>
    </row>
    <row r="3917" ht="15">
      <c r="D3917" s="188"/>
    </row>
    <row r="3918" ht="15">
      <c r="D3918" s="188"/>
    </row>
    <row r="3919" ht="15">
      <c r="D3919" s="188"/>
    </row>
    <row r="3920" ht="15">
      <c r="D3920" s="188"/>
    </row>
    <row r="3921" ht="15">
      <c r="D3921" s="188"/>
    </row>
    <row r="3922" ht="15">
      <c r="D3922" s="188"/>
    </row>
    <row r="3923" ht="15">
      <c r="D3923" s="188"/>
    </row>
    <row r="3924" ht="15">
      <c r="D3924" s="188"/>
    </row>
    <row r="3925" ht="15">
      <c r="D3925" s="188"/>
    </row>
    <row r="3926" ht="15">
      <c r="D3926" s="188"/>
    </row>
    <row r="3927" ht="15">
      <c r="D3927" s="188"/>
    </row>
    <row r="3928" ht="15">
      <c r="D3928" s="188"/>
    </row>
    <row r="3929" ht="15">
      <c r="D3929" s="188"/>
    </row>
    <row r="3930" ht="15">
      <c r="D3930" s="188"/>
    </row>
    <row r="3931" ht="15">
      <c r="D3931" s="188"/>
    </row>
    <row r="3932" ht="15">
      <c r="D3932" s="188"/>
    </row>
    <row r="3933" ht="15">
      <c r="D3933" s="188"/>
    </row>
    <row r="3934" ht="15">
      <c r="D3934" s="188"/>
    </row>
    <row r="3935" ht="15">
      <c r="D3935" s="188"/>
    </row>
    <row r="3936" ht="15">
      <c r="D3936" s="188"/>
    </row>
    <row r="3937" ht="15">
      <c r="D3937" s="188"/>
    </row>
    <row r="3938" ht="15">
      <c r="D3938" s="188"/>
    </row>
    <row r="3939" ht="15">
      <c r="D3939" s="188"/>
    </row>
    <row r="3940" ht="15">
      <c r="D3940" s="188"/>
    </row>
    <row r="3941" ht="15">
      <c r="D3941" s="188"/>
    </row>
    <row r="3942" ht="15">
      <c r="D3942" s="188"/>
    </row>
    <row r="3943" ht="15">
      <c r="D3943" s="188"/>
    </row>
    <row r="3944" ht="15">
      <c r="D3944" s="188"/>
    </row>
    <row r="3945" ht="15">
      <c r="D3945" s="188"/>
    </row>
    <row r="3946" ht="15">
      <c r="D3946" s="188"/>
    </row>
    <row r="3947" ht="15">
      <c r="D3947" s="188"/>
    </row>
    <row r="3948" ht="15">
      <c r="D3948" s="188"/>
    </row>
    <row r="3949" ht="15">
      <c r="D3949" s="188"/>
    </row>
    <row r="3950" ht="15">
      <c r="D3950" s="188"/>
    </row>
    <row r="3951" ht="15">
      <c r="D3951" s="188"/>
    </row>
    <row r="3952" ht="15">
      <c r="D3952" s="188"/>
    </row>
    <row r="3953" ht="15">
      <c r="D3953" s="188"/>
    </row>
    <row r="3954" ht="15">
      <c r="D3954" s="188"/>
    </row>
    <row r="3955" ht="15">
      <c r="D3955" s="188"/>
    </row>
    <row r="3956" ht="15">
      <c r="D3956" s="188"/>
    </row>
    <row r="3957" ht="15">
      <c r="D3957" s="188"/>
    </row>
    <row r="3958" ht="15">
      <c r="D3958" s="188"/>
    </row>
    <row r="3959" ht="15">
      <c r="D3959" s="188"/>
    </row>
    <row r="3960" ht="15">
      <c r="D3960" s="188"/>
    </row>
    <row r="3961" ht="15">
      <c r="D3961" s="188"/>
    </row>
    <row r="3962" ht="15">
      <c r="D3962" s="188"/>
    </row>
    <row r="3963" ht="15">
      <c r="D3963" s="188"/>
    </row>
    <row r="3964" ht="15">
      <c r="D3964" s="188"/>
    </row>
    <row r="3965" ht="15">
      <c r="D3965" s="188"/>
    </row>
    <row r="3966" ht="15">
      <c r="D3966" s="188"/>
    </row>
    <row r="3967" ht="15">
      <c r="D3967" s="188"/>
    </row>
    <row r="3968" ht="15">
      <c r="D3968" s="188"/>
    </row>
    <row r="3969" ht="15">
      <c r="D3969" s="188"/>
    </row>
    <row r="3970" ht="15">
      <c r="D3970" s="188"/>
    </row>
    <row r="3971" ht="15">
      <c r="D3971" s="188"/>
    </row>
    <row r="3972" ht="15">
      <c r="D3972" s="188"/>
    </row>
    <row r="3973" ht="15">
      <c r="D3973" s="188"/>
    </row>
    <row r="3974" ht="15">
      <c r="D3974" s="188"/>
    </row>
    <row r="3975" ht="15">
      <c r="D3975" s="188"/>
    </row>
    <row r="3976" ht="15">
      <c r="D3976" s="188"/>
    </row>
    <row r="3977" ht="15">
      <c r="D3977" s="188"/>
    </row>
    <row r="3978" ht="15">
      <c r="D3978" s="188"/>
    </row>
    <row r="3979" ht="15">
      <c r="D3979" s="188"/>
    </row>
    <row r="3980" ht="15">
      <c r="D3980" s="188"/>
    </row>
    <row r="3981" ht="15">
      <c r="D3981" s="188"/>
    </row>
    <row r="3982" ht="15">
      <c r="D3982" s="188"/>
    </row>
    <row r="3983" ht="15">
      <c r="D3983" s="188"/>
    </row>
    <row r="3984" ht="15">
      <c r="D3984" s="188"/>
    </row>
    <row r="3985" ht="15">
      <c r="D3985" s="188"/>
    </row>
    <row r="3986" ht="15">
      <c r="D3986" s="188"/>
    </row>
    <row r="3987" ht="15">
      <c r="D3987" s="188"/>
    </row>
    <row r="3988" ht="15">
      <c r="D3988" s="188"/>
    </row>
    <row r="3989" ht="15">
      <c r="D3989" s="188"/>
    </row>
    <row r="3990" ht="15">
      <c r="D3990" s="188"/>
    </row>
    <row r="3991" ht="15">
      <c r="D3991" s="188"/>
    </row>
    <row r="3992" ht="15">
      <c r="D3992" s="188"/>
    </row>
    <row r="3993" ht="15">
      <c r="D3993" s="188"/>
    </row>
    <row r="3994" ht="15">
      <c r="D3994" s="188"/>
    </row>
    <row r="3995" ht="15">
      <c r="D3995" s="188"/>
    </row>
    <row r="3996" ht="15">
      <c r="D3996" s="188"/>
    </row>
    <row r="3997" ht="15">
      <c r="D3997" s="188"/>
    </row>
    <row r="3998" ht="15">
      <c r="D3998" s="188"/>
    </row>
    <row r="3999" ht="15">
      <c r="D3999" s="188"/>
    </row>
    <row r="4000" ht="15">
      <c r="D4000" s="188"/>
    </row>
    <row r="4001" ht="15">
      <c r="D4001" s="188"/>
    </row>
    <row r="4002" ht="15">
      <c r="D4002" s="188"/>
    </row>
    <row r="4003" ht="15">
      <c r="D4003" s="188"/>
    </row>
    <row r="4004" ht="15">
      <c r="D4004" s="188"/>
    </row>
    <row r="4005" ht="15">
      <c r="D4005" s="188"/>
    </row>
    <row r="4006" ht="15">
      <c r="D4006" s="188"/>
    </row>
    <row r="4007" ht="15">
      <c r="D4007" s="188"/>
    </row>
    <row r="4008" ht="15">
      <c r="D4008" s="188"/>
    </row>
    <row r="4009" ht="15">
      <c r="D4009" s="188"/>
    </row>
    <row r="4010" ht="15">
      <c r="D4010" s="188"/>
    </row>
    <row r="4011" ht="15">
      <c r="D4011" s="188"/>
    </row>
    <row r="4012" ht="15">
      <c r="D4012" s="188"/>
    </row>
    <row r="4013" ht="15">
      <c r="D4013" s="188"/>
    </row>
    <row r="4014" ht="15">
      <c r="D4014" s="188"/>
    </row>
    <row r="4015" ht="15">
      <c r="D4015" s="188"/>
    </row>
    <row r="4016" ht="15">
      <c r="D4016" s="188"/>
    </row>
    <row r="4017" ht="15">
      <c r="D4017" s="188"/>
    </row>
    <row r="4018" ht="15">
      <c r="D4018" s="188"/>
    </row>
    <row r="4019" ht="15">
      <c r="D4019" s="188"/>
    </row>
    <row r="4020" ht="15">
      <c r="D4020" s="188"/>
    </row>
    <row r="4021" ht="15">
      <c r="D4021" s="188"/>
    </row>
    <row r="4022" ht="15">
      <c r="D4022" s="188"/>
    </row>
    <row r="4023" ht="15">
      <c r="D4023" s="188"/>
    </row>
    <row r="4024" ht="15">
      <c r="D4024" s="188"/>
    </row>
    <row r="4025" ht="15">
      <c r="D4025" s="188"/>
    </row>
    <row r="4026" ht="15">
      <c r="D4026" s="188"/>
    </row>
    <row r="4027" ht="15">
      <c r="D4027" s="188"/>
    </row>
    <row r="4028" ht="15">
      <c r="D4028" s="188"/>
    </row>
    <row r="4029" ht="15">
      <c r="D4029" s="188"/>
    </row>
    <row r="4030" ht="15">
      <c r="D4030" s="188"/>
    </row>
    <row r="4031" ht="15">
      <c r="D4031" s="188"/>
    </row>
    <row r="4032" ht="15">
      <c r="D4032" s="188"/>
    </row>
    <row r="4033" ht="15">
      <c r="D4033" s="188"/>
    </row>
    <row r="4034" ht="15">
      <c r="D4034" s="188"/>
    </row>
    <row r="4035" ht="15">
      <c r="D4035" s="188"/>
    </row>
    <row r="4036" ht="15">
      <c r="D4036" s="188"/>
    </row>
    <row r="4037" ht="15">
      <c r="D4037" s="188"/>
    </row>
    <row r="4038" ht="15">
      <c r="D4038" s="188"/>
    </row>
    <row r="4039" ht="15">
      <c r="D4039" s="188"/>
    </row>
    <row r="4040" ht="15">
      <c r="D4040" s="188"/>
    </row>
    <row r="4041" ht="15">
      <c r="D4041" s="188"/>
    </row>
    <row r="4042" ht="15">
      <c r="D4042" s="188"/>
    </row>
    <row r="4043" ht="15">
      <c r="D4043" s="188"/>
    </row>
    <row r="4044" ht="15">
      <c r="D4044" s="188"/>
    </row>
    <row r="4045" ht="15">
      <c r="D4045" s="188"/>
    </row>
    <row r="4046" ht="15">
      <c r="D4046" s="188"/>
    </row>
    <row r="4047" ht="15">
      <c r="D4047" s="188"/>
    </row>
    <row r="4048" ht="15">
      <c r="D4048" s="188"/>
    </row>
    <row r="4049" ht="15">
      <c r="D4049" s="188"/>
    </row>
    <row r="4050" ht="15">
      <c r="D4050" s="188"/>
    </row>
    <row r="4051" ht="15">
      <c r="D4051" s="188"/>
    </row>
    <row r="4052" ht="15">
      <c r="D4052" s="188"/>
    </row>
    <row r="4053" ht="15">
      <c r="D4053" s="188"/>
    </row>
    <row r="4054" ht="15">
      <c r="D4054" s="188"/>
    </row>
    <row r="4055" ht="15">
      <c r="D4055" s="188"/>
    </row>
    <row r="4056" ht="15">
      <c r="D4056" s="188"/>
    </row>
    <row r="4057" ht="15">
      <c r="D4057" s="188"/>
    </row>
    <row r="4058" ht="15">
      <c r="D4058" s="188"/>
    </row>
    <row r="4059" ht="15">
      <c r="D4059" s="188"/>
    </row>
    <row r="4060" ht="15">
      <c r="D4060" s="188"/>
    </row>
    <row r="4061" ht="15">
      <c r="D4061" s="188"/>
    </row>
    <row r="4062" ht="15">
      <c r="D4062" s="188"/>
    </row>
    <row r="4063" ht="15">
      <c r="D4063" s="188"/>
    </row>
    <row r="4064" ht="15">
      <c r="D4064" s="188"/>
    </row>
    <row r="4065" ht="15">
      <c r="D4065" s="188"/>
    </row>
    <row r="4066" ht="15">
      <c r="D4066" s="188"/>
    </row>
    <row r="4067" ht="15">
      <c r="D4067" s="188"/>
    </row>
    <row r="4068" ht="15">
      <c r="D4068" s="188"/>
    </row>
    <row r="4069" ht="15">
      <c r="D4069" s="188"/>
    </row>
    <row r="4070" ht="15">
      <c r="D4070" s="188"/>
    </row>
    <row r="4071" ht="15">
      <c r="D4071" s="188"/>
    </row>
    <row r="4072" ht="15">
      <c r="D4072" s="188"/>
    </row>
    <row r="4073" ht="15">
      <c r="D4073" s="188"/>
    </row>
    <row r="4074" ht="15">
      <c r="D4074" s="188"/>
    </row>
    <row r="4075" ht="15">
      <c r="D4075" s="188"/>
    </row>
    <row r="4076" ht="15">
      <c r="D4076" s="188"/>
    </row>
    <row r="4077" ht="15">
      <c r="D4077" s="188"/>
    </row>
    <row r="4078" ht="15">
      <c r="D4078" s="188"/>
    </row>
    <row r="4079" ht="15">
      <c r="D4079" s="188"/>
    </row>
    <row r="4080" ht="15">
      <c r="D4080" s="188"/>
    </row>
    <row r="4081" ht="15">
      <c r="D4081" s="188"/>
    </row>
    <row r="4082" ht="15">
      <c r="D4082" s="188"/>
    </row>
    <row r="4083" ht="15">
      <c r="D4083" s="188"/>
    </row>
    <row r="4084" ht="15">
      <c r="D4084" s="188"/>
    </row>
    <row r="4085" ht="15">
      <c r="D4085" s="188"/>
    </row>
    <row r="4086" ht="15">
      <c r="D4086" s="188"/>
    </row>
    <row r="4087" ht="15">
      <c r="D4087" s="188"/>
    </row>
    <row r="4088" ht="15">
      <c r="D4088" s="188"/>
    </row>
    <row r="4089" ht="15">
      <c r="D4089" s="188"/>
    </row>
    <row r="4090" ht="15">
      <c r="D4090" s="188"/>
    </row>
    <row r="4091" ht="15">
      <c r="D4091" s="188"/>
    </row>
    <row r="4092" ht="15">
      <c r="D4092" s="188"/>
    </row>
    <row r="4093" ht="15">
      <c r="D4093" s="188"/>
    </row>
    <row r="4094" ht="15">
      <c r="D4094" s="188"/>
    </row>
    <row r="4095" ht="15">
      <c r="D4095" s="188"/>
    </row>
    <row r="4096" ht="15">
      <c r="D4096" s="188"/>
    </row>
    <row r="4097" ht="15">
      <c r="D4097" s="188"/>
    </row>
    <row r="4098" ht="15">
      <c r="D4098" s="188"/>
    </row>
    <row r="4099" ht="15">
      <c r="D4099" s="188"/>
    </row>
    <row r="4100" ht="15">
      <c r="D4100" s="188"/>
    </row>
    <row r="4101" ht="15">
      <c r="D4101" s="188"/>
    </row>
    <row r="4102" ht="15">
      <c r="D4102" s="188"/>
    </row>
    <row r="4103" ht="15">
      <c r="D4103" s="188"/>
    </row>
    <row r="4104" ht="15">
      <c r="D4104" s="188"/>
    </row>
    <row r="4105" ht="15">
      <c r="D4105" s="188"/>
    </row>
    <row r="4106" ht="15">
      <c r="D4106" s="188"/>
    </row>
    <row r="4107" ht="15">
      <c r="D4107" s="188"/>
    </row>
    <row r="4108" ht="15">
      <c r="D4108" s="188"/>
    </row>
    <row r="4109" ht="15">
      <c r="D4109" s="188"/>
    </row>
    <row r="4110" ht="15">
      <c r="D4110" s="188"/>
    </row>
    <row r="4111" ht="15">
      <c r="D4111" s="188"/>
    </row>
    <row r="4112" ht="15">
      <c r="D4112" s="188"/>
    </row>
    <row r="4113" ht="15">
      <c r="D4113" s="188"/>
    </row>
    <row r="4114" ht="15">
      <c r="D4114" s="188"/>
    </row>
    <row r="4115" ht="15">
      <c r="D4115" s="188"/>
    </row>
    <row r="4116" ht="15">
      <c r="D4116" s="188"/>
    </row>
    <row r="4117" ht="15">
      <c r="D4117" s="188"/>
    </row>
    <row r="4118" ht="15">
      <c r="D4118" s="188"/>
    </row>
    <row r="4119" ht="15">
      <c r="D4119" s="188"/>
    </row>
    <row r="4120" ht="15">
      <c r="D4120" s="188"/>
    </row>
    <row r="4121" ht="15">
      <c r="D4121" s="188"/>
    </row>
    <row r="4122" ht="15">
      <c r="D4122" s="188"/>
    </row>
    <row r="4123" ht="15">
      <c r="D4123" s="188"/>
    </row>
    <row r="4124" ht="15">
      <c r="D4124" s="188"/>
    </row>
    <row r="4125" ht="15">
      <c r="D4125" s="188"/>
    </row>
    <row r="4126" ht="15">
      <c r="D4126" s="188"/>
    </row>
    <row r="4127" ht="15">
      <c r="D4127" s="188"/>
    </row>
    <row r="4128" ht="15">
      <c r="D4128" s="188"/>
    </row>
    <row r="4129" ht="15">
      <c r="D4129" s="188"/>
    </row>
    <row r="4130" ht="15">
      <c r="D4130" s="188"/>
    </row>
    <row r="4131" ht="15">
      <c r="D4131" s="188"/>
    </row>
    <row r="4132" ht="15">
      <c r="D4132" s="188"/>
    </row>
    <row r="4133" ht="15">
      <c r="D4133" s="188"/>
    </row>
    <row r="4134" ht="15">
      <c r="D4134" s="188"/>
    </row>
    <row r="4135" ht="15">
      <c r="D4135" s="188"/>
    </row>
    <row r="4136" ht="15">
      <c r="D4136" s="188"/>
    </row>
    <row r="4137" ht="15">
      <c r="D4137" s="188"/>
    </row>
    <row r="4138" ht="15">
      <c r="D4138" s="188"/>
    </row>
    <row r="4139" ht="15">
      <c r="D4139" s="188"/>
    </row>
    <row r="4140" ht="15">
      <c r="D4140" s="188"/>
    </row>
    <row r="4141" ht="15">
      <c r="D4141" s="188"/>
    </row>
    <row r="4142" ht="15">
      <c r="D4142" s="188"/>
    </row>
    <row r="4143" ht="15">
      <c r="D4143" s="188"/>
    </row>
    <row r="4144" ht="15">
      <c r="D4144" s="188"/>
    </row>
    <row r="4145" ht="15">
      <c r="D4145" s="188"/>
    </row>
    <row r="4146" ht="15">
      <c r="D4146" s="188"/>
    </row>
    <row r="4147" ht="15">
      <c r="D4147" s="188"/>
    </row>
    <row r="4148" ht="15">
      <c r="D4148" s="188"/>
    </row>
    <row r="4149" ht="15">
      <c r="D4149" s="188"/>
    </row>
    <row r="4150" ht="15">
      <c r="D4150" s="188"/>
    </row>
    <row r="4151" ht="15">
      <c r="D4151" s="188"/>
    </row>
    <row r="4152" ht="15">
      <c r="D4152" s="188"/>
    </row>
    <row r="4153" ht="15">
      <c r="D4153" s="188"/>
    </row>
    <row r="4154" ht="15">
      <c r="D4154" s="188"/>
    </row>
    <row r="4155" ht="15">
      <c r="D4155" s="188"/>
    </row>
    <row r="4156" ht="15">
      <c r="D4156" s="188"/>
    </row>
    <row r="4157" ht="15">
      <c r="D4157" s="188"/>
    </row>
    <row r="4158" ht="15">
      <c r="D4158" s="188"/>
    </row>
    <row r="4159" ht="15">
      <c r="D4159" s="188"/>
    </row>
    <row r="4160" ht="15">
      <c r="D4160" s="188"/>
    </row>
    <row r="4161" ht="15">
      <c r="D4161" s="188"/>
    </row>
    <row r="4162" ht="15">
      <c r="D4162" s="188"/>
    </row>
    <row r="4163" ht="15">
      <c r="D4163" s="188"/>
    </row>
    <row r="4164" ht="15">
      <c r="D4164" s="188"/>
    </row>
    <row r="4165" ht="15">
      <c r="D4165" s="188"/>
    </row>
    <row r="4166" ht="15">
      <c r="D4166" s="188"/>
    </row>
    <row r="4167" ht="15">
      <c r="D4167" s="188"/>
    </row>
    <row r="4168" ht="15">
      <c r="D4168" s="188"/>
    </row>
    <row r="4169" ht="15">
      <c r="D4169" s="188"/>
    </row>
    <row r="4170" ht="15">
      <c r="D4170" s="188"/>
    </row>
    <row r="4171" ht="15">
      <c r="D4171" s="188"/>
    </row>
    <row r="4172" ht="15">
      <c r="D4172" s="188"/>
    </row>
    <row r="4173" ht="15">
      <c r="D4173" s="188"/>
    </row>
    <row r="4174" ht="15">
      <c r="D4174" s="188"/>
    </row>
    <row r="4175" ht="15">
      <c r="D4175" s="188"/>
    </row>
    <row r="4176" ht="15">
      <c r="D4176" s="188"/>
    </row>
    <row r="4177" ht="15">
      <c r="D4177" s="188"/>
    </row>
    <row r="4178" ht="15">
      <c r="D4178" s="188"/>
    </row>
    <row r="4179" ht="15">
      <c r="D4179" s="188"/>
    </row>
    <row r="4180" ht="15">
      <c r="D4180" s="188"/>
    </row>
    <row r="4181" ht="15">
      <c r="D4181" s="188"/>
    </row>
    <row r="4182" ht="15">
      <c r="D4182" s="188"/>
    </row>
    <row r="4183" ht="15">
      <c r="D4183" s="188"/>
    </row>
    <row r="4184" ht="15">
      <c r="D4184" s="188"/>
    </row>
    <row r="4185" ht="15">
      <c r="D4185" s="188"/>
    </row>
    <row r="4186" ht="15">
      <c r="D4186" s="188"/>
    </row>
    <row r="4187" ht="15">
      <c r="D4187" s="188"/>
    </row>
    <row r="4188" ht="15">
      <c r="D4188" s="188"/>
    </row>
    <row r="4189" ht="15">
      <c r="D4189" s="188"/>
    </row>
    <row r="4190" ht="15">
      <c r="D4190" s="188"/>
    </row>
    <row r="4191" ht="15">
      <c r="D4191" s="188"/>
    </row>
    <row r="4192" ht="15">
      <c r="D4192" s="188"/>
    </row>
    <row r="4193" ht="15">
      <c r="D4193" s="188"/>
    </row>
    <row r="4194" ht="15">
      <c r="D4194" s="188"/>
    </row>
    <row r="4195" ht="15">
      <c r="D4195" s="188"/>
    </row>
    <row r="4196" ht="15">
      <c r="D4196" s="188"/>
    </row>
    <row r="4197" ht="15">
      <c r="D4197" s="188"/>
    </row>
    <row r="4198" ht="15">
      <c r="D4198" s="188"/>
    </row>
    <row r="4199" ht="15">
      <c r="D4199" s="188"/>
    </row>
    <row r="4200" ht="15">
      <c r="D4200" s="188"/>
    </row>
    <row r="4201" ht="15">
      <c r="D4201" s="188"/>
    </row>
    <row r="4202" ht="15">
      <c r="D4202" s="188"/>
    </row>
    <row r="4203" ht="15">
      <c r="D4203" s="188"/>
    </row>
    <row r="4204" ht="15">
      <c r="D4204" s="188"/>
    </row>
    <row r="4205" ht="15">
      <c r="D4205" s="188"/>
    </row>
    <row r="4206" ht="15">
      <c r="D4206" s="188"/>
    </row>
    <row r="4207" ht="15">
      <c r="D4207" s="188"/>
    </row>
    <row r="4208" ht="15">
      <c r="D4208" s="188"/>
    </row>
    <row r="4209" ht="15">
      <c r="D4209" s="188"/>
    </row>
    <row r="4210" ht="15">
      <c r="D4210" s="188"/>
    </row>
    <row r="4211" ht="15">
      <c r="D4211" s="188"/>
    </row>
    <row r="4212" ht="15">
      <c r="D4212" s="188"/>
    </row>
    <row r="4213" ht="15">
      <c r="D4213" s="188"/>
    </row>
    <row r="4214" ht="15">
      <c r="D4214" s="188"/>
    </row>
    <row r="4215" ht="15">
      <c r="D4215" s="188"/>
    </row>
    <row r="4216" ht="15">
      <c r="D4216" s="188"/>
    </row>
    <row r="4217" ht="15">
      <c r="D4217" s="188"/>
    </row>
    <row r="4218" ht="15">
      <c r="D4218" s="188"/>
    </row>
    <row r="4219" ht="15">
      <c r="D4219" s="188"/>
    </row>
    <row r="4220" ht="15">
      <c r="D4220" s="188"/>
    </row>
    <row r="4221" ht="15">
      <c r="D4221" s="188"/>
    </row>
    <row r="4222" ht="15">
      <c r="D4222" s="188"/>
    </row>
    <row r="4223" ht="15">
      <c r="D4223" s="188"/>
    </row>
    <row r="4224" ht="15">
      <c r="D4224" s="188"/>
    </row>
    <row r="4225" ht="15">
      <c r="D4225" s="188"/>
    </row>
    <row r="4226" ht="15">
      <c r="D4226" s="188"/>
    </row>
    <row r="4227" ht="15">
      <c r="D4227" s="188"/>
    </row>
    <row r="4228" ht="15">
      <c r="D4228" s="188"/>
    </row>
    <row r="4229" ht="15">
      <c r="D4229" s="188"/>
    </row>
    <row r="4230" ht="15">
      <c r="D4230" s="188"/>
    </row>
    <row r="4231" ht="15">
      <c r="D4231" s="188"/>
    </row>
    <row r="4232" ht="15">
      <c r="D4232" s="188"/>
    </row>
    <row r="4233" ht="15">
      <c r="D4233" s="188"/>
    </row>
    <row r="4234" ht="15">
      <c r="D4234" s="188"/>
    </row>
    <row r="4235" ht="15">
      <c r="D4235" s="188"/>
    </row>
    <row r="4236" ht="15">
      <c r="D4236" s="188"/>
    </row>
    <row r="4237" ht="15">
      <c r="D4237" s="188"/>
    </row>
    <row r="4238" ht="15">
      <c r="D4238" s="188"/>
    </row>
    <row r="4239" ht="15">
      <c r="D4239" s="188"/>
    </row>
    <row r="4240" ht="15">
      <c r="D4240" s="188"/>
    </row>
    <row r="4241" ht="15">
      <c r="D4241" s="188"/>
    </row>
    <row r="4242" ht="15">
      <c r="D4242" s="188"/>
    </row>
    <row r="4243" ht="15">
      <c r="D4243" s="188"/>
    </row>
    <row r="4244" ht="15">
      <c r="D4244" s="188"/>
    </row>
    <row r="4245" ht="15">
      <c r="D4245" s="188"/>
    </row>
    <row r="4246" ht="15">
      <c r="D4246" s="188"/>
    </row>
    <row r="4247" ht="15">
      <c r="D4247" s="188"/>
    </row>
    <row r="4248" ht="15">
      <c r="D4248" s="188"/>
    </row>
    <row r="4249" ht="15">
      <c r="D4249" s="188"/>
    </row>
    <row r="4250" ht="15">
      <c r="D4250" s="188"/>
    </row>
    <row r="4251" ht="15">
      <c r="D4251" s="188"/>
    </row>
    <row r="4252" ht="15">
      <c r="D4252" s="188"/>
    </row>
    <row r="4253" ht="15">
      <c r="D4253" s="188"/>
    </row>
    <row r="4254" ht="15">
      <c r="D4254" s="188"/>
    </row>
    <row r="4255" ht="15">
      <c r="D4255" s="188"/>
    </row>
    <row r="4256" ht="15">
      <c r="D4256" s="188"/>
    </row>
    <row r="4257" ht="15">
      <c r="D4257" s="188"/>
    </row>
    <row r="4258" ht="15">
      <c r="D4258" s="188"/>
    </row>
    <row r="4259" ht="15">
      <c r="D4259" s="188"/>
    </row>
    <row r="4260" ht="15">
      <c r="D4260" s="188"/>
    </row>
    <row r="4261" ht="15">
      <c r="D4261" s="188"/>
    </row>
    <row r="4262" ht="15">
      <c r="D4262" s="188"/>
    </row>
    <row r="4263" ht="15">
      <c r="D4263" s="188"/>
    </row>
    <row r="4264" ht="15">
      <c r="D4264" s="188"/>
    </row>
    <row r="4265" ht="15">
      <c r="D4265" s="188"/>
    </row>
    <row r="4266" ht="15">
      <c r="D4266" s="188"/>
    </row>
    <row r="4267" ht="15">
      <c r="D4267" s="188"/>
    </row>
    <row r="4268" ht="15">
      <c r="D4268" s="188"/>
    </row>
    <row r="4269" ht="15">
      <c r="D4269" s="188"/>
    </row>
    <row r="4270" ht="15">
      <c r="D4270" s="188"/>
    </row>
    <row r="4271" ht="15">
      <c r="D4271" s="188"/>
    </row>
    <row r="4272" ht="15">
      <c r="D4272" s="188"/>
    </row>
    <row r="4273" ht="15">
      <c r="D4273" s="188"/>
    </row>
    <row r="4274" ht="15">
      <c r="D4274" s="188"/>
    </row>
    <row r="4275" ht="15">
      <c r="D4275" s="188"/>
    </row>
    <row r="4276" ht="15">
      <c r="D4276" s="188"/>
    </row>
    <row r="4277" ht="15">
      <c r="D4277" s="188"/>
    </row>
    <row r="4278" ht="15">
      <c r="D4278" s="188"/>
    </row>
    <row r="4279" ht="15">
      <c r="D4279" s="188"/>
    </row>
    <row r="4280" ht="15">
      <c r="D4280" s="188"/>
    </row>
    <row r="4281" ht="15">
      <c r="D4281" s="188"/>
    </row>
    <row r="4282" ht="15">
      <c r="D4282" s="188"/>
    </row>
    <row r="4283" ht="15">
      <c r="D4283" s="188"/>
    </row>
    <row r="4284" ht="15">
      <c r="D4284" s="188"/>
    </row>
    <row r="4285" ht="15">
      <c r="D4285" s="188"/>
    </row>
    <row r="4286" ht="15">
      <c r="D4286" s="188"/>
    </row>
    <row r="4287" ht="15">
      <c r="D4287" s="188"/>
    </row>
    <row r="4288" ht="15">
      <c r="D4288" s="188"/>
    </row>
    <row r="4289" ht="15">
      <c r="D4289" s="188"/>
    </row>
    <row r="4290" ht="15">
      <c r="D4290" s="188"/>
    </row>
    <row r="4291" ht="15">
      <c r="D4291" s="188"/>
    </row>
    <row r="4292" ht="15">
      <c r="D4292" s="188"/>
    </row>
    <row r="4293" ht="15">
      <c r="D4293" s="188"/>
    </row>
    <row r="4294" ht="15">
      <c r="D4294" s="188"/>
    </row>
    <row r="4295" ht="15">
      <c r="D4295" s="188"/>
    </row>
    <row r="4296" ht="15">
      <c r="D4296" s="188"/>
    </row>
    <row r="4297" ht="15">
      <c r="D4297" s="188"/>
    </row>
    <row r="4298" ht="15">
      <c r="D4298" s="188"/>
    </row>
    <row r="4299" ht="15">
      <c r="D4299" s="188"/>
    </row>
    <row r="4300" ht="15">
      <c r="D4300" s="188"/>
    </row>
    <row r="4301" ht="15">
      <c r="D4301" s="188"/>
    </row>
    <row r="4302" ht="15">
      <c r="D4302" s="188"/>
    </row>
    <row r="4303" ht="15">
      <c r="D4303" s="188"/>
    </row>
    <row r="4304" ht="15">
      <c r="D4304" s="188"/>
    </row>
    <row r="4305" ht="15">
      <c r="D4305" s="188"/>
    </row>
    <row r="4306" ht="15">
      <c r="D4306" s="188"/>
    </row>
    <row r="4307" ht="15">
      <c r="D4307" s="188"/>
    </row>
    <row r="4308" ht="15">
      <c r="D4308" s="188"/>
    </row>
    <row r="4309" ht="15">
      <c r="D4309" s="188"/>
    </row>
    <row r="4310" ht="15">
      <c r="D4310" s="188"/>
    </row>
    <row r="4311" ht="15">
      <c r="D4311" s="188"/>
    </row>
    <row r="4312" ht="15">
      <c r="D4312" s="188"/>
    </row>
    <row r="4313" ht="15">
      <c r="D4313" s="188"/>
    </row>
    <row r="4314" ht="15">
      <c r="D4314" s="188"/>
    </row>
    <row r="4315" ht="15">
      <c r="D4315" s="188"/>
    </row>
    <row r="4316" ht="15">
      <c r="D4316" s="188"/>
    </row>
    <row r="4317" ht="15">
      <c r="D4317" s="188"/>
    </row>
    <row r="4318" ht="15">
      <c r="D4318" s="188"/>
    </row>
    <row r="4319" ht="15">
      <c r="D4319" s="188"/>
    </row>
    <row r="4320" ht="15">
      <c r="D4320" s="188"/>
    </row>
    <row r="4321" ht="15">
      <c r="D4321" s="188"/>
    </row>
    <row r="4322" ht="15">
      <c r="D4322" s="188"/>
    </row>
    <row r="4323" ht="15">
      <c r="D4323" s="188"/>
    </row>
    <row r="4324" ht="15">
      <c r="D4324" s="188"/>
    </row>
    <row r="4325" ht="15">
      <c r="D4325" s="188"/>
    </row>
    <row r="4326" ht="15">
      <c r="D4326" s="188"/>
    </row>
    <row r="4327" ht="15">
      <c r="D4327" s="188"/>
    </row>
    <row r="4328" ht="15">
      <c r="D4328" s="188"/>
    </row>
    <row r="4329" ht="15">
      <c r="D4329" s="188"/>
    </row>
    <row r="4330" ht="15">
      <c r="D4330" s="188"/>
    </row>
    <row r="4331" ht="15">
      <c r="D4331" s="188"/>
    </row>
    <row r="4332" ht="15">
      <c r="D4332" s="188"/>
    </row>
    <row r="4333" ht="15">
      <c r="D4333" s="188"/>
    </row>
    <row r="4334" ht="15">
      <c r="D4334" s="188"/>
    </row>
    <row r="4335" ht="15">
      <c r="D4335" s="188"/>
    </row>
    <row r="4336" ht="15">
      <c r="D4336" s="188"/>
    </row>
    <row r="4337" ht="15">
      <c r="D4337" s="188"/>
    </row>
    <row r="4338" ht="15">
      <c r="D4338" s="188"/>
    </row>
    <row r="4339" ht="15">
      <c r="D4339" s="188"/>
    </row>
    <row r="4340" ht="15">
      <c r="D4340" s="188"/>
    </row>
    <row r="4341" ht="15">
      <c r="D4341" s="188"/>
    </row>
    <row r="4342" ht="15">
      <c r="D4342" s="188"/>
    </row>
    <row r="4343" ht="15">
      <c r="D4343" s="188"/>
    </row>
    <row r="4344" ht="15">
      <c r="D4344" s="188"/>
    </row>
    <row r="4345" ht="15">
      <c r="D4345" s="188"/>
    </row>
    <row r="4346" ht="15">
      <c r="D4346" s="188"/>
    </row>
    <row r="4347" ht="15">
      <c r="D4347" s="188"/>
    </row>
    <row r="4348" ht="15">
      <c r="D4348" s="188"/>
    </row>
    <row r="4349" ht="15">
      <c r="D4349" s="188"/>
    </row>
    <row r="4350" ht="15">
      <c r="D4350" s="188"/>
    </row>
    <row r="4351" ht="15">
      <c r="D4351" s="188"/>
    </row>
    <row r="4352" ht="15">
      <c r="D4352" s="188"/>
    </row>
    <row r="4353" ht="15">
      <c r="D4353" s="188"/>
    </row>
    <row r="4354" ht="15">
      <c r="D4354" s="188"/>
    </row>
    <row r="4355" ht="15">
      <c r="D4355" s="188"/>
    </row>
    <row r="4356" ht="15">
      <c r="D4356" s="188"/>
    </row>
    <row r="4357" ht="15">
      <c r="D4357" s="188"/>
    </row>
    <row r="4358" ht="15">
      <c r="D4358" s="188"/>
    </row>
    <row r="4359" ht="15">
      <c r="D4359" s="188"/>
    </row>
    <row r="4360" ht="15">
      <c r="D4360" s="188"/>
    </row>
    <row r="4361" ht="15">
      <c r="D4361" s="188"/>
    </row>
    <row r="4362" ht="15">
      <c r="D4362" s="188"/>
    </row>
    <row r="4363" ht="15">
      <c r="D4363" s="188"/>
    </row>
    <row r="4364" ht="15">
      <c r="D4364" s="188"/>
    </row>
    <row r="4365" ht="15">
      <c r="D4365" s="188"/>
    </row>
    <row r="4366" ht="15">
      <c r="D4366" s="188"/>
    </row>
    <row r="4367" ht="15">
      <c r="D4367" s="188"/>
    </row>
    <row r="4368" ht="15">
      <c r="D4368" s="188"/>
    </row>
    <row r="4369" ht="15">
      <c r="D4369" s="188"/>
    </row>
    <row r="4370" ht="15">
      <c r="D4370" s="188"/>
    </row>
    <row r="4371" ht="15">
      <c r="D4371" s="188"/>
    </row>
    <row r="4372" ht="15">
      <c r="D4372" s="188"/>
    </row>
    <row r="4373" ht="15">
      <c r="D4373" s="188"/>
    </row>
    <row r="4374" ht="15">
      <c r="D4374" s="188"/>
    </row>
    <row r="4375" ht="15">
      <c r="D4375" s="188"/>
    </row>
    <row r="4376" ht="15">
      <c r="D4376" s="188"/>
    </row>
    <row r="4377" ht="15">
      <c r="D4377" s="188"/>
    </row>
    <row r="4378" ht="15">
      <c r="D4378" s="188"/>
    </row>
    <row r="4379" ht="15">
      <c r="D4379" s="188"/>
    </row>
    <row r="4380" ht="15">
      <c r="D4380" s="188"/>
    </row>
    <row r="4381" ht="15">
      <c r="D4381" s="188"/>
    </row>
    <row r="4382" ht="15">
      <c r="D4382" s="188"/>
    </row>
    <row r="4383" ht="15">
      <c r="D4383" s="188"/>
    </row>
    <row r="4384" ht="15">
      <c r="D4384" s="188"/>
    </row>
    <row r="4385" ht="15">
      <c r="D4385" s="188"/>
    </row>
    <row r="4386" ht="15">
      <c r="D4386" s="188"/>
    </row>
    <row r="4387" ht="15">
      <c r="D4387" s="188"/>
    </row>
    <row r="4388" ht="15">
      <c r="D4388" s="188"/>
    </row>
    <row r="4389" ht="15">
      <c r="D4389" s="188"/>
    </row>
    <row r="4390" ht="15">
      <c r="D4390" s="188"/>
    </row>
    <row r="4391" ht="15">
      <c r="D4391" s="188"/>
    </row>
    <row r="4392" ht="15">
      <c r="D4392" s="188"/>
    </row>
    <row r="4393" ht="15">
      <c r="D4393" s="188"/>
    </row>
    <row r="4394" ht="15">
      <c r="D4394" s="188"/>
    </row>
    <row r="4395" ht="15">
      <c r="D4395" s="188"/>
    </row>
    <row r="4396" ht="15">
      <c r="D4396" s="188"/>
    </row>
    <row r="4397" ht="15">
      <c r="D4397" s="188"/>
    </row>
    <row r="4398" ht="15">
      <c r="D4398" s="188"/>
    </row>
    <row r="4399" ht="15">
      <c r="D4399" s="188"/>
    </row>
    <row r="4400" ht="15">
      <c r="D4400" s="188"/>
    </row>
    <row r="4401" ht="15">
      <c r="D4401" s="188"/>
    </row>
    <row r="4402" ht="15">
      <c r="D4402" s="188"/>
    </row>
    <row r="4403" ht="15">
      <c r="D4403" s="188"/>
    </row>
    <row r="4404" ht="15">
      <c r="D4404" s="188"/>
    </row>
    <row r="4405" ht="15">
      <c r="D4405" s="188"/>
    </row>
    <row r="4406" ht="15">
      <c r="D4406" s="188"/>
    </row>
    <row r="4407" ht="15">
      <c r="D4407" s="188"/>
    </row>
    <row r="4408" ht="15">
      <c r="D4408" s="188"/>
    </row>
    <row r="4409" ht="15">
      <c r="D4409" s="188"/>
    </row>
    <row r="4410" ht="15">
      <c r="D4410" s="188"/>
    </row>
    <row r="4411" ht="15">
      <c r="D4411" s="188"/>
    </row>
    <row r="4412" ht="15">
      <c r="D4412" s="188"/>
    </row>
    <row r="4413" ht="15">
      <c r="D4413" s="188"/>
    </row>
    <row r="4414" ht="15">
      <c r="D4414" s="188"/>
    </row>
    <row r="4415" ht="15">
      <c r="D4415" s="188"/>
    </row>
    <row r="4416" ht="15">
      <c r="D4416" s="188"/>
    </row>
    <row r="4417" ht="15">
      <c r="D4417" s="188"/>
    </row>
    <row r="4418" ht="15">
      <c r="D4418" s="188"/>
    </row>
    <row r="4419" ht="15">
      <c r="D4419" s="188"/>
    </row>
    <row r="4420" ht="15">
      <c r="D4420" s="188"/>
    </row>
    <row r="4421" ht="15">
      <c r="D4421" s="188"/>
    </row>
    <row r="4422" ht="15">
      <c r="D4422" s="188"/>
    </row>
    <row r="4423" ht="15">
      <c r="D4423" s="188"/>
    </row>
    <row r="4424" ht="15">
      <c r="D4424" s="188"/>
    </row>
    <row r="4425" ht="15">
      <c r="D4425" s="188"/>
    </row>
    <row r="4426" ht="15">
      <c r="D4426" s="188"/>
    </row>
    <row r="4427" ht="15">
      <c r="D4427" s="188"/>
    </row>
    <row r="4428" ht="15">
      <c r="D4428" s="188"/>
    </row>
    <row r="4429" ht="15">
      <c r="D4429" s="188"/>
    </row>
    <row r="4430" ht="15">
      <c r="D4430" s="188"/>
    </row>
    <row r="4431" ht="15">
      <c r="D4431" s="188"/>
    </row>
    <row r="4432" ht="15">
      <c r="D4432" s="188"/>
    </row>
    <row r="4433" ht="15">
      <c r="D4433" s="188"/>
    </row>
    <row r="4434" ht="15">
      <c r="D4434" s="188"/>
    </row>
    <row r="4435" ht="15">
      <c r="D4435" s="188"/>
    </row>
    <row r="4436" ht="15">
      <c r="D4436" s="188"/>
    </row>
    <row r="4437" ht="15">
      <c r="D4437" s="188"/>
    </row>
    <row r="4438" ht="15">
      <c r="D4438" s="188"/>
    </row>
    <row r="4439" ht="15">
      <c r="D4439" s="188"/>
    </row>
    <row r="4440" ht="15">
      <c r="D4440" s="188"/>
    </row>
    <row r="4441" ht="15">
      <c r="D4441" s="188"/>
    </row>
    <row r="4442" ht="15">
      <c r="D4442" s="188"/>
    </row>
    <row r="4443" ht="15">
      <c r="D4443" s="188"/>
    </row>
    <row r="4444" ht="15">
      <c r="D4444" s="188"/>
    </row>
    <row r="4445" ht="15">
      <c r="D4445" s="188"/>
    </row>
    <row r="4446" ht="15">
      <c r="D4446" s="188"/>
    </row>
    <row r="4447" ht="15">
      <c r="D4447" s="188"/>
    </row>
    <row r="4448" ht="15">
      <c r="D4448" s="188"/>
    </row>
    <row r="4449" ht="15">
      <c r="D4449" s="188"/>
    </row>
    <row r="4450" ht="15">
      <c r="D4450" s="188"/>
    </row>
    <row r="4451" ht="15">
      <c r="D4451" s="188"/>
    </row>
    <row r="4452" ht="15">
      <c r="D4452" s="188"/>
    </row>
    <row r="4453" ht="15">
      <c r="D4453" s="188"/>
    </row>
    <row r="4454" ht="15">
      <c r="D4454" s="188"/>
    </row>
    <row r="4455" ht="15">
      <c r="D4455" s="188"/>
    </row>
    <row r="4456" ht="15">
      <c r="D4456" s="188"/>
    </row>
    <row r="4457" ht="15">
      <c r="D4457" s="188"/>
    </row>
    <row r="4458" ht="15">
      <c r="D4458" s="188"/>
    </row>
    <row r="4459" ht="15">
      <c r="D4459" s="188"/>
    </row>
    <row r="4460" ht="15">
      <c r="D4460" s="188"/>
    </row>
    <row r="4461" ht="15">
      <c r="D4461" s="188"/>
    </row>
    <row r="4462" ht="15">
      <c r="D4462" s="188"/>
    </row>
    <row r="4463" ht="15">
      <c r="D4463" s="188"/>
    </row>
    <row r="4464" ht="15">
      <c r="D4464" s="188"/>
    </row>
    <row r="4465" ht="15">
      <c r="D4465" s="188"/>
    </row>
    <row r="4466" ht="15">
      <c r="D4466" s="188"/>
    </row>
    <row r="4467" ht="15">
      <c r="D4467" s="188"/>
    </row>
    <row r="4468" ht="15">
      <c r="D4468" s="188"/>
    </row>
    <row r="4469" ht="15">
      <c r="D4469" s="188"/>
    </row>
    <row r="4470" ht="15">
      <c r="D4470" s="188"/>
    </row>
    <row r="4471" ht="15">
      <c r="D4471" s="188"/>
    </row>
    <row r="4472" ht="15">
      <c r="D4472" s="188"/>
    </row>
    <row r="4473" ht="15">
      <c r="D4473" s="188"/>
    </row>
    <row r="4474" ht="15">
      <c r="D4474" s="188"/>
    </row>
    <row r="4475" ht="15">
      <c r="D4475" s="188"/>
    </row>
    <row r="4476" ht="15">
      <c r="D4476" s="188"/>
    </row>
    <row r="4477" ht="15">
      <c r="D4477" s="188"/>
    </row>
    <row r="4478" ht="15">
      <c r="D4478" s="188"/>
    </row>
    <row r="4479" ht="15">
      <c r="D4479" s="188"/>
    </row>
    <row r="4480" ht="15">
      <c r="D4480" s="188"/>
    </row>
    <row r="4481" ht="15">
      <c r="D4481" s="188"/>
    </row>
    <row r="4482" ht="15">
      <c r="D4482" s="188"/>
    </row>
    <row r="4483" ht="15">
      <c r="D4483" s="188"/>
    </row>
    <row r="4484" ht="15">
      <c r="D4484" s="188"/>
    </row>
    <row r="4485" ht="15">
      <c r="D4485" s="188"/>
    </row>
    <row r="4486" ht="15">
      <c r="D4486" s="188"/>
    </row>
    <row r="4487" ht="15">
      <c r="D4487" s="188"/>
    </row>
    <row r="4488" ht="15">
      <c r="D4488" s="188"/>
    </row>
    <row r="4489" ht="15">
      <c r="D4489" s="188"/>
    </row>
    <row r="4490" ht="15">
      <c r="D4490" s="188"/>
    </row>
    <row r="4491" ht="15">
      <c r="D4491" s="188"/>
    </row>
    <row r="4492" ht="15">
      <c r="D4492" s="188"/>
    </row>
    <row r="4493" ht="15">
      <c r="D4493" s="188"/>
    </row>
    <row r="4494" ht="15">
      <c r="D4494" s="188"/>
    </row>
    <row r="4495" ht="15">
      <c r="D4495" s="188"/>
    </row>
    <row r="4496" ht="15">
      <c r="D4496" s="188"/>
    </row>
    <row r="4497" ht="15">
      <c r="D4497" s="188"/>
    </row>
    <row r="4498" ht="15">
      <c r="D4498" s="188"/>
    </row>
    <row r="4499" ht="15">
      <c r="D4499" s="188"/>
    </row>
    <row r="4500" ht="15">
      <c r="D4500" s="188"/>
    </row>
    <row r="4501" ht="15">
      <c r="D4501" s="188"/>
    </row>
    <row r="4502" ht="15">
      <c r="D4502" s="188"/>
    </row>
    <row r="4503" ht="15">
      <c r="D4503" s="188"/>
    </row>
    <row r="4504" ht="15">
      <c r="D4504" s="188"/>
    </row>
    <row r="4505" ht="15">
      <c r="D4505" s="188"/>
    </row>
    <row r="4506" ht="15">
      <c r="D4506" s="188"/>
    </row>
    <row r="4507" ht="15">
      <c r="D4507" s="188"/>
    </row>
    <row r="4508" ht="15">
      <c r="D4508" s="188"/>
    </row>
    <row r="4509" ht="15">
      <c r="D4509" s="188"/>
    </row>
    <row r="4510" ht="15">
      <c r="D4510" s="188"/>
    </row>
    <row r="4511" ht="15">
      <c r="D4511" s="188"/>
    </row>
    <row r="4512" ht="15">
      <c r="D4512" s="188"/>
    </row>
    <row r="4513" ht="15">
      <c r="D4513" s="188"/>
    </row>
    <row r="4514" ht="15">
      <c r="D4514" s="188"/>
    </row>
    <row r="4515" ht="15">
      <c r="D4515" s="188"/>
    </row>
    <row r="4516" ht="15">
      <c r="D4516" s="188"/>
    </row>
    <row r="4517" ht="15">
      <c r="D4517" s="188"/>
    </row>
    <row r="4518" ht="15">
      <c r="D4518" s="188"/>
    </row>
    <row r="4519" ht="15">
      <c r="D4519" s="188"/>
    </row>
    <row r="4520" ht="15">
      <c r="D4520" s="188"/>
    </row>
    <row r="4521" ht="15">
      <c r="D4521" s="188"/>
    </row>
    <row r="4522" ht="15">
      <c r="D4522" s="188"/>
    </row>
    <row r="4523" ht="15">
      <c r="D4523" s="188"/>
    </row>
    <row r="4524" ht="15">
      <c r="D4524" s="188"/>
    </row>
    <row r="4525" ht="15">
      <c r="D4525" s="188"/>
    </row>
    <row r="4526" ht="15">
      <c r="D4526" s="188"/>
    </row>
    <row r="4527" ht="15">
      <c r="D4527" s="188"/>
    </row>
    <row r="4528" ht="15">
      <c r="D4528" s="188"/>
    </row>
    <row r="4529" ht="15">
      <c r="D4529" s="188"/>
    </row>
    <row r="4530" ht="15">
      <c r="D4530" s="188"/>
    </row>
    <row r="4531" ht="15">
      <c r="D4531" s="188"/>
    </row>
    <row r="4532" ht="15">
      <c r="D4532" s="188"/>
    </row>
    <row r="4533" ht="15">
      <c r="D4533" s="188"/>
    </row>
    <row r="4534" ht="15">
      <c r="D4534" s="188"/>
    </row>
    <row r="4535" ht="15">
      <c r="D4535" s="188"/>
    </row>
    <row r="4536" ht="15">
      <c r="D4536" s="188"/>
    </row>
    <row r="4537" ht="15">
      <c r="D4537" s="188"/>
    </row>
    <row r="4538" ht="15">
      <c r="D4538" s="188"/>
    </row>
    <row r="4539" ht="15">
      <c r="D4539" s="188"/>
    </row>
    <row r="4540" ht="15">
      <c r="D4540" s="188"/>
    </row>
    <row r="4541" ht="15">
      <c r="D4541" s="188"/>
    </row>
    <row r="4542" ht="15">
      <c r="D4542" s="188"/>
    </row>
    <row r="4543" ht="15">
      <c r="D4543" s="188"/>
    </row>
    <row r="4544" ht="15">
      <c r="D4544" s="188"/>
    </row>
    <row r="4545" ht="15">
      <c r="D4545" s="188"/>
    </row>
    <row r="4546" ht="15">
      <c r="D4546" s="188"/>
    </row>
    <row r="4547" ht="15">
      <c r="D4547" s="188"/>
    </row>
    <row r="4548" ht="15">
      <c r="D4548" s="188"/>
    </row>
    <row r="4549" ht="15">
      <c r="D4549" s="188"/>
    </row>
    <row r="4550" ht="15">
      <c r="D4550" s="188"/>
    </row>
    <row r="4551" ht="15">
      <c r="D4551" s="188"/>
    </row>
    <row r="4552" ht="15">
      <c r="D4552" s="188"/>
    </row>
    <row r="4553" ht="15">
      <c r="D4553" s="188"/>
    </row>
    <row r="4554" ht="15">
      <c r="D4554" s="188"/>
    </row>
    <row r="4555" ht="15">
      <c r="D4555" s="188"/>
    </row>
    <row r="4556" ht="15">
      <c r="D4556" s="188"/>
    </row>
    <row r="4557" ht="15">
      <c r="D4557" s="188"/>
    </row>
    <row r="4558" ht="15">
      <c r="D4558" s="188"/>
    </row>
    <row r="4559" ht="15">
      <c r="D4559" s="188"/>
    </row>
    <row r="4560" ht="15">
      <c r="D4560" s="188"/>
    </row>
    <row r="4561" ht="15">
      <c r="D4561" s="188"/>
    </row>
    <row r="4562" ht="15">
      <c r="D4562" s="188"/>
    </row>
    <row r="4563" ht="15">
      <c r="D4563" s="188"/>
    </row>
    <row r="4564" ht="15">
      <c r="D4564" s="188"/>
    </row>
    <row r="4565" ht="15">
      <c r="D4565" s="188"/>
    </row>
    <row r="4566" ht="15">
      <c r="D4566" s="188"/>
    </row>
    <row r="4567" ht="15">
      <c r="D4567" s="188"/>
    </row>
    <row r="4568" ht="15">
      <c r="D4568" s="188"/>
    </row>
    <row r="4569" ht="15">
      <c r="D4569" s="188"/>
    </row>
    <row r="4570" ht="15">
      <c r="D4570" s="188"/>
    </row>
    <row r="4571" ht="15">
      <c r="D4571" s="188"/>
    </row>
    <row r="4572" ht="15">
      <c r="D4572" s="188"/>
    </row>
    <row r="4573" ht="15">
      <c r="D4573" s="188"/>
    </row>
    <row r="4574" ht="15">
      <c r="D4574" s="188"/>
    </row>
    <row r="4575" ht="15">
      <c r="D4575" s="188"/>
    </row>
    <row r="4576" ht="15">
      <c r="D4576" s="188"/>
    </row>
    <row r="4577" ht="15">
      <c r="D4577" s="188"/>
    </row>
    <row r="4578" ht="15">
      <c r="D4578" s="188"/>
    </row>
    <row r="4579" ht="15">
      <c r="D4579" s="188"/>
    </row>
    <row r="4580" ht="15">
      <c r="D4580" s="188"/>
    </row>
    <row r="4581" ht="15">
      <c r="D4581" s="188"/>
    </row>
    <row r="4582" ht="15">
      <c r="D4582" s="188"/>
    </row>
    <row r="4583" ht="15">
      <c r="D4583" s="188"/>
    </row>
    <row r="4584" ht="15">
      <c r="D4584" s="188"/>
    </row>
    <row r="4585" ht="15">
      <c r="D4585" s="188"/>
    </row>
    <row r="4586" ht="15">
      <c r="D4586" s="188"/>
    </row>
    <row r="4587" ht="15">
      <c r="D4587" s="188"/>
    </row>
    <row r="4588" ht="15">
      <c r="D4588" s="188"/>
    </row>
    <row r="4589" ht="15">
      <c r="D4589" s="188"/>
    </row>
    <row r="4590" ht="15">
      <c r="D4590" s="188"/>
    </row>
    <row r="4591" ht="15">
      <c r="D4591" s="188"/>
    </row>
    <row r="4592" ht="15">
      <c r="D4592" s="188"/>
    </row>
    <row r="4593" ht="15">
      <c r="D4593" s="188"/>
    </row>
    <row r="4594" ht="15">
      <c r="D4594" s="188"/>
    </row>
    <row r="4595" ht="15">
      <c r="D4595" s="188"/>
    </row>
    <row r="4596" ht="15">
      <c r="D4596" s="188"/>
    </row>
    <row r="4597" ht="15">
      <c r="D4597" s="188"/>
    </row>
    <row r="4598" ht="15">
      <c r="D4598" s="188"/>
    </row>
    <row r="4599" ht="15">
      <c r="D4599" s="188"/>
    </row>
    <row r="4600" ht="15">
      <c r="D4600" s="188"/>
    </row>
    <row r="4601" ht="15">
      <c r="D4601" s="188"/>
    </row>
    <row r="4602" ht="15">
      <c r="D4602" s="188"/>
    </row>
    <row r="4603" ht="15">
      <c r="D4603" s="188"/>
    </row>
    <row r="4604" ht="15">
      <c r="D4604" s="188"/>
    </row>
    <row r="4605" ht="15">
      <c r="D4605" s="188"/>
    </row>
    <row r="4606" ht="15">
      <c r="D4606" s="188"/>
    </row>
    <row r="4607" ht="15">
      <c r="D4607" s="188"/>
    </row>
    <row r="4608" ht="15">
      <c r="D4608" s="188"/>
    </row>
    <row r="4609" ht="15">
      <c r="D4609" s="188"/>
    </row>
    <row r="4610" ht="15">
      <c r="D4610" s="188"/>
    </row>
    <row r="4611" ht="15">
      <c r="D4611" s="188"/>
    </row>
    <row r="4612" ht="15">
      <c r="D4612" s="188"/>
    </row>
    <row r="4613" ht="15">
      <c r="D4613" s="188"/>
    </row>
    <row r="4614" ht="15">
      <c r="D4614" s="188"/>
    </row>
    <row r="4615" ht="15">
      <c r="D4615" s="188"/>
    </row>
    <row r="4616" ht="15">
      <c r="D4616" s="188"/>
    </row>
    <row r="4617" ht="15">
      <c r="D4617" s="188"/>
    </row>
    <row r="4618" ht="15">
      <c r="D4618" s="188"/>
    </row>
    <row r="4619" ht="15">
      <c r="D4619" s="188"/>
    </row>
    <row r="4620" ht="15">
      <c r="D4620" s="188"/>
    </row>
    <row r="4621" ht="15">
      <c r="D4621" s="188"/>
    </row>
    <row r="4622" ht="15">
      <c r="D4622" s="188"/>
    </row>
    <row r="4623" ht="15">
      <c r="D4623" s="188"/>
    </row>
    <row r="4624" ht="15">
      <c r="D4624" s="188"/>
    </row>
    <row r="4625" ht="15">
      <c r="D4625" s="188"/>
    </row>
    <row r="4626" ht="15">
      <c r="D4626" s="188"/>
    </row>
    <row r="4627" ht="15">
      <c r="D4627" s="188"/>
    </row>
    <row r="4628" ht="15">
      <c r="D4628" s="188"/>
    </row>
    <row r="4629" ht="15">
      <c r="D4629" s="188"/>
    </row>
    <row r="4630" ht="15">
      <c r="D4630" s="188"/>
    </row>
    <row r="4631" ht="15">
      <c r="D4631" s="188"/>
    </row>
    <row r="4632" ht="15">
      <c r="D4632" s="188"/>
    </row>
    <row r="4633" ht="15">
      <c r="D4633" s="188"/>
    </row>
    <row r="4634" ht="15">
      <c r="D4634" s="188"/>
    </row>
    <row r="4635" ht="15">
      <c r="D4635" s="188"/>
    </row>
    <row r="4636" ht="15">
      <c r="D4636" s="188"/>
    </row>
    <row r="4637" ht="15">
      <c r="D4637" s="188"/>
    </row>
    <row r="4638" ht="15">
      <c r="D4638" s="188"/>
    </row>
    <row r="4639" ht="15">
      <c r="D4639" s="188"/>
    </row>
    <row r="4640" ht="15">
      <c r="D4640" s="188"/>
    </row>
    <row r="4641" ht="15">
      <c r="D4641" s="188"/>
    </row>
    <row r="4642" ht="15">
      <c r="D4642" s="188"/>
    </row>
    <row r="4643" ht="15">
      <c r="D4643" s="188"/>
    </row>
    <row r="4644" ht="15">
      <c r="D4644" s="188"/>
    </row>
    <row r="4645" ht="15">
      <c r="D4645" s="188"/>
    </row>
    <row r="4646" ht="15">
      <c r="D4646" s="188"/>
    </row>
    <row r="4647" ht="15">
      <c r="D4647" s="188"/>
    </row>
    <row r="4648" ht="15">
      <c r="D4648" s="188"/>
    </row>
    <row r="4649" ht="15">
      <c r="D4649" s="188"/>
    </row>
    <row r="4650" ht="15">
      <c r="D4650" s="188"/>
    </row>
    <row r="4651" ht="15">
      <c r="D4651" s="188"/>
    </row>
    <row r="4652" ht="15">
      <c r="D4652" s="188"/>
    </row>
    <row r="4653" ht="15">
      <c r="D4653" s="188"/>
    </row>
    <row r="4654" ht="15">
      <c r="D4654" s="188"/>
    </row>
    <row r="4655" ht="15">
      <c r="D4655" s="188"/>
    </row>
    <row r="4656" ht="15">
      <c r="D4656" s="188"/>
    </row>
    <row r="4657" ht="15">
      <c r="D4657" s="188"/>
    </row>
    <row r="4658" ht="15">
      <c r="D4658" s="188"/>
    </row>
    <row r="4659" ht="15">
      <c r="D4659" s="188"/>
    </row>
    <row r="4660" ht="15">
      <c r="D4660" s="188"/>
    </row>
    <row r="4661" ht="15">
      <c r="D4661" s="188"/>
    </row>
    <row r="4662" ht="15">
      <c r="D4662" s="188"/>
    </row>
    <row r="4663" ht="15">
      <c r="D4663" s="188"/>
    </row>
    <row r="4664" ht="15">
      <c r="D4664" s="188"/>
    </row>
    <row r="4665" ht="15">
      <c r="D4665" s="188"/>
    </row>
    <row r="4666" ht="15">
      <c r="D4666" s="188"/>
    </row>
    <row r="4667" ht="15">
      <c r="D4667" s="188"/>
    </row>
    <row r="4668" ht="15">
      <c r="D4668" s="188"/>
    </row>
    <row r="4669" ht="15">
      <c r="D4669" s="188"/>
    </row>
    <row r="4670" ht="15">
      <c r="D4670" s="188"/>
    </row>
    <row r="4671" ht="15">
      <c r="D4671" s="188"/>
    </row>
    <row r="4672" ht="15">
      <c r="D4672" s="188"/>
    </row>
    <row r="4673" ht="15">
      <c r="D4673" s="188"/>
    </row>
    <row r="4674" ht="15">
      <c r="D4674" s="188"/>
    </row>
    <row r="4675" ht="15">
      <c r="D4675" s="188"/>
    </row>
    <row r="4676" ht="15">
      <c r="D4676" s="188"/>
    </row>
    <row r="4677" ht="15">
      <c r="D4677" s="188"/>
    </row>
    <row r="4678" ht="15">
      <c r="D4678" s="188"/>
    </row>
    <row r="4679" ht="15">
      <c r="D4679" s="188"/>
    </row>
    <row r="4680" ht="15">
      <c r="D4680" s="188"/>
    </row>
    <row r="4681" ht="15">
      <c r="D4681" s="188"/>
    </row>
    <row r="4682" ht="15">
      <c r="D4682" s="188"/>
    </row>
    <row r="4683" ht="15">
      <c r="D4683" s="188"/>
    </row>
    <row r="4684" ht="15">
      <c r="D4684" s="188"/>
    </row>
    <row r="4685" ht="15">
      <c r="D4685" s="188"/>
    </row>
    <row r="4686" ht="15">
      <c r="D4686" s="188"/>
    </row>
    <row r="4687" ht="15">
      <c r="D4687" s="188"/>
    </row>
    <row r="4688" ht="15">
      <c r="D4688" s="188"/>
    </row>
    <row r="4689" ht="15">
      <c r="D4689" s="188"/>
    </row>
    <row r="4690" ht="15">
      <c r="D4690" s="188"/>
    </row>
    <row r="4691" ht="15">
      <c r="D4691" s="188"/>
    </row>
    <row r="4692" ht="15">
      <c r="D4692" s="188"/>
    </row>
    <row r="4693" ht="15">
      <c r="D4693" s="188"/>
    </row>
    <row r="4694" ht="15">
      <c r="D4694" s="188"/>
    </row>
    <row r="4695" ht="15">
      <c r="D4695" s="188"/>
    </row>
    <row r="4696" ht="15">
      <c r="D4696" s="188"/>
    </row>
    <row r="4697" ht="15">
      <c r="D4697" s="188"/>
    </row>
    <row r="4698" ht="15">
      <c r="D4698" s="188"/>
    </row>
    <row r="4699" ht="15">
      <c r="D4699" s="188"/>
    </row>
    <row r="4700" ht="15">
      <c r="D4700" s="188"/>
    </row>
    <row r="4701" ht="15">
      <c r="D4701" s="188"/>
    </row>
    <row r="4702" ht="15">
      <c r="D4702" s="188"/>
    </row>
    <row r="4703" ht="15">
      <c r="D4703" s="188"/>
    </row>
    <row r="4704" ht="15">
      <c r="D4704" s="188"/>
    </row>
    <row r="4705" ht="15">
      <c r="D4705" s="188"/>
    </row>
    <row r="4706" ht="15">
      <c r="D4706" s="188"/>
    </row>
    <row r="4707" ht="15">
      <c r="D4707" s="188"/>
    </row>
    <row r="4708" ht="15">
      <c r="D4708" s="188"/>
    </row>
    <row r="4709" ht="15">
      <c r="D4709" s="188"/>
    </row>
    <row r="4710" ht="15">
      <c r="D4710" s="188"/>
    </row>
    <row r="4711" ht="15">
      <c r="D4711" s="188"/>
    </row>
    <row r="4712" ht="15">
      <c r="D4712" s="188"/>
    </row>
    <row r="4713" ht="15">
      <c r="D4713" s="188"/>
    </row>
    <row r="4714" ht="15">
      <c r="D4714" s="188"/>
    </row>
    <row r="4715" ht="15">
      <c r="D4715" s="188"/>
    </row>
    <row r="4716" ht="15">
      <c r="D4716" s="188"/>
    </row>
    <row r="4717" ht="15">
      <c r="D4717" s="188"/>
    </row>
    <row r="4718" ht="15">
      <c r="D4718" s="188"/>
    </row>
    <row r="4719" ht="15">
      <c r="D4719" s="188"/>
    </row>
    <row r="4720" ht="15">
      <c r="D4720" s="188"/>
    </row>
    <row r="4721" ht="15">
      <c r="D4721" s="188"/>
    </row>
    <row r="4722" ht="15">
      <c r="D4722" s="188"/>
    </row>
    <row r="4723" ht="15">
      <c r="D4723" s="188"/>
    </row>
    <row r="4724" ht="15">
      <c r="D4724" s="188"/>
    </row>
    <row r="4725" ht="15">
      <c r="D4725" s="188"/>
    </row>
    <row r="4726" ht="15">
      <c r="D4726" s="188"/>
    </row>
    <row r="4727" ht="15">
      <c r="D4727" s="188"/>
    </row>
    <row r="4728" ht="15">
      <c r="D4728" s="188"/>
    </row>
    <row r="4729" ht="15">
      <c r="D4729" s="188"/>
    </row>
    <row r="4730" ht="15">
      <c r="D4730" s="188"/>
    </row>
    <row r="4731" ht="15">
      <c r="D4731" s="188"/>
    </row>
    <row r="4732" ht="15">
      <c r="D4732" s="188"/>
    </row>
    <row r="4733" ht="15">
      <c r="D4733" s="188"/>
    </row>
    <row r="4734" ht="15">
      <c r="D4734" s="188"/>
    </row>
    <row r="4735" ht="15">
      <c r="D4735" s="188"/>
    </row>
    <row r="4736" ht="15">
      <c r="D4736" s="188"/>
    </row>
    <row r="4737" ht="15">
      <c r="D4737" s="188"/>
    </row>
    <row r="4738" ht="15">
      <c r="D4738" s="188"/>
    </row>
    <row r="4739" ht="15">
      <c r="D4739" s="188"/>
    </row>
    <row r="4740" ht="15">
      <c r="D4740" s="188"/>
    </row>
    <row r="4741" ht="15">
      <c r="D4741" s="188"/>
    </row>
    <row r="4742" ht="15">
      <c r="D4742" s="188"/>
    </row>
    <row r="4743" ht="15">
      <c r="D4743" s="188"/>
    </row>
    <row r="4744" ht="15">
      <c r="D4744" s="188"/>
    </row>
    <row r="4745" ht="15">
      <c r="D4745" s="188"/>
    </row>
    <row r="4746" ht="15">
      <c r="D4746" s="188"/>
    </row>
    <row r="4747" ht="15">
      <c r="D4747" s="188"/>
    </row>
    <row r="4748" ht="15">
      <c r="D4748" s="188"/>
    </row>
    <row r="4749" ht="15">
      <c r="D4749" s="188"/>
    </row>
    <row r="4750" ht="15">
      <c r="D4750" s="188"/>
    </row>
    <row r="4751" ht="15">
      <c r="D4751" s="188"/>
    </row>
    <row r="4752" ht="15">
      <c r="D4752" s="188"/>
    </row>
    <row r="4753" ht="15">
      <c r="D4753" s="188"/>
    </row>
    <row r="4754" ht="15">
      <c r="D4754" s="188"/>
    </row>
    <row r="4755" ht="15">
      <c r="D4755" s="188"/>
    </row>
    <row r="4756" ht="15">
      <c r="D4756" s="188"/>
    </row>
    <row r="4757" ht="15">
      <c r="D4757" s="188"/>
    </row>
    <row r="4758" ht="15">
      <c r="D4758" s="188"/>
    </row>
    <row r="4759" ht="15">
      <c r="D4759" s="188"/>
    </row>
    <row r="4760" ht="15">
      <c r="D4760" s="188"/>
    </row>
    <row r="4761" ht="15">
      <c r="D4761" s="188"/>
    </row>
    <row r="4762" ht="15">
      <c r="D4762" s="188"/>
    </row>
    <row r="4763" ht="15">
      <c r="D4763" s="188"/>
    </row>
    <row r="4764" ht="15">
      <c r="D4764" s="188"/>
    </row>
    <row r="4765" ht="15">
      <c r="D4765" s="188"/>
    </row>
    <row r="4766" ht="15">
      <c r="D4766" s="188"/>
    </row>
    <row r="4767" ht="15">
      <c r="D4767" s="188"/>
    </row>
    <row r="4768" ht="15">
      <c r="D4768" s="188"/>
    </row>
    <row r="4769" ht="15">
      <c r="D4769" s="188"/>
    </row>
    <row r="4770" ht="15">
      <c r="D4770" s="188"/>
    </row>
    <row r="4771" ht="15">
      <c r="D4771" s="188"/>
    </row>
    <row r="4772" ht="15">
      <c r="D4772" s="188"/>
    </row>
    <row r="4773" ht="15">
      <c r="D4773" s="188"/>
    </row>
    <row r="4774" ht="15">
      <c r="D4774" s="188"/>
    </row>
    <row r="4775" ht="15">
      <c r="D4775" s="188"/>
    </row>
    <row r="4776" ht="15">
      <c r="D4776" s="188"/>
    </row>
    <row r="4777" ht="15">
      <c r="D4777" s="188"/>
    </row>
    <row r="4778" ht="15">
      <c r="D4778" s="188"/>
    </row>
    <row r="4779" ht="15">
      <c r="D4779" s="188"/>
    </row>
    <row r="4780" ht="15">
      <c r="D4780" s="188"/>
    </row>
    <row r="4781" ht="15">
      <c r="D4781" s="188"/>
    </row>
    <row r="4782" ht="15">
      <c r="D4782" s="188"/>
    </row>
    <row r="4783" ht="15">
      <c r="D4783" s="188"/>
    </row>
    <row r="4784" ht="15">
      <c r="D4784" s="188"/>
    </row>
    <row r="4785" ht="15">
      <c r="D4785" s="188"/>
    </row>
    <row r="4786" ht="15">
      <c r="D4786" s="188"/>
    </row>
    <row r="4787" ht="15">
      <c r="D4787" s="188"/>
    </row>
    <row r="4788" ht="15">
      <c r="D4788" s="188"/>
    </row>
    <row r="4789" ht="15">
      <c r="D4789" s="188"/>
    </row>
    <row r="4790" ht="15">
      <c r="D4790" s="188"/>
    </row>
    <row r="4791" ht="15">
      <c r="D4791" s="188"/>
    </row>
    <row r="4792" ht="15">
      <c r="D4792" s="188"/>
    </row>
    <row r="4793" ht="15">
      <c r="D4793" s="188"/>
    </row>
    <row r="4794" ht="15">
      <c r="D4794" s="188"/>
    </row>
    <row r="4795" ht="15">
      <c r="D4795" s="188"/>
    </row>
    <row r="4796" ht="15">
      <c r="D4796" s="188"/>
    </row>
    <row r="4797" ht="15">
      <c r="D4797" s="188"/>
    </row>
    <row r="4798" ht="15">
      <c r="D4798" s="188"/>
    </row>
    <row r="4799" ht="15">
      <c r="D4799" s="188"/>
    </row>
    <row r="4800" ht="15">
      <c r="D4800" s="188"/>
    </row>
    <row r="4801" ht="15">
      <c r="D4801" s="188"/>
    </row>
    <row r="4802" ht="15">
      <c r="D4802" s="188"/>
    </row>
    <row r="4803" ht="15">
      <c r="D4803" s="188"/>
    </row>
    <row r="4804" ht="15">
      <c r="D4804" s="188"/>
    </row>
    <row r="4805" ht="15">
      <c r="D4805" s="188"/>
    </row>
    <row r="4806" ht="15">
      <c r="D4806" s="188"/>
    </row>
    <row r="4807" ht="15">
      <c r="D4807" s="188"/>
    </row>
    <row r="4808" ht="15">
      <c r="D4808" s="188"/>
    </row>
    <row r="4809" ht="15">
      <c r="D4809" s="188"/>
    </row>
    <row r="4810" ht="15">
      <c r="D4810" s="188"/>
    </row>
    <row r="4811" ht="15">
      <c r="D4811" s="188"/>
    </row>
    <row r="4812" ht="15">
      <c r="D4812" s="188"/>
    </row>
    <row r="4813" ht="15">
      <c r="D4813" s="188"/>
    </row>
    <row r="4814" ht="15">
      <c r="D4814" s="188"/>
    </row>
    <row r="4815" ht="15">
      <c r="D4815" s="188"/>
    </row>
    <row r="4816" ht="15">
      <c r="D4816" s="188"/>
    </row>
    <row r="4817" ht="15">
      <c r="D4817" s="188"/>
    </row>
    <row r="4818" ht="15">
      <c r="D4818" s="188"/>
    </row>
    <row r="4819" ht="15">
      <c r="D4819" s="188"/>
    </row>
    <row r="4820" ht="15">
      <c r="D4820" s="188"/>
    </row>
    <row r="4821" ht="15">
      <c r="D4821" s="188"/>
    </row>
    <row r="4822" ht="15">
      <c r="D4822" s="188"/>
    </row>
    <row r="4823" ht="15">
      <c r="D4823" s="188"/>
    </row>
    <row r="4824" ht="15">
      <c r="D4824" s="188"/>
    </row>
    <row r="4825" ht="15">
      <c r="D4825" s="188"/>
    </row>
    <row r="4826" ht="15">
      <c r="D4826" s="188"/>
    </row>
    <row r="4827" ht="15">
      <c r="D4827" s="188"/>
    </row>
    <row r="4828" ht="15">
      <c r="D4828" s="188"/>
    </row>
    <row r="4829" ht="15">
      <c r="D4829" s="188"/>
    </row>
    <row r="4830" ht="15">
      <c r="D4830" s="188"/>
    </row>
    <row r="4831" ht="15">
      <c r="D4831" s="188"/>
    </row>
    <row r="4832" ht="15">
      <c r="D4832" s="188"/>
    </row>
    <row r="4833" ht="15">
      <c r="D4833" s="188"/>
    </row>
    <row r="4834" ht="15">
      <c r="D4834" s="188"/>
    </row>
    <row r="4835" ht="15">
      <c r="D4835" s="188"/>
    </row>
    <row r="4836" ht="15">
      <c r="D4836" s="188"/>
    </row>
    <row r="4837" ht="15">
      <c r="D4837" s="188"/>
    </row>
    <row r="4838" ht="15">
      <c r="D4838" s="188"/>
    </row>
    <row r="4839" ht="15">
      <c r="D4839" s="188"/>
    </row>
    <row r="4840" ht="15">
      <c r="D4840" s="188"/>
    </row>
    <row r="4841" ht="15">
      <c r="D4841" s="188"/>
    </row>
    <row r="4842" ht="15">
      <c r="D4842" s="188"/>
    </row>
    <row r="4843" ht="15">
      <c r="D4843" s="188"/>
    </row>
    <row r="4844" ht="15">
      <c r="D4844" s="188"/>
    </row>
    <row r="4845" ht="15">
      <c r="D4845" s="188"/>
    </row>
    <row r="4846" ht="15">
      <c r="D4846" s="188"/>
    </row>
    <row r="4847" ht="15">
      <c r="D4847" s="188"/>
    </row>
    <row r="4848" ht="15">
      <c r="D4848" s="188"/>
    </row>
    <row r="4849" ht="15">
      <c r="D4849" s="188"/>
    </row>
    <row r="4850" ht="15">
      <c r="D4850" s="188"/>
    </row>
    <row r="4851" ht="15">
      <c r="D4851" s="188"/>
    </row>
    <row r="4852" ht="15">
      <c r="D4852" s="188"/>
    </row>
    <row r="4853" ht="15">
      <c r="D4853" s="188"/>
    </row>
    <row r="4854" ht="15">
      <c r="D4854" s="188"/>
    </row>
    <row r="4855" ht="15">
      <c r="D4855" s="188"/>
    </row>
    <row r="4856" ht="15">
      <c r="D4856" s="188"/>
    </row>
    <row r="4857" ht="15">
      <c r="D4857" s="188"/>
    </row>
    <row r="4858" ht="15">
      <c r="D4858" s="188"/>
    </row>
    <row r="4859" ht="15">
      <c r="D4859" s="188"/>
    </row>
    <row r="4860" ht="15">
      <c r="D4860" s="188"/>
    </row>
    <row r="4861" ht="15">
      <c r="D4861" s="188"/>
    </row>
    <row r="4862" ht="15">
      <c r="D4862" s="188"/>
    </row>
    <row r="4863" ht="15">
      <c r="D4863" s="188"/>
    </row>
    <row r="4864" ht="15">
      <c r="D4864" s="188"/>
    </row>
    <row r="4865" ht="15">
      <c r="D4865" s="188"/>
    </row>
    <row r="4866" ht="15">
      <c r="D4866" s="188"/>
    </row>
    <row r="4867" ht="15">
      <c r="D4867" s="188"/>
    </row>
    <row r="4868" ht="15">
      <c r="D4868" s="188"/>
    </row>
    <row r="4869" ht="15">
      <c r="D4869" s="188"/>
    </row>
    <row r="4870" ht="15">
      <c r="D4870" s="188"/>
    </row>
    <row r="4871" ht="15">
      <c r="D4871" s="188"/>
    </row>
    <row r="4872" ht="15">
      <c r="D4872" s="188"/>
    </row>
    <row r="4873" ht="15">
      <c r="D4873" s="188"/>
    </row>
    <row r="4874" ht="15">
      <c r="D4874" s="188"/>
    </row>
    <row r="4875" ht="15">
      <c r="D4875" s="188"/>
    </row>
    <row r="4876" ht="15">
      <c r="D4876" s="188"/>
    </row>
    <row r="4877" ht="15">
      <c r="D4877" s="188"/>
    </row>
    <row r="4878" ht="15">
      <c r="D4878" s="188"/>
    </row>
    <row r="4879" ht="15">
      <c r="D4879" s="188"/>
    </row>
    <row r="4880" ht="15">
      <c r="D4880" s="188"/>
    </row>
    <row r="4881" ht="15">
      <c r="D4881" s="188"/>
    </row>
    <row r="4882" ht="15">
      <c r="D4882" s="188"/>
    </row>
    <row r="4883" ht="15">
      <c r="D4883" s="188"/>
    </row>
    <row r="4884" ht="15">
      <c r="D4884" s="188"/>
    </row>
    <row r="4885" ht="15">
      <c r="D4885" s="188"/>
    </row>
    <row r="4886" ht="15">
      <c r="D4886" s="188"/>
    </row>
    <row r="4887" ht="15">
      <c r="D4887" s="188"/>
    </row>
    <row r="4888" ht="15">
      <c r="D4888" s="188"/>
    </row>
    <row r="4889" ht="15">
      <c r="D4889" s="188"/>
    </row>
    <row r="4890" ht="15">
      <c r="D4890" s="188"/>
    </row>
    <row r="4891" ht="15">
      <c r="D4891" s="188"/>
    </row>
    <row r="4892" ht="15">
      <c r="D4892" s="188"/>
    </row>
    <row r="4893" ht="15">
      <c r="D4893" s="188"/>
    </row>
    <row r="4894" ht="15">
      <c r="D4894" s="188"/>
    </row>
    <row r="4895" ht="15">
      <c r="D4895" s="188"/>
    </row>
    <row r="4896" ht="15">
      <c r="D4896" s="188"/>
    </row>
    <row r="4897" ht="15">
      <c r="D4897" s="188"/>
    </row>
    <row r="4898" ht="15">
      <c r="D4898" s="188"/>
    </row>
    <row r="4899" ht="15">
      <c r="D4899" s="188"/>
    </row>
    <row r="4900" ht="15">
      <c r="D4900" s="188"/>
    </row>
    <row r="4901" ht="15">
      <c r="D4901" s="188"/>
    </row>
    <row r="4902" ht="15">
      <c r="D4902" s="188"/>
    </row>
    <row r="4903" ht="15">
      <c r="D4903" s="188"/>
    </row>
    <row r="4904" ht="15">
      <c r="D4904" s="188"/>
    </row>
    <row r="4905" ht="15">
      <c r="D4905" s="188"/>
    </row>
    <row r="4906" ht="15">
      <c r="D4906" s="188"/>
    </row>
    <row r="4907" ht="15">
      <c r="D4907" s="188"/>
    </row>
    <row r="4908" ht="15">
      <c r="D4908" s="188"/>
    </row>
    <row r="4909" ht="15">
      <c r="D4909" s="188"/>
    </row>
    <row r="4910" ht="15">
      <c r="D4910" s="188"/>
    </row>
    <row r="4911" ht="15">
      <c r="D4911" s="188"/>
    </row>
    <row r="4912" ht="15">
      <c r="D4912" s="188"/>
    </row>
    <row r="4913" ht="15">
      <c r="D4913" s="188"/>
    </row>
    <row r="4914" ht="15">
      <c r="D4914" s="188"/>
    </row>
    <row r="4915" ht="15">
      <c r="D4915" s="188"/>
    </row>
    <row r="4916" ht="15">
      <c r="D4916" s="188"/>
    </row>
    <row r="4917" ht="15">
      <c r="D4917" s="188"/>
    </row>
    <row r="4918" ht="15">
      <c r="D4918" s="188"/>
    </row>
    <row r="4919" ht="15">
      <c r="D4919" s="188"/>
    </row>
    <row r="4920" ht="15">
      <c r="D4920" s="188"/>
    </row>
    <row r="4921" ht="15">
      <c r="D4921" s="188"/>
    </row>
    <row r="4922" ht="15">
      <c r="D4922" s="188"/>
    </row>
    <row r="4923" ht="15">
      <c r="D4923" s="188"/>
    </row>
    <row r="4924" ht="15">
      <c r="D4924" s="188"/>
    </row>
    <row r="4925" ht="15">
      <c r="D4925" s="188"/>
    </row>
    <row r="4926" ht="15">
      <c r="D4926" s="188"/>
    </row>
    <row r="4927" ht="15">
      <c r="D4927" s="188"/>
    </row>
    <row r="4928" ht="15">
      <c r="D4928" s="188"/>
    </row>
    <row r="4929" ht="15">
      <c r="D4929" s="188"/>
    </row>
    <row r="4930" ht="15">
      <c r="D4930" s="188"/>
    </row>
    <row r="4931" ht="15">
      <c r="D4931" s="188"/>
    </row>
    <row r="4932" ht="15">
      <c r="D4932" s="188"/>
    </row>
    <row r="4933" ht="15">
      <c r="D4933" s="188"/>
    </row>
    <row r="4934" ht="15">
      <c r="D4934" s="188"/>
    </row>
    <row r="4935" ht="15">
      <c r="D4935" s="188"/>
    </row>
    <row r="4936" ht="15">
      <c r="D4936" s="188"/>
    </row>
    <row r="4937" ht="15">
      <c r="D4937" s="188"/>
    </row>
    <row r="4938" ht="15">
      <c r="D4938" s="188"/>
    </row>
    <row r="4939" ht="15">
      <c r="D4939" s="188"/>
    </row>
    <row r="4940" ht="15">
      <c r="D4940" s="188"/>
    </row>
    <row r="4941" ht="15">
      <c r="D4941" s="188"/>
    </row>
    <row r="4942" ht="15">
      <c r="D4942" s="188"/>
    </row>
    <row r="4943" ht="15">
      <c r="D4943" s="188"/>
    </row>
    <row r="4944" ht="15">
      <c r="D4944" s="188"/>
    </row>
    <row r="4945" ht="15">
      <c r="D4945" s="188"/>
    </row>
    <row r="4946" ht="15">
      <c r="D4946" s="188"/>
    </row>
    <row r="4947" ht="15">
      <c r="D4947" s="188"/>
    </row>
    <row r="4948" ht="15">
      <c r="D4948" s="188"/>
    </row>
    <row r="4949" ht="15">
      <c r="D4949" s="188"/>
    </row>
    <row r="4950" ht="15">
      <c r="D4950" s="188"/>
    </row>
    <row r="4951" ht="15">
      <c r="D4951" s="188"/>
    </row>
    <row r="4952" ht="15">
      <c r="D4952" s="188"/>
    </row>
    <row r="4953" ht="15">
      <c r="D4953" s="188"/>
    </row>
    <row r="4954" ht="15">
      <c r="D4954" s="188"/>
    </row>
    <row r="4955" ht="15">
      <c r="D4955" s="188"/>
    </row>
    <row r="4956" ht="15">
      <c r="D4956" s="188"/>
    </row>
    <row r="4957" ht="15">
      <c r="D4957" s="188"/>
    </row>
    <row r="4958" ht="15">
      <c r="D4958" s="188"/>
    </row>
    <row r="4959" ht="15">
      <c r="D4959" s="188"/>
    </row>
    <row r="4960" ht="15">
      <c r="D4960" s="188"/>
    </row>
    <row r="4961" ht="15">
      <c r="D4961" s="188"/>
    </row>
    <row r="4962" ht="15">
      <c r="D4962" s="188"/>
    </row>
    <row r="4963" ht="15">
      <c r="D4963" s="188"/>
    </row>
    <row r="4964" ht="15">
      <c r="D4964" s="188"/>
    </row>
    <row r="4965" ht="15">
      <c r="D4965" s="188"/>
    </row>
    <row r="4966" ht="15">
      <c r="D4966" s="188"/>
    </row>
    <row r="4967" ht="15">
      <c r="D4967" s="188"/>
    </row>
    <row r="4968" ht="15">
      <c r="D4968" s="188"/>
    </row>
    <row r="4969" ht="15">
      <c r="D4969" s="188"/>
    </row>
    <row r="4970" ht="15">
      <c r="D4970" s="188"/>
    </row>
    <row r="4971" ht="15">
      <c r="D4971" s="188"/>
    </row>
    <row r="4972" ht="15">
      <c r="D4972" s="188"/>
    </row>
    <row r="4973" ht="15">
      <c r="D4973" s="188"/>
    </row>
    <row r="4974" ht="15">
      <c r="D4974" s="188"/>
    </row>
    <row r="4975" ht="15">
      <c r="D4975" s="188"/>
    </row>
    <row r="4976" ht="15">
      <c r="D4976" s="188"/>
    </row>
    <row r="4977" ht="15">
      <c r="D4977" s="188"/>
    </row>
    <row r="4978" ht="15">
      <c r="D4978" s="188"/>
    </row>
    <row r="4979" ht="15">
      <c r="D4979" s="188"/>
    </row>
    <row r="4980" ht="15">
      <c r="D4980" s="188"/>
    </row>
    <row r="4981" ht="15">
      <c r="D4981" s="188"/>
    </row>
    <row r="4982" ht="15">
      <c r="D4982" s="188"/>
    </row>
    <row r="4983" ht="15">
      <c r="D4983" s="188"/>
    </row>
    <row r="4984" ht="15">
      <c r="D4984" s="188"/>
    </row>
    <row r="4985" ht="15">
      <c r="D4985" s="188"/>
    </row>
    <row r="4986" ht="15">
      <c r="D4986" s="188"/>
    </row>
    <row r="4987" ht="15">
      <c r="D4987" s="188"/>
    </row>
    <row r="4988" ht="15">
      <c r="D4988" s="188"/>
    </row>
    <row r="4989" ht="15">
      <c r="D4989" s="188"/>
    </row>
    <row r="4990" ht="15">
      <c r="D4990" s="188"/>
    </row>
  </sheetData>
  <mergeCells count="4">
    <mergeCell ref="A1:G1"/>
    <mergeCell ref="C2:G2"/>
    <mergeCell ref="C3:G3"/>
    <mergeCell ref="C4:G4"/>
  </mergeCells>
  <printOptions/>
  <pageMargins left="0.590551181102362" right="0.393700787401575"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4997"/>
  <sheetViews>
    <sheetView workbookViewId="0" topLeftCell="A66">
      <selection activeCell="C20" sqref="C20"/>
    </sheetView>
  </sheetViews>
  <sheetFormatPr defaultColWidth="9.140625" defaultRowHeight="15" outlineLevelRow="1"/>
  <cols>
    <col min="1" max="1" width="4.28125" style="174" customWidth="1"/>
    <col min="2" max="2" width="14.421875" style="187" customWidth="1"/>
    <col min="3" max="3" width="60.28125" style="187" customWidth="1"/>
    <col min="4" max="4" width="4.57421875" style="174" customWidth="1"/>
    <col min="5" max="5" width="10.57421875" style="174" customWidth="1"/>
    <col min="6" max="6" width="9.8515625" style="174" customWidth="1"/>
    <col min="7" max="7" width="12.7109375" style="174" customWidth="1"/>
    <col min="8" max="13" width="9.140625" style="174" hidden="1" customWidth="1"/>
    <col min="14" max="15" width="9.140625" style="174" customWidth="1"/>
    <col min="16" max="21" width="9.140625" style="174" hidden="1" customWidth="1"/>
    <col min="22" max="28" width="9.140625" style="174" customWidth="1"/>
    <col min="29" max="39" width="9.140625" style="174" hidden="1" customWidth="1"/>
    <col min="40" max="16384" width="9.140625" style="174" customWidth="1"/>
  </cols>
  <sheetData>
    <row r="1" spans="1:31" ht="15.75" customHeight="1">
      <c r="A1" s="663" t="s">
        <v>846</v>
      </c>
      <c r="B1" s="663"/>
      <c r="C1" s="663"/>
      <c r="D1" s="663"/>
      <c r="E1" s="663"/>
      <c r="F1" s="663"/>
      <c r="G1" s="663"/>
      <c r="AE1" s="174" t="s">
        <v>847</v>
      </c>
    </row>
    <row r="2" spans="1:31" ht="24.95" customHeight="1">
      <c r="A2" s="179" t="s">
        <v>848</v>
      </c>
      <c r="B2" s="262" t="s">
        <v>1131</v>
      </c>
      <c r="C2" s="664" t="s">
        <v>832</v>
      </c>
      <c r="D2" s="665"/>
      <c r="E2" s="665"/>
      <c r="F2" s="665"/>
      <c r="G2" s="666"/>
      <c r="N2" s="262" t="s">
        <v>1129</v>
      </c>
      <c r="AE2" s="174" t="s">
        <v>849</v>
      </c>
    </row>
    <row r="3" spans="1:31" ht="24.95" customHeight="1" hidden="1">
      <c r="A3" s="179" t="s">
        <v>850</v>
      </c>
      <c r="B3" s="180"/>
      <c r="C3" s="665"/>
      <c r="D3" s="665"/>
      <c r="E3" s="665"/>
      <c r="F3" s="665"/>
      <c r="G3" s="666"/>
      <c r="AE3" s="174" t="s">
        <v>851</v>
      </c>
    </row>
    <row r="4" spans="1:31" ht="24.95" customHeight="1" hidden="1">
      <c r="A4" s="179" t="s">
        <v>852</v>
      </c>
      <c r="B4" s="180"/>
      <c r="C4" s="664"/>
      <c r="D4" s="665"/>
      <c r="E4" s="665"/>
      <c r="F4" s="665"/>
      <c r="G4" s="666"/>
      <c r="AE4" s="174" t="s">
        <v>853</v>
      </c>
    </row>
    <row r="5" spans="1:31" ht="15" hidden="1">
      <c r="A5" s="181" t="s">
        <v>854</v>
      </c>
      <c r="B5" s="182"/>
      <c r="C5" s="183"/>
      <c r="D5" s="184"/>
      <c r="E5" s="185"/>
      <c r="F5" s="185"/>
      <c r="G5" s="186"/>
      <c r="AE5" s="174" t="s">
        <v>855</v>
      </c>
    </row>
    <row r="6" ht="15">
      <c r="D6" s="188"/>
    </row>
    <row r="7" spans="1:21" ht="38.25">
      <c r="A7" s="189" t="s">
        <v>856</v>
      </c>
      <c r="B7" s="190" t="s">
        <v>857</v>
      </c>
      <c r="C7" s="190" t="s">
        <v>858</v>
      </c>
      <c r="D7" s="191" t="s">
        <v>88</v>
      </c>
      <c r="E7" s="189" t="s">
        <v>859</v>
      </c>
      <c r="F7" s="192" t="s">
        <v>860</v>
      </c>
      <c r="G7" s="189" t="s">
        <v>833</v>
      </c>
      <c r="H7" s="193" t="s">
        <v>861</v>
      </c>
      <c r="I7" s="193" t="s">
        <v>862</v>
      </c>
      <c r="J7" s="193" t="s">
        <v>863</v>
      </c>
      <c r="K7" s="193" t="s">
        <v>864</v>
      </c>
      <c r="L7" s="193" t="s">
        <v>32</v>
      </c>
      <c r="M7" s="193" t="s">
        <v>865</v>
      </c>
      <c r="N7" s="193" t="s">
        <v>866</v>
      </c>
      <c r="O7" s="193" t="s">
        <v>867</v>
      </c>
      <c r="P7" s="193" t="s">
        <v>868</v>
      </c>
      <c r="Q7" s="193" t="s">
        <v>869</v>
      </c>
      <c r="R7" s="193" t="s">
        <v>870</v>
      </c>
      <c r="S7" s="193" t="s">
        <v>871</v>
      </c>
      <c r="T7" s="193" t="s">
        <v>872</v>
      </c>
      <c r="U7" s="193" t="s">
        <v>873</v>
      </c>
    </row>
    <row r="8" spans="1:31" ht="15">
      <c r="A8" s="194" t="s">
        <v>874</v>
      </c>
      <c r="B8" s="195" t="s">
        <v>836</v>
      </c>
      <c r="C8" s="196" t="s">
        <v>837</v>
      </c>
      <c r="D8" s="197"/>
      <c r="E8" s="198"/>
      <c r="F8" s="199"/>
      <c r="G8" s="199">
        <f>SUMIF(AE9:AE13,"&lt;&gt;NOR",G9:G13)</f>
        <v>0</v>
      </c>
      <c r="H8" s="199"/>
      <c r="I8" s="199">
        <f>SUM(I9:I13)</f>
        <v>0</v>
      </c>
      <c r="J8" s="199"/>
      <c r="K8" s="199">
        <f>SUM(K9:K13)</f>
        <v>0</v>
      </c>
      <c r="L8" s="199"/>
      <c r="M8" s="199">
        <f>SUM(M9:M13)</f>
        <v>0</v>
      </c>
      <c r="N8" s="199"/>
      <c r="O8" s="199">
        <f>SUM(O9:O13)</f>
        <v>0</v>
      </c>
      <c r="P8" s="199"/>
      <c r="Q8" s="199">
        <f>SUM(Q9:Q13)</f>
        <v>0</v>
      </c>
      <c r="R8" s="199"/>
      <c r="S8" s="199"/>
      <c r="T8" s="200"/>
      <c r="U8" s="199">
        <f>SUM(U9:U13)</f>
        <v>3.9</v>
      </c>
      <c r="AE8" s="174" t="s">
        <v>875</v>
      </c>
    </row>
    <row r="9" spans="1:60" ht="15" outlineLevel="1">
      <c r="A9" s="218">
        <v>1</v>
      </c>
      <c r="B9" s="219" t="s">
        <v>1062</v>
      </c>
      <c r="C9" s="220" t="s">
        <v>1117</v>
      </c>
      <c r="D9" s="221" t="s">
        <v>107</v>
      </c>
      <c r="E9" s="222">
        <v>1</v>
      </c>
      <c r="F9" s="223">
        <v>0</v>
      </c>
      <c r="G9" s="224">
        <f>ROUND(E9*F9,2)</f>
        <v>0</v>
      </c>
      <c r="H9" s="223"/>
      <c r="I9" s="224">
        <f>ROUND(E9*H9,2)</f>
        <v>0</v>
      </c>
      <c r="J9" s="223"/>
      <c r="K9" s="224">
        <f>ROUND(E9*J9,2)</f>
        <v>0</v>
      </c>
      <c r="L9" s="224">
        <v>21</v>
      </c>
      <c r="M9" s="224">
        <f>G9*(1+L9/100)</f>
        <v>0</v>
      </c>
      <c r="N9" s="224">
        <v>5E-05</v>
      </c>
      <c r="O9" s="224">
        <f>ROUND(E9*N9,2)</f>
        <v>0</v>
      </c>
      <c r="P9" s="201">
        <v>0</v>
      </c>
      <c r="Q9" s="201">
        <f>ROUND(E9*P9,2)</f>
        <v>0</v>
      </c>
      <c r="R9" s="201"/>
      <c r="S9" s="201"/>
      <c r="T9" s="202">
        <v>0.5</v>
      </c>
      <c r="U9" s="201">
        <f>ROUND(E9*T9,2)</f>
        <v>0.5</v>
      </c>
      <c r="V9" s="203"/>
      <c r="W9" s="203"/>
      <c r="X9" s="203"/>
      <c r="Y9" s="203"/>
      <c r="Z9" s="203"/>
      <c r="AA9" s="203"/>
      <c r="AB9" s="203"/>
      <c r="AC9" s="203"/>
      <c r="AD9" s="203"/>
      <c r="AE9" s="203" t="s">
        <v>878</v>
      </c>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row>
    <row r="10" spans="1:60" ht="15" outlineLevel="1">
      <c r="A10" s="218">
        <v>2</v>
      </c>
      <c r="B10" s="219" t="s">
        <v>879</v>
      </c>
      <c r="C10" s="220" t="s">
        <v>880</v>
      </c>
      <c r="D10" s="221" t="s">
        <v>107</v>
      </c>
      <c r="E10" s="222">
        <v>1</v>
      </c>
      <c r="F10" s="223">
        <v>0</v>
      </c>
      <c r="G10" s="224">
        <f>ROUND(E10*F10,2)</f>
        <v>0</v>
      </c>
      <c r="H10" s="223"/>
      <c r="I10" s="224">
        <f>ROUND(E10*H10,2)</f>
        <v>0</v>
      </c>
      <c r="J10" s="223"/>
      <c r="K10" s="224">
        <f>ROUND(E10*J10,2)</f>
        <v>0</v>
      </c>
      <c r="L10" s="224">
        <v>21</v>
      </c>
      <c r="M10" s="224">
        <f>G10*(1+L10/100)</f>
        <v>0</v>
      </c>
      <c r="N10" s="224">
        <v>5E-05</v>
      </c>
      <c r="O10" s="224">
        <f>ROUND(E10*N10,2)</f>
        <v>0</v>
      </c>
      <c r="P10" s="201">
        <v>0</v>
      </c>
      <c r="Q10" s="201">
        <f>ROUND(E10*P10,2)</f>
        <v>0</v>
      </c>
      <c r="R10" s="201"/>
      <c r="S10" s="201"/>
      <c r="T10" s="202">
        <v>0.5</v>
      </c>
      <c r="U10" s="201">
        <f>ROUND(E10*T10,2)</f>
        <v>0.5</v>
      </c>
      <c r="V10" s="203"/>
      <c r="W10" s="203"/>
      <c r="X10" s="203"/>
      <c r="Y10" s="203"/>
      <c r="Z10" s="203"/>
      <c r="AA10" s="203"/>
      <c r="AB10" s="203"/>
      <c r="AC10" s="203"/>
      <c r="AD10" s="203"/>
      <c r="AE10" s="203" t="s">
        <v>878</v>
      </c>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row>
    <row r="11" spans="1:60" ht="15" outlineLevel="1">
      <c r="A11" s="218">
        <v>3</v>
      </c>
      <c r="B11" s="219" t="s">
        <v>881</v>
      </c>
      <c r="C11" s="220" t="s">
        <v>882</v>
      </c>
      <c r="D11" s="221" t="s">
        <v>107</v>
      </c>
      <c r="E11" s="222">
        <v>5</v>
      </c>
      <c r="F11" s="223">
        <v>0</v>
      </c>
      <c r="G11" s="224">
        <f>ROUND(E11*F11,2)</f>
        <v>0</v>
      </c>
      <c r="H11" s="223"/>
      <c r="I11" s="224">
        <f>ROUND(E11*H11,2)</f>
        <v>0</v>
      </c>
      <c r="J11" s="223"/>
      <c r="K11" s="224">
        <f>ROUND(E11*J11,2)</f>
        <v>0</v>
      </c>
      <c r="L11" s="224">
        <v>21</v>
      </c>
      <c r="M11" s="224">
        <f>G11*(1+L11/100)</f>
        <v>0</v>
      </c>
      <c r="N11" s="224">
        <v>5E-05</v>
      </c>
      <c r="O11" s="224">
        <f>ROUND(E11*N11,2)</f>
        <v>0</v>
      </c>
      <c r="P11" s="201">
        <v>0</v>
      </c>
      <c r="Q11" s="201">
        <f>ROUND(E11*P11,2)</f>
        <v>0</v>
      </c>
      <c r="R11" s="201"/>
      <c r="S11" s="201"/>
      <c r="T11" s="202">
        <v>0.55</v>
      </c>
      <c r="U11" s="201">
        <f>ROUND(E11*T11,2)</f>
        <v>2.75</v>
      </c>
      <c r="V11" s="203"/>
      <c r="W11" s="203"/>
      <c r="X11" s="203"/>
      <c r="Y11" s="203"/>
      <c r="Z11" s="203"/>
      <c r="AA11" s="203"/>
      <c r="AB11" s="203"/>
      <c r="AC11" s="203"/>
      <c r="AD11" s="203"/>
      <c r="AE11" s="203" t="s">
        <v>878</v>
      </c>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row>
    <row r="12" spans="1:60" ht="22.5" outlineLevel="1">
      <c r="A12" s="218">
        <v>4</v>
      </c>
      <c r="B12" s="219" t="s">
        <v>883</v>
      </c>
      <c r="C12" s="220" t="s">
        <v>884</v>
      </c>
      <c r="D12" s="221" t="s">
        <v>131</v>
      </c>
      <c r="E12" s="222">
        <v>0.6</v>
      </c>
      <c r="F12" s="223">
        <v>0</v>
      </c>
      <c r="G12" s="224">
        <f>ROUND(E12*F12,2)</f>
        <v>0</v>
      </c>
      <c r="H12" s="223"/>
      <c r="I12" s="224">
        <f>ROUND(E12*H12,2)</f>
        <v>0</v>
      </c>
      <c r="J12" s="223"/>
      <c r="K12" s="224">
        <f>ROUND(E12*J12,2)</f>
        <v>0</v>
      </c>
      <c r="L12" s="224">
        <v>21</v>
      </c>
      <c r="M12" s="224">
        <f>G12*(1+L12/100)</f>
        <v>0</v>
      </c>
      <c r="N12" s="224">
        <v>0.00025</v>
      </c>
      <c r="O12" s="224">
        <f>ROUND(E12*N12,2)</f>
        <v>0</v>
      </c>
      <c r="P12" s="201">
        <v>0</v>
      </c>
      <c r="Q12" s="201">
        <f>ROUND(E12*P12,2)</f>
        <v>0</v>
      </c>
      <c r="R12" s="201"/>
      <c r="S12" s="201"/>
      <c r="T12" s="202">
        <v>0.25</v>
      </c>
      <c r="U12" s="201">
        <f>ROUND(E12*T12,2)</f>
        <v>0.15</v>
      </c>
      <c r="V12" s="203"/>
      <c r="W12" s="203"/>
      <c r="X12" s="203"/>
      <c r="Y12" s="203"/>
      <c r="Z12" s="203"/>
      <c r="AA12" s="203"/>
      <c r="AB12" s="203"/>
      <c r="AC12" s="203"/>
      <c r="AD12" s="203"/>
      <c r="AE12" s="203" t="s">
        <v>878</v>
      </c>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row>
    <row r="13" spans="1:60" ht="15" outlineLevel="1">
      <c r="A13" s="218">
        <v>5</v>
      </c>
      <c r="B13" s="219" t="s">
        <v>887</v>
      </c>
      <c r="C13" s="220" t="s">
        <v>888</v>
      </c>
      <c r="D13" s="221" t="s">
        <v>113</v>
      </c>
      <c r="E13" s="222">
        <v>0.0005</v>
      </c>
      <c r="F13" s="223">
        <v>0</v>
      </c>
      <c r="G13" s="224">
        <f>ROUND(E13*F13,2)</f>
        <v>0</v>
      </c>
      <c r="H13" s="223"/>
      <c r="I13" s="224">
        <f>ROUND(E13*H13,2)</f>
        <v>0</v>
      </c>
      <c r="J13" s="223"/>
      <c r="K13" s="224">
        <f>ROUND(E13*J13,2)</f>
        <v>0</v>
      </c>
      <c r="L13" s="224">
        <v>21</v>
      </c>
      <c r="M13" s="224">
        <f>G13*(1+L13/100)</f>
        <v>0</v>
      </c>
      <c r="N13" s="224">
        <v>0</v>
      </c>
      <c r="O13" s="224">
        <f>ROUND(E13*N13,2)</f>
        <v>0</v>
      </c>
      <c r="P13" s="201">
        <v>0</v>
      </c>
      <c r="Q13" s="201">
        <f>ROUND(E13*P13,2)</f>
        <v>0</v>
      </c>
      <c r="R13" s="201"/>
      <c r="S13" s="201"/>
      <c r="T13" s="202">
        <v>1.966</v>
      </c>
      <c r="U13" s="201">
        <f>ROUND(E13*T13,2)</f>
        <v>0</v>
      </c>
      <c r="V13" s="203"/>
      <c r="W13" s="203"/>
      <c r="X13" s="203"/>
      <c r="Y13" s="203"/>
      <c r="Z13" s="203"/>
      <c r="AA13" s="203"/>
      <c r="AB13" s="203"/>
      <c r="AC13" s="203"/>
      <c r="AD13" s="203"/>
      <c r="AE13" s="203" t="s">
        <v>878</v>
      </c>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row>
    <row r="14" spans="1:31" ht="15">
      <c r="A14" s="225" t="s">
        <v>874</v>
      </c>
      <c r="B14" s="226" t="s">
        <v>838</v>
      </c>
      <c r="C14" s="227" t="s">
        <v>839</v>
      </c>
      <c r="D14" s="228"/>
      <c r="E14" s="229"/>
      <c r="F14" s="230"/>
      <c r="G14" s="230">
        <f>SUMIF(AE15:AE32,"&lt;&gt;NOR",G15:G32)</f>
        <v>0</v>
      </c>
      <c r="H14" s="230"/>
      <c r="I14" s="230">
        <f>SUM(I15:I32)</f>
        <v>0</v>
      </c>
      <c r="J14" s="230"/>
      <c r="K14" s="230">
        <f>SUM(K15:K32)</f>
        <v>0</v>
      </c>
      <c r="L14" s="230"/>
      <c r="M14" s="230">
        <f>SUM(M15:M32)</f>
        <v>0</v>
      </c>
      <c r="N14" s="230"/>
      <c r="O14" s="230">
        <f>SUM(O15:O32)</f>
        <v>0.05</v>
      </c>
      <c r="P14" s="204"/>
      <c r="Q14" s="204">
        <f>SUM(Q15:Q32)</f>
        <v>0.30000000000000004</v>
      </c>
      <c r="R14" s="204"/>
      <c r="S14" s="204"/>
      <c r="T14" s="205"/>
      <c r="U14" s="204">
        <f>SUM(U15:U32)</f>
        <v>37.77</v>
      </c>
      <c r="AE14" s="174" t="s">
        <v>875</v>
      </c>
    </row>
    <row r="15" spans="1:60" ht="15" outlineLevel="1">
      <c r="A15" s="218">
        <v>6</v>
      </c>
      <c r="B15" s="219" t="s">
        <v>889</v>
      </c>
      <c r="C15" s="220" t="s">
        <v>890</v>
      </c>
      <c r="D15" s="221" t="s">
        <v>131</v>
      </c>
      <c r="E15" s="222">
        <v>4</v>
      </c>
      <c r="F15" s="223">
        <v>0</v>
      </c>
      <c r="G15" s="224">
        <f aca="true" t="shared" si="0" ref="G15:G32">ROUND(E15*F15,2)</f>
        <v>0</v>
      </c>
      <c r="H15" s="223"/>
      <c r="I15" s="224">
        <f aca="true" t="shared" si="1" ref="I15:I32">ROUND(E15*H15,2)</f>
        <v>0</v>
      </c>
      <c r="J15" s="223"/>
      <c r="K15" s="224">
        <f aca="true" t="shared" si="2" ref="K15:K32">ROUND(E15*J15,2)</f>
        <v>0</v>
      </c>
      <c r="L15" s="224">
        <v>21</v>
      </c>
      <c r="M15" s="224">
        <f aca="true" t="shared" si="3" ref="M15:M32">G15*(1+L15/100)</f>
        <v>0</v>
      </c>
      <c r="N15" s="224">
        <v>0.00135</v>
      </c>
      <c r="O15" s="224">
        <f aca="true" t="shared" si="4" ref="O15:O32">ROUND(E15*N15,2)</f>
        <v>0.01</v>
      </c>
      <c r="P15" s="201">
        <v>0</v>
      </c>
      <c r="Q15" s="201">
        <f aca="true" t="shared" si="5" ref="Q15:Q32">ROUND(E15*P15,2)</f>
        <v>0</v>
      </c>
      <c r="R15" s="201"/>
      <c r="S15" s="201"/>
      <c r="T15" s="202">
        <v>0.8415</v>
      </c>
      <c r="U15" s="201">
        <f aca="true" t="shared" si="6" ref="U15:U32">ROUND(E15*T15,2)</f>
        <v>3.37</v>
      </c>
      <c r="V15" s="203"/>
      <c r="W15" s="203"/>
      <c r="X15" s="203"/>
      <c r="Y15" s="203"/>
      <c r="Z15" s="203"/>
      <c r="AA15" s="203"/>
      <c r="AB15" s="203"/>
      <c r="AC15" s="203"/>
      <c r="AD15" s="203"/>
      <c r="AE15" s="203" t="s">
        <v>878</v>
      </c>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row>
    <row r="16" spans="1:60" ht="15" outlineLevel="1">
      <c r="A16" s="218">
        <v>7</v>
      </c>
      <c r="B16" s="219" t="s">
        <v>891</v>
      </c>
      <c r="C16" s="220" t="s">
        <v>892</v>
      </c>
      <c r="D16" s="221" t="s">
        <v>131</v>
      </c>
      <c r="E16" s="222">
        <v>12</v>
      </c>
      <c r="F16" s="223">
        <v>0</v>
      </c>
      <c r="G16" s="224">
        <f t="shared" si="0"/>
        <v>0</v>
      </c>
      <c r="H16" s="223"/>
      <c r="I16" s="224">
        <f t="shared" si="1"/>
        <v>0</v>
      </c>
      <c r="J16" s="223"/>
      <c r="K16" s="224">
        <f t="shared" si="2"/>
        <v>0</v>
      </c>
      <c r="L16" s="224">
        <v>21</v>
      </c>
      <c r="M16" s="224">
        <f t="shared" si="3"/>
        <v>0</v>
      </c>
      <c r="N16" s="224">
        <v>0.00215</v>
      </c>
      <c r="O16" s="224">
        <f t="shared" si="4"/>
        <v>0.03</v>
      </c>
      <c r="P16" s="201">
        <v>0</v>
      </c>
      <c r="Q16" s="201">
        <f t="shared" si="5"/>
        <v>0</v>
      </c>
      <c r="R16" s="201"/>
      <c r="S16" s="201"/>
      <c r="T16" s="202">
        <v>0.7973</v>
      </c>
      <c r="U16" s="201">
        <f t="shared" si="6"/>
        <v>9.57</v>
      </c>
      <c r="V16" s="203"/>
      <c r="W16" s="203"/>
      <c r="X16" s="203"/>
      <c r="Y16" s="203"/>
      <c r="Z16" s="203"/>
      <c r="AA16" s="203"/>
      <c r="AB16" s="203"/>
      <c r="AC16" s="203"/>
      <c r="AD16" s="203"/>
      <c r="AE16" s="203" t="s">
        <v>878</v>
      </c>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row>
    <row r="17" spans="1:60" ht="15" outlineLevel="1">
      <c r="A17" s="218">
        <v>8</v>
      </c>
      <c r="B17" s="219" t="s">
        <v>897</v>
      </c>
      <c r="C17" s="220" t="s">
        <v>898</v>
      </c>
      <c r="D17" s="221" t="s">
        <v>131</v>
      </c>
      <c r="E17" s="222">
        <v>4.5</v>
      </c>
      <c r="F17" s="223">
        <v>0</v>
      </c>
      <c r="G17" s="224">
        <f t="shared" si="0"/>
        <v>0</v>
      </c>
      <c r="H17" s="223"/>
      <c r="I17" s="224">
        <f t="shared" si="1"/>
        <v>0</v>
      </c>
      <c r="J17" s="223"/>
      <c r="K17" s="224">
        <f t="shared" si="2"/>
        <v>0</v>
      </c>
      <c r="L17" s="224">
        <v>21</v>
      </c>
      <c r="M17" s="224">
        <f t="shared" si="3"/>
        <v>0</v>
      </c>
      <c r="N17" s="224">
        <v>0.00049</v>
      </c>
      <c r="O17" s="224">
        <f t="shared" si="4"/>
        <v>0</v>
      </c>
      <c r="P17" s="201">
        <v>0</v>
      </c>
      <c r="Q17" s="201">
        <f t="shared" si="5"/>
        <v>0</v>
      </c>
      <c r="R17" s="201"/>
      <c r="S17" s="201"/>
      <c r="T17" s="202">
        <v>0.225</v>
      </c>
      <c r="U17" s="201">
        <f t="shared" si="6"/>
        <v>1.01</v>
      </c>
      <c r="V17" s="203"/>
      <c r="W17" s="203"/>
      <c r="X17" s="203"/>
      <c r="Y17" s="203"/>
      <c r="Z17" s="203"/>
      <c r="AA17" s="203"/>
      <c r="AB17" s="203"/>
      <c r="AC17" s="203"/>
      <c r="AD17" s="203"/>
      <c r="AE17" s="203" t="s">
        <v>878</v>
      </c>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row>
    <row r="18" spans="1:60" ht="15" outlineLevel="1">
      <c r="A18" s="218">
        <v>9</v>
      </c>
      <c r="B18" s="219" t="s">
        <v>899</v>
      </c>
      <c r="C18" s="220" t="s">
        <v>900</v>
      </c>
      <c r="D18" s="221" t="s">
        <v>131</v>
      </c>
      <c r="E18" s="222">
        <v>2.5</v>
      </c>
      <c r="F18" s="223">
        <v>0</v>
      </c>
      <c r="G18" s="224">
        <f t="shared" si="0"/>
        <v>0</v>
      </c>
      <c r="H18" s="223"/>
      <c r="I18" s="224">
        <f t="shared" si="1"/>
        <v>0</v>
      </c>
      <c r="J18" s="223"/>
      <c r="K18" s="224">
        <f t="shared" si="2"/>
        <v>0</v>
      </c>
      <c r="L18" s="224">
        <v>21</v>
      </c>
      <c r="M18" s="224">
        <f t="shared" si="3"/>
        <v>0</v>
      </c>
      <c r="N18" s="224">
        <v>0.00059</v>
      </c>
      <c r="O18" s="224">
        <f t="shared" si="4"/>
        <v>0</v>
      </c>
      <c r="P18" s="201">
        <v>0</v>
      </c>
      <c r="Q18" s="201">
        <f t="shared" si="5"/>
        <v>0</v>
      </c>
      <c r="R18" s="201"/>
      <c r="S18" s="201"/>
      <c r="T18" s="202">
        <v>0.4283</v>
      </c>
      <c r="U18" s="201">
        <f t="shared" si="6"/>
        <v>1.07</v>
      </c>
      <c r="V18" s="203"/>
      <c r="W18" s="203"/>
      <c r="X18" s="203"/>
      <c r="Y18" s="203"/>
      <c r="Z18" s="203"/>
      <c r="AA18" s="203"/>
      <c r="AB18" s="203"/>
      <c r="AC18" s="203"/>
      <c r="AD18" s="203"/>
      <c r="AE18" s="203" t="s">
        <v>878</v>
      </c>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row>
    <row r="19" spans="1:60" ht="15" outlineLevel="1">
      <c r="A19" s="218">
        <v>10</v>
      </c>
      <c r="B19" s="219" t="s">
        <v>901</v>
      </c>
      <c r="C19" s="220" t="s">
        <v>902</v>
      </c>
      <c r="D19" s="221" t="s">
        <v>131</v>
      </c>
      <c r="E19" s="222">
        <v>6</v>
      </c>
      <c r="F19" s="223">
        <v>0</v>
      </c>
      <c r="G19" s="224">
        <f t="shared" si="0"/>
        <v>0</v>
      </c>
      <c r="H19" s="223"/>
      <c r="I19" s="224">
        <f t="shared" si="1"/>
        <v>0</v>
      </c>
      <c r="J19" s="223"/>
      <c r="K19" s="224">
        <f t="shared" si="2"/>
        <v>0</v>
      </c>
      <c r="L19" s="224">
        <v>21</v>
      </c>
      <c r="M19" s="224">
        <f t="shared" si="3"/>
        <v>0</v>
      </c>
      <c r="N19" s="224">
        <v>0.00202</v>
      </c>
      <c r="O19" s="224">
        <f t="shared" si="4"/>
        <v>0.01</v>
      </c>
      <c r="P19" s="201">
        <v>0</v>
      </c>
      <c r="Q19" s="201">
        <f t="shared" si="5"/>
        <v>0</v>
      </c>
      <c r="R19" s="201"/>
      <c r="S19" s="201"/>
      <c r="T19" s="202">
        <v>1.1733</v>
      </c>
      <c r="U19" s="201">
        <f t="shared" si="6"/>
        <v>7.04</v>
      </c>
      <c r="V19" s="203"/>
      <c r="W19" s="203"/>
      <c r="X19" s="203"/>
      <c r="Y19" s="203"/>
      <c r="Z19" s="203"/>
      <c r="AA19" s="203"/>
      <c r="AB19" s="203"/>
      <c r="AC19" s="203"/>
      <c r="AD19" s="203"/>
      <c r="AE19" s="203" t="s">
        <v>878</v>
      </c>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row>
    <row r="20" spans="1:60" ht="15" outlineLevel="1">
      <c r="A20" s="218">
        <v>11</v>
      </c>
      <c r="B20" s="219" t="s">
        <v>1064</v>
      </c>
      <c r="C20" s="220" t="s">
        <v>1118</v>
      </c>
      <c r="D20" s="221" t="s">
        <v>131</v>
      </c>
      <c r="E20" s="222">
        <v>1</v>
      </c>
      <c r="F20" s="223">
        <v>0</v>
      </c>
      <c r="G20" s="224">
        <f t="shared" si="0"/>
        <v>0</v>
      </c>
      <c r="H20" s="223"/>
      <c r="I20" s="224">
        <f t="shared" si="1"/>
        <v>0</v>
      </c>
      <c r="J20" s="223"/>
      <c r="K20" s="224">
        <f t="shared" si="2"/>
        <v>0</v>
      </c>
      <c r="L20" s="224">
        <v>21</v>
      </c>
      <c r="M20" s="224">
        <f t="shared" si="3"/>
        <v>0</v>
      </c>
      <c r="N20" s="224">
        <v>0.00144</v>
      </c>
      <c r="O20" s="224">
        <f t="shared" si="4"/>
        <v>0</v>
      </c>
      <c r="P20" s="201">
        <v>0</v>
      </c>
      <c r="Q20" s="201">
        <f t="shared" si="5"/>
        <v>0</v>
      </c>
      <c r="R20" s="201"/>
      <c r="S20" s="201"/>
      <c r="T20" s="202">
        <v>0.66816</v>
      </c>
      <c r="U20" s="201">
        <f t="shared" si="6"/>
        <v>0.67</v>
      </c>
      <c r="V20" s="203"/>
      <c r="W20" s="203"/>
      <c r="X20" s="203"/>
      <c r="Y20" s="203"/>
      <c r="Z20" s="203"/>
      <c r="AA20" s="203"/>
      <c r="AB20" s="203"/>
      <c r="AC20" s="203"/>
      <c r="AD20" s="203"/>
      <c r="AE20" s="203" t="s">
        <v>878</v>
      </c>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row>
    <row r="21" spans="1:60" ht="15" outlineLevel="1">
      <c r="A21" s="218">
        <v>12</v>
      </c>
      <c r="B21" s="219" t="s">
        <v>1066</v>
      </c>
      <c r="C21" s="220" t="s">
        <v>1067</v>
      </c>
      <c r="D21" s="221" t="s">
        <v>131</v>
      </c>
      <c r="E21" s="222">
        <v>1</v>
      </c>
      <c r="F21" s="223">
        <v>0</v>
      </c>
      <c r="G21" s="224">
        <f t="shared" si="0"/>
        <v>0</v>
      </c>
      <c r="H21" s="223"/>
      <c r="I21" s="224">
        <f t="shared" si="1"/>
        <v>0</v>
      </c>
      <c r="J21" s="223"/>
      <c r="K21" s="224">
        <f t="shared" si="2"/>
        <v>0</v>
      </c>
      <c r="L21" s="224">
        <v>21</v>
      </c>
      <c r="M21" s="224">
        <f t="shared" si="3"/>
        <v>0</v>
      </c>
      <c r="N21" s="224">
        <v>0.00218</v>
      </c>
      <c r="O21" s="224">
        <f t="shared" si="4"/>
        <v>0</v>
      </c>
      <c r="P21" s="201">
        <v>0</v>
      </c>
      <c r="Q21" s="201">
        <f t="shared" si="5"/>
        <v>0</v>
      </c>
      <c r="R21" s="201"/>
      <c r="S21" s="201"/>
      <c r="T21" s="202">
        <v>0.79666</v>
      </c>
      <c r="U21" s="201">
        <f t="shared" si="6"/>
        <v>0.8</v>
      </c>
      <c r="V21" s="203"/>
      <c r="W21" s="203"/>
      <c r="X21" s="203"/>
      <c r="Y21" s="203"/>
      <c r="Z21" s="203"/>
      <c r="AA21" s="203"/>
      <c r="AB21" s="203"/>
      <c r="AC21" s="203"/>
      <c r="AD21" s="203"/>
      <c r="AE21" s="203" t="s">
        <v>878</v>
      </c>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row>
    <row r="22" spans="1:60" ht="15" outlineLevel="1">
      <c r="A22" s="218">
        <v>13</v>
      </c>
      <c r="B22" s="219"/>
      <c r="C22" s="220" t="s">
        <v>911</v>
      </c>
      <c r="D22" s="221" t="s">
        <v>912</v>
      </c>
      <c r="E22" s="222">
        <v>3</v>
      </c>
      <c r="F22" s="223">
        <v>0</v>
      </c>
      <c r="G22" s="224">
        <f t="shared" si="0"/>
        <v>0</v>
      </c>
      <c r="H22" s="223"/>
      <c r="I22" s="224">
        <f t="shared" si="1"/>
        <v>0</v>
      </c>
      <c r="J22" s="223"/>
      <c r="K22" s="224">
        <f t="shared" si="2"/>
        <v>0</v>
      </c>
      <c r="L22" s="224"/>
      <c r="M22" s="224"/>
      <c r="N22" s="224"/>
      <c r="O22" s="224"/>
      <c r="P22" s="201"/>
      <c r="Q22" s="201"/>
      <c r="R22" s="201"/>
      <c r="S22" s="201"/>
      <c r="T22" s="202"/>
      <c r="U22" s="201"/>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row>
    <row r="23" spans="1:60" ht="15" outlineLevel="1">
      <c r="A23" s="218">
        <v>14</v>
      </c>
      <c r="B23" s="219"/>
      <c r="C23" s="220" t="s">
        <v>913</v>
      </c>
      <c r="D23" s="221" t="s">
        <v>912</v>
      </c>
      <c r="E23" s="222">
        <v>1</v>
      </c>
      <c r="F23" s="223">
        <v>0</v>
      </c>
      <c r="G23" s="224">
        <f t="shared" si="0"/>
        <v>0</v>
      </c>
      <c r="H23" s="223"/>
      <c r="I23" s="224">
        <f t="shared" si="1"/>
        <v>0</v>
      </c>
      <c r="J23" s="223"/>
      <c r="K23" s="224">
        <f t="shared" si="2"/>
        <v>0</v>
      </c>
      <c r="L23" s="224"/>
      <c r="M23" s="224"/>
      <c r="N23" s="224"/>
      <c r="O23" s="224"/>
      <c r="P23" s="201"/>
      <c r="Q23" s="201"/>
      <c r="R23" s="201"/>
      <c r="S23" s="201"/>
      <c r="T23" s="202"/>
      <c r="U23" s="201"/>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row>
    <row r="24" spans="1:60" ht="15" outlineLevel="1">
      <c r="A24" s="218">
        <v>15</v>
      </c>
      <c r="B24" s="219" t="s">
        <v>914</v>
      </c>
      <c r="C24" s="220" t="s">
        <v>915</v>
      </c>
      <c r="D24" s="221" t="s">
        <v>107</v>
      </c>
      <c r="E24" s="222">
        <v>3</v>
      </c>
      <c r="F24" s="223">
        <v>0</v>
      </c>
      <c r="G24" s="224">
        <f t="shared" si="0"/>
        <v>0</v>
      </c>
      <c r="H24" s="223"/>
      <c r="I24" s="224">
        <f t="shared" si="1"/>
        <v>0</v>
      </c>
      <c r="J24" s="223"/>
      <c r="K24" s="224">
        <f t="shared" si="2"/>
        <v>0</v>
      </c>
      <c r="L24" s="224">
        <v>21</v>
      </c>
      <c r="M24" s="224">
        <f t="shared" si="3"/>
        <v>0</v>
      </c>
      <c r="N24" s="224">
        <v>0</v>
      </c>
      <c r="O24" s="224">
        <f t="shared" si="4"/>
        <v>0</v>
      </c>
      <c r="P24" s="201">
        <v>0</v>
      </c>
      <c r="Q24" s="201">
        <f t="shared" si="5"/>
        <v>0</v>
      </c>
      <c r="R24" s="201"/>
      <c r="S24" s="201"/>
      <c r="T24" s="202">
        <v>0.157</v>
      </c>
      <c r="U24" s="201">
        <f t="shared" si="6"/>
        <v>0.47</v>
      </c>
      <c r="V24" s="203"/>
      <c r="W24" s="203"/>
      <c r="X24" s="203"/>
      <c r="Y24" s="203"/>
      <c r="Z24" s="203"/>
      <c r="AA24" s="203"/>
      <c r="AB24" s="203"/>
      <c r="AC24" s="203"/>
      <c r="AD24" s="203"/>
      <c r="AE24" s="203" t="s">
        <v>878</v>
      </c>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row>
    <row r="25" spans="1:60" ht="15" outlineLevel="1">
      <c r="A25" s="218">
        <v>16</v>
      </c>
      <c r="B25" s="219" t="s">
        <v>916</v>
      </c>
      <c r="C25" s="220" t="s">
        <v>917</v>
      </c>
      <c r="D25" s="221" t="s">
        <v>107</v>
      </c>
      <c r="E25" s="222">
        <v>2</v>
      </c>
      <c r="F25" s="223">
        <v>0</v>
      </c>
      <c r="G25" s="224">
        <f t="shared" si="0"/>
        <v>0</v>
      </c>
      <c r="H25" s="223"/>
      <c r="I25" s="224">
        <f t="shared" si="1"/>
        <v>0</v>
      </c>
      <c r="J25" s="223"/>
      <c r="K25" s="224">
        <f t="shared" si="2"/>
        <v>0</v>
      </c>
      <c r="L25" s="224">
        <v>21</v>
      </c>
      <c r="M25" s="224">
        <f t="shared" si="3"/>
        <v>0</v>
      </c>
      <c r="N25" s="224">
        <v>0</v>
      </c>
      <c r="O25" s="224">
        <f t="shared" si="4"/>
        <v>0</v>
      </c>
      <c r="P25" s="201">
        <v>0</v>
      </c>
      <c r="Q25" s="201">
        <f t="shared" si="5"/>
        <v>0</v>
      </c>
      <c r="R25" s="201"/>
      <c r="S25" s="201"/>
      <c r="T25" s="202">
        <v>0.174</v>
      </c>
      <c r="U25" s="201">
        <f t="shared" si="6"/>
        <v>0.35</v>
      </c>
      <c r="V25" s="203"/>
      <c r="W25" s="203"/>
      <c r="X25" s="203"/>
      <c r="Y25" s="203"/>
      <c r="Z25" s="203"/>
      <c r="AA25" s="203"/>
      <c r="AB25" s="203"/>
      <c r="AC25" s="203"/>
      <c r="AD25" s="203"/>
      <c r="AE25" s="203" t="s">
        <v>878</v>
      </c>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row>
    <row r="26" spans="1:60" ht="15" outlineLevel="1">
      <c r="A26" s="218">
        <v>17</v>
      </c>
      <c r="B26" s="219" t="s">
        <v>918</v>
      </c>
      <c r="C26" s="220" t="s">
        <v>919</v>
      </c>
      <c r="D26" s="221" t="s">
        <v>107</v>
      </c>
      <c r="E26" s="222">
        <v>6</v>
      </c>
      <c r="F26" s="223">
        <v>0</v>
      </c>
      <c r="G26" s="224">
        <f t="shared" si="0"/>
        <v>0</v>
      </c>
      <c r="H26" s="223"/>
      <c r="I26" s="224">
        <f t="shared" si="1"/>
        <v>0</v>
      </c>
      <c r="J26" s="223"/>
      <c r="K26" s="224">
        <f t="shared" si="2"/>
        <v>0</v>
      </c>
      <c r="L26" s="224">
        <v>21</v>
      </c>
      <c r="M26" s="224">
        <f t="shared" si="3"/>
        <v>0</v>
      </c>
      <c r="N26" s="224">
        <v>0</v>
      </c>
      <c r="O26" s="224">
        <f t="shared" si="4"/>
        <v>0</v>
      </c>
      <c r="P26" s="201">
        <v>0</v>
      </c>
      <c r="Q26" s="201">
        <f t="shared" si="5"/>
        <v>0</v>
      </c>
      <c r="R26" s="201"/>
      <c r="S26" s="201"/>
      <c r="T26" s="202">
        <v>0.259</v>
      </c>
      <c r="U26" s="201">
        <f t="shared" si="6"/>
        <v>1.55</v>
      </c>
      <c r="V26" s="203"/>
      <c r="W26" s="203"/>
      <c r="X26" s="203"/>
      <c r="Y26" s="203"/>
      <c r="Z26" s="203"/>
      <c r="AA26" s="203"/>
      <c r="AB26" s="203"/>
      <c r="AC26" s="203"/>
      <c r="AD26" s="203"/>
      <c r="AE26" s="203" t="s">
        <v>878</v>
      </c>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row>
    <row r="27" spans="1:60" ht="15" outlineLevel="1">
      <c r="A27" s="218">
        <v>18</v>
      </c>
      <c r="B27" s="219" t="s">
        <v>926</v>
      </c>
      <c r="C27" s="220" t="s">
        <v>927</v>
      </c>
      <c r="D27" s="221" t="s">
        <v>131</v>
      </c>
      <c r="E27" s="222">
        <v>31</v>
      </c>
      <c r="F27" s="223">
        <v>0</v>
      </c>
      <c r="G27" s="224">
        <f t="shared" si="0"/>
        <v>0</v>
      </c>
      <c r="H27" s="223"/>
      <c r="I27" s="224">
        <f t="shared" si="1"/>
        <v>0</v>
      </c>
      <c r="J27" s="223"/>
      <c r="K27" s="224">
        <f t="shared" si="2"/>
        <v>0</v>
      </c>
      <c r="L27" s="224">
        <v>21</v>
      </c>
      <c r="M27" s="224">
        <f t="shared" si="3"/>
        <v>0</v>
      </c>
      <c r="N27" s="224">
        <v>0</v>
      </c>
      <c r="O27" s="224">
        <f t="shared" si="4"/>
        <v>0</v>
      </c>
      <c r="P27" s="201">
        <v>0</v>
      </c>
      <c r="Q27" s="201">
        <f t="shared" si="5"/>
        <v>0</v>
      </c>
      <c r="R27" s="201"/>
      <c r="S27" s="201"/>
      <c r="T27" s="202">
        <v>0.059</v>
      </c>
      <c r="U27" s="201">
        <f t="shared" si="6"/>
        <v>1.83</v>
      </c>
      <c r="V27" s="203"/>
      <c r="W27" s="203"/>
      <c r="X27" s="203"/>
      <c r="Y27" s="203"/>
      <c r="Z27" s="203"/>
      <c r="AA27" s="203"/>
      <c r="AB27" s="203"/>
      <c r="AC27" s="203"/>
      <c r="AD27" s="203"/>
      <c r="AE27" s="203" t="s">
        <v>878</v>
      </c>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row>
    <row r="28" spans="1:60" ht="15" outlineLevel="1">
      <c r="A28" s="218">
        <v>19</v>
      </c>
      <c r="B28" s="219" t="s">
        <v>928</v>
      </c>
      <c r="C28" s="220" t="s">
        <v>929</v>
      </c>
      <c r="D28" s="221" t="s">
        <v>113</v>
      </c>
      <c r="E28" s="222">
        <v>0.05</v>
      </c>
      <c r="F28" s="223">
        <v>0</v>
      </c>
      <c r="G28" s="224">
        <f t="shared" si="0"/>
        <v>0</v>
      </c>
      <c r="H28" s="223"/>
      <c r="I28" s="224">
        <f t="shared" si="1"/>
        <v>0</v>
      </c>
      <c r="J28" s="223"/>
      <c r="K28" s="224">
        <f t="shared" si="2"/>
        <v>0</v>
      </c>
      <c r="L28" s="224">
        <v>21</v>
      </c>
      <c r="M28" s="224">
        <f t="shared" si="3"/>
        <v>0</v>
      </c>
      <c r="N28" s="224">
        <v>0</v>
      </c>
      <c r="O28" s="224">
        <f t="shared" si="4"/>
        <v>0</v>
      </c>
      <c r="P28" s="201">
        <v>0</v>
      </c>
      <c r="Q28" s="201">
        <f t="shared" si="5"/>
        <v>0</v>
      </c>
      <c r="R28" s="201"/>
      <c r="S28" s="201"/>
      <c r="T28" s="202">
        <v>1.575</v>
      </c>
      <c r="U28" s="201">
        <f t="shared" si="6"/>
        <v>0.08</v>
      </c>
      <c r="V28" s="203"/>
      <c r="W28" s="203"/>
      <c r="X28" s="203"/>
      <c r="Y28" s="203"/>
      <c r="Z28" s="203"/>
      <c r="AA28" s="203"/>
      <c r="AB28" s="203"/>
      <c r="AC28" s="203"/>
      <c r="AD28" s="203"/>
      <c r="AE28" s="203" t="s">
        <v>878</v>
      </c>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row>
    <row r="29" spans="1:60" ht="15" outlineLevel="1">
      <c r="A29" s="218">
        <v>20</v>
      </c>
      <c r="B29" s="219" t="s">
        <v>934</v>
      </c>
      <c r="C29" s="220" t="s">
        <v>935</v>
      </c>
      <c r="D29" s="221" t="s">
        <v>131</v>
      </c>
      <c r="E29" s="222">
        <v>19</v>
      </c>
      <c r="F29" s="223">
        <v>0</v>
      </c>
      <c r="G29" s="224">
        <f t="shared" si="0"/>
        <v>0</v>
      </c>
      <c r="H29" s="223"/>
      <c r="I29" s="224">
        <f t="shared" si="1"/>
        <v>0</v>
      </c>
      <c r="J29" s="223"/>
      <c r="K29" s="224">
        <f t="shared" si="2"/>
        <v>0</v>
      </c>
      <c r="L29" s="224">
        <v>21</v>
      </c>
      <c r="M29" s="224">
        <f t="shared" si="3"/>
        <v>0</v>
      </c>
      <c r="N29" s="224">
        <v>0</v>
      </c>
      <c r="O29" s="224">
        <f t="shared" si="4"/>
        <v>0</v>
      </c>
      <c r="P29" s="201">
        <v>0.01492</v>
      </c>
      <c r="Q29" s="201">
        <f t="shared" si="5"/>
        <v>0.28</v>
      </c>
      <c r="R29" s="201"/>
      <c r="S29" s="201"/>
      <c r="T29" s="202">
        <v>0.413</v>
      </c>
      <c r="U29" s="201">
        <f t="shared" si="6"/>
        <v>7.85</v>
      </c>
      <c r="V29" s="203"/>
      <c r="W29" s="203"/>
      <c r="X29" s="203"/>
      <c r="Y29" s="203"/>
      <c r="Z29" s="203"/>
      <c r="AA29" s="203"/>
      <c r="AB29" s="203"/>
      <c r="AC29" s="203"/>
      <c r="AD29" s="203"/>
      <c r="AE29" s="203" t="s">
        <v>878</v>
      </c>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row>
    <row r="30" spans="1:60" ht="15" outlineLevel="1">
      <c r="A30" s="218">
        <v>21</v>
      </c>
      <c r="B30" s="219" t="s">
        <v>938</v>
      </c>
      <c r="C30" s="220" t="s">
        <v>939</v>
      </c>
      <c r="D30" s="221" t="s">
        <v>131</v>
      </c>
      <c r="E30" s="222">
        <v>6</v>
      </c>
      <c r="F30" s="223">
        <v>0</v>
      </c>
      <c r="G30" s="224">
        <f t="shared" si="0"/>
        <v>0</v>
      </c>
      <c r="H30" s="223"/>
      <c r="I30" s="224">
        <f t="shared" si="1"/>
        <v>0</v>
      </c>
      <c r="J30" s="223"/>
      <c r="K30" s="224">
        <f t="shared" si="2"/>
        <v>0</v>
      </c>
      <c r="L30" s="224">
        <v>21</v>
      </c>
      <c r="M30" s="224">
        <f t="shared" si="3"/>
        <v>0</v>
      </c>
      <c r="N30" s="224">
        <v>0</v>
      </c>
      <c r="O30" s="224">
        <f t="shared" si="4"/>
        <v>0</v>
      </c>
      <c r="P30" s="201">
        <v>0.0021</v>
      </c>
      <c r="Q30" s="201">
        <f t="shared" si="5"/>
        <v>0.01</v>
      </c>
      <c r="R30" s="201"/>
      <c r="S30" s="201"/>
      <c r="T30" s="202">
        <v>0.031</v>
      </c>
      <c r="U30" s="201">
        <f t="shared" si="6"/>
        <v>0.19</v>
      </c>
      <c r="V30" s="203"/>
      <c r="W30" s="203"/>
      <c r="X30" s="203"/>
      <c r="Y30" s="203"/>
      <c r="Z30" s="203"/>
      <c r="AA30" s="203"/>
      <c r="AB30" s="203"/>
      <c r="AC30" s="203"/>
      <c r="AD30" s="203"/>
      <c r="AE30" s="203" t="s">
        <v>878</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row>
    <row r="31" spans="1:60" ht="15" outlineLevel="1">
      <c r="A31" s="218">
        <v>22</v>
      </c>
      <c r="B31" s="219" t="s">
        <v>940</v>
      </c>
      <c r="C31" s="220" t="s">
        <v>941</v>
      </c>
      <c r="D31" s="221" t="s">
        <v>131</v>
      </c>
      <c r="E31" s="222">
        <v>5</v>
      </c>
      <c r="F31" s="223">
        <v>0</v>
      </c>
      <c r="G31" s="224">
        <f t="shared" si="0"/>
        <v>0</v>
      </c>
      <c r="H31" s="223"/>
      <c r="I31" s="224">
        <f t="shared" si="1"/>
        <v>0</v>
      </c>
      <c r="J31" s="223"/>
      <c r="K31" s="224">
        <f t="shared" si="2"/>
        <v>0</v>
      </c>
      <c r="L31" s="224">
        <v>21</v>
      </c>
      <c r="M31" s="224">
        <f t="shared" si="3"/>
        <v>0</v>
      </c>
      <c r="N31" s="224">
        <v>0</v>
      </c>
      <c r="O31" s="224">
        <f t="shared" si="4"/>
        <v>0</v>
      </c>
      <c r="P31" s="201">
        <v>0.00198</v>
      </c>
      <c r="Q31" s="201">
        <f t="shared" si="5"/>
        <v>0.01</v>
      </c>
      <c r="R31" s="201"/>
      <c r="S31" s="201"/>
      <c r="T31" s="202">
        <v>0.083</v>
      </c>
      <c r="U31" s="201">
        <f t="shared" si="6"/>
        <v>0.42</v>
      </c>
      <c r="V31" s="203"/>
      <c r="W31" s="203"/>
      <c r="X31" s="203"/>
      <c r="Y31" s="203"/>
      <c r="Z31" s="203"/>
      <c r="AA31" s="203"/>
      <c r="AB31" s="203"/>
      <c r="AC31" s="203"/>
      <c r="AD31" s="203"/>
      <c r="AE31" s="203" t="s">
        <v>878</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row>
    <row r="32" spans="1:60" ht="15" outlineLevel="1">
      <c r="A32" s="218">
        <v>23</v>
      </c>
      <c r="B32" s="219" t="s">
        <v>942</v>
      </c>
      <c r="C32" s="220" t="s">
        <v>943</v>
      </c>
      <c r="D32" s="221" t="s">
        <v>113</v>
      </c>
      <c r="E32" s="222">
        <v>0.305</v>
      </c>
      <c r="F32" s="223">
        <v>0</v>
      </c>
      <c r="G32" s="224">
        <f t="shared" si="0"/>
        <v>0</v>
      </c>
      <c r="H32" s="223"/>
      <c r="I32" s="224">
        <f t="shared" si="1"/>
        <v>0</v>
      </c>
      <c r="J32" s="223"/>
      <c r="K32" s="224">
        <f t="shared" si="2"/>
        <v>0</v>
      </c>
      <c r="L32" s="224">
        <v>21</v>
      </c>
      <c r="M32" s="224">
        <f t="shared" si="3"/>
        <v>0</v>
      </c>
      <c r="N32" s="224">
        <v>0</v>
      </c>
      <c r="O32" s="224">
        <f t="shared" si="4"/>
        <v>0</v>
      </c>
      <c r="P32" s="201">
        <v>0</v>
      </c>
      <c r="Q32" s="201">
        <f t="shared" si="5"/>
        <v>0</v>
      </c>
      <c r="R32" s="201"/>
      <c r="S32" s="201"/>
      <c r="T32" s="202">
        <v>4.93</v>
      </c>
      <c r="U32" s="201">
        <f t="shared" si="6"/>
        <v>1.5</v>
      </c>
      <c r="V32" s="203"/>
      <c r="W32" s="203"/>
      <c r="X32" s="203"/>
      <c r="Y32" s="203"/>
      <c r="Z32" s="203"/>
      <c r="AA32" s="203"/>
      <c r="AB32" s="203"/>
      <c r="AC32" s="203"/>
      <c r="AD32" s="203"/>
      <c r="AE32" s="203" t="s">
        <v>878</v>
      </c>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row>
    <row r="33" spans="1:31" ht="15">
      <c r="A33" s="225" t="s">
        <v>874</v>
      </c>
      <c r="B33" s="226" t="s">
        <v>840</v>
      </c>
      <c r="C33" s="227" t="s">
        <v>841</v>
      </c>
      <c r="D33" s="228"/>
      <c r="E33" s="229"/>
      <c r="F33" s="230"/>
      <c r="G33" s="230">
        <f>SUMIF(AE34:AE53,"&lt;&gt;NOR",G34:G53)</f>
        <v>0</v>
      </c>
      <c r="H33" s="230"/>
      <c r="I33" s="230">
        <f>SUM(I34:I53)</f>
        <v>0</v>
      </c>
      <c r="J33" s="230"/>
      <c r="K33" s="230">
        <f>SUM(K34:K53)</f>
        <v>0</v>
      </c>
      <c r="L33" s="230"/>
      <c r="M33" s="230">
        <f>SUM(M34:M53)</f>
        <v>0</v>
      </c>
      <c r="N33" s="230"/>
      <c r="O33" s="230">
        <f>SUM(O34:O53)</f>
        <v>0.10999999999999999</v>
      </c>
      <c r="P33" s="204"/>
      <c r="Q33" s="204">
        <f>SUM(Q34:Q53)</f>
        <v>0.1</v>
      </c>
      <c r="R33" s="204"/>
      <c r="S33" s="204"/>
      <c r="T33" s="205"/>
      <c r="U33" s="204">
        <f>SUM(U34:U53)</f>
        <v>55.440000000000005</v>
      </c>
      <c r="AE33" s="174" t="s">
        <v>875</v>
      </c>
    </row>
    <row r="34" spans="1:60" ht="15" outlineLevel="1">
      <c r="A34" s="218">
        <v>24</v>
      </c>
      <c r="B34" s="219" t="s">
        <v>948</v>
      </c>
      <c r="C34" s="220" t="s">
        <v>949</v>
      </c>
      <c r="D34" s="221" t="s">
        <v>131</v>
      </c>
      <c r="E34" s="222">
        <v>29</v>
      </c>
      <c r="F34" s="223">
        <v>0</v>
      </c>
      <c r="G34" s="224">
        <f aca="true" t="shared" si="7" ref="G34:G53">ROUND(E34*F34,2)</f>
        <v>0</v>
      </c>
      <c r="H34" s="223"/>
      <c r="I34" s="224">
        <f aca="true" t="shared" si="8" ref="I34:I53">ROUND(E34*H34,2)</f>
        <v>0</v>
      </c>
      <c r="J34" s="223"/>
      <c r="K34" s="224">
        <f aca="true" t="shared" si="9" ref="K34:K53">ROUND(E34*J34,2)</f>
        <v>0</v>
      </c>
      <c r="L34" s="224">
        <v>21</v>
      </c>
      <c r="M34" s="224">
        <f aca="true" t="shared" si="10" ref="M34:M53">G34*(1+L34/100)</f>
        <v>0</v>
      </c>
      <c r="N34" s="224">
        <v>0.00098</v>
      </c>
      <c r="O34" s="224">
        <f aca="true" t="shared" si="11" ref="O34:O53">ROUND(E34*N34,2)</f>
        <v>0.03</v>
      </c>
      <c r="P34" s="201">
        <v>0</v>
      </c>
      <c r="Q34" s="201">
        <f aca="true" t="shared" si="12" ref="Q34:Q53">ROUND(E34*P34,2)</f>
        <v>0</v>
      </c>
      <c r="R34" s="201"/>
      <c r="S34" s="201"/>
      <c r="T34" s="202">
        <v>0.34104</v>
      </c>
      <c r="U34" s="201">
        <f aca="true" t="shared" si="13" ref="U34:U53">ROUND(E34*T34,2)</f>
        <v>9.89</v>
      </c>
      <c r="V34" s="203"/>
      <c r="W34" s="203"/>
      <c r="X34" s="203"/>
      <c r="Y34" s="203"/>
      <c r="Z34" s="203"/>
      <c r="AA34" s="203"/>
      <c r="AB34" s="203"/>
      <c r="AC34" s="203"/>
      <c r="AD34" s="203"/>
      <c r="AE34" s="203" t="s">
        <v>878</v>
      </c>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row>
    <row r="35" spans="1:60" ht="15" outlineLevel="1">
      <c r="A35" s="218">
        <v>25</v>
      </c>
      <c r="B35" s="219" t="s">
        <v>950</v>
      </c>
      <c r="C35" s="220" t="s">
        <v>951</v>
      </c>
      <c r="D35" s="221" t="s">
        <v>131</v>
      </c>
      <c r="E35" s="222">
        <v>15</v>
      </c>
      <c r="F35" s="223">
        <v>0</v>
      </c>
      <c r="G35" s="224">
        <f t="shared" si="7"/>
        <v>0</v>
      </c>
      <c r="H35" s="223"/>
      <c r="I35" s="224">
        <f t="shared" si="8"/>
        <v>0</v>
      </c>
      <c r="J35" s="223"/>
      <c r="K35" s="224">
        <f t="shared" si="9"/>
        <v>0</v>
      </c>
      <c r="L35" s="224">
        <v>21</v>
      </c>
      <c r="M35" s="224">
        <f t="shared" si="10"/>
        <v>0</v>
      </c>
      <c r="N35" s="224">
        <v>0.00109</v>
      </c>
      <c r="O35" s="224">
        <f t="shared" si="11"/>
        <v>0.02</v>
      </c>
      <c r="P35" s="201">
        <v>0</v>
      </c>
      <c r="Q35" s="201">
        <f t="shared" si="12"/>
        <v>0</v>
      </c>
      <c r="R35" s="201"/>
      <c r="S35" s="201"/>
      <c r="T35" s="202">
        <v>0.34136</v>
      </c>
      <c r="U35" s="201">
        <f t="shared" si="13"/>
        <v>5.12</v>
      </c>
      <c r="V35" s="203"/>
      <c r="W35" s="203"/>
      <c r="X35" s="203"/>
      <c r="Y35" s="203"/>
      <c r="Z35" s="203"/>
      <c r="AA35" s="203"/>
      <c r="AB35" s="203"/>
      <c r="AC35" s="203"/>
      <c r="AD35" s="203"/>
      <c r="AE35" s="203" t="s">
        <v>878</v>
      </c>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row>
    <row r="36" spans="1:60" ht="15" outlineLevel="1">
      <c r="A36" s="218">
        <v>26</v>
      </c>
      <c r="B36" s="219" t="s">
        <v>952</v>
      </c>
      <c r="C36" s="220" t="s">
        <v>953</v>
      </c>
      <c r="D36" s="221" t="s">
        <v>131</v>
      </c>
      <c r="E36" s="222">
        <v>22</v>
      </c>
      <c r="F36" s="223">
        <v>0</v>
      </c>
      <c r="G36" s="224">
        <f t="shared" si="7"/>
        <v>0</v>
      </c>
      <c r="H36" s="223"/>
      <c r="I36" s="224">
        <f t="shared" si="8"/>
        <v>0</v>
      </c>
      <c r="J36" s="223"/>
      <c r="K36" s="224">
        <f t="shared" si="9"/>
        <v>0</v>
      </c>
      <c r="L36" s="224">
        <v>21</v>
      </c>
      <c r="M36" s="224">
        <f t="shared" si="10"/>
        <v>0</v>
      </c>
      <c r="N36" s="224">
        <v>0.00167</v>
      </c>
      <c r="O36" s="224">
        <f t="shared" si="11"/>
        <v>0.04</v>
      </c>
      <c r="P36" s="201">
        <v>0</v>
      </c>
      <c r="Q36" s="201">
        <f t="shared" si="12"/>
        <v>0</v>
      </c>
      <c r="R36" s="201"/>
      <c r="S36" s="201"/>
      <c r="T36" s="202">
        <v>0.36764</v>
      </c>
      <c r="U36" s="201">
        <f t="shared" si="13"/>
        <v>8.09</v>
      </c>
      <c r="V36" s="203"/>
      <c r="W36" s="203"/>
      <c r="X36" s="203"/>
      <c r="Y36" s="203"/>
      <c r="Z36" s="203"/>
      <c r="AA36" s="203"/>
      <c r="AB36" s="203"/>
      <c r="AC36" s="203"/>
      <c r="AD36" s="203"/>
      <c r="AE36" s="203" t="s">
        <v>878</v>
      </c>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row>
    <row r="37" spans="1:60" ht="15" outlineLevel="1">
      <c r="A37" s="218">
        <v>27</v>
      </c>
      <c r="B37" s="219" t="s">
        <v>954</v>
      </c>
      <c r="C37" s="220" t="s">
        <v>955</v>
      </c>
      <c r="D37" s="221" t="s">
        <v>131</v>
      </c>
      <c r="E37" s="222">
        <v>4</v>
      </c>
      <c r="F37" s="223">
        <v>0</v>
      </c>
      <c r="G37" s="224">
        <f t="shared" si="7"/>
        <v>0</v>
      </c>
      <c r="H37" s="223"/>
      <c r="I37" s="224">
        <f t="shared" si="8"/>
        <v>0</v>
      </c>
      <c r="J37" s="223"/>
      <c r="K37" s="224">
        <f t="shared" si="9"/>
        <v>0</v>
      </c>
      <c r="L37" s="224">
        <v>21</v>
      </c>
      <c r="M37" s="224">
        <f t="shared" si="10"/>
        <v>0</v>
      </c>
      <c r="N37" s="224">
        <v>0.00201</v>
      </c>
      <c r="O37" s="224">
        <f t="shared" si="11"/>
        <v>0.01</v>
      </c>
      <c r="P37" s="201">
        <v>0</v>
      </c>
      <c r="Q37" s="201">
        <f t="shared" si="12"/>
        <v>0</v>
      </c>
      <c r="R37" s="201"/>
      <c r="S37" s="201"/>
      <c r="T37" s="202">
        <v>0.3903</v>
      </c>
      <c r="U37" s="201">
        <f t="shared" si="13"/>
        <v>1.56</v>
      </c>
      <c r="V37" s="203"/>
      <c r="W37" s="203"/>
      <c r="X37" s="203"/>
      <c r="Y37" s="203"/>
      <c r="Z37" s="203"/>
      <c r="AA37" s="203"/>
      <c r="AB37" s="203"/>
      <c r="AC37" s="203"/>
      <c r="AD37" s="203"/>
      <c r="AE37" s="203" t="s">
        <v>878</v>
      </c>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row>
    <row r="38" spans="1:60" ht="15" outlineLevel="1">
      <c r="A38" s="218">
        <v>28</v>
      </c>
      <c r="B38" s="219" t="s">
        <v>958</v>
      </c>
      <c r="C38" s="220" t="s">
        <v>959</v>
      </c>
      <c r="D38" s="221" t="s">
        <v>131</v>
      </c>
      <c r="E38" s="222">
        <v>18</v>
      </c>
      <c r="F38" s="223">
        <v>0</v>
      </c>
      <c r="G38" s="224">
        <f t="shared" si="7"/>
        <v>0</v>
      </c>
      <c r="H38" s="223"/>
      <c r="I38" s="224">
        <f t="shared" si="8"/>
        <v>0</v>
      </c>
      <c r="J38" s="223"/>
      <c r="K38" s="224">
        <f t="shared" si="9"/>
        <v>0</v>
      </c>
      <c r="L38" s="224">
        <v>21</v>
      </c>
      <c r="M38" s="224">
        <f t="shared" si="10"/>
        <v>0</v>
      </c>
      <c r="N38" s="224">
        <v>3E-05</v>
      </c>
      <c r="O38" s="224">
        <f t="shared" si="11"/>
        <v>0</v>
      </c>
      <c r="P38" s="201">
        <v>0</v>
      </c>
      <c r="Q38" s="201">
        <f t="shared" si="12"/>
        <v>0</v>
      </c>
      <c r="R38" s="201"/>
      <c r="S38" s="201"/>
      <c r="T38" s="202">
        <v>0.129</v>
      </c>
      <c r="U38" s="201">
        <f t="shared" si="13"/>
        <v>2.32</v>
      </c>
      <c r="V38" s="203"/>
      <c r="W38" s="203"/>
      <c r="X38" s="203"/>
      <c r="Y38" s="203"/>
      <c r="Z38" s="203"/>
      <c r="AA38" s="203"/>
      <c r="AB38" s="203"/>
      <c r="AC38" s="203"/>
      <c r="AD38" s="203"/>
      <c r="AE38" s="203" t="s">
        <v>878</v>
      </c>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row>
    <row r="39" spans="1:60" ht="15" outlineLevel="1">
      <c r="A39" s="218">
        <v>29</v>
      </c>
      <c r="B39" s="219" t="s">
        <v>960</v>
      </c>
      <c r="C39" s="220" t="s">
        <v>961</v>
      </c>
      <c r="D39" s="221" t="s">
        <v>131</v>
      </c>
      <c r="E39" s="222">
        <v>4</v>
      </c>
      <c r="F39" s="223">
        <v>0</v>
      </c>
      <c r="G39" s="224">
        <f t="shared" si="7"/>
        <v>0</v>
      </c>
      <c r="H39" s="223"/>
      <c r="I39" s="224">
        <f t="shared" si="8"/>
        <v>0</v>
      </c>
      <c r="J39" s="223"/>
      <c r="K39" s="224">
        <f t="shared" si="9"/>
        <v>0</v>
      </c>
      <c r="L39" s="224">
        <v>21</v>
      </c>
      <c r="M39" s="224">
        <f t="shared" si="10"/>
        <v>0</v>
      </c>
      <c r="N39" s="224">
        <v>4E-05</v>
      </c>
      <c r="O39" s="224">
        <f t="shared" si="11"/>
        <v>0</v>
      </c>
      <c r="P39" s="201">
        <v>0</v>
      </c>
      <c r="Q39" s="201">
        <f t="shared" si="12"/>
        <v>0</v>
      </c>
      <c r="R39" s="201"/>
      <c r="S39" s="201"/>
      <c r="T39" s="202">
        <v>0.129</v>
      </c>
      <c r="U39" s="201">
        <f t="shared" si="13"/>
        <v>0.52</v>
      </c>
      <c r="V39" s="203"/>
      <c r="W39" s="203"/>
      <c r="X39" s="203"/>
      <c r="Y39" s="203"/>
      <c r="Z39" s="203"/>
      <c r="AA39" s="203"/>
      <c r="AB39" s="203"/>
      <c r="AC39" s="203"/>
      <c r="AD39" s="203"/>
      <c r="AE39" s="203" t="s">
        <v>878</v>
      </c>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row>
    <row r="40" spans="1:60" ht="15" outlineLevel="1">
      <c r="A40" s="218">
        <v>30</v>
      </c>
      <c r="B40" s="219" t="s">
        <v>962</v>
      </c>
      <c r="C40" s="220" t="s">
        <v>963</v>
      </c>
      <c r="D40" s="221" t="s">
        <v>131</v>
      </c>
      <c r="E40" s="222">
        <v>11</v>
      </c>
      <c r="F40" s="223">
        <v>0</v>
      </c>
      <c r="G40" s="224">
        <f t="shared" si="7"/>
        <v>0</v>
      </c>
      <c r="H40" s="223"/>
      <c r="I40" s="224">
        <f t="shared" si="8"/>
        <v>0</v>
      </c>
      <c r="J40" s="223"/>
      <c r="K40" s="224">
        <f t="shared" si="9"/>
        <v>0</v>
      </c>
      <c r="L40" s="224">
        <v>21</v>
      </c>
      <c r="M40" s="224">
        <f t="shared" si="10"/>
        <v>0</v>
      </c>
      <c r="N40" s="224">
        <v>4E-05</v>
      </c>
      <c r="O40" s="224">
        <f t="shared" si="11"/>
        <v>0</v>
      </c>
      <c r="P40" s="201">
        <v>0</v>
      </c>
      <c r="Q40" s="201">
        <f t="shared" si="12"/>
        <v>0</v>
      </c>
      <c r="R40" s="201"/>
      <c r="S40" s="201"/>
      <c r="T40" s="202">
        <v>0.142</v>
      </c>
      <c r="U40" s="201">
        <f t="shared" si="13"/>
        <v>1.56</v>
      </c>
      <c r="V40" s="203"/>
      <c r="W40" s="203"/>
      <c r="X40" s="203"/>
      <c r="Y40" s="203"/>
      <c r="Z40" s="203"/>
      <c r="AA40" s="203"/>
      <c r="AB40" s="203"/>
      <c r="AC40" s="203"/>
      <c r="AD40" s="203"/>
      <c r="AE40" s="203" t="s">
        <v>878</v>
      </c>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row>
    <row r="41" spans="1:60" ht="15" outlineLevel="1">
      <c r="A41" s="218">
        <v>31</v>
      </c>
      <c r="B41" s="219" t="s">
        <v>964</v>
      </c>
      <c r="C41" s="220" t="s">
        <v>965</v>
      </c>
      <c r="D41" s="221" t="s">
        <v>131</v>
      </c>
      <c r="E41" s="222">
        <v>4</v>
      </c>
      <c r="F41" s="223">
        <v>0</v>
      </c>
      <c r="G41" s="224">
        <f t="shared" si="7"/>
        <v>0</v>
      </c>
      <c r="H41" s="223"/>
      <c r="I41" s="224">
        <f t="shared" si="8"/>
        <v>0</v>
      </c>
      <c r="J41" s="223"/>
      <c r="K41" s="224">
        <f t="shared" si="9"/>
        <v>0</v>
      </c>
      <c r="L41" s="224">
        <v>21</v>
      </c>
      <c r="M41" s="224">
        <f t="shared" si="10"/>
        <v>0</v>
      </c>
      <c r="N41" s="224">
        <v>8E-05</v>
      </c>
      <c r="O41" s="224">
        <f t="shared" si="11"/>
        <v>0</v>
      </c>
      <c r="P41" s="201">
        <v>0</v>
      </c>
      <c r="Q41" s="201">
        <f t="shared" si="12"/>
        <v>0</v>
      </c>
      <c r="R41" s="201"/>
      <c r="S41" s="201"/>
      <c r="T41" s="202">
        <v>0.157</v>
      </c>
      <c r="U41" s="201">
        <f t="shared" si="13"/>
        <v>0.63</v>
      </c>
      <c r="V41" s="203"/>
      <c r="W41" s="203"/>
      <c r="X41" s="203"/>
      <c r="Y41" s="203"/>
      <c r="Z41" s="203"/>
      <c r="AA41" s="203"/>
      <c r="AB41" s="203"/>
      <c r="AC41" s="203"/>
      <c r="AD41" s="203"/>
      <c r="AE41" s="203" t="s">
        <v>878</v>
      </c>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row>
    <row r="42" spans="1:60" ht="15" outlineLevel="1">
      <c r="A42" s="218">
        <v>32</v>
      </c>
      <c r="B42" s="219" t="s">
        <v>968</v>
      </c>
      <c r="C42" s="220" t="s">
        <v>969</v>
      </c>
      <c r="D42" s="221" t="s">
        <v>131</v>
      </c>
      <c r="E42" s="222">
        <v>11</v>
      </c>
      <c r="F42" s="223">
        <v>0</v>
      </c>
      <c r="G42" s="224">
        <f t="shared" si="7"/>
        <v>0</v>
      </c>
      <c r="H42" s="223"/>
      <c r="I42" s="224">
        <f t="shared" si="8"/>
        <v>0</v>
      </c>
      <c r="J42" s="223"/>
      <c r="K42" s="224">
        <f t="shared" si="9"/>
        <v>0</v>
      </c>
      <c r="L42" s="224">
        <v>21</v>
      </c>
      <c r="M42" s="224">
        <f t="shared" si="10"/>
        <v>0</v>
      </c>
      <c r="N42" s="224">
        <v>3E-05</v>
      </c>
      <c r="O42" s="224">
        <f t="shared" si="11"/>
        <v>0</v>
      </c>
      <c r="P42" s="201">
        <v>0</v>
      </c>
      <c r="Q42" s="201">
        <f t="shared" si="12"/>
        <v>0</v>
      </c>
      <c r="R42" s="201"/>
      <c r="S42" s="201"/>
      <c r="T42" s="202">
        <v>0.129</v>
      </c>
      <c r="U42" s="201">
        <f t="shared" si="13"/>
        <v>1.42</v>
      </c>
      <c r="V42" s="203"/>
      <c r="W42" s="203"/>
      <c r="X42" s="203"/>
      <c r="Y42" s="203"/>
      <c r="Z42" s="203"/>
      <c r="AA42" s="203"/>
      <c r="AB42" s="203"/>
      <c r="AC42" s="203"/>
      <c r="AD42" s="203"/>
      <c r="AE42" s="203" t="s">
        <v>878</v>
      </c>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row>
    <row r="43" spans="1:60" ht="15" outlineLevel="1">
      <c r="A43" s="218">
        <v>33</v>
      </c>
      <c r="B43" s="219" t="s">
        <v>970</v>
      </c>
      <c r="C43" s="220" t="s">
        <v>971</v>
      </c>
      <c r="D43" s="221" t="s">
        <v>131</v>
      </c>
      <c r="E43" s="222">
        <v>11</v>
      </c>
      <c r="F43" s="223">
        <v>0</v>
      </c>
      <c r="G43" s="224">
        <f t="shared" si="7"/>
        <v>0</v>
      </c>
      <c r="H43" s="223"/>
      <c r="I43" s="224">
        <f t="shared" si="8"/>
        <v>0</v>
      </c>
      <c r="J43" s="223"/>
      <c r="K43" s="224">
        <f t="shared" si="9"/>
        <v>0</v>
      </c>
      <c r="L43" s="224">
        <v>21</v>
      </c>
      <c r="M43" s="224">
        <f t="shared" si="10"/>
        <v>0</v>
      </c>
      <c r="N43" s="224">
        <v>5E-05</v>
      </c>
      <c r="O43" s="224">
        <f t="shared" si="11"/>
        <v>0</v>
      </c>
      <c r="P43" s="201">
        <v>0</v>
      </c>
      <c r="Q43" s="201">
        <f t="shared" si="12"/>
        <v>0</v>
      </c>
      <c r="R43" s="201"/>
      <c r="S43" s="201"/>
      <c r="T43" s="202">
        <v>0.129</v>
      </c>
      <c r="U43" s="201">
        <f t="shared" si="13"/>
        <v>1.42</v>
      </c>
      <c r="V43" s="203"/>
      <c r="W43" s="203"/>
      <c r="X43" s="203"/>
      <c r="Y43" s="203"/>
      <c r="Z43" s="203"/>
      <c r="AA43" s="203"/>
      <c r="AB43" s="203"/>
      <c r="AC43" s="203"/>
      <c r="AD43" s="203"/>
      <c r="AE43" s="203" t="s">
        <v>878</v>
      </c>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row>
    <row r="44" spans="1:60" ht="15" outlineLevel="1">
      <c r="A44" s="218">
        <v>34</v>
      </c>
      <c r="B44" s="219" t="s">
        <v>972</v>
      </c>
      <c r="C44" s="220" t="s">
        <v>973</v>
      </c>
      <c r="D44" s="221" t="s">
        <v>131</v>
      </c>
      <c r="E44" s="222">
        <v>11</v>
      </c>
      <c r="F44" s="223">
        <v>0</v>
      </c>
      <c r="G44" s="224">
        <f t="shared" si="7"/>
        <v>0</v>
      </c>
      <c r="H44" s="223"/>
      <c r="I44" s="224">
        <f t="shared" si="8"/>
        <v>0</v>
      </c>
      <c r="J44" s="223"/>
      <c r="K44" s="224">
        <f t="shared" si="9"/>
        <v>0</v>
      </c>
      <c r="L44" s="224">
        <v>21</v>
      </c>
      <c r="M44" s="224">
        <f t="shared" si="10"/>
        <v>0</v>
      </c>
      <c r="N44" s="224">
        <v>7E-05</v>
      </c>
      <c r="O44" s="224">
        <f t="shared" si="11"/>
        <v>0</v>
      </c>
      <c r="P44" s="201">
        <v>0</v>
      </c>
      <c r="Q44" s="201">
        <f t="shared" si="12"/>
        <v>0</v>
      </c>
      <c r="R44" s="201"/>
      <c r="S44" s="201"/>
      <c r="T44" s="202">
        <v>0.142</v>
      </c>
      <c r="U44" s="201">
        <f t="shared" si="13"/>
        <v>1.56</v>
      </c>
      <c r="V44" s="203"/>
      <c r="W44" s="203"/>
      <c r="X44" s="203"/>
      <c r="Y44" s="203"/>
      <c r="Z44" s="203"/>
      <c r="AA44" s="203"/>
      <c r="AB44" s="203"/>
      <c r="AC44" s="203"/>
      <c r="AD44" s="203"/>
      <c r="AE44" s="203" t="s">
        <v>878</v>
      </c>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row>
    <row r="45" spans="1:60" ht="15" outlineLevel="1">
      <c r="A45" s="218">
        <v>35</v>
      </c>
      <c r="B45" s="219" t="s">
        <v>976</v>
      </c>
      <c r="C45" s="220" t="s">
        <v>977</v>
      </c>
      <c r="D45" s="221" t="s">
        <v>107</v>
      </c>
      <c r="E45" s="222">
        <v>7</v>
      </c>
      <c r="F45" s="223">
        <v>0</v>
      </c>
      <c r="G45" s="224">
        <f t="shared" si="7"/>
        <v>0</v>
      </c>
      <c r="H45" s="223"/>
      <c r="I45" s="224">
        <f t="shared" si="8"/>
        <v>0</v>
      </c>
      <c r="J45" s="223"/>
      <c r="K45" s="224">
        <f t="shared" si="9"/>
        <v>0</v>
      </c>
      <c r="L45" s="224">
        <v>21</v>
      </c>
      <c r="M45" s="224">
        <f t="shared" si="10"/>
        <v>0</v>
      </c>
      <c r="N45" s="224">
        <v>0</v>
      </c>
      <c r="O45" s="224">
        <f t="shared" si="11"/>
        <v>0</v>
      </c>
      <c r="P45" s="201">
        <v>0</v>
      </c>
      <c r="Q45" s="201">
        <f t="shared" si="12"/>
        <v>0</v>
      </c>
      <c r="R45" s="201"/>
      <c r="S45" s="201"/>
      <c r="T45" s="202">
        <v>0.425</v>
      </c>
      <c r="U45" s="201">
        <f t="shared" si="13"/>
        <v>2.98</v>
      </c>
      <c r="V45" s="203"/>
      <c r="W45" s="203"/>
      <c r="X45" s="203"/>
      <c r="Y45" s="203"/>
      <c r="Z45" s="203"/>
      <c r="AA45" s="203"/>
      <c r="AB45" s="203"/>
      <c r="AC45" s="203"/>
      <c r="AD45" s="203"/>
      <c r="AE45" s="203" t="s">
        <v>878</v>
      </c>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row>
    <row r="46" spans="1:60" ht="15" outlineLevel="1">
      <c r="A46" s="218">
        <v>36</v>
      </c>
      <c r="B46" s="219" t="s">
        <v>978</v>
      </c>
      <c r="C46" s="220" t="s">
        <v>979</v>
      </c>
      <c r="D46" s="221" t="s">
        <v>980</v>
      </c>
      <c r="E46" s="222">
        <v>5</v>
      </c>
      <c r="F46" s="223">
        <v>0</v>
      </c>
      <c r="G46" s="224">
        <f t="shared" si="7"/>
        <v>0</v>
      </c>
      <c r="H46" s="223"/>
      <c r="I46" s="224">
        <f t="shared" si="8"/>
        <v>0</v>
      </c>
      <c r="J46" s="223"/>
      <c r="K46" s="224">
        <f t="shared" si="9"/>
        <v>0</v>
      </c>
      <c r="L46" s="224">
        <v>21</v>
      </c>
      <c r="M46" s="224">
        <f t="shared" si="10"/>
        <v>0</v>
      </c>
      <c r="N46" s="224">
        <v>0.00148</v>
      </c>
      <c r="O46" s="224">
        <f t="shared" si="11"/>
        <v>0.01</v>
      </c>
      <c r="P46" s="201">
        <v>0</v>
      </c>
      <c r="Q46" s="201">
        <f t="shared" si="12"/>
        <v>0</v>
      </c>
      <c r="R46" s="201"/>
      <c r="S46" s="201"/>
      <c r="T46" s="202">
        <v>0.54</v>
      </c>
      <c r="U46" s="201">
        <f t="shared" si="13"/>
        <v>2.7</v>
      </c>
      <c r="V46" s="203"/>
      <c r="W46" s="203"/>
      <c r="X46" s="203"/>
      <c r="Y46" s="203"/>
      <c r="Z46" s="203"/>
      <c r="AA46" s="203"/>
      <c r="AB46" s="203"/>
      <c r="AC46" s="203"/>
      <c r="AD46" s="203"/>
      <c r="AE46" s="203" t="s">
        <v>878</v>
      </c>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row>
    <row r="47" spans="1:60" ht="15" outlineLevel="1">
      <c r="A47" s="218">
        <v>37</v>
      </c>
      <c r="B47" s="219" t="s">
        <v>992</v>
      </c>
      <c r="C47" s="220" t="s">
        <v>993</v>
      </c>
      <c r="D47" s="221" t="s">
        <v>131</v>
      </c>
      <c r="E47" s="222">
        <v>70</v>
      </c>
      <c r="F47" s="223">
        <v>0</v>
      </c>
      <c r="G47" s="224">
        <f t="shared" si="7"/>
        <v>0</v>
      </c>
      <c r="H47" s="223"/>
      <c r="I47" s="224">
        <f t="shared" si="8"/>
        <v>0</v>
      </c>
      <c r="J47" s="223"/>
      <c r="K47" s="224">
        <f t="shared" si="9"/>
        <v>0</v>
      </c>
      <c r="L47" s="224">
        <v>21</v>
      </c>
      <c r="M47" s="224">
        <f t="shared" si="10"/>
        <v>0</v>
      </c>
      <c r="N47" s="224">
        <v>0</v>
      </c>
      <c r="O47" s="224">
        <f t="shared" si="11"/>
        <v>0</v>
      </c>
      <c r="P47" s="201">
        <v>0</v>
      </c>
      <c r="Q47" s="201">
        <f t="shared" si="12"/>
        <v>0</v>
      </c>
      <c r="R47" s="201"/>
      <c r="S47" s="201"/>
      <c r="T47" s="202">
        <v>0.029</v>
      </c>
      <c r="U47" s="201">
        <f t="shared" si="13"/>
        <v>2.03</v>
      </c>
      <c r="V47" s="203"/>
      <c r="W47" s="203"/>
      <c r="X47" s="203"/>
      <c r="Y47" s="203"/>
      <c r="Z47" s="203"/>
      <c r="AA47" s="203"/>
      <c r="AB47" s="203"/>
      <c r="AC47" s="203"/>
      <c r="AD47" s="203"/>
      <c r="AE47" s="203" t="s">
        <v>878</v>
      </c>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row>
    <row r="48" spans="1:60" ht="15" outlineLevel="1">
      <c r="A48" s="218">
        <v>38</v>
      </c>
      <c r="B48" s="219" t="s">
        <v>996</v>
      </c>
      <c r="C48" s="220" t="s">
        <v>997</v>
      </c>
      <c r="D48" s="221" t="s">
        <v>131</v>
      </c>
      <c r="E48" s="222">
        <v>70</v>
      </c>
      <c r="F48" s="223">
        <v>0</v>
      </c>
      <c r="G48" s="224">
        <f t="shared" si="7"/>
        <v>0</v>
      </c>
      <c r="H48" s="223"/>
      <c r="I48" s="224">
        <f t="shared" si="8"/>
        <v>0</v>
      </c>
      <c r="J48" s="223"/>
      <c r="K48" s="224">
        <f t="shared" si="9"/>
        <v>0</v>
      </c>
      <c r="L48" s="224">
        <v>21</v>
      </c>
      <c r="M48" s="224">
        <f t="shared" si="10"/>
        <v>0</v>
      </c>
      <c r="N48" s="224">
        <v>1E-05</v>
      </c>
      <c r="O48" s="224">
        <f t="shared" si="11"/>
        <v>0</v>
      </c>
      <c r="P48" s="201">
        <v>0</v>
      </c>
      <c r="Q48" s="201">
        <f t="shared" si="12"/>
        <v>0</v>
      </c>
      <c r="R48" s="201"/>
      <c r="S48" s="201"/>
      <c r="T48" s="202">
        <v>0.062</v>
      </c>
      <c r="U48" s="201">
        <f t="shared" si="13"/>
        <v>4.34</v>
      </c>
      <c r="V48" s="203"/>
      <c r="W48" s="203"/>
      <c r="X48" s="203"/>
      <c r="Y48" s="203"/>
      <c r="Z48" s="203"/>
      <c r="AA48" s="203"/>
      <c r="AB48" s="203"/>
      <c r="AC48" s="203"/>
      <c r="AD48" s="203"/>
      <c r="AE48" s="203" t="s">
        <v>878</v>
      </c>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row>
    <row r="49" spans="1:60" ht="15" outlineLevel="1">
      <c r="A49" s="218">
        <v>39</v>
      </c>
      <c r="B49" s="219" t="s">
        <v>998</v>
      </c>
      <c r="C49" s="220" t="s">
        <v>999</v>
      </c>
      <c r="D49" s="221" t="s">
        <v>113</v>
      </c>
      <c r="E49" s="222">
        <v>0.088</v>
      </c>
      <c r="F49" s="223">
        <v>0</v>
      </c>
      <c r="G49" s="224">
        <f t="shared" si="7"/>
        <v>0</v>
      </c>
      <c r="H49" s="223"/>
      <c r="I49" s="224">
        <f t="shared" si="8"/>
        <v>0</v>
      </c>
      <c r="J49" s="223"/>
      <c r="K49" s="224">
        <f t="shared" si="9"/>
        <v>0</v>
      </c>
      <c r="L49" s="224">
        <v>21</v>
      </c>
      <c r="M49" s="224">
        <f t="shared" si="10"/>
        <v>0</v>
      </c>
      <c r="N49" s="224">
        <v>0</v>
      </c>
      <c r="O49" s="224">
        <f t="shared" si="11"/>
        <v>0</v>
      </c>
      <c r="P49" s="201">
        <v>0</v>
      </c>
      <c r="Q49" s="201">
        <f t="shared" si="12"/>
        <v>0</v>
      </c>
      <c r="R49" s="201"/>
      <c r="S49" s="201"/>
      <c r="T49" s="202">
        <v>1.421</v>
      </c>
      <c r="U49" s="201">
        <f t="shared" si="13"/>
        <v>0.13</v>
      </c>
      <c r="V49" s="203"/>
      <c r="W49" s="203"/>
      <c r="X49" s="203"/>
      <c r="Y49" s="203"/>
      <c r="Z49" s="203"/>
      <c r="AA49" s="203"/>
      <c r="AB49" s="203"/>
      <c r="AC49" s="203"/>
      <c r="AD49" s="203"/>
      <c r="AE49" s="203" t="s">
        <v>878</v>
      </c>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row>
    <row r="50" spans="1:60" ht="15" outlineLevel="1">
      <c r="A50" s="218">
        <v>40</v>
      </c>
      <c r="B50" s="219" t="s">
        <v>1000</v>
      </c>
      <c r="C50" s="220" t="s">
        <v>1001</v>
      </c>
      <c r="D50" s="221" t="s">
        <v>131</v>
      </c>
      <c r="E50" s="222">
        <v>46</v>
      </c>
      <c r="F50" s="223">
        <v>0</v>
      </c>
      <c r="G50" s="224">
        <f t="shared" si="7"/>
        <v>0</v>
      </c>
      <c r="H50" s="223"/>
      <c r="I50" s="224">
        <f t="shared" si="8"/>
        <v>0</v>
      </c>
      <c r="J50" s="223"/>
      <c r="K50" s="224">
        <f t="shared" si="9"/>
        <v>0</v>
      </c>
      <c r="L50" s="224">
        <v>21</v>
      </c>
      <c r="M50" s="224">
        <f t="shared" si="10"/>
        <v>0</v>
      </c>
      <c r="N50" s="224">
        <v>0</v>
      </c>
      <c r="O50" s="224">
        <f t="shared" si="11"/>
        <v>0</v>
      </c>
      <c r="P50" s="201">
        <v>0.00213</v>
      </c>
      <c r="Q50" s="201">
        <f t="shared" si="12"/>
        <v>0.1</v>
      </c>
      <c r="R50" s="201"/>
      <c r="S50" s="201"/>
      <c r="T50" s="202">
        <v>0.173</v>
      </c>
      <c r="U50" s="201">
        <f t="shared" si="13"/>
        <v>7.96</v>
      </c>
      <c r="V50" s="203"/>
      <c r="W50" s="203"/>
      <c r="X50" s="203"/>
      <c r="Y50" s="203"/>
      <c r="Z50" s="203"/>
      <c r="AA50" s="203"/>
      <c r="AB50" s="203"/>
      <c r="AC50" s="203"/>
      <c r="AD50" s="203"/>
      <c r="AE50" s="203" t="s">
        <v>878</v>
      </c>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row>
    <row r="51" spans="1:60" ht="15" outlineLevel="1">
      <c r="A51" s="218">
        <v>41</v>
      </c>
      <c r="B51" s="219" t="s">
        <v>1004</v>
      </c>
      <c r="C51" s="220" t="s">
        <v>1005</v>
      </c>
      <c r="D51" s="221" t="s">
        <v>107</v>
      </c>
      <c r="E51" s="222">
        <v>1</v>
      </c>
      <c r="F51" s="223">
        <v>0</v>
      </c>
      <c r="G51" s="224">
        <f t="shared" si="7"/>
        <v>0</v>
      </c>
      <c r="H51" s="223"/>
      <c r="I51" s="224">
        <f t="shared" si="8"/>
        <v>0</v>
      </c>
      <c r="J51" s="223"/>
      <c r="K51" s="224">
        <f t="shared" si="9"/>
        <v>0</v>
      </c>
      <c r="L51" s="224">
        <v>21</v>
      </c>
      <c r="M51" s="224">
        <f t="shared" si="10"/>
        <v>0</v>
      </c>
      <c r="N51" s="224">
        <v>0</v>
      </c>
      <c r="O51" s="224">
        <f t="shared" si="11"/>
        <v>0</v>
      </c>
      <c r="P51" s="201">
        <v>0.00053</v>
      </c>
      <c r="Q51" s="201">
        <f t="shared" si="12"/>
        <v>0</v>
      </c>
      <c r="R51" s="201"/>
      <c r="S51" s="201"/>
      <c r="T51" s="202">
        <v>0.062</v>
      </c>
      <c r="U51" s="201">
        <f t="shared" si="13"/>
        <v>0.06</v>
      </c>
      <c r="V51" s="203"/>
      <c r="W51" s="203"/>
      <c r="X51" s="203"/>
      <c r="Y51" s="203"/>
      <c r="Z51" s="203"/>
      <c r="AA51" s="203"/>
      <c r="AB51" s="203"/>
      <c r="AC51" s="203"/>
      <c r="AD51" s="203"/>
      <c r="AE51" s="203" t="s">
        <v>878</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row>
    <row r="52" spans="1:60" ht="15" outlineLevel="1">
      <c r="A52" s="218">
        <v>42</v>
      </c>
      <c r="B52" s="219" t="s">
        <v>1010</v>
      </c>
      <c r="C52" s="220" t="s">
        <v>1011</v>
      </c>
      <c r="D52" s="221" t="s">
        <v>113</v>
      </c>
      <c r="E52" s="222">
        <v>0.099</v>
      </c>
      <c r="F52" s="223">
        <v>0</v>
      </c>
      <c r="G52" s="224">
        <f t="shared" si="7"/>
        <v>0</v>
      </c>
      <c r="H52" s="223"/>
      <c r="I52" s="224">
        <f t="shared" si="8"/>
        <v>0</v>
      </c>
      <c r="J52" s="223"/>
      <c r="K52" s="224">
        <f t="shared" si="9"/>
        <v>0</v>
      </c>
      <c r="L52" s="224">
        <v>21</v>
      </c>
      <c r="M52" s="224">
        <f t="shared" si="10"/>
        <v>0</v>
      </c>
      <c r="N52" s="224">
        <v>0</v>
      </c>
      <c r="O52" s="224">
        <f t="shared" si="11"/>
        <v>0</v>
      </c>
      <c r="P52" s="201">
        <v>0</v>
      </c>
      <c r="Q52" s="201">
        <f t="shared" si="12"/>
        <v>0</v>
      </c>
      <c r="R52" s="201"/>
      <c r="S52" s="201"/>
      <c r="T52" s="202">
        <v>4.93</v>
      </c>
      <c r="U52" s="201">
        <f t="shared" si="13"/>
        <v>0.49</v>
      </c>
      <c r="V52" s="203"/>
      <c r="W52" s="203"/>
      <c r="X52" s="203"/>
      <c r="Y52" s="203"/>
      <c r="Z52" s="203"/>
      <c r="AA52" s="203"/>
      <c r="AB52" s="203"/>
      <c r="AC52" s="203"/>
      <c r="AD52" s="203"/>
      <c r="AE52" s="203" t="s">
        <v>878</v>
      </c>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row>
    <row r="53" spans="1:60" ht="15" outlineLevel="1">
      <c r="A53" s="218">
        <v>43</v>
      </c>
      <c r="B53" s="219" t="s">
        <v>1016</v>
      </c>
      <c r="C53" s="220" t="s">
        <v>1017</v>
      </c>
      <c r="D53" s="221" t="s">
        <v>107</v>
      </c>
      <c r="E53" s="222">
        <v>4</v>
      </c>
      <c r="F53" s="223">
        <v>0</v>
      </c>
      <c r="G53" s="224">
        <f t="shared" si="7"/>
        <v>0</v>
      </c>
      <c r="H53" s="223"/>
      <c r="I53" s="224">
        <f t="shared" si="8"/>
        <v>0</v>
      </c>
      <c r="J53" s="223"/>
      <c r="K53" s="224">
        <f t="shared" si="9"/>
        <v>0</v>
      </c>
      <c r="L53" s="224">
        <v>21</v>
      </c>
      <c r="M53" s="224">
        <f t="shared" si="10"/>
        <v>0</v>
      </c>
      <c r="N53" s="224">
        <v>0</v>
      </c>
      <c r="O53" s="224">
        <f t="shared" si="11"/>
        <v>0</v>
      </c>
      <c r="P53" s="201">
        <v>0</v>
      </c>
      <c r="Q53" s="201">
        <f t="shared" si="12"/>
        <v>0</v>
      </c>
      <c r="R53" s="201"/>
      <c r="S53" s="201"/>
      <c r="T53" s="202">
        <v>0.165</v>
      </c>
      <c r="U53" s="201">
        <f t="shared" si="13"/>
        <v>0.66</v>
      </c>
      <c r="V53" s="203"/>
      <c r="W53" s="203"/>
      <c r="X53" s="203"/>
      <c r="Y53" s="203"/>
      <c r="Z53" s="203"/>
      <c r="AA53" s="203"/>
      <c r="AB53" s="203"/>
      <c r="AC53" s="203"/>
      <c r="AD53" s="203"/>
      <c r="AE53" s="203" t="s">
        <v>878</v>
      </c>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row>
    <row r="54" spans="1:31" ht="15">
      <c r="A54" s="225" t="s">
        <v>874</v>
      </c>
      <c r="B54" s="226" t="s">
        <v>842</v>
      </c>
      <c r="C54" s="227" t="s">
        <v>843</v>
      </c>
      <c r="D54" s="228"/>
      <c r="E54" s="229"/>
      <c r="F54" s="230"/>
      <c r="G54" s="230">
        <f>SUMIF(AE55:AE76,"&lt;&gt;NOR",G55:G76)</f>
        <v>0</v>
      </c>
      <c r="H54" s="230"/>
      <c r="I54" s="230">
        <f>SUM(I55:I76)</f>
        <v>0</v>
      </c>
      <c r="J54" s="230"/>
      <c r="K54" s="230">
        <f>SUM(K55:K76)</f>
        <v>0</v>
      </c>
      <c r="L54" s="230"/>
      <c r="M54" s="230">
        <f>SUM(M55:M76)</f>
        <v>0</v>
      </c>
      <c r="N54" s="230"/>
      <c r="O54" s="230">
        <f>SUM(O55:O76)</f>
        <v>0.23</v>
      </c>
      <c r="P54" s="204"/>
      <c r="Q54" s="204">
        <f>SUM(Q55:Q76)</f>
        <v>0.26</v>
      </c>
      <c r="R54" s="204"/>
      <c r="S54" s="204"/>
      <c r="T54" s="205"/>
      <c r="U54" s="204">
        <f>SUM(U55:U76)</f>
        <v>42.559999999999995</v>
      </c>
      <c r="AE54" s="174" t="s">
        <v>875</v>
      </c>
    </row>
    <row r="55" spans="1:60" ht="15" outlineLevel="1">
      <c r="A55" s="218">
        <v>44</v>
      </c>
      <c r="B55" s="219" t="s">
        <v>1018</v>
      </c>
      <c r="C55" s="220" t="s">
        <v>1019</v>
      </c>
      <c r="D55" s="221" t="s">
        <v>286</v>
      </c>
      <c r="E55" s="222">
        <v>5</v>
      </c>
      <c r="F55" s="223">
        <v>0</v>
      </c>
      <c r="G55" s="224">
        <f aca="true" t="shared" si="14" ref="G55:G76">ROUND(E55*F55,2)</f>
        <v>0</v>
      </c>
      <c r="H55" s="223"/>
      <c r="I55" s="224">
        <f aca="true" t="shared" si="15" ref="I55:I76">ROUND(E55*H55,2)</f>
        <v>0</v>
      </c>
      <c r="J55" s="223"/>
      <c r="K55" s="224">
        <f aca="true" t="shared" si="16" ref="K55:K76">ROUND(E55*J55,2)</f>
        <v>0</v>
      </c>
      <c r="L55" s="224">
        <v>21</v>
      </c>
      <c r="M55" s="224">
        <f aca="true" t="shared" si="17" ref="M55:M76">G55*(1+L55/100)</f>
        <v>0</v>
      </c>
      <c r="N55" s="224">
        <v>0.01772</v>
      </c>
      <c r="O55" s="224">
        <f aca="true" t="shared" si="18" ref="O55:O76">ROUND(E55*N55,2)</f>
        <v>0.09</v>
      </c>
      <c r="P55" s="201">
        <v>0</v>
      </c>
      <c r="Q55" s="201">
        <f aca="true" t="shared" si="19" ref="Q55:Q76">ROUND(E55*P55,2)</f>
        <v>0</v>
      </c>
      <c r="R55" s="201"/>
      <c r="S55" s="201"/>
      <c r="T55" s="202">
        <v>0.973</v>
      </c>
      <c r="U55" s="201">
        <f aca="true" t="shared" si="20" ref="U55:U76">ROUND(E55*T55,2)</f>
        <v>4.87</v>
      </c>
      <c r="V55" s="203"/>
      <c r="W55" s="203"/>
      <c r="X55" s="203"/>
      <c r="Y55" s="203"/>
      <c r="Z55" s="203"/>
      <c r="AA55" s="203"/>
      <c r="AB55" s="203"/>
      <c r="AC55" s="203"/>
      <c r="AD55" s="203"/>
      <c r="AE55" s="203" t="s">
        <v>878</v>
      </c>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row>
    <row r="56" spans="1:60" ht="22.5" outlineLevel="1">
      <c r="A56" s="218">
        <v>45</v>
      </c>
      <c r="B56" s="219" t="s">
        <v>1020</v>
      </c>
      <c r="C56" s="220" t="s">
        <v>1021</v>
      </c>
      <c r="D56" s="221" t="s">
        <v>107</v>
      </c>
      <c r="E56" s="222">
        <v>5</v>
      </c>
      <c r="F56" s="223">
        <v>0</v>
      </c>
      <c r="G56" s="224">
        <f t="shared" si="14"/>
        <v>0</v>
      </c>
      <c r="H56" s="223"/>
      <c r="I56" s="224">
        <f t="shared" si="15"/>
        <v>0</v>
      </c>
      <c r="J56" s="223"/>
      <c r="K56" s="224">
        <f t="shared" si="16"/>
        <v>0</v>
      </c>
      <c r="L56" s="224">
        <v>21</v>
      </c>
      <c r="M56" s="224">
        <f t="shared" si="17"/>
        <v>0</v>
      </c>
      <c r="N56" s="224">
        <v>0.009</v>
      </c>
      <c r="O56" s="224">
        <f t="shared" si="18"/>
        <v>0.05</v>
      </c>
      <c r="P56" s="201">
        <v>0</v>
      </c>
      <c r="Q56" s="201">
        <f t="shared" si="19"/>
        <v>0</v>
      </c>
      <c r="R56" s="201"/>
      <c r="S56" s="201"/>
      <c r="T56" s="202">
        <v>0</v>
      </c>
      <c r="U56" s="201">
        <f t="shared" si="20"/>
        <v>0</v>
      </c>
      <c r="V56" s="203"/>
      <c r="W56" s="203"/>
      <c r="X56" s="203"/>
      <c r="Y56" s="203"/>
      <c r="Z56" s="203"/>
      <c r="AA56" s="203"/>
      <c r="AB56" s="203"/>
      <c r="AC56" s="203"/>
      <c r="AD56" s="203"/>
      <c r="AE56" s="203" t="s">
        <v>989</v>
      </c>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row>
    <row r="57" spans="1:60" ht="15" outlineLevel="1">
      <c r="A57" s="218">
        <v>46</v>
      </c>
      <c r="B57" s="219" t="s">
        <v>1022</v>
      </c>
      <c r="C57" s="220" t="s">
        <v>1023</v>
      </c>
      <c r="D57" s="221" t="s">
        <v>286</v>
      </c>
      <c r="E57" s="222">
        <v>1</v>
      </c>
      <c r="F57" s="223">
        <v>0</v>
      </c>
      <c r="G57" s="224">
        <f t="shared" si="14"/>
        <v>0</v>
      </c>
      <c r="H57" s="223"/>
      <c r="I57" s="224">
        <f t="shared" si="15"/>
        <v>0</v>
      </c>
      <c r="J57" s="223"/>
      <c r="K57" s="224">
        <f t="shared" si="16"/>
        <v>0</v>
      </c>
      <c r="L57" s="224">
        <v>21</v>
      </c>
      <c r="M57" s="224">
        <f t="shared" si="17"/>
        <v>0</v>
      </c>
      <c r="N57" s="224">
        <v>0.02408</v>
      </c>
      <c r="O57" s="224">
        <f t="shared" si="18"/>
        <v>0.02</v>
      </c>
      <c r="P57" s="201">
        <v>0</v>
      </c>
      <c r="Q57" s="201">
        <f t="shared" si="19"/>
        <v>0</v>
      </c>
      <c r="R57" s="201"/>
      <c r="S57" s="201"/>
      <c r="T57" s="202">
        <v>0.955</v>
      </c>
      <c r="U57" s="201">
        <f t="shared" si="20"/>
        <v>0.96</v>
      </c>
      <c r="V57" s="203"/>
      <c r="W57" s="203"/>
      <c r="X57" s="203"/>
      <c r="Y57" s="203"/>
      <c r="Z57" s="203"/>
      <c r="AA57" s="203"/>
      <c r="AB57" s="203"/>
      <c r="AC57" s="203"/>
      <c r="AD57" s="203"/>
      <c r="AE57" s="203" t="s">
        <v>878</v>
      </c>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row>
    <row r="58" spans="1:60" ht="15" outlineLevel="1">
      <c r="A58" s="218">
        <v>47</v>
      </c>
      <c r="B58" s="219" t="s">
        <v>1024</v>
      </c>
      <c r="C58" s="220" t="s">
        <v>1025</v>
      </c>
      <c r="D58" s="221" t="s">
        <v>286</v>
      </c>
      <c r="E58" s="222">
        <v>3</v>
      </c>
      <c r="F58" s="223">
        <v>0</v>
      </c>
      <c r="G58" s="224">
        <f t="shared" si="14"/>
        <v>0</v>
      </c>
      <c r="H58" s="223"/>
      <c r="I58" s="224">
        <f t="shared" si="15"/>
        <v>0</v>
      </c>
      <c r="J58" s="223"/>
      <c r="K58" s="224">
        <f t="shared" si="16"/>
        <v>0</v>
      </c>
      <c r="L58" s="224">
        <v>21</v>
      </c>
      <c r="M58" s="224">
        <f t="shared" si="17"/>
        <v>0</v>
      </c>
      <c r="N58" s="224">
        <v>0.01001</v>
      </c>
      <c r="O58" s="224">
        <f t="shared" si="18"/>
        <v>0.03</v>
      </c>
      <c r="P58" s="201">
        <v>0</v>
      </c>
      <c r="Q58" s="201">
        <f t="shared" si="19"/>
        <v>0</v>
      </c>
      <c r="R58" s="201"/>
      <c r="S58" s="201"/>
      <c r="T58" s="202">
        <v>1.189</v>
      </c>
      <c r="U58" s="201">
        <f t="shared" si="20"/>
        <v>3.57</v>
      </c>
      <c r="V58" s="203"/>
      <c r="W58" s="203"/>
      <c r="X58" s="203"/>
      <c r="Y58" s="203"/>
      <c r="Z58" s="203"/>
      <c r="AA58" s="203"/>
      <c r="AB58" s="203"/>
      <c r="AC58" s="203"/>
      <c r="AD58" s="203"/>
      <c r="AE58" s="203" t="s">
        <v>878</v>
      </c>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row>
    <row r="59" spans="1:60" ht="15" outlineLevel="1">
      <c r="A59" s="218">
        <v>48</v>
      </c>
      <c r="B59" s="219" t="s">
        <v>1026</v>
      </c>
      <c r="C59" s="220" t="s">
        <v>1027</v>
      </c>
      <c r="D59" s="221" t="s">
        <v>286</v>
      </c>
      <c r="E59" s="222">
        <v>3</v>
      </c>
      <c r="F59" s="223">
        <v>0</v>
      </c>
      <c r="G59" s="224">
        <f t="shared" si="14"/>
        <v>0</v>
      </c>
      <c r="H59" s="223"/>
      <c r="I59" s="224">
        <f t="shared" si="15"/>
        <v>0</v>
      </c>
      <c r="J59" s="223"/>
      <c r="K59" s="224">
        <f t="shared" si="16"/>
        <v>0</v>
      </c>
      <c r="L59" s="224">
        <v>21</v>
      </c>
      <c r="M59" s="224">
        <f t="shared" si="17"/>
        <v>0</v>
      </c>
      <c r="N59" s="224">
        <v>0.00807</v>
      </c>
      <c r="O59" s="224">
        <f t="shared" si="18"/>
        <v>0.02</v>
      </c>
      <c r="P59" s="201">
        <v>0</v>
      </c>
      <c r="Q59" s="201">
        <f t="shared" si="19"/>
        <v>0</v>
      </c>
      <c r="R59" s="201"/>
      <c r="S59" s="201"/>
      <c r="T59" s="202">
        <v>0.325</v>
      </c>
      <c r="U59" s="201">
        <f t="shared" si="20"/>
        <v>0.98</v>
      </c>
      <c r="V59" s="203"/>
      <c r="W59" s="203"/>
      <c r="X59" s="203"/>
      <c r="Y59" s="203"/>
      <c r="Z59" s="203"/>
      <c r="AA59" s="203"/>
      <c r="AB59" s="203"/>
      <c r="AC59" s="203"/>
      <c r="AD59" s="203"/>
      <c r="AE59" s="203" t="s">
        <v>878</v>
      </c>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row>
    <row r="60" spans="1:60" ht="15" outlineLevel="1">
      <c r="A60" s="218">
        <v>49</v>
      </c>
      <c r="B60" s="219" t="s">
        <v>1030</v>
      </c>
      <c r="C60" s="220" t="s">
        <v>1031</v>
      </c>
      <c r="D60" s="221" t="s">
        <v>286</v>
      </c>
      <c r="E60" s="222">
        <v>1</v>
      </c>
      <c r="F60" s="223">
        <v>0</v>
      </c>
      <c r="G60" s="224">
        <f t="shared" si="14"/>
        <v>0</v>
      </c>
      <c r="H60" s="223"/>
      <c r="I60" s="224">
        <f t="shared" si="15"/>
        <v>0</v>
      </c>
      <c r="J60" s="223"/>
      <c r="K60" s="224">
        <f t="shared" si="16"/>
        <v>0</v>
      </c>
      <c r="L60" s="224">
        <v>21</v>
      </c>
      <c r="M60" s="224">
        <f t="shared" si="17"/>
        <v>0</v>
      </c>
      <c r="N60" s="224">
        <v>0.01444</v>
      </c>
      <c r="O60" s="224">
        <f t="shared" si="18"/>
        <v>0.01</v>
      </c>
      <c r="P60" s="201">
        <v>0</v>
      </c>
      <c r="Q60" s="201">
        <f t="shared" si="19"/>
        <v>0</v>
      </c>
      <c r="R60" s="201"/>
      <c r="S60" s="201"/>
      <c r="T60" s="202">
        <v>1.25</v>
      </c>
      <c r="U60" s="201">
        <f t="shared" si="20"/>
        <v>1.25</v>
      </c>
      <c r="V60" s="203"/>
      <c r="W60" s="203"/>
      <c r="X60" s="203"/>
      <c r="Y60" s="203"/>
      <c r="Z60" s="203"/>
      <c r="AA60" s="203"/>
      <c r="AB60" s="203"/>
      <c r="AC60" s="203"/>
      <c r="AD60" s="203"/>
      <c r="AE60" s="203" t="s">
        <v>878</v>
      </c>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row>
    <row r="61" spans="1:60" ht="15" outlineLevel="1">
      <c r="A61" s="218">
        <v>50</v>
      </c>
      <c r="B61" s="219" t="s">
        <v>1032</v>
      </c>
      <c r="C61" s="220" t="s">
        <v>1033</v>
      </c>
      <c r="D61" s="221" t="s">
        <v>107</v>
      </c>
      <c r="E61" s="222">
        <v>1</v>
      </c>
      <c r="F61" s="223">
        <v>0</v>
      </c>
      <c r="G61" s="224">
        <f t="shared" si="14"/>
        <v>0</v>
      </c>
      <c r="H61" s="223"/>
      <c r="I61" s="224">
        <f t="shared" si="15"/>
        <v>0</v>
      </c>
      <c r="J61" s="223"/>
      <c r="K61" s="224">
        <f t="shared" si="16"/>
        <v>0</v>
      </c>
      <c r="L61" s="224">
        <v>21</v>
      </c>
      <c r="M61" s="224">
        <f t="shared" si="17"/>
        <v>0</v>
      </c>
      <c r="N61" s="224">
        <v>0.00088</v>
      </c>
      <c r="O61" s="224">
        <f t="shared" si="18"/>
        <v>0</v>
      </c>
      <c r="P61" s="201">
        <v>0</v>
      </c>
      <c r="Q61" s="201">
        <f t="shared" si="19"/>
        <v>0</v>
      </c>
      <c r="R61" s="201"/>
      <c r="S61" s="201"/>
      <c r="T61" s="202">
        <v>1.091</v>
      </c>
      <c r="U61" s="201">
        <f t="shared" si="20"/>
        <v>1.09</v>
      </c>
      <c r="V61" s="203"/>
      <c r="W61" s="203"/>
      <c r="X61" s="203"/>
      <c r="Y61" s="203"/>
      <c r="Z61" s="203"/>
      <c r="AA61" s="203"/>
      <c r="AB61" s="203"/>
      <c r="AC61" s="203"/>
      <c r="AD61" s="203"/>
      <c r="AE61" s="203" t="s">
        <v>878</v>
      </c>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row>
    <row r="62" spans="1:60" ht="15" outlineLevel="1">
      <c r="A62" s="218">
        <v>51</v>
      </c>
      <c r="B62" s="219" t="s">
        <v>1034</v>
      </c>
      <c r="C62" s="220" t="s">
        <v>1035</v>
      </c>
      <c r="D62" s="221" t="s">
        <v>286</v>
      </c>
      <c r="E62" s="222">
        <v>5</v>
      </c>
      <c r="F62" s="223">
        <v>0</v>
      </c>
      <c r="G62" s="224">
        <f t="shared" si="14"/>
        <v>0</v>
      </c>
      <c r="H62" s="223"/>
      <c r="I62" s="224">
        <f t="shared" si="15"/>
        <v>0</v>
      </c>
      <c r="J62" s="223"/>
      <c r="K62" s="224">
        <f t="shared" si="16"/>
        <v>0</v>
      </c>
      <c r="L62" s="224">
        <v>21</v>
      </c>
      <c r="M62" s="224">
        <f t="shared" si="17"/>
        <v>0</v>
      </c>
      <c r="N62" s="224">
        <v>0.00089</v>
      </c>
      <c r="O62" s="224">
        <f t="shared" si="18"/>
        <v>0</v>
      </c>
      <c r="P62" s="201">
        <v>0</v>
      </c>
      <c r="Q62" s="201">
        <f t="shared" si="19"/>
        <v>0</v>
      </c>
      <c r="R62" s="201"/>
      <c r="S62" s="201"/>
      <c r="T62" s="202">
        <v>1.12</v>
      </c>
      <c r="U62" s="201">
        <f t="shared" si="20"/>
        <v>5.6</v>
      </c>
      <c r="V62" s="203"/>
      <c r="W62" s="203"/>
      <c r="X62" s="203"/>
      <c r="Y62" s="203"/>
      <c r="Z62" s="203"/>
      <c r="AA62" s="203"/>
      <c r="AB62" s="203"/>
      <c r="AC62" s="203"/>
      <c r="AD62" s="203"/>
      <c r="AE62" s="203" t="s">
        <v>878</v>
      </c>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row>
    <row r="63" spans="1:60" ht="15" outlineLevel="1">
      <c r="A63" s="218">
        <v>52</v>
      </c>
      <c r="B63" s="219" t="s">
        <v>1036</v>
      </c>
      <c r="C63" s="220" t="s">
        <v>1037</v>
      </c>
      <c r="D63" s="221" t="s">
        <v>286</v>
      </c>
      <c r="E63" s="222">
        <v>5</v>
      </c>
      <c r="F63" s="223">
        <v>0</v>
      </c>
      <c r="G63" s="224">
        <f t="shared" si="14"/>
        <v>0</v>
      </c>
      <c r="H63" s="223"/>
      <c r="I63" s="224">
        <f t="shared" si="15"/>
        <v>0</v>
      </c>
      <c r="J63" s="223"/>
      <c r="K63" s="224">
        <f t="shared" si="16"/>
        <v>0</v>
      </c>
      <c r="L63" s="224">
        <v>21</v>
      </c>
      <c r="M63" s="224">
        <f t="shared" si="17"/>
        <v>0</v>
      </c>
      <c r="N63" s="224">
        <v>0</v>
      </c>
      <c r="O63" s="224">
        <f t="shared" si="18"/>
        <v>0</v>
      </c>
      <c r="P63" s="201">
        <v>0</v>
      </c>
      <c r="Q63" s="201">
        <f t="shared" si="19"/>
        <v>0</v>
      </c>
      <c r="R63" s="201"/>
      <c r="S63" s="201"/>
      <c r="T63" s="202">
        <v>1.9</v>
      </c>
      <c r="U63" s="201">
        <f t="shared" si="20"/>
        <v>9.5</v>
      </c>
      <c r="V63" s="203"/>
      <c r="W63" s="203"/>
      <c r="X63" s="203"/>
      <c r="Y63" s="203"/>
      <c r="Z63" s="203"/>
      <c r="AA63" s="203"/>
      <c r="AB63" s="203"/>
      <c r="AC63" s="203"/>
      <c r="AD63" s="203"/>
      <c r="AE63" s="203" t="s">
        <v>878</v>
      </c>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row>
    <row r="64" spans="1:60" ht="15" outlineLevel="1">
      <c r="A64" s="218">
        <v>53</v>
      </c>
      <c r="B64" s="219" t="s">
        <v>1119</v>
      </c>
      <c r="C64" s="220" t="s">
        <v>1120</v>
      </c>
      <c r="D64" s="221" t="s">
        <v>286</v>
      </c>
      <c r="E64" s="222">
        <v>1</v>
      </c>
      <c r="F64" s="223">
        <v>0</v>
      </c>
      <c r="G64" s="224">
        <f t="shared" si="14"/>
        <v>0</v>
      </c>
      <c r="H64" s="223"/>
      <c r="I64" s="224">
        <f t="shared" si="15"/>
        <v>0</v>
      </c>
      <c r="J64" s="223"/>
      <c r="K64" s="224">
        <f t="shared" si="16"/>
        <v>0</v>
      </c>
      <c r="L64" s="224">
        <v>21</v>
      </c>
      <c r="M64" s="224">
        <f t="shared" si="17"/>
        <v>0</v>
      </c>
      <c r="N64" s="224">
        <v>0.00062</v>
      </c>
      <c r="O64" s="224">
        <f t="shared" si="18"/>
        <v>0</v>
      </c>
      <c r="P64" s="201">
        <v>0</v>
      </c>
      <c r="Q64" s="201">
        <f t="shared" si="19"/>
        <v>0</v>
      </c>
      <c r="R64" s="201"/>
      <c r="S64" s="201"/>
      <c r="T64" s="202">
        <v>2.6</v>
      </c>
      <c r="U64" s="201">
        <f t="shared" si="20"/>
        <v>2.6</v>
      </c>
      <c r="V64" s="203"/>
      <c r="W64" s="203"/>
      <c r="X64" s="203"/>
      <c r="Y64" s="203"/>
      <c r="Z64" s="203"/>
      <c r="AA64" s="203"/>
      <c r="AB64" s="203"/>
      <c r="AC64" s="203"/>
      <c r="AD64" s="203"/>
      <c r="AE64" s="203" t="s">
        <v>878</v>
      </c>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row>
    <row r="65" spans="1:60" ht="15" outlineLevel="1">
      <c r="A65" s="218">
        <v>54</v>
      </c>
      <c r="B65" s="219" t="s">
        <v>1121</v>
      </c>
      <c r="C65" s="220" t="s">
        <v>1122</v>
      </c>
      <c r="D65" s="221" t="s">
        <v>286</v>
      </c>
      <c r="E65" s="222">
        <v>1</v>
      </c>
      <c r="F65" s="223">
        <v>0</v>
      </c>
      <c r="G65" s="224">
        <f t="shared" si="14"/>
        <v>0</v>
      </c>
      <c r="H65" s="223"/>
      <c r="I65" s="224">
        <f t="shared" si="15"/>
        <v>0</v>
      </c>
      <c r="J65" s="223"/>
      <c r="K65" s="224">
        <f t="shared" si="16"/>
        <v>0</v>
      </c>
      <c r="L65" s="224">
        <v>21</v>
      </c>
      <c r="M65" s="224">
        <f t="shared" si="17"/>
        <v>0</v>
      </c>
      <c r="N65" s="224">
        <v>0.00017</v>
      </c>
      <c r="O65" s="224">
        <f t="shared" si="18"/>
        <v>0</v>
      </c>
      <c r="P65" s="201">
        <v>0</v>
      </c>
      <c r="Q65" s="201">
        <f t="shared" si="19"/>
        <v>0</v>
      </c>
      <c r="R65" s="201"/>
      <c r="S65" s="201"/>
      <c r="T65" s="202">
        <v>2.9</v>
      </c>
      <c r="U65" s="201">
        <f t="shared" si="20"/>
        <v>2.9</v>
      </c>
      <c r="V65" s="203"/>
      <c r="W65" s="203"/>
      <c r="X65" s="203"/>
      <c r="Y65" s="203"/>
      <c r="Z65" s="203"/>
      <c r="AA65" s="203"/>
      <c r="AB65" s="203"/>
      <c r="AC65" s="203"/>
      <c r="AD65" s="203"/>
      <c r="AE65" s="203" t="s">
        <v>878</v>
      </c>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row>
    <row r="66" spans="1:60" ht="22.5" outlineLevel="1">
      <c r="A66" s="218">
        <v>55</v>
      </c>
      <c r="B66" s="219" t="s">
        <v>1038</v>
      </c>
      <c r="C66" s="220" t="s">
        <v>1039</v>
      </c>
      <c r="D66" s="221" t="s">
        <v>107</v>
      </c>
      <c r="E66" s="222">
        <v>4</v>
      </c>
      <c r="F66" s="223">
        <v>0</v>
      </c>
      <c r="G66" s="224">
        <f t="shared" si="14"/>
        <v>0</v>
      </c>
      <c r="H66" s="223"/>
      <c r="I66" s="224">
        <f t="shared" si="15"/>
        <v>0</v>
      </c>
      <c r="J66" s="223"/>
      <c r="K66" s="224">
        <f t="shared" si="16"/>
        <v>0</v>
      </c>
      <c r="L66" s="224">
        <v>21</v>
      </c>
      <c r="M66" s="224">
        <f t="shared" si="17"/>
        <v>0</v>
      </c>
      <c r="N66" s="224">
        <v>0.00172</v>
      </c>
      <c r="O66" s="224">
        <f t="shared" si="18"/>
        <v>0.01</v>
      </c>
      <c r="P66" s="201">
        <v>0</v>
      </c>
      <c r="Q66" s="201">
        <f t="shared" si="19"/>
        <v>0</v>
      </c>
      <c r="R66" s="201"/>
      <c r="S66" s="201"/>
      <c r="T66" s="202">
        <v>0.476</v>
      </c>
      <c r="U66" s="201">
        <f t="shared" si="20"/>
        <v>1.9</v>
      </c>
      <c r="V66" s="203"/>
      <c r="W66" s="203"/>
      <c r="X66" s="203"/>
      <c r="Y66" s="203"/>
      <c r="Z66" s="203"/>
      <c r="AA66" s="203"/>
      <c r="AB66" s="203"/>
      <c r="AC66" s="203"/>
      <c r="AD66" s="203"/>
      <c r="AE66" s="203" t="s">
        <v>878</v>
      </c>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row>
    <row r="67" spans="1:60" ht="15" outlineLevel="1">
      <c r="A67" s="218">
        <v>56</v>
      </c>
      <c r="B67" s="219" t="s">
        <v>1123</v>
      </c>
      <c r="C67" s="220" t="s">
        <v>1124</v>
      </c>
      <c r="D67" s="221" t="s">
        <v>107</v>
      </c>
      <c r="E67" s="222">
        <v>1</v>
      </c>
      <c r="F67" s="223">
        <v>0</v>
      </c>
      <c r="G67" s="224">
        <f t="shared" si="14"/>
        <v>0</v>
      </c>
      <c r="H67" s="223"/>
      <c r="I67" s="224">
        <f t="shared" si="15"/>
        <v>0</v>
      </c>
      <c r="J67" s="223"/>
      <c r="K67" s="224">
        <f t="shared" si="16"/>
        <v>0</v>
      </c>
      <c r="L67" s="224">
        <v>21</v>
      </c>
      <c r="M67" s="224">
        <f t="shared" si="17"/>
        <v>0</v>
      </c>
      <c r="N67" s="224">
        <v>0.00152</v>
      </c>
      <c r="O67" s="224">
        <f t="shared" si="18"/>
        <v>0</v>
      </c>
      <c r="P67" s="201">
        <v>0</v>
      </c>
      <c r="Q67" s="201">
        <f t="shared" si="19"/>
        <v>0</v>
      </c>
      <c r="R67" s="201"/>
      <c r="S67" s="201"/>
      <c r="T67" s="202">
        <v>0.587</v>
      </c>
      <c r="U67" s="201">
        <f t="shared" si="20"/>
        <v>0.59</v>
      </c>
      <c r="V67" s="203"/>
      <c r="W67" s="203"/>
      <c r="X67" s="203"/>
      <c r="Y67" s="203"/>
      <c r="Z67" s="203"/>
      <c r="AA67" s="203"/>
      <c r="AB67" s="203"/>
      <c r="AC67" s="203"/>
      <c r="AD67" s="203"/>
      <c r="AE67" s="203" t="s">
        <v>878</v>
      </c>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row>
    <row r="68" spans="1:60" ht="15" outlineLevel="1">
      <c r="A68" s="218">
        <v>57</v>
      </c>
      <c r="B68" s="219" t="s">
        <v>920</v>
      </c>
      <c r="C68" s="220" t="s">
        <v>1125</v>
      </c>
      <c r="D68" s="221" t="s">
        <v>107</v>
      </c>
      <c r="E68" s="222">
        <v>1</v>
      </c>
      <c r="F68" s="223">
        <v>0</v>
      </c>
      <c r="G68" s="224">
        <f t="shared" si="14"/>
        <v>0</v>
      </c>
      <c r="H68" s="223"/>
      <c r="I68" s="224">
        <f t="shared" si="15"/>
        <v>0</v>
      </c>
      <c r="J68" s="223"/>
      <c r="K68" s="224">
        <f t="shared" si="16"/>
        <v>0</v>
      </c>
      <c r="L68" s="224">
        <v>21</v>
      </c>
      <c r="M68" s="224">
        <f t="shared" si="17"/>
        <v>0</v>
      </c>
      <c r="N68" s="224">
        <v>0.002</v>
      </c>
      <c r="O68" s="224">
        <f t="shared" si="18"/>
        <v>0</v>
      </c>
      <c r="P68" s="201">
        <v>0</v>
      </c>
      <c r="Q68" s="201">
        <f t="shared" si="19"/>
        <v>0</v>
      </c>
      <c r="R68" s="201"/>
      <c r="S68" s="201"/>
      <c r="T68" s="202">
        <v>0</v>
      </c>
      <c r="U68" s="201">
        <f t="shared" si="20"/>
        <v>0</v>
      </c>
      <c r="V68" s="203"/>
      <c r="W68" s="203"/>
      <c r="X68" s="203"/>
      <c r="Y68" s="203"/>
      <c r="Z68" s="203"/>
      <c r="AA68" s="203"/>
      <c r="AB68" s="203"/>
      <c r="AC68" s="203"/>
      <c r="AD68" s="203"/>
      <c r="AE68" s="203" t="s">
        <v>878</v>
      </c>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row>
    <row r="69" spans="1:60" ht="15" outlineLevel="1">
      <c r="A69" s="218">
        <v>58</v>
      </c>
      <c r="B69" s="219" t="s">
        <v>1044</v>
      </c>
      <c r="C69" s="220" t="s">
        <v>1045</v>
      </c>
      <c r="D69" s="221" t="s">
        <v>113</v>
      </c>
      <c r="E69" s="222">
        <v>0.243</v>
      </c>
      <c r="F69" s="223">
        <v>0</v>
      </c>
      <c r="G69" s="224">
        <f t="shared" si="14"/>
        <v>0</v>
      </c>
      <c r="H69" s="223"/>
      <c r="I69" s="224">
        <f t="shared" si="15"/>
        <v>0</v>
      </c>
      <c r="J69" s="223"/>
      <c r="K69" s="224">
        <f t="shared" si="16"/>
        <v>0</v>
      </c>
      <c r="L69" s="224">
        <v>21</v>
      </c>
      <c r="M69" s="224">
        <f t="shared" si="17"/>
        <v>0</v>
      </c>
      <c r="N69" s="224">
        <v>0</v>
      </c>
      <c r="O69" s="224">
        <f t="shared" si="18"/>
        <v>0</v>
      </c>
      <c r="P69" s="201">
        <v>0</v>
      </c>
      <c r="Q69" s="201">
        <f t="shared" si="19"/>
        <v>0</v>
      </c>
      <c r="R69" s="201"/>
      <c r="S69" s="201"/>
      <c r="T69" s="202">
        <v>1.629</v>
      </c>
      <c r="U69" s="201">
        <f t="shared" si="20"/>
        <v>0.4</v>
      </c>
      <c r="V69" s="203"/>
      <c r="W69" s="203"/>
      <c r="X69" s="203"/>
      <c r="Y69" s="203"/>
      <c r="Z69" s="203"/>
      <c r="AA69" s="203"/>
      <c r="AB69" s="203"/>
      <c r="AC69" s="203"/>
      <c r="AD69" s="203"/>
      <c r="AE69" s="203" t="s">
        <v>878</v>
      </c>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row>
    <row r="70" spans="1:60" ht="15" outlineLevel="1">
      <c r="A70" s="218">
        <v>59</v>
      </c>
      <c r="B70" s="219" t="s">
        <v>1046</v>
      </c>
      <c r="C70" s="220" t="s">
        <v>1047</v>
      </c>
      <c r="D70" s="221" t="s">
        <v>286</v>
      </c>
      <c r="E70" s="222">
        <v>4</v>
      </c>
      <c r="F70" s="223">
        <v>0</v>
      </c>
      <c r="G70" s="224">
        <f t="shared" si="14"/>
        <v>0</v>
      </c>
      <c r="H70" s="223"/>
      <c r="I70" s="224">
        <f t="shared" si="15"/>
        <v>0</v>
      </c>
      <c r="J70" s="223"/>
      <c r="K70" s="224">
        <f t="shared" si="16"/>
        <v>0</v>
      </c>
      <c r="L70" s="224">
        <v>21</v>
      </c>
      <c r="M70" s="224">
        <f t="shared" si="17"/>
        <v>0</v>
      </c>
      <c r="N70" s="224">
        <v>0</v>
      </c>
      <c r="O70" s="224">
        <f t="shared" si="18"/>
        <v>0</v>
      </c>
      <c r="P70" s="201">
        <v>0.01933</v>
      </c>
      <c r="Q70" s="201">
        <f t="shared" si="19"/>
        <v>0.08</v>
      </c>
      <c r="R70" s="201"/>
      <c r="S70" s="201"/>
      <c r="T70" s="202">
        <v>0.59</v>
      </c>
      <c r="U70" s="201">
        <f t="shared" si="20"/>
        <v>2.36</v>
      </c>
      <c r="V70" s="203"/>
      <c r="W70" s="203"/>
      <c r="X70" s="203"/>
      <c r="Y70" s="203"/>
      <c r="Z70" s="203"/>
      <c r="AA70" s="203"/>
      <c r="AB70" s="203"/>
      <c r="AC70" s="203"/>
      <c r="AD70" s="203"/>
      <c r="AE70" s="203" t="s">
        <v>878</v>
      </c>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row>
    <row r="71" spans="1:60" ht="15" outlineLevel="1">
      <c r="A71" s="218">
        <v>60</v>
      </c>
      <c r="B71" s="219" t="s">
        <v>1110</v>
      </c>
      <c r="C71" s="220" t="s">
        <v>1111</v>
      </c>
      <c r="D71" s="221" t="s">
        <v>286</v>
      </c>
      <c r="E71" s="222">
        <v>1</v>
      </c>
      <c r="F71" s="223">
        <v>0</v>
      </c>
      <c r="G71" s="224">
        <f t="shared" si="14"/>
        <v>0</v>
      </c>
      <c r="H71" s="223"/>
      <c r="I71" s="224">
        <f t="shared" si="15"/>
        <v>0</v>
      </c>
      <c r="J71" s="223"/>
      <c r="K71" s="224">
        <f t="shared" si="16"/>
        <v>0</v>
      </c>
      <c r="L71" s="224">
        <v>21</v>
      </c>
      <c r="M71" s="224">
        <f t="shared" si="17"/>
        <v>0</v>
      </c>
      <c r="N71" s="224">
        <v>0</v>
      </c>
      <c r="O71" s="224">
        <f t="shared" si="18"/>
        <v>0</v>
      </c>
      <c r="P71" s="201">
        <v>0.0172</v>
      </c>
      <c r="Q71" s="201">
        <f t="shared" si="19"/>
        <v>0.02</v>
      </c>
      <c r="R71" s="201"/>
      <c r="S71" s="201"/>
      <c r="T71" s="202">
        <v>0.403</v>
      </c>
      <c r="U71" s="201">
        <f t="shared" si="20"/>
        <v>0.4</v>
      </c>
      <c r="V71" s="203"/>
      <c r="W71" s="203"/>
      <c r="X71" s="203"/>
      <c r="Y71" s="203"/>
      <c r="Z71" s="203"/>
      <c r="AA71" s="203"/>
      <c r="AB71" s="203"/>
      <c r="AC71" s="203"/>
      <c r="AD71" s="203"/>
      <c r="AE71" s="203" t="s">
        <v>878</v>
      </c>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row>
    <row r="72" spans="1:60" ht="15" outlineLevel="1">
      <c r="A72" s="218">
        <v>61</v>
      </c>
      <c r="B72" s="219" t="s">
        <v>1048</v>
      </c>
      <c r="C72" s="220" t="s">
        <v>1049</v>
      </c>
      <c r="D72" s="221" t="s">
        <v>286</v>
      </c>
      <c r="E72" s="222">
        <v>2</v>
      </c>
      <c r="F72" s="223">
        <v>0</v>
      </c>
      <c r="G72" s="224">
        <f t="shared" si="14"/>
        <v>0</v>
      </c>
      <c r="H72" s="223"/>
      <c r="I72" s="224">
        <f t="shared" si="15"/>
        <v>0</v>
      </c>
      <c r="J72" s="223"/>
      <c r="K72" s="224">
        <f t="shared" si="16"/>
        <v>0</v>
      </c>
      <c r="L72" s="224">
        <v>21</v>
      </c>
      <c r="M72" s="224">
        <f t="shared" si="17"/>
        <v>0</v>
      </c>
      <c r="N72" s="224">
        <v>0</v>
      </c>
      <c r="O72" s="224">
        <f t="shared" si="18"/>
        <v>0</v>
      </c>
      <c r="P72" s="201">
        <v>0.01946</v>
      </c>
      <c r="Q72" s="201">
        <f t="shared" si="19"/>
        <v>0.04</v>
      </c>
      <c r="R72" s="201"/>
      <c r="S72" s="201"/>
      <c r="T72" s="202">
        <v>0.382</v>
      </c>
      <c r="U72" s="201">
        <f t="shared" si="20"/>
        <v>0.76</v>
      </c>
      <c r="V72" s="203"/>
      <c r="W72" s="203"/>
      <c r="X72" s="203"/>
      <c r="Y72" s="203"/>
      <c r="Z72" s="203"/>
      <c r="AA72" s="203"/>
      <c r="AB72" s="203"/>
      <c r="AC72" s="203"/>
      <c r="AD72" s="203"/>
      <c r="AE72" s="203" t="s">
        <v>878</v>
      </c>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row>
    <row r="73" spans="1:60" ht="15" outlineLevel="1">
      <c r="A73" s="218">
        <v>62</v>
      </c>
      <c r="B73" s="219" t="s">
        <v>1126</v>
      </c>
      <c r="C73" s="220" t="s">
        <v>1127</v>
      </c>
      <c r="D73" s="221" t="s">
        <v>286</v>
      </c>
      <c r="E73" s="222">
        <v>1</v>
      </c>
      <c r="F73" s="223">
        <v>0</v>
      </c>
      <c r="G73" s="224">
        <f t="shared" si="14"/>
        <v>0</v>
      </c>
      <c r="H73" s="223"/>
      <c r="I73" s="224">
        <f t="shared" si="15"/>
        <v>0</v>
      </c>
      <c r="J73" s="223"/>
      <c r="K73" s="224">
        <f t="shared" si="16"/>
        <v>0</v>
      </c>
      <c r="L73" s="224">
        <v>21</v>
      </c>
      <c r="M73" s="224">
        <f t="shared" si="17"/>
        <v>0</v>
      </c>
      <c r="N73" s="224">
        <v>0</v>
      </c>
      <c r="O73" s="224">
        <f t="shared" si="18"/>
        <v>0</v>
      </c>
      <c r="P73" s="201">
        <v>0.088</v>
      </c>
      <c r="Q73" s="201">
        <f t="shared" si="19"/>
        <v>0.09</v>
      </c>
      <c r="R73" s="201"/>
      <c r="S73" s="201"/>
      <c r="T73" s="202">
        <v>0.693</v>
      </c>
      <c r="U73" s="201">
        <f t="shared" si="20"/>
        <v>0.69</v>
      </c>
      <c r="V73" s="203"/>
      <c r="W73" s="203"/>
      <c r="X73" s="203"/>
      <c r="Y73" s="203"/>
      <c r="Z73" s="203"/>
      <c r="AA73" s="203"/>
      <c r="AB73" s="203"/>
      <c r="AC73" s="203"/>
      <c r="AD73" s="203"/>
      <c r="AE73" s="203" t="s">
        <v>878</v>
      </c>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row>
    <row r="74" spans="1:60" ht="15" outlineLevel="1">
      <c r="A74" s="218">
        <v>63</v>
      </c>
      <c r="B74" s="219" t="s">
        <v>1050</v>
      </c>
      <c r="C74" s="220" t="s">
        <v>1051</v>
      </c>
      <c r="D74" s="221" t="s">
        <v>286</v>
      </c>
      <c r="E74" s="222">
        <v>1</v>
      </c>
      <c r="F74" s="223">
        <v>0</v>
      </c>
      <c r="G74" s="224">
        <f t="shared" si="14"/>
        <v>0</v>
      </c>
      <c r="H74" s="223"/>
      <c r="I74" s="224">
        <f t="shared" si="15"/>
        <v>0</v>
      </c>
      <c r="J74" s="223"/>
      <c r="K74" s="224">
        <f t="shared" si="16"/>
        <v>0</v>
      </c>
      <c r="L74" s="224">
        <v>21</v>
      </c>
      <c r="M74" s="224">
        <f t="shared" si="17"/>
        <v>0</v>
      </c>
      <c r="N74" s="224">
        <v>0</v>
      </c>
      <c r="O74" s="224">
        <f t="shared" si="18"/>
        <v>0</v>
      </c>
      <c r="P74" s="201">
        <v>0.0347</v>
      </c>
      <c r="Q74" s="201">
        <f t="shared" si="19"/>
        <v>0.03</v>
      </c>
      <c r="R74" s="201"/>
      <c r="S74" s="201"/>
      <c r="T74" s="202">
        <v>0.569</v>
      </c>
      <c r="U74" s="201">
        <f t="shared" si="20"/>
        <v>0.57</v>
      </c>
      <c r="V74" s="203"/>
      <c r="W74" s="203"/>
      <c r="X74" s="203"/>
      <c r="Y74" s="203"/>
      <c r="Z74" s="203"/>
      <c r="AA74" s="203"/>
      <c r="AB74" s="203"/>
      <c r="AC74" s="203"/>
      <c r="AD74" s="203"/>
      <c r="AE74" s="203" t="s">
        <v>878</v>
      </c>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row>
    <row r="75" spans="1:60" ht="15" outlineLevel="1">
      <c r="A75" s="218">
        <v>64</v>
      </c>
      <c r="B75" s="219" t="s">
        <v>1052</v>
      </c>
      <c r="C75" s="220" t="s">
        <v>1053</v>
      </c>
      <c r="D75" s="221" t="s">
        <v>107</v>
      </c>
      <c r="E75" s="222">
        <v>3</v>
      </c>
      <c r="F75" s="223">
        <v>0</v>
      </c>
      <c r="G75" s="224">
        <f t="shared" si="14"/>
        <v>0</v>
      </c>
      <c r="H75" s="223"/>
      <c r="I75" s="224">
        <f t="shared" si="15"/>
        <v>0</v>
      </c>
      <c r="J75" s="223"/>
      <c r="K75" s="224">
        <f t="shared" si="16"/>
        <v>0</v>
      </c>
      <c r="L75" s="224">
        <v>21</v>
      </c>
      <c r="M75" s="224">
        <f t="shared" si="17"/>
        <v>0</v>
      </c>
      <c r="N75" s="224">
        <v>0</v>
      </c>
      <c r="O75" s="224">
        <f t="shared" si="18"/>
        <v>0</v>
      </c>
      <c r="P75" s="201">
        <v>0.00049</v>
      </c>
      <c r="Q75" s="201">
        <f t="shared" si="19"/>
        <v>0</v>
      </c>
      <c r="R75" s="201"/>
      <c r="S75" s="201"/>
      <c r="T75" s="202">
        <v>0.114</v>
      </c>
      <c r="U75" s="201">
        <f t="shared" si="20"/>
        <v>0.34</v>
      </c>
      <c r="V75" s="203"/>
      <c r="W75" s="203"/>
      <c r="X75" s="203"/>
      <c r="Y75" s="203"/>
      <c r="Z75" s="203"/>
      <c r="AA75" s="203"/>
      <c r="AB75" s="203"/>
      <c r="AC75" s="203"/>
      <c r="AD75" s="203"/>
      <c r="AE75" s="203" t="s">
        <v>878</v>
      </c>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row>
    <row r="76" spans="1:60" ht="15" outlineLevel="1">
      <c r="A76" s="218">
        <v>65</v>
      </c>
      <c r="B76" s="219" t="s">
        <v>1054</v>
      </c>
      <c r="C76" s="220" t="s">
        <v>1055</v>
      </c>
      <c r="D76" s="221" t="s">
        <v>113</v>
      </c>
      <c r="E76" s="222">
        <v>0.258</v>
      </c>
      <c r="F76" s="223">
        <v>0</v>
      </c>
      <c r="G76" s="224">
        <f t="shared" si="14"/>
        <v>0</v>
      </c>
      <c r="H76" s="223"/>
      <c r="I76" s="224">
        <f t="shared" si="15"/>
        <v>0</v>
      </c>
      <c r="J76" s="223"/>
      <c r="K76" s="224">
        <f t="shared" si="16"/>
        <v>0</v>
      </c>
      <c r="L76" s="224">
        <v>21</v>
      </c>
      <c r="M76" s="224">
        <f t="shared" si="17"/>
        <v>0</v>
      </c>
      <c r="N76" s="224">
        <v>0</v>
      </c>
      <c r="O76" s="224">
        <f t="shared" si="18"/>
        <v>0</v>
      </c>
      <c r="P76" s="201">
        <v>0</v>
      </c>
      <c r="Q76" s="201">
        <f t="shared" si="19"/>
        <v>0</v>
      </c>
      <c r="R76" s="201"/>
      <c r="S76" s="201"/>
      <c r="T76" s="202">
        <v>4.772</v>
      </c>
      <c r="U76" s="201">
        <f t="shared" si="20"/>
        <v>1.23</v>
      </c>
      <c r="V76" s="203"/>
      <c r="W76" s="203"/>
      <c r="X76" s="203"/>
      <c r="Y76" s="203"/>
      <c r="Z76" s="203"/>
      <c r="AA76" s="203"/>
      <c r="AB76" s="203"/>
      <c r="AC76" s="203"/>
      <c r="AD76" s="203"/>
      <c r="AE76" s="203" t="s">
        <v>878</v>
      </c>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row>
    <row r="77" spans="1:60" ht="15" outlineLevel="1">
      <c r="A77" s="238" t="s">
        <v>874</v>
      </c>
      <c r="B77" s="257" t="s">
        <v>844</v>
      </c>
      <c r="C77" s="240" t="s">
        <v>845</v>
      </c>
      <c r="D77" s="241"/>
      <c r="E77" s="242"/>
      <c r="F77" s="243"/>
      <c r="G77" s="258">
        <f>G78+G79+G80+G81</f>
        <v>0</v>
      </c>
      <c r="H77" s="243"/>
      <c r="I77" s="258"/>
      <c r="J77" s="243"/>
      <c r="K77" s="258"/>
      <c r="L77" s="258"/>
      <c r="M77" s="258"/>
      <c r="N77" s="258"/>
      <c r="O77" s="258"/>
      <c r="P77" s="206"/>
      <c r="Q77" s="206"/>
      <c r="R77" s="206"/>
      <c r="S77" s="206"/>
      <c r="T77" s="206"/>
      <c r="U77" s="206"/>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row>
    <row r="78" spans="1:30" ht="15">
      <c r="A78" s="218">
        <v>66</v>
      </c>
      <c r="B78" s="263"/>
      <c r="C78" s="264" t="s">
        <v>1056</v>
      </c>
      <c r="D78" s="265" t="s">
        <v>131</v>
      </c>
      <c r="E78" s="266">
        <v>4.6</v>
      </c>
      <c r="F78" s="223">
        <v>0</v>
      </c>
      <c r="G78" s="224">
        <f aca="true" t="shared" si="21" ref="G78:G81">ROUND(E78*F78,2)</f>
        <v>0</v>
      </c>
      <c r="H78" s="267"/>
      <c r="I78" s="267"/>
      <c r="J78" s="267"/>
      <c r="K78" s="267"/>
      <c r="L78" s="267"/>
      <c r="M78" s="267"/>
      <c r="N78" s="224">
        <v>0</v>
      </c>
      <c r="O78" s="224">
        <f aca="true" t="shared" si="22" ref="O78:O81">ROUND(E78*N78,2)</f>
        <v>0</v>
      </c>
      <c r="P78" s="207"/>
      <c r="Q78" s="207"/>
      <c r="R78" s="207"/>
      <c r="S78" s="207"/>
      <c r="T78" s="207"/>
      <c r="U78" s="207"/>
      <c r="AC78" s="174">
        <v>15</v>
      </c>
      <c r="AD78" s="174">
        <v>21</v>
      </c>
    </row>
    <row r="79" spans="1:31" ht="15">
      <c r="A79" s="218">
        <v>67</v>
      </c>
      <c r="B79" s="268"/>
      <c r="C79" s="269" t="s">
        <v>1057</v>
      </c>
      <c r="D79" s="270" t="s">
        <v>131</v>
      </c>
      <c r="E79" s="271">
        <v>18.1</v>
      </c>
      <c r="F79" s="223">
        <v>0</v>
      </c>
      <c r="G79" s="224">
        <f t="shared" si="21"/>
        <v>0</v>
      </c>
      <c r="H79" s="267"/>
      <c r="I79" s="267"/>
      <c r="J79" s="267"/>
      <c r="K79" s="267"/>
      <c r="L79" s="267"/>
      <c r="M79" s="267"/>
      <c r="N79" s="224">
        <v>1</v>
      </c>
      <c r="O79" s="224">
        <f t="shared" si="22"/>
        <v>18.1</v>
      </c>
      <c r="P79" s="207"/>
      <c r="Q79" s="207"/>
      <c r="R79" s="207"/>
      <c r="S79" s="207"/>
      <c r="T79" s="207"/>
      <c r="U79" s="207"/>
      <c r="AC79" s="174">
        <f>SUMIF(L7:L76,AC78,G7:G76)</f>
        <v>0</v>
      </c>
      <c r="AD79" s="174">
        <f>SUMIF(L7:L76,AD78,G7:G76)</f>
        <v>0</v>
      </c>
      <c r="AE79" s="174" t="s">
        <v>1060</v>
      </c>
    </row>
    <row r="80" spans="1:21" ht="15.75" customHeight="1">
      <c r="A80" s="218">
        <v>68</v>
      </c>
      <c r="B80" s="263"/>
      <c r="C80" s="272" t="s">
        <v>1058</v>
      </c>
      <c r="D80" s="265" t="s">
        <v>107</v>
      </c>
      <c r="E80" s="266">
        <v>6</v>
      </c>
      <c r="F80" s="223">
        <v>0</v>
      </c>
      <c r="G80" s="224">
        <f t="shared" si="21"/>
        <v>0</v>
      </c>
      <c r="H80" s="267"/>
      <c r="I80" s="267"/>
      <c r="J80" s="267"/>
      <c r="K80" s="267"/>
      <c r="L80" s="267"/>
      <c r="M80" s="267"/>
      <c r="N80" s="224">
        <v>2</v>
      </c>
      <c r="O80" s="224">
        <f t="shared" si="22"/>
        <v>12</v>
      </c>
      <c r="P80" s="207"/>
      <c r="Q80" s="207"/>
      <c r="R80" s="207"/>
      <c r="S80" s="207"/>
      <c r="T80" s="207"/>
      <c r="U80" s="207"/>
    </row>
    <row r="81" spans="1:21" ht="17.25" customHeight="1">
      <c r="A81" s="218">
        <v>69</v>
      </c>
      <c r="B81" s="263"/>
      <c r="C81" s="272" t="s">
        <v>1059</v>
      </c>
      <c r="D81" s="265" t="s">
        <v>107</v>
      </c>
      <c r="E81" s="266">
        <v>4</v>
      </c>
      <c r="F81" s="223">
        <v>0</v>
      </c>
      <c r="G81" s="224">
        <f t="shared" si="21"/>
        <v>0</v>
      </c>
      <c r="H81" s="267"/>
      <c r="I81" s="267"/>
      <c r="J81" s="267"/>
      <c r="K81" s="267"/>
      <c r="L81" s="267"/>
      <c r="M81" s="267"/>
      <c r="N81" s="224">
        <v>3</v>
      </c>
      <c r="O81" s="224">
        <f t="shared" si="22"/>
        <v>12</v>
      </c>
      <c r="P81" s="207"/>
      <c r="Q81" s="207"/>
      <c r="R81" s="207"/>
      <c r="S81" s="207"/>
      <c r="T81" s="207"/>
      <c r="U81" s="207"/>
    </row>
    <row r="82" spans="1:21" ht="17.25" customHeight="1">
      <c r="A82" s="207"/>
      <c r="B82" s="208"/>
      <c r="C82" s="253"/>
      <c r="D82" s="254"/>
      <c r="E82" s="255"/>
      <c r="F82" s="207"/>
      <c r="G82" s="207"/>
      <c r="H82" s="207"/>
      <c r="I82" s="207"/>
      <c r="J82" s="207"/>
      <c r="K82" s="207"/>
      <c r="L82" s="207"/>
      <c r="M82" s="207"/>
      <c r="N82" s="207"/>
      <c r="O82" s="207"/>
      <c r="P82" s="207"/>
      <c r="Q82" s="207"/>
      <c r="R82" s="207"/>
      <c r="S82" s="207"/>
      <c r="T82" s="207"/>
      <c r="U82" s="207"/>
    </row>
    <row r="83" spans="1:21" ht="15">
      <c r="A83" s="667">
        <v>33</v>
      </c>
      <c r="B83" s="667"/>
      <c r="C83" s="668"/>
      <c r="D83" s="210"/>
      <c r="E83" s="207"/>
      <c r="F83" s="207"/>
      <c r="G83" s="256">
        <f>G8+G14+G33+G54+G77</f>
        <v>0</v>
      </c>
      <c r="H83" s="207"/>
      <c r="I83" s="207"/>
      <c r="J83" s="207"/>
      <c r="K83" s="207"/>
      <c r="L83" s="207"/>
      <c r="M83" s="207"/>
      <c r="N83" s="207"/>
      <c r="O83" s="207"/>
      <c r="P83" s="207"/>
      <c r="Q83" s="207"/>
      <c r="R83" s="207"/>
      <c r="S83" s="207"/>
      <c r="T83" s="207"/>
      <c r="U83" s="207"/>
    </row>
    <row r="84" spans="1:21" ht="15">
      <c r="A84" s="207"/>
      <c r="B84" s="208" t="s">
        <v>17</v>
      </c>
      <c r="C84" s="209" t="s">
        <v>17</v>
      </c>
      <c r="D84" s="210"/>
      <c r="E84" s="207"/>
      <c r="F84" s="207"/>
      <c r="G84" s="207"/>
      <c r="H84" s="207"/>
      <c r="I84" s="207"/>
      <c r="J84" s="207"/>
      <c r="K84" s="207"/>
      <c r="L84" s="207"/>
      <c r="M84" s="207"/>
      <c r="N84" s="207"/>
      <c r="O84" s="207"/>
      <c r="P84" s="207"/>
      <c r="Q84" s="207"/>
      <c r="R84" s="207"/>
      <c r="S84" s="207"/>
      <c r="T84" s="207"/>
      <c r="U84" s="207"/>
    </row>
    <row r="85" spans="3:31" ht="15">
      <c r="C85" s="217"/>
      <c r="D85" s="188"/>
      <c r="AE85" s="174" t="s">
        <v>1061</v>
      </c>
    </row>
    <row r="86" ht="15">
      <c r="D86" s="188"/>
    </row>
    <row r="87" ht="15">
      <c r="D87" s="188"/>
    </row>
    <row r="88" ht="15">
      <c r="D88" s="188"/>
    </row>
    <row r="89" ht="15">
      <c r="D89" s="188"/>
    </row>
    <row r="90" ht="15">
      <c r="D90" s="188"/>
    </row>
    <row r="91" ht="15">
      <c r="D91" s="188"/>
    </row>
    <row r="92" ht="15">
      <c r="D92" s="188"/>
    </row>
    <row r="93" ht="15">
      <c r="D93" s="188"/>
    </row>
    <row r="94" ht="15">
      <c r="D94" s="188"/>
    </row>
    <row r="95" ht="15">
      <c r="D95" s="188"/>
    </row>
    <row r="96" ht="15">
      <c r="D96" s="188"/>
    </row>
    <row r="97" ht="15">
      <c r="D97" s="188"/>
    </row>
    <row r="98" ht="15">
      <c r="D98" s="188"/>
    </row>
    <row r="99" ht="15">
      <c r="D99" s="188"/>
    </row>
    <row r="100" ht="15">
      <c r="D100" s="188"/>
    </row>
    <row r="101" ht="15">
      <c r="D101" s="188"/>
    </row>
    <row r="102" ht="15">
      <c r="D102" s="188"/>
    </row>
    <row r="103" ht="15">
      <c r="D103" s="188"/>
    </row>
    <row r="104" ht="15">
      <c r="D104" s="188"/>
    </row>
    <row r="105" ht="15">
      <c r="D105" s="188"/>
    </row>
    <row r="106" ht="15">
      <c r="D106" s="188"/>
    </row>
    <row r="107" ht="15">
      <c r="D107" s="188"/>
    </row>
    <row r="108" ht="15">
      <c r="D108" s="188"/>
    </row>
    <row r="109" ht="15">
      <c r="D109" s="188"/>
    </row>
    <row r="110" ht="15">
      <c r="D110" s="188"/>
    </row>
    <row r="111" ht="15">
      <c r="D111" s="188"/>
    </row>
    <row r="112" ht="15">
      <c r="D112" s="188"/>
    </row>
    <row r="113" ht="15">
      <c r="D113" s="188"/>
    </row>
    <row r="114" ht="15">
      <c r="D114" s="188"/>
    </row>
    <row r="115" ht="15">
      <c r="D115" s="188"/>
    </row>
    <row r="116" ht="15">
      <c r="D116" s="188"/>
    </row>
    <row r="117" ht="15">
      <c r="D117" s="188"/>
    </row>
    <row r="118" ht="15">
      <c r="D118" s="188"/>
    </row>
    <row r="119" ht="15">
      <c r="D119" s="188"/>
    </row>
    <row r="120" ht="15">
      <c r="D120" s="188"/>
    </row>
    <row r="121" ht="15">
      <c r="D121" s="188"/>
    </row>
    <row r="122" ht="15">
      <c r="D122" s="188"/>
    </row>
    <row r="123" ht="15">
      <c r="D123" s="188"/>
    </row>
    <row r="124" ht="15">
      <c r="D124" s="188"/>
    </row>
    <row r="125" ht="15">
      <c r="D125" s="188"/>
    </row>
    <row r="126" ht="15">
      <c r="D126" s="188"/>
    </row>
    <row r="127" ht="15">
      <c r="D127" s="188"/>
    </row>
    <row r="128" ht="15">
      <c r="D128" s="188"/>
    </row>
    <row r="129" ht="15">
      <c r="D129" s="188"/>
    </row>
    <row r="130" ht="15">
      <c r="D130" s="188"/>
    </row>
    <row r="131" ht="15">
      <c r="D131" s="188"/>
    </row>
    <row r="132" ht="15">
      <c r="D132" s="188"/>
    </row>
    <row r="133" ht="15">
      <c r="D133" s="188"/>
    </row>
    <row r="134" ht="15">
      <c r="D134" s="188"/>
    </row>
    <row r="135" ht="15">
      <c r="D135" s="188"/>
    </row>
    <row r="136" ht="15">
      <c r="D136" s="188"/>
    </row>
    <row r="137" ht="15">
      <c r="D137" s="188"/>
    </row>
    <row r="138" ht="15">
      <c r="D138" s="188"/>
    </row>
    <row r="139" ht="15">
      <c r="D139" s="188"/>
    </row>
    <row r="140" ht="15">
      <c r="D140" s="188"/>
    </row>
    <row r="141" ht="15">
      <c r="D141" s="188"/>
    </row>
    <row r="142" ht="15">
      <c r="D142" s="188"/>
    </row>
    <row r="143" ht="15">
      <c r="D143" s="188"/>
    </row>
    <row r="144" ht="15">
      <c r="D144" s="188"/>
    </row>
    <row r="145" ht="15">
      <c r="D145" s="188"/>
    </row>
    <row r="146" ht="15">
      <c r="D146" s="188"/>
    </row>
    <row r="147" ht="15">
      <c r="D147" s="188"/>
    </row>
    <row r="148" ht="15">
      <c r="D148" s="188"/>
    </row>
    <row r="149" ht="15">
      <c r="D149" s="188"/>
    </row>
    <row r="150" ht="15">
      <c r="D150" s="188"/>
    </row>
    <row r="151" ht="15">
      <c r="D151" s="188"/>
    </row>
    <row r="152" ht="15">
      <c r="D152" s="188"/>
    </row>
    <row r="153" ht="15">
      <c r="D153" s="188"/>
    </row>
    <row r="154" ht="15">
      <c r="D154" s="188"/>
    </row>
    <row r="155" ht="15">
      <c r="D155" s="188"/>
    </row>
    <row r="156" ht="15">
      <c r="D156" s="188"/>
    </row>
    <row r="157" ht="15">
      <c r="D157" s="188"/>
    </row>
    <row r="158" ht="15">
      <c r="D158" s="188"/>
    </row>
    <row r="159" ht="15">
      <c r="D159" s="188"/>
    </row>
    <row r="160" ht="15">
      <c r="D160" s="188"/>
    </row>
    <row r="161" ht="15">
      <c r="D161" s="188"/>
    </row>
    <row r="162" ht="15">
      <c r="D162" s="188"/>
    </row>
    <row r="163" ht="15">
      <c r="D163" s="188"/>
    </row>
    <row r="164" ht="15">
      <c r="D164" s="188"/>
    </row>
    <row r="165" ht="15">
      <c r="D165" s="188"/>
    </row>
    <row r="166" ht="15">
      <c r="D166" s="188"/>
    </row>
    <row r="167" ht="15">
      <c r="D167" s="188"/>
    </row>
    <row r="168" ht="15">
      <c r="D168" s="188"/>
    </row>
    <row r="169" ht="15">
      <c r="D169" s="188"/>
    </row>
    <row r="170" ht="15">
      <c r="D170" s="188"/>
    </row>
    <row r="171" ht="15">
      <c r="D171" s="188"/>
    </row>
    <row r="172" ht="15">
      <c r="D172" s="188"/>
    </row>
    <row r="173" ht="15">
      <c r="D173" s="188"/>
    </row>
    <row r="174" ht="15">
      <c r="D174" s="188"/>
    </row>
    <row r="175" ht="15">
      <c r="D175" s="188"/>
    </row>
    <row r="176" ht="15">
      <c r="D176" s="188"/>
    </row>
    <row r="177" ht="15">
      <c r="D177" s="188"/>
    </row>
    <row r="178" ht="15">
      <c r="D178" s="188"/>
    </row>
    <row r="179" ht="15">
      <c r="D179" s="188"/>
    </row>
    <row r="180" ht="15">
      <c r="D180" s="188"/>
    </row>
    <row r="181" ht="15">
      <c r="D181" s="188"/>
    </row>
    <row r="182" ht="15">
      <c r="D182" s="188"/>
    </row>
    <row r="183" ht="15">
      <c r="D183" s="188"/>
    </row>
    <row r="184" ht="15">
      <c r="D184" s="188"/>
    </row>
    <row r="185" ht="15">
      <c r="D185" s="188"/>
    </row>
    <row r="186" ht="15">
      <c r="D186" s="188"/>
    </row>
    <row r="187" ht="15">
      <c r="D187" s="188"/>
    </row>
    <row r="188" ht="15">
      <c r="D188" s="188"/>
    </row>
    <row r="189" ht="15">
      <c r="D189" s="188"/>
    </row>
    <row r="190" ht="15">
      <c r="D190" s="188"/>
    </row>
    <row r="191" ht="15">
      <c r="D191" s="188"/>
    </row>
    <row r="192" ht="15">
      <c r="D192" s="188"/>
    </row>
    <row r="193" ht="15">
      <c r="D193" s="188"/>
    </row>
    <row r="194" ht="15">
      <c r="D194" s="188"/>
    </row>
    <row r="195" ht="15">
      <c r="D195" s="188"/>
    </row>
    <row r="196" ht="15">
      <c r="D196" s="188"/>
    </row>
    <row r="197" ht="15">
      <c r="D197" s="188"/>
    </row>
    <row r="198" ht="15">
      <c r="D198" s="188"/>
    </row>
    <row r="199" ht="15">
      <c r="D199" s="188"/>
    </row>
    <row r="200" ht="15">
      <c r="D200" s="188"/>
    </row>
    <row r="201" ht="15">
      <c r="D201" s="188"/>
    </row>
    <row r="202" ht="15">
      <c r="D202" s="188"/>
    </row>
    <row r="203" ht="15">
      <c r="D203" s="188"/>
    </row>
    <row r="204" ht="15">
      <c r="D204" s="188"/>
    </row>
    <row r="205" ht="15">
      <c r="D205" s="188"/>
    </row>
    <row r="206" ht="15">
      <c r="D206" s="188"/>
    </row>
    <row r="207" ht="15">
      <c r="D207" s="188"/>
    </row>
    <row r="208" ht="15">
      <c r="D208" s="188"/>
    </row>
    <row r="209" ht="15">
      <c r="D209" s="188"/>
    </row>
    <row r="210" ht="15">
      <c r="D210" s="188"/>
    </row>
    <row r="211" ht="15">
      <c r="D211" s="188"/>
    </row>
    <row r="212" ht="15">
      <c r="D212" s="188"/>
    </row>
    <row r="213" ht="15">
      <c r="D213" s="188"/>
    </row>
    <row r="214" ht="15">
      <c r="D214" s="188"/>
    </row>
    <row r="215" ht="15">
      <c r="D215" s="188"/>
    </row>
    <row r="216" ht="15">
      <c r="D216" s="188"/>
    </row>
    <row r="217" ht="15">
      <c r="D217" s="188"/>
    </row>
    <row r="218" ht="15">
      <c r="D218" s="188"/>
    </row>
    <row r="219" ht="15">
      <c r="D219" s="188"/>
    </row>
    <row r="220" ht="15">
      <c r="D220" s="188"/>
    </row>
    <row r="221" ht="15">
      <c r="D221" s="188"/>
    </row>
    <row r="222" ht="15">
      <c r="D222" s="188"/>
    </row>
    <row r="223" ht="15">
      <c r="D223" s="188"/>
    </row>
    <row r="224" ht="15">
      <c r="D224" s="188"/>
    </row>
    <row r="225" ht="15">
      <c r="D225" s="188"/>
    </row>
    <row r="226" ht="15">
      <c r="D226" s="188"/>
    </row>
    <row r="227" ht="15">
      <c r="D227" s="188"/>
    </row>
    <row r="228" ht="15">
      <c r="D228" s="188"/>
    </row>
    <row r="229" ht="15">
      <c r="D229" s="188"/>
    </row>
    <row r="230" ht="15">
      <c r="D230" s="188"/>
    </row>
    <row r="231" ht="15">
      <c r="D231" s="188"/>
    </row>
    <row r="232" ht="15">
      <c r="D232" s="188"/>
    </row>
    <row r="233" ht="15">
      <c r="D233" s="188"/>
    </row>
    <row r="234" ht="15">
      <c r="D234" s="188"/>
    </row>
    <row r="235" ht="15">
      <c r="D235" s="188"/>
    </row>
    <row r="236" ht="15">
      <c r="D236" s="188"/>
    </row>
    <row r="237" ht="15">
      <c r="D237" s="188"/>
    </row>
    <row r="238" ht="15">
      <c r="D238" s="188"/>
    </row>
    <row r="239" ht="15">
      <c r="D239" s="188"/>
    </row>
    <row r="240" ht="15">
      <c r="D240" s="188"/>
    </row>
    <row r="241" ht="15">
      <c r="D241" s="188"/>
    </row>
    <row r="242" ht="15">
      <c r="D242" s="188"/>
    </row>
    <row r="243" ht="15">
      <c r="D243" s="188"/>
    </row>
    <row r="244" ht="15">
      <c r="D244" s="188"/>
    </row>
    <row r="245" ht="15">
      <c r="D245" s="188"/>
    </row>
    <row r="246" ht="15">
      <c r="D246" s="188"/>
    </row>
    <row r="247" ht="15">
      <c r="D247" s="188"/>
    </row>
    <row r="248" ht="15">
      <c r="D248" s="188"/>
    </row>
    <row r="249" ht="15">
      <c r="D249" s="188"/>
    </row>
    <row r="250" ht="15">
      <c r="D250" s="188"/>
    </row>
    <row r="251" ht="15">
      <c r="D251" s="188"/>
    </row>
    <row r="252" ht="15">
      <c r="D252" s="188"/>
    </row>
    <row r="253" ht="15">
      <c r="D253" s="188"/>
    </row>
    <row r="254" ht="15">
      <c r="D254" s="188"/>
    </row>
    <row r="255" ht="15">
      <c r="D255" s="188"/>
    </row>
    <row r="256" ht="15">
      <c r="D256" s="188"/>
    </row>
    <row r="257" ht="15">
      <c r="D257" s="188"/>
    </row>
    <row r="258" ht="15">
      <c r="D258" s="188"/>
    </row>
    <row r="259" ht="15">
      <c r="D259" s="188"/>
    </row>
    <row r="260" ht="15">
      <c r="D260" s="188"/>
    </row>
    <row r="261" ht="15">
      <c r="D261" s="188"/>
    </row>
    <row r="262" ht="15">
      <c r="D262" s="188"/>
    </row>
    <row r="263" ht="15">
      <c r="D263" s="188"/>
    </row>
    <row r="264" ht="15">
      <c r="D264" s="188"/>
    </row>
    <row r="265" ht="15">
      <c r="D265" s="188"/>
    </row>
    <row r="266" ht="15">
      <c r="D266" s="188"/>
    </row>
    <row r="267" ht="15">
      <c r="D267" s="188"/>
    </row>
    <row r="268" ht="15">
      <c r="D268" s="188"/>
    </row>
    <row r="269" ht="15">
      <c r="D269" s="188"/>
    </row>
    <row r="270" ht="15">
      <c r="D270" s="188"/>
    </row>
    <row r="271" ht="15">
      <c r="D271" s="188"/>
    </row>
    <row r="272" ht="15">
      <c r="D272" s="188"/>
    </row>
    <row r="273" ht="15">
      <c r="D273" s="188"/>
    </row>
    <row r="274" ht="15">
      <c r="D274" s="188"/>
    </row>
    <row r="275" ht="15">
      <c r="D275" s="188"/>
    </row>
    <row r="276" ht="15">
      <c r="D276" s="188"/>
    </row>
    <row r="277" ht="15">
      <c r="D277" s="188"/>
    </row>
    <row r="278" ht="15">
      <c r="D278" s="188"/>
    </row>
    <row r="279" ht="15">
      <c r="D279" s="188"/>
    </row>
    <row r="280" ht="15">
      <c r="D280" s="188"/>
    </row>
    <row r="281" ht="15">
      <c r="D281" s="188"/>
    </row>
    <row r="282" ht="15">
      <c r="D282" s="188"/>
    </row>
    <row r="283" ht="15">
      <c r="D283" s="188"/>
    </row>
    <row r="284" ht="15">
      <c r="D284" s="188"/>
    </row>
    <row r="285" ht="15">
      <c r="D285" s="188"/>
    </row>
    <row r="286" ht="15">
      <c r="D286" s="188"/>
    </row>
    <row r="287" ht="15">
      <c r="D287" s="188"/>
    </row>
    <row r="288" ht="15">
      <c r="D288" s="188"/>
    </row>
    <row r="289" ht="15">
      <c r="D289" s="188"/>
    </row>
    <row r="290" ht="15">
      <c r="D290" s="188"/>
    </row>
    <row r="291" ht="15">
      <c r="D291" s="188"/>
    </row>
    <row r="292" ht="15">
      <c r="D292" s="188"/>
    </row>
    <row r="293" ht="15">
      <c r="D293" s="188"/>
    </row>
    <row r="294" ht="15">
      <c r="D294" s="188"/>
    </row>
    <row r="295" ht="15">
      <c r="D295" s="188"/>
    </row>
    <row r="296" ht="15">
      <c r="D296" s="188"/>
    </row>
    <row r="297" ht="15">
      <c r="D297" s="188"/>
    </row>
    <row r="298" ht="15">
      <c r="D298" s="188"/>
    </row>
    <row r="299" ht="15">
      <c r="D299" s="188"/>
    </row>
    <row r="300" ht="15">
      <c r="D300" s="188"/>
    </row>
    <row r="301" ht="15">
      <c r="D301" s="188"/>
    </row>
    <row r="302" ht="15">
      <c r="D302" s="188"/>
    </row>
    <row r="303" ht="15">
      <c r="D303" s="188"/>
    </row>
    <row r="304" ht="15">
      <c r="D304" s="188"/>
    </row>
    <row r="305" ht="15">
      <c r="D305" s="188"/>
    </row>
    <row r="306" ht="15">
      <c r="D306" s="188"/>
    </row>
    <row r="307" ht="15">
      <c r="D307" s="188"/>
    </row>
    <row r="308" ht="15">
      <c r="D308" s="188"/>
    </row>
    <row r="309" ht="15">
      <c r="D309" s="188"/>
    </row>
    <row r="310" ht="15">
      <c r="D310" s="188"/>
    </row>
    <row r="311" ht="15">
      <c r="D311" s="188"/>
    </row>
    <row r="312" ht="15">
      <c r="D312" s="188"/>
    </row>
    <row r="313" ht="15">
      <c r="D313" s="188"/>
    </row>
    <row r="314" ht="15">
      <c r="D314" s="188"/>
    </row>
    <row r="315" ht="15">
      <c r="D315" s="188"/>
    </row>
    <row r="316" ht="15">
      <c r="D316" s="188"/>
    </row>
    <row r="317" ht="15">
      <c r="D317" s="188"/>
    </row>
    <row r="318" ht="15">
      <c r="D318" s="188"/>
    </row>
    <row r="319" ht="15">
      <c r="D319" s="188"/>
    </row>
    <row r="320" ht="15">
      <c r="D320" s="188"/>
    </row>
    <row r="321" ht="15">
      <c r="D321" s="188"/>
    </row>
    <row r="322" ht="15">
      <c r="D322" s="188"/>
    </row>
    <row r="323" ht="15">
      <c r="D323" s="188"/>
    </row>
    <row r="324" ht="15">
      <c r="D324" s="188"/>
    </row>
    <row r="325" ht="15">
      <c r="D325" s="188"/>
    </row>
    <row r="326" ht="15">
      <c r="D326" s="188"/>
    </row>
    <row r="327" ht="15">
      <c r="D327" s="188"/>
    </row>
    <row r="328" ht="15">
      <c r="D328" s="188"/>
    </row>
    <row r="329" ht="15">
      <c r="D329" s="188"/>
    </row>
    <row r="330" ht="15">
      <c r="D330" s="188"/>
    </row>
    <row r="331" ht="15">
      <c r="D331" s="188"/>
    </row>
    <row r="332" ht="15">
      <c r="D332" s="188"/>
    </row>
    <row r="333" ht="15">
      <c r="D333" s="188"/>
    </row>
    <row r="334" ht="15">
      <c r="D334" s="188"/>
    </row>
    <row r="335" ht="15">
      <c r="D335" s="188"/>
    </row>
    <row r="336" ht="15">
      <c r="D336" s="188"/>
    </row>
    <row r="337" ht="15">
      <c r="D337" s="188"/>
    </row>
    <row r="338" ht="15">
      <c r="D338" s="188"/>
    </row>
    <row r="339" ht="15">
      <c r="D339" s="188"/>
    </row>
    <row r="340" ht="15">
      <c r="D340" s="188"/>
    </row>
    <row r="341" ht="15">
      <c r="D341" s="188"/>
    </row>
    <row r="342" ht="15">
      <c r="D342" s="188"/>
    </row>
    <row r="343" ht="15">
      <c r="D343" s="188"/>
    </row>
    <row r="344" ht="15">
      <c r="D344" s="188"/>
    </row>
    <row r="345" ht="15">
      <c r="D345" s="188"/>
    </row>
    <row r="346" ht="15">
      <c r="D346" s="188"/>
    </row>
    <row r="347" ht="15">
      <c r="D347" s="188"/>
    </row>
    <row r="348" ht="15">
      <c r="D348" s="188"/>
    </row>
    <row r="349" ht="15">
      <c r="D349" s="188"/>
    </row>
    <row r="350" ht="15">
      <c r="D350" s="188"/>
    </row>
    <row r="351" ht="15">
      <c r="D351" s="188"/>
    </row>
    <row r="352" ht="15">
      <c r="D352" s="188"/>
    </row>
    <row r="353" ht="15">
      <c r="D353" s="188"/>
    </row>
    <row r="354" ht="15">
      <c r="D354" s="188"/>
    </row>
    <row r="355" ht="15">
      <c r="D355" s="188"/>
    </row>
    <row r="356" ht="15">
      <c r="D356" s="188"/>
    </row>
    <row r="357" ht="15">
      <c r="D357" s="188"/>
    </row>
    <row r="358" ht="15">
      <c r="D358" s="188"/>
    </row>
    <row r="359" ht="15">
      <c r="D359" s="188"/>
    </row>
    <row r="360" ht="15">
      <c r="D360" s="188"/>
    </row>
    <row r="361" ht="15">
      <c r="D361" s="188"/>
    </row>
    <row r="362" ht="15">
      <c r="D362" s="188"/>
    </row>
    <row r="363" ht="15">
      <c r="D363" s="188"/>
    </row>
    <row r="364" ht="15">
      <c r="D364" s="188"/>
    </row>
    <row r="365" ht="15">
      <c r="D365" s="188"/>
    </row>
    <row r="366" ht="15">
      <c r="D366" s="188"/>
    </row>
    <row r="367" ht="15">
      <c r="D367" s="188"/>
    </row>
    <row r="368" ht="15">
      <c r="D368" s="188"/>
    </row>
    <row r="369" ht="15">
      <c r="D369" s="188"/>
    </row>
    <row r="370" ht="15">
      <c r="D370" s="188"/>
    </row>
    <row r="371" ht="15">
      <c r="D371" s="188"/>
    </row>
    <row r="372" ht="15">
      <c r="D372" s="188"/>
    </row>
    <row r="373" ht="15">
      <c r="D373" s="188"/>
    </row>
    <row r="374" ht="15">
      <c r="D374" s="188"/>
    </row>
    <row r="375" ht="15">
      <c r="D375" s="188"/>
    </row>
    <row r="376" ht="15">
      <c r="D376" s="188"/>
    </row>
    <row r="377" ht="15">
      <c r="D377" s="188"/>
    </row>
    <row r="378" ht="15">
      <c r="D378" s="188"/>
    </row>
    <row r="379" ht="15">
      <c r="D379" s="188"/>
    </row>
    <row r="380" ht="15">
      <c r="D380" s="188"/>
    </row>
    <row r="381" ht="15">
      <c r="D381" s="188"/>
    </row>
    <row r="382" ht="15">
      <c r="D382" s="188"/>
    </row>
    <row r="383" ht="15">
      <c r="D383" s="188"/>
    </row>
    <row r="384" ht="15">
      <c r="D384" s="188"/>
    </row>
    <row r="385" ht="15">
      <c r="D385" s="188"/>
    </row>
    <row r="386" ht="15">
      <c r="D386" s="188"/>
    </row>
    <row r="387" ht="15">
      <c r="D387" s="188"/>
    </row>
    <row r="388" ht="15">
      <c r="D388" s="188"/>
    </row>
    <row r="389" ht="15">
      <c r="D389" s="188"/>
    </row>
    <row r="390" ht="15">
      <c r="D390" s="188"/>
    </row>
    <row r="391" ht="15">
      <c r="D391" s="188"/>
    </row>
    <row r="392" ht="15">
      <c r="D392" s="188"/>
    </row>
    <row r="393" ht="15">
      <c r="D393" s="188"/>
    </row>
    <row r="394" ht="15">
      <c r="D394" s="188"/>
    </row>
    <row r="395" ht="15">
      <c r="D395" s="188"/>
    </row>
    <row r="396" ht="15">
      <c r="D396" s="188"/>
    </row>
    <row r="397" ht="15">
      <c r="D397" s="188"/>
    </row>
    <row r="398" ht="15">
      <c r="D398" s="188"/>
    </row>
    <row r="399" ht="15">
      <c r="D399" s="188"/>
    </row>
    <row r="400" ht="15">
      <c r="D400" s="188"/>
    </row>
    <row r="401" ht="15">
      <c r="D401" s="188"/>
    </row>
    <row r="402" ht="15">
      <c r="D402" s="188"/>
    </row>
    <row r="403" ht="15">
      <c r="D403" s="188"/>
    </row>
    <row r="404" ht="15">
      <c r="D404" s="188"/>
    </row>
    <row r="405" ht="15">
      <c r="D405" s="188"/>
    </row>
    <row r="406" ht="15">
      <c r="D406" s="188"/>
    </row>
    <row r="407" ht="15">
      <c r="D407" s="188"/>
    </row>
    <row r="408" ht="15">
      <c r="D408" s="188"/>
    </row>
    <row r="409" ht="15">
      <c r="D409" s="188"/>
    </row>
    <row r="410" ht="15">
      <c r="D410" s="188"/>
    </row>
    <row r="411" ht="15">
      <c r="D411" s="188"/>
    </row>
    <row r="412" ht="15">
      <c r="D412" s="188"/>
    </row>
    <row r="413" ht="15">
      <c r="D413" s="188"/>
    </row>
    <row r="414" ht="15">
      <c r="D414" s="188"/>
    </row>
    <row r="415" ht="15">
      <c r="D415" s="188"/>
    </row>
    <row r="416" ht="15">
      <c r="D416" s="188"/>
    </row>
    <row r="417" ht="15">
      <c r="D417" s="188"/>
    </row>
    <row r="418" ht="15">
      <c r="D418" s="188"/>
    </row>
    <row r="419" ht="15">
      <c r="D419" s="188"/>
    </row>
    <row r="420" ht="15">
      <c r="D420" s="188"/>
    </row>
    <row r="421" ht="15">
      <c r="D421" s="188"/>
    </row>
    <row r="422" ht="15">
      <c r="D422" s="188"/>
    </row>
    <row r="423" ht="15">
      <c r="D423" s="188"/>
    </row>
    <row r="424" ht="15">
      <c r="D424" s="188"/>
    </row>
    <row r="425" ht="15">
      <c r="D425" s="188"/>
    </row>
    <row r="426" ht="15">
      <c r="D426" s="188"/>
    </row>
    <row r="427" ht="15">
      <c r="D427" s="188"/>
    </row>
    <row r="428" ht="15">
      <c r="D428" s="188"/>
    </row>
    <row r="429" ht="15">
      <c r="D429" s="188"/>
    </row>
    <row r="430" ht="15">
      <c r="D430" s="188"/>
    </row>
    <row r="431" ht="15">
      <c r="D431" s="188"/>
    </row>
    <row r="432" ht="15">
      <c r="D432" s="188"/>
    </row>
    <row r="433" ht="15">
      <c r="D433" s="188"/>
    </row>
    <row r="434" ht="15">
      <c r="D434" s="188"/>
    </row>
    <row r="435" ht="15">
      <c r="D435" s="188"/>
    </row>
    <row r="436" ht="15">
      <c r="D436" s="188"/>
    </row>
    <row r="437" ht="15">
      <c r="D437" s="188"/>
    </row>
    <row r="438" ht="15">
      <c r="D438" s="188"/>
    </row>
    <row r="439" ht="15">
      <c r="D439" s="188"/>
    </row>
    <row r="440" ht="15">
      <c r="D440" s="188"/>
    </row>
    <row r="441" ht="15">
      <c r="D441" s="188"/>
    </row>
    <row r="442" ht="15">
      <c r="D442" s="188"/>
    </row>
    <row r="443" ht="15">
      <c r="D443" s="188"/>
    </row>
    <row r="444" ht="15">
      <c r="D444" s="188"/>
    </row>
    <row r="445" ht="15">
      <c r="D445" s="188"/>
    </row>
    <row r="446" ht="15">
      <c r="D446" s="188"/>
    </row>
    <row r="447" ht="15">
      <c r="D447" s="188"/>
    </row>
    <row r="448" ht="15">
      <c r="D448" s="188"/>
    </row>
    <row r="449" ht="15">
      <c r="D449" s="188"/>
    </row>
    <row r="450" ht="15">
      <c r="D450" s="188"/>
    </row>
    <row r="451" ht="15">
      <c r="D451" s="188"/>
    </row>
    <row r="452" ht="15">
      <c r="D452" s="188"/>
    </row>
    <row r="453" ht="15">
      <c r="D453" s="188"/>
    </row>
    <row r="454" ht="15">
      <c r="D454" s="188"/>
    </row>
    <row r="455" ht="15">
      <c r="D455" s="188"/>
    </row>
    <row r="456" ht="15">
      <c r="D456" s="188"/>
    </row>
    <row r="457" ht="15">
      <c r="D457" s="188"/>
    </row>
    <row r="458" ht="15">
      <c r="D458" s="188"/>
    </row>
    <row r="459" ht="15">
      <c r="D459" s="188"/>
    </row>
    <row r="460" ht="15">
      <c r="D460" s="188"/>
    </row>
    <row r="461" ht="15">
      <c r="D461" s="188"/>
    </row>
    <row r="462" ht="15">
      <c r="D462" s="188"/>
    </row>
    <row r="463" ht="15">
      <c r="D463" s="188"/>
    </row>
    <row r="464" ht="15">
      <c r="D464" s="188"/>
    </row>
    <row r="465" ht="15">
      <c r="D465" s="188"/>
    </row>
    <row r="466" ht="15">
      <c r="D466" s="188"/>
    </row>
    <row r="467" ht="15">
      <c r="D467" s="188"/>
    </row>
    <row r="468" ht="15">
      <c r="D468" s="188"/>
    </row>
    <row r="469" ht="15">
      <c r="D469" s="188"/>
    </row>
    <row r="470" ht="15">
      <c r="D470" s="188"/>
    </row>
    <row r="471" ht="15">
      <c r="D471" s="188"/>
    </row>
    <row r="472" ht="15">
      <c r="D472" s="188"/>
    </row>
    <row r="473" ht="15">
      <c r="D473" s="188"/>
    </row>
    <row r="474" ht="15">
      <c r="D474" s="188"/>
    </row>
    <row r="475" ht="15">
      <c r="D475" s="188"/>
    </row>
    <row r="476" ht="15">
      <c r="D476" s="188"/>
    </row>
    <row r="477" ht="15">
      <c r="D477" s="188"/>
    </row>
    <row r="478" ht="15">
      <c r="D478" s="188"/>
    </row>
    <row r="479" ht="15">
      <c r="D479" s="188"/>
    </row>
    <row r="480" ht="15">
      <c r="D480" s="188"/>
    </row>
    <row r="481" ht="15">
      <c r="D481" s="188"/>
    </row>
    <row r="482" ht="15">
      <c r="D482" s="188"/>
    </row>
    <row r="483" ht="15">
      <c r="D483" s="188"/>
    </row>
    <row r="484" ht="15">
      <c r="D484" s="188"/>
    </row>
    <row r="485" ht="15">
      <c r="D485" s="188"/>
    </row>
    <row r="486" ht="15">
      <c r="D486" s="188"/>
    </row>
    <row r="487" ht="15">
      <c r="D487" s="188"/>
    </row>
    <row r="488" ht="15">
      <c r="D488" s="188"/>
    </row>
    <row r="489" ht="15">
      <c r="D489" s="188"/>
    </row>
    <row r="490" ht="15">
      <c r="D490" s="188"/>
    </row>
    <row r="491" ht="15">
      <c r="D491" s="188"/>
    </row>
    <row r="492" ht="15">
      <c r="D492" s="188"/>
    </row>
    <row r="493" ht="15">
      <c r="D493" s="188"/>
    </row>
    <row r="494" ht="15">
      <c r="D494" s="188"/>
    </row>
    <row r="495" ht="15">
      <c r="D495" s="188"/>
    </row>
    <row r="496" ht="15">
      <c r="D496" s="188"/>
    </row>
    <row r="497" ht="15">
      <c r="D497" s="188"/>
    </row>
    <row r="498" ht="15">
      <c r="D498" s="188"/>
    </row>
    <row r="499" ht="15">
      <c r="D499" s="188"/>
    </row>
    <row r="500" ht="15">
      <c r="D500" s="188"/>
    </row>
    <row r="501" ht="15">
      <c r="D501" s="188"/>
    </row>
    <row r="502" ht="15">
      <c r="D502" s="188"/>
    </row>
    <row r="503" ht="15">
      <c r="D503" s="188"/>
    </row>
    <row r="504" ht="15">
      <c r="D504" s="188"/>
    </row>
    <row r="505" ht="15">
      <c r="D505" s="188"/>
    </row>
    <row r="506" ht="15">
      <c r="D506" s="188"/>
    </row>
    <row r="507" ht="15">
      <c r="D507" s="188"/>
    </row>
    <row r="508" ht="15">
      <c r="D508" s="188"/>
    </row>
    <row r="509" ht="15">
      <c r="D509" s="188"/>
    </row>
    <row r="510" ht="15">
      <c r="D510" s="188"/>
    </row>
    <row r="511" ht="15">
      <c r="D511" s="188"/>
    </row>
    <row r="512" ht="15">
      <c r="D512" s="188"/>
    </row>
    <row r="513" ht="15">
      <c r="D513" s="188"/>
    </row>
    <row r="514" ht="15">
      <c r="D514" s="188"/>
    </row>
    <row r="515" ht="15">
      <c r="D515" s="188"/>
    </row>
    <row r="516" ht="15">
      <c r="D516" s="188"/>
    </row>
    <row r="517" ht="15">
      <c r="D517" s="188"/>
    </row>
    <row r="518" ht="15">
      <c r="D518" s="188"/>
    </row>
    <row r="519" ht="15">
      <c r="D519" s="188"/>
    </row>
    <row r="520" ht="15">
      <c r="D520" s="188"/>
    </row>
    <row r="521" ht="15">
      <c r="D521" s="188"/>
    </row>
    <row r="522" ht="15">
      <c r="D522" s="188"/>
    </row>
    <row r="523" ht="15">
      <c r="D523" s="188"/>
    </row>
    <row r="524" ht="15">
      <c r="D524" s="188"/>
    </row>
    <row r="525" ht="15">
      <c r="D525" s="188"/>
    </row>
    <row r="526" ht="15">
      <c r="D526" s="188"/>
    </row>
    <row r="527" ht="15">
      <c r="D527" s="188"/>
    </row>
    <row r="528" ht="15">
      <c r="D528" s="188"/>
    </row>
    <row r="529" ht="15">
      <c r="D529" s="188"/>
    </row>
    <row r="530" ht="15">
      <c r="D530" s="188"/>
    </row>
    <row r="531" ht="15">
      <c r="D531" s="188"/>
    </row>
    <row r="532" ht="15">
      <c r="D532" s="188"/>
    </row>
    <row r="533" ht="15">
      <c r="D533" s="188"/>
    </row>
    <row r="534" ht="15">
      <c r="D534" s="188"/>
    </row>
    <row r="535" ht="15">
      <c r="D535" s="188"/>
    </row>
    <row r="536" ht="15">
      <c r="D536" s="188"/>
    </row>
    <row r="537" ht="15">
      <c r="D537" s="188"/>
    </row>
    <row r="538" ht="15">
      <c r="D538" s="188"/>
    </row>
    <row r="539" ht="15">
      <c r="D539" s="188"/>
    </row>
    <row r="540" ht="15">
      <c r="D540" s="188"/>
    </row>
    <row r="541" ht="15">
      <c r="D541" s="188"/>
    </row>
    <row r="542" ht="15">
      <c r="D542" s="188"/>
    </row>
    <row r="543" ht="15">
      <c r="D543" s="188"/>
    </row>
    <row r="544" ht="15">
      <c r="D544" s="188"/>
    </row>
    <row r="545" ht="15">
      <c r="D545" s="188"/>
    </row>
    <row r="546" ht="15">
      <c r="D546" s="188"/>
    </row>
    <row r="547" ht="15">
      <c r="D547" s="188"/>
    </row>
    <row r="548" ht="15">
      <c r="D548" s="188"/>
    </row>
    <row r="549" ht="15">
      <c r="D549" s="188"/>
    </row>
    <row r="550" ht="15">
      <c r="D550" s="188"/>
    </row>
    <row r="551" ht="15">
      <c r="D551" s="188"/>
    </row>
    <row r="552" ht="15">
      <c r="D552" s="188"/>
    </row>
    <row r="553" ht="15">
      <c r="D553" s="188"/>
    </row>
    <row r="554" ht="15">
      <c r="D554" s="188"/>
    </row>
    <row r="555" ht="15">
      <c r="D555" s="188"/>
    </row>
    <row r="556" ht="15">
      <c r="D556" s="188"/>
    </row>
    <row r="557" ht="15">
      <c r="D557" s="188"/>
    </row>
    <row r="558" ht="15">
      <c r="D558" s="188"/>
    </row>
    <row r="559" ht="15">
      <c r="D559" s="188"/>
    </row>
    <row r="560" ht="15">
      <c r="D560" s="188"/>
    </row>
    <row r="561" ht="15">
      <c r="D561" s="188"/>
    </row>
    <row r="562" ht="15">
      <c r="D562" s="188"/>
    </row>
    <row r="563" ht="15">
      <c r="D563" s="188"/>
    </row>
    <row r="564" ht="15">
      <c r="D564" s="188"/>
    </row>
    <row r="565" ht="15">
      <c r="D565" s="188"/>
    </row>
    <row r="566" ht="15">
      <c r="D566" s="188"/>
    </row>
    <row r="567" ht="15">
      <c r="D567" s="188"/>
    </row>
    <row r="568" ht="15">
      <c r="D568" s="188"/>
    </row>
    <row r="569" ht="15">
      <c r="D569" s="188"/>
    </row>
    <row r="570" ht="15">
      <c r="D570" s="188"/>
    </row>
    <row r="571" ht="15">
      <c r="D571" s="188"/>
    </row>
    <row r="572" ht="15">
      <c r="D572" s="188"/>
    </row>
    <row r="573" ht="15">
      <c r="D573" s="188"/>
    </row>
    <row r="574" ht="15">
      <c r="D574" s="188"/>
    </row>
    <row r="575" ht="15">
      <c r="D575" s="188"/>
    </row>
    <row r="576" ht="15">
      <c r="D576" s="188"/>
    </row>
    <row r="577" ht="15">
      <c r="D577" s="188"/>
    </row>
    <row r="578" ht="15">
      <c r="D578" s="188"/>
    </row>
    <row r="579" ht="15">
      <c r="D579" s="188"/>
    </row>
    <row r="580" ht="15">
      <c r="D580" s="188"/>
    </row>
    <row r="581" ht="15">
      <c r="D581" s="188"/>
    </row>
    <row r="582" ht="15">
      <c r="D582" s="188"/>
    </row>
    <row r="583" ht="15">
      <c r="D583" s="188"/>
    </row>
    <row r="584" ht="15">
      <c r="D584" s="188"/>
    </row>
    <row r="585" ht="15">
      <c r="D585" s="188"/>
    </row>
    <row r="586" ht="15">
      <c r="D586" s="188"/>
    </row>
    <row r="587" ht="15">
      <c r="D587" s="188"/>
    </row>
    <row r="588" ht="15">
      <c r="D588" s="188"/>
    </row>
    <row r="589" ht="15">
      <c r="D589" s="188"/>
    </row>
    <row r="590" ht="15">
      <c r="D590" s="188"/>
    </row>
    <row r="591" ht="15">
      <c r="D591" s="188"/>
    </row>
    <row r="592" ht="15">
      <c r="D592" s="188"/>
    </row>
    <row r="593" ht="15">
      <c r="D593" s="188"/>
    </row>
    <row r="594" ht="15">
      <c r="D594" s="188"/>
    </row>
    <row r="595" ht="15">
      <c r="D595" s="188"/>
    </row>
    <row r="596" ht="15">
      <c r="D596" s="188"/>
    </row>
    <row r="597" ht="15">
      <c r="D597" s="188"/>
    </row>
    <row r="598" ht="15">
      <c r="D598" s="188"/>
    </row>
    <row r="599" ht="15">
      <c r="D599" s="188"/>
    </row>
    <row r="600" ht="15">
      <c r="D600" s="188"/>
    </row>
    <row r="601" ht="15">
      <c r="D601" s="188"/>
    </row>
    <row r="602" ht="15">
      <c r="D602" s="188"/>
    </row>
    <row r="603" ht="15">
      <c r="D603" s="188"/>
    </row>
    <row r="604" ht="15">
      <c r="D604" s="188"/>
    </row>
    <row r="605" ht="15">
      <c r="D605" s="188"/>
    </row>
    <row r="606" ht="15">
      <c r="D606" s="188"/>
    </row>
    <row r="607" ht="15">
      <c r="D607" s="188"/>
    </row>
    <row r="608" ht="15">
      <c r="D608" s="188"/>
    </row>
    <row r="609" ht="15">
      <c r="D609" s="188"/>
    </row>
    <row r="610" ht="15">
      <c r="D610" s="188"/>
    </row>
    <row r="611" ht="15">
      <c r="D611" s="188"/>
    </row>
    <row r="612" ht="15">
      <c r="D612" s="188"/>
    </row>
    <row r="613" ht="15">
      <c r="D613" s="188"/>
    </row>
    <row r="614" ht="15">
      <c r="D614" s="188"/>
    </row>
    <row r="615" ht="15">
      <c r="D615" s="188"/>
    </row>
    <row r="616" ht="15">
      <c r="D616" s="188"/>
    </row>
    <row r="617" ht="15">
      <c r="D617" s="188"/>
    </row>
    <row r="618" ht="15">
      <c r="D618" s="188"/>
    </row>
    <row r="619" ht="15">
      <c r="D619" s="188"/>
    </row>
    <row r="620" ht="15">
      <c r="D620" s="188"/>
    </row>
    <row r="621" ht="15">
      <c r="D621" s="188"/>
    </row>
    <row r="622" ht="15">
      <c r="D622" s="188"/>
    </row>
    <row r="623" ht="15">
      <c r="D623" s="188"/>
    </row>
    <row r="624" ht="15">
      <c r="D624" s="188"/>
    </row>
    <row r="625" ht="15">
      <c r="D625" s="188"/>
    </row>
    <row r="626" ht="15">
      <c r="D626" s="188"/>
    </row>
    <row r="627" ht="15">
      <c r="D627" s="188"/>
    </row>
    <row r="628" ht="15">
      <c r="D628" s="188"/>
    </row>
    <row r="629" ht="15">
      <c r="D629" s="188"/>
    </row>
    <row r="630" ht="15">
      <c r="D630" s="188"/>
    </row>
    <row r="631" ht="15">
      <c r="D631" s="188"/>
    </row>
    <row r="632" ht="15">
      <c r="D632" s="188"/>
    </row>
    <row r="633" ht="15">
      <c r="D633" s="188"/>
    </row>
    <row r="634" ht="15">
      <c r="D634" s="188"/>
    </row>
    <row r="635" ht="15">
      <c r="D635" s="188"/>
    </row>
    <row r="636" ht="15">
      <c r="D636" s="188"/>
    </row>
    <row r="637" ht="15">
      <c r="D637" s="188"/>
    </row>
    <row r="638" ht="15">
      <c r="D638" s="188"/>
    </row>
    <row r="639" ht="15">
      <c r="D639" s="188"/>
    </row>
    <row r="640" ht="15">
      <c r="D640" s="188"/>
    </row>
    <row r="641" ht="15">
      <c r="D641" s="188"/>
    </row>
    <row r="642" ht="15">
      <c r="D642" s="188"/>
    </row>
    <row r="643" ht="15">
      <c r="D643" s="188"/>
    </row>
    <row r="644" ht="15">
      <c r="D644" s="188"/>
    </row>
    <row r="645" ht="15">
      <c r="D645" s="188"/>
    </row>
    <row r="646" ht="15">
      <c r="D646" s="188"/>
    </row>
    <row r="647" ht="15">
      <c r="D647" s="188"/>
    </row>
    <row r="648" ht="15">
      <c r="D648" s="188"/>
    </row>
    <row r="649" ht="15">
      <c r="D649" s="188"/>
    </row>
    <row r="650" ht="15">
      <c r="D650" s="188"/>
    </row>
    <row r="651" ht="15">
      <c r="D651" s="188"/>
    </row>
    <row r="652" ht="15">
      <c r="D652" s="188"/>
    </row>
    <row r="653" ht="15">
      <c r="D653" s="188"/>
    </row>
    <row r="654" ht="15">
      <c r="D654" s="188"/>
    </row>
    <row r="655" ht="15">
      <c r="D655" s="188"/>
    </row>
    <row r="656" ht="15">
      <c r="D656" s="188"/>
    </row>
    <row r="657" ht="15">
      <c r="D657" s="188"/>
    </row>
    <row r="658" ht="15">
      <c r="D658" s="188"/>
    </row>
    <row r="659" ht="15">
      <c r="D659" s="188"/>
    </row>
    <row r="660" ht="15">
      <c r="D660" s="188"/>
    </row>
    <row r="661" ht="15">
      <c r="D661" s="188"/>
    </row>
    <row r="662" ht="15">
      <c r="D662" s="188"/>
    </row>
    <row r="663" ht="15">
      <c r="D663" s="188"/>
    </row>
    <row r="664" ht="15">
      <c r="D664" s="188"/>
    </row>
    <row r="665" ht="15">
      <c r="D665" s="188"/>
    </row>
    <row r="666" ht="15">
      <c r="D666" s="188"/>
    </row>
    <row r="667" ht="15">
      <c r="D667" s="188"/>
    </row>
    <row r="668" ht="15">
      <c r="D668" s="188"/>
    </row>
    <row r="669" ht="15">
      <c r="D669" s="188"/>
    </row>
    <row r="670" ht="15">
      <c r="D670" s="188"/>
    </row>
    <row r="671" ht="15">
      <c r="D671" s="188"/>
    </row>
    <row r="672" ht="15">
      <c r="D672" s="188"/>
    </row>
    <row r="673" ht="15">
      <c r="D673" s="188"/>
    </row>
    <row r="674" ht="15">
      <c r="D674" s="188"/>
    </row>
    <row r="675" ht="15">
      <c r="D675" s="188"/>
    </row>
    <row r="676" ht="15">
      <c r="D676" s="188"/>
    </row>
    <row r="677" ht="15">
      <c r="D677" s="188"/>
    </row>
    <row r="678" ht="15">
      <c r="D678" s="188"/>
    </row>
    <row r="679" ht="15">
      <c r="D679" s="188"/>
    </row>
    <row r="680" ht="15">
      <c r="D680" s="188"/>
    </row>
    <row r="681" ht="15">
      <c r="D681" s="188"/>
    </row>
    <row r="682" ht="15">
      <c r="D682" s="188"/>
    </row>
    <row r="683" ht="15">
      <c r="D683" s="188"/>
    </row>
    <row r="684" ht="15">
      <c r="D684" s="188"/>
    </row>
    <row r="685" ht="15">
      <c r="D685" s="188"/>
    </row>
    <row r="686" ht="15">
      <c r="D686" s="188"/>
    </row>
    <row r="687" ht="15">
      <c r="D687" s="188"/>
    </row>
    <row r="688" ht="15">
      <c r="D688" s="188"/>
    </row>
    <row r="689" ht="15">
      <c r="D689" s="188"/>
    </row>
    <row r="690" ht="15">
      <c r="D690" s="188"/>
    </row>
    <row r="691" ht="15">
      <c r="D691" s="188"/>
    </row>
    <row r="692" ht="15">
      <c r="D692" s="188"/>
    </row>
    <row r="693" ht="15">
      <c r="D693" s="188"/>
    </row>
    <row r="694" ht="15">
      <c r="D694" s="188"/>
    </row>
    <row r="695" ht="15">
      <c r="D695" s="188"/>
    </row>
    <row r="696" ht="15">
      <c r="D696" s="188"/>
    </row>
    <row r="697" ht="15">
      <c r="D697" s="188"/>
    </row>
    <row r="698" ht="15">
      <c r="D698" s="188"/>
    </row>
    <row r="699" ht="15">
      <c r="D699" s="188"/>
    </row>
    <row r="700" ht="15">
      <c r="D700" s="188"/>
    </row>
    <row r="701" ht="15">
      <c r="D701" s="188"/>
    </row>
    <row r="702" ht="15">
      <c r="D702" s="188"/>
    </row>
    <row r="703" ht="15">
      <c r="D703" s="188"/>
    </row>
    <row r="704" ht="15">
      <c r="D704" s="188"/>
    </row>
    <row r="705" ht="15">
      <c r="D705" s="188"/>
    </row>
    <row r="706" ht="15">
      <c r="D706" s="188"/>
    </row>
    <row r="707" ht="15">
      <c r="D707" s="188"/>
    </row>
    <row r="708" ht="15">
      <c r="D708" s="188"/>
    </row>
    <row r="709" ht="15">
      <c r="D709" s="188"/>
    </row>
    <row r="710" ht="15">
      <c r="D710" s="188"/>
    </row>
    <row r="711" ht="15">
      <c r="D711" s="188"/>
    </row>
    <row r="712" ht="15">
      <c r="D712" s="188"/>
    </row>
    <row r="713" ht="15">
      <c r="D713" s="188"/>
    </row>
    <row r="714" ht="15">
      <c r="D714" s="188"/>
    </row>
    <row r="715" ht="15">
      <c r="D715" s="188"/>
    </row>
    <row r="716" ht="15">
      <c r="D716" s="188"/>
    </row>
    <row r="717" ht="15">
      <c r="D717" s="188"/>
    </row>
    <row r="718" ht="15">
      <c r="D718" s="188"/>
    </row>
    <row r="719" ht="15">
      <c r="D719" s="188"/>
    </row>
    <row r="720" ht="15">
      <c r="D720" s="188"/>
    </row>
    <row r="721" ht="15">
      <c r="D721" s="188"/>
    </row>
    <row r="722" ht="15">
      <c r="D722" s="188"/>
    </row>
    <row r="723" ht="15">
      <c r="D723" s="188"/>
    </row>
    <row r="724" ht="15">
      <c r="D724" s="188"/>
    </row>
    <row r="725" ht="15">
      <c r="D725" s="188"/>
    </row>
    <row r="726" ht="15">
      <c r="D726" s="188"/>
    </row>
    <row r="727" ht="15">
      <c r="D727" s="188"/>
    </row>
    <row r="728" ht="15">
      <c r="D728" s="188"/>
    </row>
    <row r="729" ht="15">
      <c r="D729" s="188"/>
    </row>
    <row r="730" ht="15">
      <c r="D730" s="188"/>
    </row>
    <row r="731" ht="15">
      <c r="D731" s="188"/>
    </row>
    <row r="732" ht="15">
      <c r="D732" s="188"/>
    </row>
    <row r="733" ht="15">
      <c r="D733" s="188"/>
    </row>
    <row r="734" ht="15">
      <c r="D734" s="188"/>
    </row>
    <row r="735" ht="15">
      <c r="D735" s="188"/>
    </row>
    <row r="736" ht="15">
      <c r="D736" s="188"/>
    </row>
    <row r="737" ht="15">
      <c r="D737" s="188"/>
    </row>
    <row r="738" ht="15">
      <c r="D738" s="188"/>
    </row>
    <row r="739" ht="15">
      <c r="D739" s="188"/>
    </row>
    <row r="740" ht="15">
      <c r="D740" s="188"/>
    </row>
    <row r="741" ht="15">
      <c r="D741" s="188"/>
    </row>
    <row r="742" ht="15">
      <c r="D742" s="188"/>
    </row>
    <row r="743" ht="15">
      <c r="D743" s="188"/>
    </row>
    <row r="744" ht="15">
      <c r="D744" s="188"/>
    </row>
    <row r="745" ht="15">
      <c r="D745" s="188"/>
    </row>
    <row r="746" ht="15">
      <c r="D746" s="188"/>
    </row>
    <row r="747" ht="15">
      <c r="D747" s="188"/>
    </row>
    <row r="748" ht="15">
      <c r="D748" s="188"/>
    </row>
    <row r="749" ht="15">
      <c r="D749" s="188"/>
    </row>
    <row r="750" ht="15">
      <c r="D750" s="188"/>
    </row>
    <row r="751" ht="15">
      <c r="D751" s="188"/>
    </row>
    <row r="752" ht="15">
      <c r="D752" s="188"/>
    </row>
    <row r="753" ht="15">
      <c r="D753" s="188"/>
    </row>
    <row r="754" ht="15">
      <c r="D754" s="188"/>
    </row>
    <row r="755" ht="15">
      <c r="D755" s="188"/>
    </row>
    <row r="756" ht="15">
      <c r="D756" s="188"/>
    </row>
    <row r="757" ht="15">
      <c r="D757" s="188"/>
    </row>
    <row r="758" ht="15">
      <c r="D758" s="188"/>
    </row>
    <row r="759" ht="15">
      <c r="D759" s="188"/>
    </row>
    <row r="760" ht="15">
      <c r="D760" s="188"/>
    </row>
    <row r="761" ht="15">
      <c r="D761" s="188"/>
    </row>
    <row r="762" ht="15">
      <c r="D762" s="188"/>
    </row>
    <row r="763" ht="15">
      <c r="D763" s="188"/>
    </row>
    <row r="764" ht="15">
      <c r="D764" s="188"/>
    </row>
    <row r="765" ht="15">
      <c r="D765" s="188"/>
    </row>
    <row r="766" ht="15">
      <c r="D766" s="188"/>
    </row>
    <row r="767" ht="15">
      <c r="D767" s="188"/>
    </row>
    <row r="768" ht="15">
      <c r="D768" s="188"/>
    </row>
    <row r="769" ht="15">
      <c r="D769" s="188"/>
    </row>
    <row r="770" ht="15">
      <c r="D770" s="188"/>
    </row>
    <row r="771" ht="15">
      <c r="D771" s="188"/>
    </row>
    <row r="772" ht="15">
      <c r="D772" s="188"/>
    </row>
    <row r="773" ht="15">
      <c r="D773" s="188"/>
    </row>
    <row r="774" ht="15">
      <c r="D774" s="188"/>
    </row>
    <row r="775" ht="15">
      <c r="D775" s="188"/>
    </row>
    <row r="776" ht="15">
      <c r="D776" s="188"/>
    </row>
    <row r="777" ht="15">
      <c r="D777" s="188"/>
    </row>
    <row r="778" ht="15">
      <c r="D778" s="188"/>
    </row>
    <row r="779" ht="15">
      <c r="D779" s="188"/>
    </row>
    <row r="780" ht="15">
      <c r="D780" s="188"/>
    </row>
    <row r="781" ht="15">
      <c r="D781" s="188"/>
    </row>
    <row r="782" ht="15">
      <c r="D782" s="188"/>
    </row>
    <row r="783" ht="15">
      <c r="D783" s="188"/>
    </row>
    <row r="784" ht="15">
      <c r="D784" s="188"/>
    </row>
    <row r="785" ht="15">
      <c r="D785" s="188"/>
    </row>
    <row r="786" ht="15">
      <c r="D786" s="188"/>
    </row>
    <row r="787" ht="15">
      <c r="D787" s="188"/>
    </row>
    <row r="788" ht="15">
      <c r="D788" s="188"/>
    </row>
    <row r="789" ht="15">
      <c r="D789" s="188"/>
    </row>
    <row r="790" ht="15">
      <c r="D790" s="188"/>
    </row>
    <row r="791" ht="15">
      <c r="D791" s="188"/>
    </row>
    <row r="792" ht="15">
      <c r="D792" s="188"/>
    </row>
    <row r="793" ht="15">
      <c r="D793" s="188"/>
    </row>
    <row r="794" ht="15">
      <c r="D794" s="188"/>
    </row>
    <row r="795" ht="15">
      <c r="D795" s="188"/>
    </row>
    <row r="796" ht="15">
      <c r="D796" s="188"/>
    </row>
    <row r="797" ht="15">
      <c r="D797" s="188"/>
    </row>
    <row r="798" ht="15">
      <c r="D798" s="188"/>
    </row>
    <row r="799" ht="15">
      <c r="D799" s="188"/>
    </row>
    <row r="800" ht="15">
      <c r="D800" s="188"/>
    </row>
    <row r="801" ht="15">
      <c r="D801" s="188"/>
    </row>
    <row r="802" ht="15">
      <c r="D802" s="188"/>
    </row>
    <row r="803" ht="15">
      <c r="D803" s="188"/>
    </row>
    <row r="804" ht="15">
      <c r="D804" s="188"/>
    </row>
    <row r="805" ht="15">
      <c r="D805" s="188"/>
    </row>
    <row r="806" ht="15">
      <c r="D806" s="188"/>
    </row>
    <row r="807" ht="15">
      <c r="D807" s="188"/>
    </row>
    <row r="808" ht="15">
      <c r="D808" s="188"/>
    </row>
    <row r="809" ht="15">
      <c r="D809" s="188"/>
    </row>
    <row r="810" ht="15">
      <c r="D810" s="188"/>
    </row>
    <row r="811" ht="15">
      <c r="D811" s="188"/>
    </row>
    <row r="812" ht="15">
      <c r="D812" s="188"/>
    </row>
    <row r="813" ht="15">
      <c r="D813" s="188"/>
    </row>
    <row r="814" ht="15">
      <c r="D814" s="188"/>
    </row>
    <row r="815" ht="15">
      <c r="D815" s="188"/>
    </row>
    <row r="816" ht="15">
      <c r="D816" s="188"/>
    </row>
    <row r="817" ht="15">
      <c r="D817" s="188"/>
    </row>
    <row r="818" ht="15">
      <c r="D818" s="188"/>
    </row>
    <row r="819" ht="15">
      <c r="D819" s="188"/>
    </row>
    <row r="820" ht="15">
      <c r="D820" s="188"/>
    </row>
    <row r="821" ht="15">
      <c r="D821" s="188"/>
    </row>
    <row r="822" ht="15">
      <c r="D822" s="188"/>
    </row>
    <row r="823" ht="15">
      <c r="D823" s="188"/>
    </row>
    <row r="824" ht="15">
      <c r="D824" s="188"/>
    </row>
    <row r="825" ht="15">
      <c r="D825" s="188"/>
    </row>
    <row r="826" ht="15">
      <c r="D826" s="188"/>
    </row>
    <row r="827" ht="15">
      <c r="D827" s="188"/>
    </row>
    <row r="828" ht="15">
      <c r="D828" s="188"/>
    </row>
    <row r="829" ht="15">
      <c r="D829" s="188"/>
    </row>
    <row r="830" ht="15">
      <c r="D830" s="188"/>
    </row>
    <row r="831" ht="15">
      <c r="D831" s="188"/>
    </row>
    <row r="832" ht="15">
      <c r="D832" s="188"/>
    </row>
    <row r="833" ht="15">
      <c r="D833" s="188"/>
    </row>
    <row r="834" ht="15">
      <c r="D834" s="188"/>
    </row>
    <row r="835" ht="15">
      <c r="D835" s="188"/>
    </row>
    <row r="836" ht="15">
      <c r="D836" s="188"/>
    </row>
    <row r="837" ht="15">
      <c r="D837" s="188"/>
    </row>
    <row r="838" ht="15">
      <c r="D838" s="188"/>
    </row>
    <row r="839" ht="15">
      <c r="D839" s="188"/>
    </row>
    <row r="840" ht="15">
      <c r="D840" s="188"/>
    </row>
    <row r="841" ht="15">
      <c r="D841" s="188"/>
    </row>
    <row r="842" ht="15">
      <c r="D842" s="188"/>
    </row>
    <row r="843" ht="15">
      <c r="D843" s="188"/>
    </row>
    <row r="844" ht="15">
      <c r="D844" s="188"/>
    </row>
    <row r="845" ht="15">
      <c r="D845" s="188"/>
    </row>
    <row r="846" ht="15">
      <c r="D846" s="188"/>
    </row>
    <row r="847" ht="15">
      <c r="D847" s="188"/>
    </row>
    <row r="848" ht="15">
      <c r="D848" s="188"/>
    </row>
    <row r="849" ht="15">
      <c r="D849" s="188"/>
    </row>
    <row r="850" ht="15">
      <c r="D850" s="188"/>
    </row>
    <row r="851" ht="15">
      <c r="D851" s="188"/>
    </row>
    <row r="852" ht="15">
      <c r="D852" s="188"/>
    </row>
    <row r="853" ht="15">
      <c r="D853" s="188"/>
    </row>
    <row r="854" ht="15">
      <c r="D854" s="188"/>
    </row>
    <row r="855" ht="15">
      <c r="D855" s="188"/>
    </row>
    <row r="856" ht="15">
      <c r="D856" s="188"/>
    </row>
    <row r="857" ht="15">
      <c r="D857" s="188"/>
    </row>
    <row r="858" ht="15">
      <c r="D858" s="188"/>
    </row>
    <row r="859" ht="15">
      <c r="D859" s="188"/>
    </row>
    <row r="860" ht="15">
      <c r="D860" s="188"/>
    </row>
    <row r="861" ht="15">
      <c r="D861" s="188"/>
    </row>
    <row r="862" ht="15">
      <c r="D862" s="188"/>
    </row>
    <row r="863" ht="15">
      <c r="D863" s="188"/>
    </row>
    <row r="864" ht="15">
      <c r="D864" s="188"/>
    </row>
    <row r="865" ht="15">
      <c r="D865" s="188"/>
    </row>
    <row r="866" ht="15">
      <c r="D866" s="188"/>
    </row>
    <row r="867" ht="15">
      <c r="D867" s="188"/>
    </row>
    <row r="868" ht="15">
      <c r="D868" s="188"/>
    </row>
    <row r="869" ht="15">
      <c r="D869" s="188"/>
    </row>
    <row r="870" ht="15">
      <c r="D870" s="188"/>
    </row>
    <row r="871" ht="15">
      <c r="D871" s="188"/>
    </row>
    <row r="872" ht="15">
      <c r="D872" s="188"/>
    </row>
    <row r="873" ht="15">
      <c r="D873" s="188"/>
    </row>
    <row r="874" ht="15">
      <c r="D874" s="188"/>
    </row>
    <row r="875" ht="15">
      <c r="D875" s="188"/>
    </row>
    <row r="876" ht="15">
      <c r="D876" s="188"/>
    </row>
    <row r="877" ht="15">
      <c r="D877" s="188"/>
    </row>
    <row r="878" ht="15">
      <c r="D878" s="188"/>
    </row>
    <row r="879" ht="15">
      <c r="D879" s="188"/>
    </row>
    <row r="880" ht="15">
      <c r="D880" s="188"/>
    </row>
    <row r="881" ht="15">
      <c r="D881" s="188"/>
    </row>
    <row r="882" ht="15">
      <c r="D882" s="188"/>
    </row>
    <row r="883" ht="15">
      <c r="D883" s="188"/>
    </row>
    <row r="884" ht="15">
      <c r="D884" s="188"/>
    </row>
    <row r="885" ht="15">
      <c r="D885" s="188"/>
    </row>
    <row r="886" ht="15">
      <c r="D886" s="188"/>
    </row>
    <row r="887" ht="15">
      <c r="D887" s="188"/>
    </row>
    <row r="888" ht="15">
      <c r="D888" s="188"/>
    </row>
    <row r="889" ht="15">
      <c r="D889" s="188"/>
    </row>
    <row r="890" ht="15">
      <c r="D890" s="188"/>
    </row>
    <row r="891" ht="15">
      <c r="D891" s="188"/>
    </row>
    <row r="892" ht="15">
      <c r="D892" s="188"/>
    </row>
    <row r="893" ht="15">
      <c r="D893" s="188"/>
    </row>
    <row r="894" ht="15">
      <c r="D894" s="188"/>
    </row>
    <row r="895" ht="15">
      <c r="D895" s="188"/>
    </row>
    <row r="896" ht="15">
      <c r="D896" s="188"/>
    </row>
    <row r="897" ht="15">
      <c r="D897" s="188"/>
    </row>
    <row r="898" ht="15">
      <c r="D898" s="188"/>
    </row>
    <row r="899" ht="15">
      <c r="D899" s="188"/>
    </row>
    <row r="900" ht="15">
      <c r="D900" s="188"/>
    </row>
    <row r="901" ht="15">
      <c r="D901" s="188"/>
    </row>
    <row r="902" ht="15">
      <c r="D902" s="188"/>
    </row>
    <row r="903" ht="15">
      <c r="D903" s="188"/>
    </row>
    <row r="904" ht="15">
      <c r="D904" s="188"/>
    </row>
    <row r="905" ht="15">
      <c r="D905" s="188"/>
    </row>
    <row r="906" ht="15">
      <c r="D906" s="188"/>
    </row>
    <row r="907" ht="15">
      <c r="D907" s="188"/>
    </row>
    <row r="908" ht="15">
      <c r="D908" s="188"/>
    </row>
    <row r="909" ht="15">
      <c r="D909" s="188"/>
    </row>
    <row r="910" ht="15">
      <c r="D910" s="188"/>
    </row>
    <row r="911" ht="15">
      <c r="D911" s="188"/>
    </row>
    <row r="912" ht="15">
      <c r="D912" s="188"/>
    </row>
    <row r="913" ht="15">
      <c r="D913" s="188"/>
    </row>
    <row r="914" ht="15">
      <c r="D914" s="188"/>
    </row>
    <row r="915" ht="15">
      <c r="D915" s="188"/>
    </row>
    <row r="916" ht="15">
      <c r="D916" s="188"/>
    </row>
    <row r="917" ht="15">
      <c r="D917" s="188"/>
    </row>
    <row r="918" ht="15">
      <c r="D918" s="188"/>
    </row>
    <row r="919" ht="15">
      <c r="D919" s="188"/>
    </row>
    <row r="920" ht="15">
      <c r="D920" s="188"/>
    </row>
    <row r="921" ht="15">
      <c r="D921" s="188"/>
    </row>
    <row r="922" ht="15">
      <c r="D922" s="188"/>
    </row>
    <row r="923" ht="15">
      <c r="D923" s="188"/>
    </row>
    <row r="924" ht="15">
      <c r="D924" s="188"/>
    </row>
    <row r="925" ht="15">
      <c r="D925" s="188"/>
    </row>
    <row r="926" ht="15">
      <c r="D926" s="188"/>
    </row>
    <row r="927" ht="15">
      <c r="D927" s="188"/>
    </row>
    <row r="928" ht="15">
      <c r="D928" s="188"/>
    </row>
    <row r="929" ht="15">
      <c r="D929" s="188"/>
    </row>
    <row r="930" ht="15">
      <c r="D930" s="188"/>
    </row>
    <row r="931" ht="15">
      <c r="D931" s="188"/>
    </row>
    <row r="932" ht="15">
      <c r="D932" s="188"/>
    </row>
    <row r="933" ht="15">
      <c r="D933" s="188"/>
    </row>
    <row r="934" ht="15">
      <c r="D934" s="188"/>
    </row>
    <row r="935" ht="15">
      <c r="D935" s="188"/>
    </row>
    <row r="936" ht="15">
      <c r="D936" s="188"/>
    </row>
    <row r="937" ht="15">
      <c r="D937" s="188"/>
    </row>
    <row r="938" ht="15">
      <c r="D938" s="188"/>
    </row>
    <row r="939" ht="15">
      <c r="D939" s="188"/>
    </row>
    <row r="940" ht="15">
      <c r="D940" s="188"/>
    </row>
    <row r="941" ht="15">
      <c r="D941" s="188"/>
    </row>
    <row r="942" ht="15">
      <c r="D942" s="188"/>
    </row>
    <row r="943" ht="15">
      <c r="D943" s="188"/>
    </row>
    <row r="944" ht="15">
      <c r="D944" s="188"/>
    </row>
    <row r="945" ht="15">
      <c r="D945" s="188"/>
    </row>
    <row r="946" ht="15">
      <c r="D946" s="188"/>
    </row>
    <row r="947" ht="15">
      <c r="D947" s="188"/>
    </row>
    <row r="948" ht="15">
      <c r="D948" s="188"/>
    </row>
    <row r="949" ht="15">
      <c r="D949" s="188"/>
    </row>
    <row r="950" ht="15">
      <c r="D950" s="188"/>
    </row>
    <row r="951" ht="15">
      <c r="D951" s="188"/>
    </row>
    <row r="952" ht="15">
      <c r="D952" s="188"/>
    </row>
    <row r="953" ht="15">
      <c r="D953" s="188"/>
    </row>
    <row r="954" ht="15">
      <c r="D954" s="188"/>
    </row>
    <row r="955" ht="15">
      <c r="D955" s="188"/>
    </row>
    <row r="956" ht="15">
      <c r="D956" s="188"/>
    </row>
    <row r="957" ht="15">
      <c r="D957" s="188"/>
    </row>
    <row r="958" ht="15">
      <c r="D958" s="188"/>
    </row>
    <row r="959" ht="15">
      <c r="D959" s="188"/>
    </row>
    <row r="960" ht="15">
      <c r="D960" s="188"/>
    </row>
    <row r="961" ht="15">
      <c r="D961" s="188"/>
    </row>
    <row r="962" ht="15">
      <c r="D962" s="188"/>
    </row>
    <row r="963" ht="15">
      <c r="D963" s="188"/>
    </row>
    <row r="964" ht="15">
      <c r="D964" s="188"/>
    </row>
    <row r="965" ht="15">
      <c r="D965" s="188"/>
    </row>
    <row r="966" ht="15">
      <c r="D966" s="188"/>
    </row>
    <row r="967" ht="15">
      <c r="D967" s="188"/>
    </row>
    <row r="968" ht="15">
      <c r="D968" s="188"/>
    </row>
    <row r="969" ht="15">
      <c r="D969" s="188"/>
    </row>
    <row r="970" ht="15">
      <c r="D970" s="188"/>
    </row>
    <row r="971" ht="15">
      <c r="D971" s="188"/>
    </row>
    <row r="972" ht="15">
      <c r="D972" s="188"/>
    </row>
    <row r="973" ht="15">
      <c r="D973" s="188"/>
    </row>
    <row r="974" ht="15">
      <c r="D974" s="188"/>
    </row>
    <row r="975" ht="15">
      <c r="D975" s="188"/>
    </row>
    <row r="976" ht="15">
      <c r="D976" s="188"/>
    </row>
    <row r="977" ht="15">
      <c r="D977" s="188"/>
    </row>
    <row r="978" ht="15">
      <c r="D978" s="188"/>
    </row>
    <row r="979" ht="15">
      <c r="D979" s="188"/>
    </row>
    <row r="980" ht="15">
      <c r="D980" s="188"/>
    </row>
    <row r="981" ht="15">
      <c r="D981" s="188"/>
    </row>
    <row r="982" ht="15">
      <c r="D982" s="188"/>
    </row>
    <row r="983" ht="15">
      <c r="D983" s="188"/>
    </row>
    <row r="984" ht="15">
      <c r="D984" s="188"/>
    </row>
    <row r="985" ht="15">
      <c r="D985" s="188"/>
    </row>
    <row r="986" ht="15">
      <c r="D986" s="188"/>
    </row>
    <row r="987" ht="15">
      <c r="D987" s="188"/>
    </row>
    <row r="988" ht="15">
      <c r="D988" s="188"/>
    </row>
    <row r="989" ht="15">
      <c r="D989" s="188"/>
    </row>
    <row r="990" ht="15">
      <c r="D990" s="188"/>
    </row>
    <row r="991" ht="15">
      <c r="D991" s="188"/>
    </row>
    <row r="992" ht="15">
      <c r="D992" s="188"/>
    </row>
    <row r="993" ht="15">
      <c r="D993" s="188"/>
    </row>
    <row r="994" ht="15">
      <c r="D994" s="188"/>
    </row>
    <row r="995" ht="15">
      <c r="D995" s="188"/>
    </row>
    <row r="996" ht="15">
      <c r="D996" s="188"/>
    </row>
    <row r="997" ht="15">
      <c r="D997" s="188"/>
    </row>
    <row r="998" ht="15">
      <c r="D998" s="188"/>
    </row>
    <row r="999" ht="15">
      <c r="D999" s="188"/>
    </row>
    <row r="1000" ht="15">
      <c r="D1000" s="188"/>
    </row>
    <row r="1001" ht="15">
      <c r="D1001" s="188"/>
    </row>
    <row r="1002" ht="15">
      <c r="D1002" s="188"/>
    </row>
    <row r="1003" ht="15">
      <c r="D1003" s="188"/>
    </row>
    <row r="1004" ht="15">
      <c r="D1004" s="188"/>
    </row>
    <row r="1005" ht="15">
      <c r="D1005" s="188"/>
    </row>
    <row r="1006" ht="15">
      <c r="D1006" s="188"/>
    </row>
    <row r="1007" ht="15">
      <c r="D1007" s="188"/>
    </row>
    <row r="1008" ht="15">
      <c r="D1008" s="188"/>
    </row>
    <row r="1009" ht="15">
      <c r="D1009" s="188"/>
    </row>
    <row r="1010" ht="15">
      <c r="D1010" s="188"/>
    </row>
    <row r="1011" ht="15">
      <c r="D1011" s="188"/>
    </row>
    <row r="1012" ht="15">
      <c r="D1012" s="188"/>
    </row>
    <row r="1013" ht="15">
      <c r="D1013" s="188"/>
    </row>
    <row r="1014" ht="15">
      <c r="D1014" s="188"/>
    </row>
    <row r="1015" ht="15">
      <c r="D1015" s="188"/>
    </row>
    <row r="1016" ht="15">
      <c r="D1016" s="188"/>
    </row>
    <row r="1017" ht="15">
      <c r="D1017" s="188"/>
    </row>
    <row r="1018" ht="15">
      <c r="D1018" s="188"/>
    </row>
    <row r="1019" ht="15">
      <c r="D1019" s="188"/>
    </row>
    <row r="1020" ht="15">
      <c r="D1020" s="188"/>
    </row>
    <row r="1021" ht="15">
      <c r="D1021" s="188"/>
    </row>
    <row r="1022" ht="15">
      <c r="D1022" s="188"/>
    </row>
    <row r="1023" ht="15">
      <c r="D1023" s="188"/>
    </row>
    <row r="1024" ht="15">
      <c r="D1024" s="188"/>
    </row>
    <row r="1025" ht="15">
      <c r="D1025" s="188"/>
    </row>
    <row r="1026" ht="15">
      <c r="D1026" s="188"/>
    </row>
    <row r="1027" ht="15">
      <c r="D1027" s="188"/>
    </row>
    <row r="1028" ht="15">
      <c r="D1028" s="188"/>
    </row>
    <row r="1029" ht="15">
      <c r="D1029" s="188"/>
    </row>
    <row r="1030" ht="15">
      <c r="D1030" s="188"/>
    </row>
    <row r="1031" ht="15">
      <c r="D1031" s="188"/>
    </row>
    <row r="1032" ht="15">
      <c r="D1032" s="188"/>
    </row>
    <row r="1033" ht="15">
      <c r="D1033" s="188"/>
    </row>
    <row r="1034" ht="15">
      <c r="D1034" s="188"/>
    </row>
    <row r="1035" ht="15">
      <c r="D1035" s="188"/>
    </row>
    <row r="1036" ht="15">
      <c r="D1036" s="188"/>
    </row>
    <row r="1037" ht="15">
      <c r="D1037" s="188"/>
    </row>
    <row r="1038" ht="15">
      <c r="D1038" s="188"/>
    </row>
    <row r="1039" ht="15">
      <c r="D1039" s="188"/>
    </row>
    <row r="1040" ht="15">
      <c r="D1040" s="188"/>
    </row>
    <row r="1041" ht="15">
      <c r="D1041" s="188"/>
    </row>
    <row r="1042" ht="15">
      <c r="D1042" s="188"/>
    </row>
    <row r="1043" ht="15">
      <c r="D1043" s="188"/>
    </row>
    <row r="1044" ht="15">
      <c r="D1044" s="188"/>
    </row>
    <row r="1045" ht="15">
      <c r="D1045" s="188"/>
    </row>
    <row r="1046" ht="15">
      <c r="D1046" s="188"/>
    </row>
    <row r="1047" ht="15">
      <c r="D1047" s="188"/>
    </row>
    <row r="1048" ht="15">
      <c r="D1048" s="188"/>
    </row>
    <row r="1049" ht="15">
      <c r="D1049" s="188"/>
    </row>
    <row r="1050" ht="15">
      <c r="D1050" s="188"/>
    </row>
    <row r="1051" ht="15">
      <c r="D1051" s="188"/>
    </row>
    <row r="1052" ht="15">
      <c r="D1052" s="188"/>
    </row>
    <row r="1053" ht="15">
      <c r="D1053" s="188"/>
    </row>
    <row r="1054" ht="15">
      <c r="D1054" s="188"/>
    </row>
    <row r="1055" ht="15">
      <c r="D1055" s="188"/>
    </row>
    <row r="1056" ht="15">
      <c r="D1056" s="188"/>
    </row>
    <row r="1057" ht="15">
      <c r="D1057" s="188"/>
    </row>
    <row r="1058" ht="15">
      <c r="D1058" s="188"/>
    </row>
    <row r="1059" ht="15">
      <c r="D1059" s="188"/>
    </row>
    <row r="1060" ht="15">
      <c r="D1060" s="188"/>
    </row>
    <row r="1061" ht="15">
      <c r="D1061" s="188"/>
    </row>
    <row r="1062" ht="15">
      <c r="D1062" s="188"/>
    </row>
    <row r="1063" ht="15">
      <c r="D1063" s="188"/>
    </row>
    <row r="1064" ht="15">
      <c r="D1064" s="188"/>
    </row>
    <row r="1065" ht="15">
      <c r="D1065" s="188"/>
    </row>
    <row r="1066" ht="15">
      <c r="D1066" s="188"/>
    </row>
    <row r="1067" ht="15">
      <c r="D1067" s="188"/>
    </row>
    <row r="1068" ht="15">
      <c r="D1068" s="188"/>
    </row>
    <row r="1069" ht="15">
      <c r="D1069" s="188"/>
    </row>
    <row r="1070" ht="15">
      <c r="D1070" s="188"/>
    </row>
    <row r="1071" ht="15">
      <c r="D1071" s="188"/>
    </row>
    <row r="1072" ht="15">
      <c r="D1072" s="188"/>
    </row>
    <row r="1073" ht="15">
      <c r="D1073" s="188"/>
    </row>
    <row r="1074" ht="15">
      <c r="D1074" s="188"/>
    </row>
    <row r="1075" ht="15">
      <c r="D1075" s="188"/>
    </row>
    <row r="1076" ht="15">
      <c r="D1076" s="188"/>
    </row>
    <row r="1077" ht="15">
      <c r="D1077" s="188"/>
    </row>
    <row r="1078" ht="15">
      <c r="D1078" s="188"/>
    </row>
    <row r="1079" ht="15">
      <c r="D1079" s="188"/>
    </row>
    <row r="1080" ht="15">
      <c r="D1080" s="188"/>
    </row>
    <row r="1081" ht="15">
      <c r="D1081" s="188"/>
    </row>
    <row r="1082" ht="15">
      <c r="D1082" s="188"/>
    </row>
    <row r="1083" ht="15">
      <c r="D1083" s="188"/>
    </row>
    <row r="1084" ht="15">
      <c r="D1084" s="188"/>
    </row>
    <row r="1085" ht="15">
      <c r="D1085" s="188"/>
    </row>
    <row r="1086" ht="15">
      <c r="D1086" s="188"/>
    </row>
    <row r="1087" ht="15">
      <c r="D1087" s="188"/>
    </row>
    <row r="1088" ht="15">
      <c r="D1088" s="188"/>
    </row>
    <row r="1089" ht="15">
      <c r="D1089" s="188"/>
    </row>
    <row r="1090" ht="15">
      <c r="D1090" s="188"/>
    </row>
    <row r="1091" ht="15">
      <c r="D1091" s="188"/>
    </row>
    <row r="1092" ht="15">
      <c r="D1092" s="188"/>
    </row>
    <row r="1093" ht="15">
      <c r="D1093" s="188"/>
    </row>
    <row r="1094" ht="15">
      <c r="D1094" s="188"/>
    </row>
    <row r="1095" ht="15">
      <c r="D1095" s="188"/>
    </row>
    <row r="1096" ht="15">
      <c r="D1096" s="188"/>
    </row>
    <row r="1097" ht="15">
      <c r="D1097" s="188"/>
    </row>
    <row r="1098" ht="15">
      <c r="D1098" s="188"/>
    </row>
    <row r="1099" ht="15">
      <c r="D1099" s="188"/>
    </row>
    <row r="1100" ht="15">
      <c r="D1100" s="188"/>
    </row>
    <row r="1101" ht="15">
      <c r="D1101" s="188"/>
    </row>
    <row r="1102" ht="15">
      <c r="D1102" s="188"/>
    </row>
    <row r="1103" ht="15">
      <c r="D1103" s="188"/>
    </row>
    <row r="1104" ht="15">
      <c r="D1104" s="188"/>
    </row>
    <row r="1105" ht="15">
      <c r="D1105" s="188"/>
    </row>
    <row r="1106" ht="15">
      <c r="D1106" s="188"/>
    </row>
    <row r="1107" ht="15">
      <c r="D1107" s="188"/>
    </row>
    <row r="1108" ht="15">
      <c r="D1108" s="188"/>
    </row>
    <row r="1109" ht="15">
      <c r="D1109" s="188"/>
    </row>
    <row r="1110" ht="15">
      <c r="D1110" s="188"/>
    </row>
    <row r="1111" ht="15">
      <c r="D1111" s="188"/>
    </row>
    <row r="1112" ht="15">
      <c r="D1112" s="188"/>
    </row>
    <row r="1113" ht="15">
      <c r="D1113" s="188"/>
    </row>
    <row r="1114" ht="15">
      <c r="D1114" s="188"/>
    </row>
    <row r="1115" ht="15">
      <c r="D1115" s="188"/>
    </row>
    <row r="1116" ht="15">
      <c r="D1116" s="188"/>
    </row>
    <row r="1117" ht="15">
      <c r="D1117" s="188"/>
    </row>
    <row r="1118" ht="15">
      <c r="D1118" s="188"/>
    </row>
    <row r="1119" ht="15">
      <c r="D1119" s="188"/>
    </row>
    <row r="1120" ht="15">
      <c r="D1120" s="188"/>
    </row>
    <row r="1121" ht="15">
      <c r="D1121" s="188"/>
    </row>
    <row r="1122" ht="15">
      <c r="D1122" s="188"/>
    </row>
    <row r="1123" ht="15">
      <c r="D1123" s="188"/>
    </row>
    <row r="1124" ht="15">
      <c r="D1124" s="188"/>
    </row>
    <row r="1125" ht="15">
      <c r="D1125" s="188"/>
    </row>
    <row r="1126" ht="15">
      <c r="D1126" s="188"/>
    </row>
    <row r="1127" ht="15">
      <c r="D1127" s="188"/>
    </row>
    <row r="1128" ht="15">
      <c r="D1128" s="188"/>
    </row>
    <row r="1129" ht="15">
      <c r="D1129" s="188"/>
    </row>
    <row r="1130" ht="15">
      <c r="D1130" s="188"/>
    </row>
    <row r="1131" ht="15">
      <c r="D1131" s="188"/>
    </row>
    <row r="1132" ht="15">
      <c r="D1132" s="188"/>
    </row>
    <row r="1133" ht="15">
      <c r="D1133" s="188"/>
    </row>
    <row r="1134" ht="15">
      <c r="D1134" s="188"/>
    </row>
    <row r="1135" ht="15">
      <c r="D1135" s="188"/>
    </row>
    <row r="1136" ht="15">
      <c r="D1136" s="188"/>
    </row>
    <row r="1137" ht="15">
      <c r="D1137" s="188"/>
    </row>
    <row r="1138" ht="15">
      <c r="D1138" s="188"/>
    </row>
    <row r="1139" ht="15">
      <c r="D1139" s="188"/>
    </row>
    <row r="1140" ht="15">
      <c r="D1140" s="188"/>
    </row>
    <row r="1141" ht="15">
      <c r="D1141" s="188"/>
    </row>
    <row r="1142" ht="15">
      <c r="D1142" s="188"/>
    </row>
    <row r="1143" ht="15">
      <c r="D1143" s="188"/>
    </row>
    <row r="1144" ht="15">
      <c r="D1144" s="188"/>
    </row>
    <row r="1145" ht="15">
      <c r="D1145" s="188"/>
    </row>
    <row r="1146" ht="15">
      <c r="D1146" s="188"/>
    </row>
    <row r="1147" ht="15">
      <c r="D1147" s="188"/>
    </row>
    <row r="1148" ht="15">
      <c r="D1148" s="188"/>
    </row>
    <row r="1149" ht="15">
      <c r="D1149" s="188"/>
    </row>
    <row r="1150" ht="15">
      <c r="D1150" s="188"/>
    </row>
    <row r="1151" ht="15">
      <c r="D1151" s="188"/>
    </row>
    <row r="1152" ht="15">
      <c r="D1152" s="188"/>
    </row>
    <row r="1153" ht="15">
      <c r="D1153" s="188"/>
    </row>
    <row r="1154" ht="15">
      <c r="D1154" s="188"/>
    </row>
    <row r="1155" ht="15">
      <c r="D1155" s="188"/>
    </row>
    <row r="1156" ht="15">
      <c r="D1156" s="188"/>
    </row>
    <row r="1157" ht="15">
      <c r="D1157" s="188"/>
    </row>
    <row r="1158" ht="15">
      <c r="D1158" s="188"/>
    </row>
    <row r="1159" ht="15">
      <c r="D1159" s="188"/>
    </row>
    <row r="1160" ht="15">
      <c r="D1160" s="188"/>
    </row>
    <row r="1161" ht="15">
      <c r="D1161" s="188"/>
    </row>
    <row r="1162" ht="15">
      <c r="D1162" s="188"/>
    </row>
    <row r="1163" ht="15">
      <c r="D1163" s="188"/>
    </row>
    <row r="1164" ht="15">
      <c r="D1164" s="188"/>
    </row>
    <row r="1165" ht="15">
      <c r="D1165" s="188"/>
    </row>
    <row r="1166" ht="15">
      <c r="D1166" s="188"/>
    </row>
    <row r="1167" ht="15">
      <c r="D1167" s="188"/>
    </row>
    <row r="1168" ht="15">
      <c r="D1168" s="188"/>
    </row>
    <row r="1169" ht="15">
      <c r="D1169" s="188"/>
    </row>
    <row r="1170" ht="15">
      <c r="D1170" s="188"/>
    </row>
    <row r="1171" ht="15">
      <c r="D1171" s="188"/>
    </row>
    <row r="1172" ht="15">
      <c r="D1172" s="188"/>
    </row>
    <row r="1173" ht="15">
      <c r="D1173" s="188"/>
    </row>
    <row r="1174" ht="15">
      <c r="D1174" s="188"/>
    </row>
    <row r="1175" ht="15">
      <c r="D1175" s="188"/>
    </row>
    <row r="1176" ht="15">
      <c r="D1176" s="188"/>
    </row>
    <row r="1177" ht="15">
      <c r="D1177" s="188"/>
    </row>
    <row r="1178" ht="15">
      <c r="D1178" s="188"/>
    </row>
    <row r="1179" ht="15">
      <c r="D1179" s="188"/>
    </row>
    <row r="1180" ht="15">
      <c r="D1180" s="188"/>
    </row>
    <row r="1181" ht="15">
      <c r="D1181" s="188"/>
    </row>
    <row r="1182" ht="15">
      <c r="D1182" s="188"/>
    </row>
    <row r="1183" ht="15">
      <c r="D1183" s="188"/>
    </row>
    <row r="1184" ht="15">
      <c r="D1184" s="188"/>
    </row>
    <row r="1185" ht="15">
      <c r="D1185" s="188"/>
    </row>
    <row r="1186" ht="15">
      <c r="D1186" s="188"/>
    </row>
    <row r="1187" ht="15">
      <c r="D1187" s="188"/>
    </row>
    <row r="1188" ht="15">
      <c r="D1188" s="188"/>
    </row>
    <row r="1189" ht="15">
      <c r="D1189" s="188"/>
    </row>
    <row r="1190" ht="15">
      <c r="D1190" s="188"/>
    </row>
    <row r="1191" ht="15">
      <c r="D1191" s="188"/>
    </row>
    <row r="1192" ht="15">
      <c r="D1192" s="188"/>
    </row>
    <row r="1193" ht="15">
      <c r="D1193" s="188"/>
    </row>
    <row r="1194" ht="15">
      <c r="D1194" s="188"/>
    </row>
    <row r="1195" ht="15">
      <c r="D1195" s="188"/>
    </row>
    <row r="1196" ht="15">
      <c r="D1196" s="188"/>
    </row>
    <row r="1197" ht="15">
      <c r="D1197" s="188"/>
    </row>
    <row r="1198" ht="15">
      <c r="D1198" s="188"/>
    </row>
    <row r="1199" ht="15">
      <c r="D1199" s="188"/>
    </row>
    <row r="1200" ht="15">
      <c r="D1200" s="188"/>
    </row>
    <row r="1201" ht="15">
      <c r="D1201" s="188"/>
    </row>
    <row r="1202" ht="15">
      <c r="D1202" s="188"/>
    </row>
    <row r="1203" ht="15">
      <c r="D1203" s="188"/>
    </row>
    <row r="1204" ht="15">
      <c r="D1204" s="188"/>
    </row>
    <row r="1205" ht="15">
      <c r="D1205" s="188"/>
    </row>
    <row r="1206" ht="15">
      <c r="D1206" s="188"/>
    </row>
    <row r="1207" ht="15">
      <c r="D1207" s="188"/>
    </row>
    <row r="1208" ht="15">
      <c r="D1208" s="188"/>
    </row>
    <row r="1209" ht="15">
      <c r="D1209" s="188"/>
    </row>
    <row r="1210" ht="15">
      <c r="D1210" s="188"/>
    </row>
    <row r="1211" ht="15">
      <c r="D1211" s="188"/>
    </row>
    <row r="1212" ht="15">
      <c r="D1212" s="188"/>
    </row>
    <row r="1213" ht="15">
      <c r="D1213" s="188"/>
    </row>
    <row r="1214" ht="15">
      <c r="D1214" s="188"/>
    </row>
    <row r="1215" ht="15">
      <c r="D1215" s="188"/>
    </row>
    <row r="1216" ht="15">
      <c r="D1216" s="188"/>
    </row>
    <row r="1217" ht="15">
      <c r="D1217" s="188"/>
    </row>
    <row r="1218" ht="15">
      <c r="D1218" s="188"/>
    </row>
    <row r="1219" ht="15">
      <c r="D1219" s="188"/>
    </row>
    <row r="1220" ht="15">
      <c r="D1220" s="188"/>
    </row>
    <row r="1221" ht="15">
      <c r="D1221" s="188"/>
    </row>
    <row r="1222" ht="15">
      <c r="D1222" s="188"/>
    </row>
    <row r="1223" ht="15">
      <c r="D1223" s="188"/>
    </row>
    <row r="1224" ht="15">
      <c r="D1224" s="188"/>
    </row>
    <row r="1225" ht="15">
      <c r="D1225" s="188"/>
    </row>
    <row r="1226" ht="15">
      <c r="D1226" s="188"/>
    </row>
    <row r="1227" ht="15">
      <c r="D1227" s="188"/>
    </row>
    <row r="1228" ht="15">
      <c r="D1228" s="188"/>
    </row>
    <row r="1229" ht="15">
      <c r="D1229" s="188"/>
    </row>
    <row r="1230" ht="15">
      <c r="D1230" s="188"/>
    </row>
    <row r="1231" ht="15">
      <c r="D1231" s="188"/>
    </row>
    <row r="1232" ht="15">
      <c r="D1232" s="188"/>
    </row>
    <row r="1233" ht="15">
      <c r="D1233" s="188"/>
    </row>
    <row r="1234" ht="15">
      <c r="D1234" s="188"/>
    </row>
    <row r="1235" ht="15">
      <c r="D1235" s="188"/>
    </row>
    <row r="1236" ht="15">
      <c r="D1236" s="188"/>
    </row>
    <row r="1237" ht="15">
      <c r="D1237" s="188"/>
    </row>
    <row r="1238" ht="15">
      <c r="D1238" s="188"/>
    </row>
    <row r="1239" ht="15">
      <c r="D1239" s="188"/>
    </row>
    <row r="1240" ht="15">
      <c r="D1240" s="188"/>
    </row>
    <row r="1241" ht="15">
      <c r="D1241" s="188"/>
    </row>
    <row r="1242" ht="15">
      <c r="D1242" s="188"/>
    </row>
    <row r="1243" ht="15">
      <c r="D1243" s="188"/>
    </row>
    <row r="1244" ht="15">
      <c r="D1244" s="188"/>
    </row>
    <row r="1245" ht="15">
      <c r="D1245" s="188"/>
    </row>
    <row r="1246" ht="15">
      <c r="D1246" s="188"/>
    </row>
    <row r="1247" ht="15">
      <c r="D1247" s="188"/>
    </row>
    <row r="1248" ht="15">
      <c r="D1248" s="188"/>
    </row>
    <row r="1249" ht="15">
      <c r="D1249" s="188"/>
    </row>
    <row r="1250" ht="15">
      <c r="D1250" s="188"/>
    </row>
    <row r="1251" ht="15">
      <c r="D1251" s="188"/>
    </row>
    <row r="1252" ht="15">
      <c r="D1252" s="188"/>
    </row>
    <row r="1253" ht="15">
      <c r="D1253" s="188"/>
    </row>
    <row r="1254" ht="15">
      <c r="D1254" s="188"/>
    </row>
    <row r="1255" ht="15">
      <c r="D1255" s="188"/>
    </row>
    <row r="1256" ht="15">
      <c r="D1256" s="188"/>
    </row>
    <row r="1257" ht="15">
      <c r="D1257" s="188"/>
    </row>
    <row r="1258" ht="15">
      <c r="D1258" s="188"/>
    </row>
    <row r="1259" ht="15">
      <c r="D1259" s="188"/>
    </row>
    <row r="1260" ht="15">
      <c r="D1260" s="188"/>
    </row>
    <row r="1261" ht="15">
      <c r="D1261" s="188"/>
    </row>
    <row r="1262" ht="15">
      <c r="D1262" s="188"/>
    </row>
    <row r="1263" ht="15">
      <c r="D1263" s="188"/>
    </row>
    <row r="1264" ht="15">
      <c r="D1264" s="188"/>
    </row>
    <row r="1265" ht="15">
      <c r="D1265" s="188"/>
    </row>
    <row r="1266" ht="15">
      <c r="D1266" s="188"/>
    </row>
    <row r="1267" ht="15">
      <c r="D1267" s="188"/>
    </row>
    <row r="1268" ht="15">
      <c r="D1268" s="188"/>
    </row>
    <row r="1269" ht="15">
      <c r="D1269" s="188"/>
    </row>
    <row r="1270" ht="15">
      <c r="D1270" s="188"/>
    </row>
    <row r="1271" ht="15">
      <c r="D1271" s="188"/>
    </row>
    <row r="1272" ht="15">
      <c r="D1272" s="188"/>
    </row>
    <row r="1273" ht="15">
      <c r="D1273" s="188"/>
    </row>
    <row r="1274" ht="15">
      <c r="D1274" s="188"/>
    </row>
    <row r="1275" ht="15">
      <c r="D1275" s="188"/>
    </row>
    <row r="1276" ht="15">
      <c r="D1276" s="188"/>
    </row>
    <row r="1277" ht="15">
      <c r="D1277" s="188"/>
    </row>
    <row r="1278" ht="15">
      <c r="D1278" s="188"/>
    </row>
    <row r="1279" ht="15">
      <c r="D1279" s="188"/>
    </row>
    <row r="1280" ht="15">
      <c r="D1280" s="188"/>
    </row>
    <row r="1281" ht="15">
      <c r="D1281" s="188"/>
    </row>
    <row r="1282" ht="15">
      <c r="D1282" s="188"/>
    </row>
    <row r="1283" ht="15">
      <c r="D1283" s="188"/>
    </row>
    <row r="1284" ht="15">
      <c r="D1284" s="188"/>
    </row>
    <row r="1285" ht="15">
      <c r="D1285" s="188"/>
    </row>
    <row r="1286" ht="15">
      <c r="D1286" s="188"/>
    </row>
    <row r="1287" ht="15">
      <c r="D1287" s="188"/>
    </row>
    <row r="1288" ht="15">
      <c r="D1288" s="188"/>
    </row>
    <row r="1289" ht="15">
      <c r="D1289" s="188"/>
    </row>
    <row r="1290" ht="15">
      <c r="D1290" s="188"/>
    </row>
    <row r="1291" ht="15">
      <c r="D1291" s="188"/>
    </row>
    <row r="1292" ht="15">
      <c r="D1292" s="188"/>
    </row>
    <row r="1293" ht="15">
      <c r="D1293" s="188"/>
    </row>
    <row r="1294" ht="15">
      <c r="D1294" s="188"/>
    </row>
    <row r="1295" ht="15">
      <c r="D1295" s="188"/>
    </row>
    <row r="1296" ht="15">
      <c r="D1296" s="188"/>
    </row>
    <row r="1297" ht="15">
      <c r="D1297" s="188"/>
    </row>
    <row r="1298" ht="15">
      <c r="D1298" s="188"/>
    </row>
    <row r="1299" ht="15">
      <c r="D1299" s="188"/>
    </row>
    <row r="1300" ht="15">
      <c r="D1300" s="188"/>
    </row>
    <row r="1301" ht="15">
      <c r="D1301" s="188"/>
    </row>
    <row r="1302" ht="15">
      <c r="D1302" s="188"/>
    </row>
    <row r="1303" ht="15">
      <c r="D1303" s="188"/>
    </row>
    <row r="1304" ht="15">
      <c r="D1304" s="188"/>
    </row>
    <row r="1305" ht="15">
      <c r="D1305" s="188"/>
    </row>
    <row r="1306" ht="15">
      <c r="D1306" s="188"/>
    </row>
    <row r="1307" ht="15">
      <c r="D1307" s="188"/>
    </row>
    <row r="1308" ht="15">
      <c r="D1308" s="188"/>
    </row>
    <row r="1309" ht="15">
      <c r="D1309" s="188"/>
    </row>
    <row r="1310" ht="15">
      <c r="D1310" s="188"/>
    </row>
    <row r="1311" ht="15">
      <c r="D1311" s="188"/>
    </row>
    <row r="1312" ht="15">
      <c r="D1312" s="188"/>
    </row>
    <row r="1313" ht="15">
      <c r="D1313" s="188"/>
    </row>
    <row r="1314" ht="15">
      <c r="D1314" s="188"/>
    </row>
    <row r="1315" ht="15">
      <c r="D1315" s="188"/>
    </row>
    <row r="1316" ht="15">
      <c r="D1316" s="188"/>
    </row>
    <row r="1317" ht="15">
      <c r="D1317" s="188"/>
    </row>
    <row r="1318" ht="15">
      <c r="D1318" s="188"/>
    </row>
    <row r="1319" ht="15">
      <c r="D1319" s="188"/>
    </row>
    <row r="1320" ht="15">
      <c r="D1320" s="188"/>
    </row>
    <row r="1321" ht="15">
      <c r="D1321" s="188"/>
    </row>
    <row r="1322" ht="15">
      <c r="D1322" s="188"/>
    </row>
    <row r="1323" ht="15">
      <c r="D1323" s="188"/>
    </row>
    <row r="1324" ht="15">
      <c r="D1324" s="188"/>
    </row>
    <row r="1325" ht="15">
      <c r="D1325" s="188"/>
    </row>
    <row r="1326" ht="15">
      <c r="D1326" s="188"/>
    </row>
    <row r="1327" ht="15">
      <c r="D1327" s="188"/>
    </row>
    <row r="1328" ht="15">
      <c r="D1328" s="188"/>
    </row>
    <row r="1329" ht="15">
      <c r="D1329" s="188"/>
    </row>
    <row r="1330" ht="15">
      <c r="D1330" s="188"/>
    </row>
    <row r="1331" ht="15">
      <c r="D1331" s="188"/>
    </row>
    <row r="1332" ht="15">
      <c r="D1332" s="188"/>
    </row>
    <row r="1333" ht="15">
      <c r="D1333" s="188"/>
    </row>
    <row r="1334" ht="15">
      <c r="D1334" s="188"/>
    </row>
    <row r="1335" ht="15">
      <c r="D1335" s="188"/>
    </row>
    <row r="1336" ht="15">
      <c r="D1336" s="188"/>
    </row>
    <row r="1337" ht="15">
      <c r="D1337" s="188"/>
    </row>
    <row r="1338" ht="15">
      <c r="D1338" s="188"/>
    </row>
    <row r="1339" ht="15">
      <c r="D1339" s="188"/>
    </row>
    <row r="1340" ht="15">
      <c r="D1340" s="188"/>
    </row>
    <row r="1341" ht="15">
      <c r="D1341" s="188"/>
    </row>
    <row r="1342" ht="15">
      <c r="D1342" s="188"/>
    </row>
    <row r="1343" ht="15">
      <c r="D1343" s="188"/>
    </row>
    <row r="1344" ht="15">
      <c r="D1344" s="188"/>
    </row>
    <row r="1345" ht="15">
      <c r="D1345" s="188"/>
    </row>
    <row r="1346" ht="15">
      <c r="D1346" s="188"/>
    </row>
    <row r="1347" ht="15">
      <c r="D1347" s="188"/>
    </row>
    <row r="1348" ht="15">
      <c r="D1348" s="188"/>
    </row>
    <row r="1349" ht="15">
      <c r="D1349" s="188"/>
    </row>
    <row r="1350" ht="15">
      <c r="D1350" s="188"/>
    </row>
    <row r="1351" ht="15">
      <c r="D1351" s="188"/>
    </row>
    <row r="1352" ht="15">
      <c r="D1352" s="188"/>
    </row>
    <row r="1353" ht="15">
      <c r="D1353" s="188"/>
    </row>
    <row r="1354" ht="15">
      <c r="D1354" s="188"/>
    </row>
    <row r="1355" ht="15">
      <c r="D1355" s="188"/>
    </row>
    <row r="1356" ht="15">
      <c r="D1356" s="188"/>
    </row>
    <row r="1357" ht="15">
      <c r="D1357" s="188"/>
    </row>
    <row r="1358" ht="15">
      <c r="D1358" s="188"/>
    </row>
    <row r="1359" ht="15">
      <c r="D1359" s="188"/>
    </row>
    <row r="1360" ht="15">
      <c r="D1360" s="188"/>
    </row>
    <row r="1361" ht="15">
      <c r="D1361" s="188"/>
    </row>
    <row r="1362" ht="15">
      <c r="D1362" s="188"/>
    </row>
    <row r="1363" ht="15">
      <c r="D1363" s="188"/>
    </row>
    <row r="1364" ht="15">
      <c r="D1364" s="188"/>
    </row>
    <row r="1365" ht="15">
      <c r="D1365" s="188"/>
    </row>
    <row r="1366" ht="15">
      <c r="D1366" s="188"/>
    </row>
    <row r="1367" ht="15">
      <c r="D1367" s="188"/>
    </row>
    <row r="1368" ht="15">
      <c r="D1368" s="188"/>
    </row>
    <row r="1369" ht="15">
      <c r="D1369" s="188"/>
    </row>
    <row r="1370" ht="15">
      <c r="D1370" s="188"/>
    </row>
    <row r="1371" ht="15">
      <c r="D1371" s="188"/>
    </row>
    <row r="1372" ht="15">
      <c r="D1372" s="188"/>
    </row>
    <row r="1373" ht="15">
      <c r="D1373" s="188"/>
    </row>
    <row r="1374" ht="15">
      <c r="D1374" s="188"/>
    </row>
    <row r="1375" ht="15">
      <c r="D1375" s="188"/>
    </row>
    <row r="1376" ht="15">
      <c r="D1376" s="188"/>
    </row>
    <row r="1377" ht="15">
      <c r="D1377" s="188"/>
    </row>
    <row r="1378" ht="15">
      <c r="D1378" s="188"/>
    </row>
    <row r="1379" ht="15">
      <c r="D1379" s="188"/>
    </row>
    <row r="1380" ht="15">
      <c r="D1380" s="188"/>
    </row>
    <row r="1381" ht="15">
      <c r="D1381" s="188"/>
    </row>
    <row r="1382" ht="15">
      <c r="D1382" s="188"/>
    </row>
    <row r="1383" ht="15">
      <c r="D1383" s="188"/>
    </row>
    <row r="1384" ht="15">
      <c r="D1384" s="188"/>
    </row>
    <row r="1385" ht="15">
      <c r="D1385" s="188"/>
    </row>
    <row r="1386" ht="15">
      <c r="D1386" s="188"/>
    </row>
    <row r="1387" ht="15">
      <c r="D1387" s="188"/>
    </row>
    <row r="1388" ht="15">
      <c r="D1388" s="188"/>
    </row>
    <row r="1389" ht="15">
      <c r="D1389" s="188"/>
    </row>
    <row r="1390" ht="15">
      <c r="D1390" s="188"/>
    </row>
    <row r="1391" ht="15">
      <c r="D1391" s="188"/>
    </row>
    <row r="1392" ht="15">
      <c r="D1392" s="188"/>
    </row>
    <row r="1393" ht="15">
      <c r="D1393" s="188"/>
    </row>
    <row r="1394" ht="15">
      <c r="D1394" s="188"/>
    </row>
    <row r="1395" ht="15">
      <c r="D1395" s="188"/>
    </row>
    <row r="1396" ht="15">
      <c r="D1396" s="188"/>
    </row>
    <row r="1397" ht="15">
      <c r="D1397" s="188"/>
    </row>
    <row r="1398" ht="15">
      <c r="D1398" s="188"/>
    </row>
    <row r="1399" ht="15">
      <c r="D1399" s="188"/>
    </row>
    <row r="1400" ht="15">
      <c r="D1400" s="188"/>
    </row>
    <row r="1401" ht="15">
      <c r="D1401" s="188"/>
    </row>
    <row r="1402" ht="15">
      <c r="D1402" s="188"/>
    </row>
    <row r="1403" ht="15">
      <c r="D1403" s="188"/>
    </row>
    <row r="1404" ht="15">
      <c r="D1404" s="188"/>
    </row>
    <row r="1405" ht="15">
      <c r="D1405" s="188"/>
    </row>
    <row r="1406" ht="15">
      <c r="D1406" s="188"/>
    </row>
    <row r="1407" ht="15">
      <c r="D1407" s="188"/>
    </row>
    <row r="1408" ht="15">
      <c r="D1408" s="188"/>
    </row>
    <row r="1409" ht="15">
      <c r="D1409" s="188"/>
    </row>
    <row r="1410" ht="15">
      <c r="D1410" s="188"/>
    </row>
    <row r="1411" ht="15">
      <c r="D1411" s="188"/>
    </row>
    <row r="1412" ht="15">
      <c r="D1412" s="188"/>
    </row>
    <row r="1413" ht="15">
      <c r="D1413" s="188"/>
    </row>
    <row r="1414" ht="15">
      <c r="D1414" s="188"/>
    </row>
    <row r="1415" ht="15">
      <c r="D1415" s="188"/>
    </row>
    <row r="1416" ht="15">
      <c r="D1416" s="188"/>
    </row>
    <row r="1417" ht="15">
      <c r="D1417" s="188"/>
    </row>
    <row r="1418" ht="15">
      <c r="D1418" s="188"/>
    </row>
    <row r="1419" ht="15">
      <c r="D1419" s="188"/>
    </row>
    <row r="1420" ht="15">
      <c r="D1420" s="188"/>
    </row>
    <row r="1421" ht="15">
      <c r="D1421" s="188"/>
    </row>
    <row r="1422" ht="15">
      <c r="D1422" s="188"/>
    </row>
    <row r="1423" ht="15">
      <c r="D1423" s="188"/>
    </row>
    <row r="1424" ht="15">
      <c r="D1424" s="188"/>
    </row>
    <row r="1425" ht="15">
      <c r="D1425" s="188"/>
    </row>
    <row r="1426" ht="15">
      <c r="D1426" s="188"/>
    </row>
    <row r="1427" ht="15">
      <c r="D1427" s="188"/>
    </row>
    <row r="1428" ht="15">
      <c r="D1428" s="188"/>
    </row>
    <row r="1429" ht="15">
      <c r="D1429" s="188"/>
    </row>
    <row r="1430" ht="15">
      <c r="D1430" s="188"/>
    </row>
    <row r="1431" ht="15">
      <c r="D1431" s="188"/>
    </row>
    <row r="1432" ht="15">
      <c r="D1432" s="188"/>
    </row>
    <row r="1433" ht="15">
      <c r="D1433" s="188"/>
    </row>
    <row r="1434" ht="15">
      <c r="D1434" s="188"/>
    </row>
    <row r="1435" ht="15">
      <c r="D1435" s="188"/>
    </row>
    <row r="1436" ht="15">
      <c r="D1436" s="188"/>
    </row>
    <row r="1437" ht="15">
      <c r="D1437" s="188"/>
    </row>
    <row r="1438" ht="15">
      <c r="D1438" s="188"/>
    </row>
    <row r="1439" ht="15">
      <c r="D1439" s="188"/>
    </row>
    <row r="1440" ht="15">
      <c r="D1440" s="188"/>
    </row>
    <row r="1441" ht="15">
      <c r="D1441" s="188"/>
    </row>
    <row r="1442" ht="15">
      <c r="D1442" s="188"/>
    </row>
    <row r="1443" ht="15">
      <c r="D1443" s="188"/>
    </row>
    <row r="1444" ht="15">
      <c r="D1444" s="188"/>
    </row>
    <row r="1445" ht="15">
      <c r="D1445" s="188"/>
    </row>
    <row r="1446" ht="15">
      <c r="D1446" s="188"/>
    </row>
    <row r="1447" ht="15">
      <c r="D1447" s="188"/>
    </row>
    <row r="1448" ht="15">
      <c r="D1448" s="188"/>
    </row>
    <row r="1449" ht="15">
      <c r="D1449" s="188"/>
    </row>
    <row r="1450" ht="15">
      <c r="D1450" s="188"/>
    </row>
    <row r="1451" ht="15">
      <c r="D1451" s="188"/>
    </row>
    <row r="1452" ht="15">
      <c r="D1452" s="188"/>
    </row>
    <row r="1453" ht="15">
      <c r="D1453" s="188"/>
    </row>
    <row r="1454" ht="15">
      <c r="D1454" s="188"/>
    </row>
    <row r="1455" ht="15">
      <c r="D1455" s="188"/>
    </row>
    <row r="1456" ht="15">
      <c r="D1456" s="188"/>
    </row>
    <row r="1457" ht="15">
      <c r="D1457" s="188"/>
    </row>
    <row r="1458" ht="15">
      <c r="D1458" s="188"/>
    </row>
    <row r="1459" ht="15">
      <c r="D1459" s="188"/>
    </row>
    <row r="1460" ht="15">
      <c r="D1460" s="188"/>
    </row>
    <row r="1461" ht="15">
      <c r="D1461" s="188"/>
    </row>
    <row r="1462" ht="15">
      <c r="D1462" s="188"/>
    </row>
    <row r="1463" ht="15">
      <c r="D1463" s="188"/>
    </row>
    <row r="1464" ht="15">
      <c r="D1464" s="188"/>
    </row>
    <row r="1465" ht="15">
      <c r="D1465" s="188"/>
    </row>
    <row r="1466" ht="15">
      <c r="D1466" s="188"/>
    </row>
    <row r="1467" ht="15">
      <c r="D1467" s="188"/>
    </row>
    <row r="1468" ht="15">
      <c r="D1468" s="188"/>
    </row>
    <row r="1469" ht="15">
      <c r="D1469" s="188"/>
    </row>
    <row r="1470" ht="15">
      <c r="D1470" s="188"/>
    </row>
    <row r="1471" ht="15">
      <c r="D1471" s="188"/>
    </row>
    <row r="1472" ht="15">
      <c r="D1472" s="188"/>
    </row>
    <row r="1473" ht="15">
      <c r="D1473" s="188"/>
    </row>
    <row r="1474" ht="15">
      <c r="D1474" s="188"/>
    </row>
    <row r="1475" ht="15">
      <c r="D1475" s="188"/>
    </row>
    <row r="1476" ht="15">
      <c r="D1476" s="188"/>
    </row>
    <row r="1477" ht="15">
      <c r="D1477" s="188"/>
    </row>
    <row r="1478" ht="15">
      <c r="D1478" s="188"/>
    </row>
    <row r="1479" ht="15">
      <c r="D1479" s="188"/>
    </row>
    <row r="1480" ht="15">
      <c r="D1480" s="188"/>
    </row>
    <row r="1481" ht="15">
      <c r="D1481" s="188"/>
    </row>
    <row r="1482" ht="15">
      <c r="D1482" s="188"/>
    </row>
    <row r="1483" ht="15">
      <c r="D1483" s="188"/>
    </row>
    <row r="1484" ht="15">
      <c r="D1484" s="188"/>
    </row>
    <row r="1485" ht="15">
      <c r="D1485" s="188"/>
    </row>
    <row r="1486" ht="15">
      <c r="D1486" s="188"/>
    </row>
    <row r="1487" ht="15">
      <c r="D1487" s="188"/>
    </row>
    <row r="1488" ht="15">
      <c r="D1488" s="188"/>
    </row>
    <row r="1489" ht="15">
      <c r="D1489" s="188"/>
    </row>
    <row r="1490" ht="15">
      <c r="D1490" s="188"/>
    </row>
    <row r="1491" ht="15">
      <c r="D1491" s="188"/>
    </row>
    <row r="1492" ht="15">
      <c r="D1492" s="188"/>
    </row>
    <row r="1493" ht="15">
      <c r="D1493" s="188"/>
    </row>
    <row r="1494" ht="15">
      <c r="D1494" s="188"/>
    </row>
    <row r="1495" ht="15">
      <c r="D1495" s="188"/>
    </row>
    <row r="1496" ht="15">
      <c r="D1496" s="188"/>
    </row>
    <row r="1497" ht="15">
      <c r="D1497" s="188"/>
    </row>
    <row r="1498" ht="15">
      <c r="D1498" s="188"/>
    </row>
    <row r="1499" ht="15">
      <c r="D1499" s="188"/>
    </row>
    <row r="1500" ht="15">
      <c r="D1500" s="188"/>
    </row>
    <row r="1501" ht="15">
      <c r="D1501" s="188"/>
    </row>
    <row r="1502" ht="15">
      <c r="D1502" s="188"/>
    </row>
    <row r="1503" ht="15">
      <c r="D1503" s="188"/>
    </row>
    <row r="1504" ht="15">
      <c r="D1504" s="188"/>
    </row>
    <row r="1505" ht="15">
      <c r="D1505" s="188"/>
    </row>
    <row r="1506" ht="15">
      <c r="D1506" s="188"/>
    </row>
    <row r="1507" ht="15">
      <c r="D1507" s="188"/>
    </row>
    <row r="1508" ht="15">
      <c r="D1508" s="188"/>
    </row>
    <row r="1509" ht="15">
      <c r="D1509" s="188"/>
    </row>
    <row r="1510" ht="15">
      <c r="D1510" s="188"/>
    </row>
    <row r="1511" ht="15">
      <c r="D1511" s="188"/>
    </row>
    <row r="1512" ht="15">
      <c r="D1512" s="188"/>
    </row>
    <row r="1513" ht="15">
      <c r="D1513" s="188"/>
    </row>
    <row r="1514" ht="15">
      <c r="D1514" s="188"/>
    </row>
    <row r="1515" ht="15">
      <c r="D1515" s="188"/>
    </row>
    <row r="1516" ht="15">
      <c r="D1516" s="188"/>
    </row>
    <row r="1517" ht="15">
      <c r="D1517" s="188"/>
    </row>
    <row r="1518" ht="15">
      <c r="D1518" s="188"/>
    </row>
    <row r="1519" ht="15">
      <c r="D1519" s="188"/>
    </row>
    <row r="1520" ht="15">
      <c r="D1520" s="188"/>
    </row>
    <row r="1521" ht="15">
      <c r="D1521" s="188"/>
    </row>
    <row r="1522" ht="15">
      <c r="D1522" s="188"/>
    </row>
    <row r="1523" ht="15">
      <c r="D1523" s="188"/>
    </row>
    <row r="1524" ht="15">
      <c r="D1524" s="188"/>
    </row>
    <row r="1525" ht="15">
      <c r="D1525" s="188"/>
    </row>
    <row r="1526" ht="15">
      <c r="D1526" s="188"/>
    </row>
    <row r="1527" ht="15">
      <c r="D1527" s="188"/>
    </row>
    <row r="1528" ht="15">
      <c r="D1528" s="188"/>
    </row>
    <row r="1529" ht="15">
      <c r="D1529" s="188"/>
    </row>
    <row r="1530" ht="15">
      <c r="D1530" s="188"/>
    </row>
    <row r="1531" ht="15">
      <c r="D1531" s="188"/>
    </row>
    <row r="1532" ht="15">
      <c r="D1532" s="188"/>
    </row>
    <row r="1533" ht="15">
      <c r="D1533" s="188"/>
    </row>
    <row r="1534" ht="15">
      <c r="D1534" s="188"/>
    </row>
    <row r="1535" ht="15">
      <c r="D1535" s="188"/>
    </row>
    <row r="1536" ht="15">
      <c r="D1536" s="188"/>
    </row>
    <row r="1537" ht="15">
      <c r="D1537" s="188"/>
    </row>
    <row r="1538" ht="15">
      <c r="D1538" s="188"/>
    </row>
    <row r="1539" ht="15">
      <c r="D1539" s="188"/>
    </row>
    <row r="1540" ht="15">
      <c r="D1540" s="188"/>
    </row>
    <row r="1541" ht="15">
      <c r="D1541" s="188"/>
    </row>
    <row r="1542" ht="15">
      <c r="D1542" s="188"/>
    </row>
    <row r="1543" ht="15">
      <c r="D1543" s="188"/>
    </row>
    <row r="1544" ht="15">
      <c r="D1544" s="188"/>
    </row>
    <row r="1545" ht="15">
      <c r="D1545" s="188"/>
    </row>
    <row r="1546" ht="15">
      <c r="D1546" s="188"/>
    </row>
    <row r="1547" ht="15">
      <c r="D1547" s="188"/>
    </row>
    <row r="1548" ht="15">
      <c r="D1548" s="188"/>
    </row>
    <row r="1549" ht="15">
      <c r="D1549" s="188"/>
    </row>
    <row r="1550" ht="15">
      <c r="D1550" s="188"/>
    </row>
    <row r="1551" ht="15">
      <c r="D1551" s="188"/>
    </row>
    <row r="1552" ht="15">
      <c r="D1552" s="188"/>
    </row>
    <row r="1553" ht="15">
      <c r="D1553" s="188"/>
    </row>
    <row r="1554" ht="15">
      <c r="D1554" s="188"/>
    </row>
    <row r="1555" ht="15">
      <c r="D1555" s="188"/>
    </row>
    <row r="1556" ht="15">
      <c r="D1556" s="188"/>
    </row>
    <row r="1557" ht="15">
      <c r="D1557" s="188"/>
    </row>
    <row r="1558" ht="15">
      <c r="D1558" s="188"/>
    </row>
    <row r="1559" ht="15">
      <c r="D1559" s="188"/>
    </row>
    <row r="1560" ht="15">
      <c r="D1560" s="188"/>
    </row>
    <row r="1561" ht="15">
      <c r="D1561" s="188"/>
    </row>
    <row r="1562" ht="15">
      <c r="D1562" s="188"/>
    </row>
    <row r="1563" ht="15">
      <c r="D1563" s="188"/>
    </row>
    <row r="1564" ht="15">
      <c r="D1564" s="188"/>
    </row>
    <row r="1565" ht="15">
      <c r="D1565" s="188"/>
    </row>
    <row r="1566" ht="15">
      <c r="D1566" s="188"/>
    </row>
    <row r="1567" ht="15">
      <c r="D1567" s="188"/>
    </row>
    <row r="1568" ht="15">
      <c r="D1568" s="188"/>
    </row>
    <row r="1569" ht="15">
      <c r="D1569" s="188"/>
    </row>
    <row r="1570" ht="15">
      <c r="D1570" s="188"/>
    </row>
    <row r="1571" ht="15">
      <c r="D1571" s="188"/>
    </row>
    <row r="1572" ht="15">
      <c r="D1572" s="188"/>
    </row>
    <row r="1573" ht="15">
      <c r="D1573" s="188"/>
    </row>
    <row r="1574" ht="15">
      <c r="D1574" s="188"/>
    </row>
    <row r="1575" ht="15">
      <c r="D1575" s="188"/>
    </row>
    <row r="1576" ht="15">
      <c r="D1576" s="188"/>
    </row>
    <row r="1577" ht="15">
      <c r="D1577" s="188"/>
    </row>
    <row r="1578" ht="15">
      <c r="D1578" s="188"/>
    </row>
    <row r="1579" ht="15">
      <c r="D1579" s="188"/>
    </row>
    <row r="1580" ht="15">
      <c r="D1580" s="188"/>
    </row>
    <row r="1581" ht="15">
      <c r="D1581" s="188"/>
    </row>
    <row r="1582" ht="15">
      <c r="D1582" s="188"/>
    </row>
    <row r="1583" ht="15">
      <c r="D1583" s="188"/>
    </row>
    <row r="1584" ht="15">
      <c r="D1584" s="188"/>
    </row>
    <row r="1585" ht="15">
      <c r="D1585" s="188"/>
    </row>
    <row r="1586" ht="15">
      <c r="D1586" s="188"/>
    </row>
    <row r="1587" ht="15">
      <c r="D1587" s="188"/>
    </row>
    <row r="1588" ht="15">
      <c r="D1588" s="188"/>
    </row>
    <row r="1589" ht="15">
      <c r="D1589" s="188"/>
    </row>
    <row r="1590" ht="15">
      <c r="D1590" s="188"/>
    </row>
    <row r="1591" ht="15">
      <c r="D1591" s="188"/>
    </row>
    <row r="1592" ht="15">
      <c r="D1592" s="188"/>
    </row>
    <row r="1593" ht="15">
      <c r="D1593" s="188"/>
    </row>
    <row r="1594" ht="15">
      <c r="D1594" s="188"/>
    </row>
    <row r="1595" ht="15">
      <c r="D1595" s="188"/>
    </row>
    <row r="1596" ht="15">
      <c r="D1596" s="188"/>
    </row>
    <row r="1597" ht="15">
      <c r="D1597" s="188"/>
    </row>
    <row r="1598" ht="15">
      <c r="D1598" s="188"/>
    </row>
    <row r="1599" ht="15">
      <c r="D1599" s="188"/>
    </row>
    <row r="1600" ht="15">
      <c r="D1600" s="188"/>
    </row>
    <row r="1601" ht="15">
      <c r="D1601" s="188"/>
    </row>
    <row r="1602" ht="15">
      <c r="D1602" s="188"/>
    </row>
    <row r="1603" ht="15">
      <c r="D1603" s="188"/>
    </row>
    <row r="1604" ht="15">
      <c r="D1604" s="188"/>
    </row>
    <row r="1605" ht="15">
      <c r="D1605" s="188"/>
    </row>
    <row r="1606" ht="15">
      <c r="D1606" s="188"/>
    </row>
    <row r="1607" ht="15">
      <c r="D1607" s="188"/>
    </row>
    <row r="1608" ht="15">
      <c r="D1608" s="188"/>
    </row>
    <row r="1609" ht="15">
      <c r="D1609" s="188"/>
    </row>
    <row r="1610" ht="15">
      <c r="D1610" s="188"/>
    </row>
    <row r="1611" ht="15">
      <c r="D1611" s="188"/>
    </row>
    <row r="1612" ht="15">
      <c r="D1612" s="188"/>
    </row>
    <row r="1613" ht="15">
      <c r="D1613" s="188"/>
    </row>
    <row r="1614" ht="15">
      <c r="D1614" s="188"/>
    </row>
    <row r="1615" ht="15">
      <c r="D1615" s="188"/>
    </row>
    <row r="1616" ht="15">
      <c r="D1616" s="188"/>
    </row>
    <row r="1617" ht="15">
      <c r="D1617" s="188"/>
    </row>
    <row r="1618" ht="15">
      <c r="D1618" s="188"/>
    </row>
    <row r="1619" ht="15">
      <c r="D1619" s="188"/>
    </row>
    <row r="1620" ht="15">
      <c r="D1620" s="188"/>
    </row>
    <row r="1621" ht="15">
      <c r="D1621" s="188"/>
    </row>
    <row r="1622" ht="15">
      <c r="D1622" s="188"/>
    </row>
    <row r="1623" ht="15">
      <c r="D1623" s="188"/>
    </row>
    <row r="1624" ht="15">
      <c r="D1624" s="188"/>
    </row>
    <row r="1625" ht="15">
      <c r="D1625" s="188"/>
    </row>
    <row r="1626" ht="15">
      <c r="D1626" s="188"/>
    </row>
    <row r="1627" ht="15">
      <c r="D1627" s="188"/>
    </row>
    <row r="1628" ht="15">
      <c r="D1628" s="188"/>
    </row>
    <row r="1629" ht="15">
      <c r="D1629" s="188"/>
    </row>
    <row r="1630" ht="15">
      <c r="D1630" s="188"/>
    </row>
    <row r="1631" ht="15">
      <c r="D1631" s="188"/>
    </row>
    <row r="1632" ht="15">
      <c r="D1632" s="188"/>
    </row>
    <row r="1633" ht="15">
      <c r="D1633" s="188"/>
    </row>
    <row r="1634" ht="15">
      <c r="D1634" s="188"/>
    </row>
    <row r="1635" ht="15">
      <c r="D1635" s="188"/>
    </row>
    <row r="1636" ht="15">
      <c r="D1636" s="188"/>
    </row>
    <row r="1637" ht="15">
      <c r="D1637" s="188"/>
    </row>
    <row r="1638" ht="15">
      <c r="D1638" s="188"/>
    </row>
    <row r="1639" ht="15">
      <c r="D1639" s="188"/>
    </row>
    <row r="1640" ht="15">
      <c r="D1640" s="188"/>
    </row>
    <row r="1641" ht="15">
      <c r="D1641" s="188"/>
    </row>
    <row r="1642" ht="15">
      <c r="D1642" s="188"/>
    </row>
    <row r="1643" ht="15">
      <c r="D1643" s="188"/>
    </row>
    <row r="1644" ht="15">
      <c r="D1644" s="188"/>
    </row>
    <row r="1645" ht="15">
      <c r="D1645" s="188"/>
    </row>
    <row r="1646" ht="15">
      <c r="D1646" s="188"/>
    </row>
    <row r="1647" ht="15">
      <c r="D1647" s="188"/>
    </row>
    <row r="1648" ht="15">
      <c r="D1648" s="188"/>
    </row>
    <row r="1649" ht="15">
      <c r="D1649" s="188"/>
    </row>
    <row r="1650" ht="15">
      <c r="D1650" s="188"/>
    </row>
    <row r="1651" ht="15">
      <c r="D1651" s="188"/>
    </row>
    <row r="1652" ht="15">
      <c r="D1652" s="188"/>
    </row>
    <row r="1653" ht="15">
      <c r="D1653" s="188"/>
    </row>
    <row r="1654" ht="15">
      <c r="D1654" s="188"/>
    </row>
    <row r="1655" ht="15">
      <c r="D1655" s="188"/>
    </row>
    <row r="1656" ht="15">
      <c r="D1656" s="188"/>
    </row>
    <row r="1657" ht="15">
      <c r="D1657" s="188"/>
    </row>
    <row r="1658" ht="15">
      <c r="D1658" s="188"/>
    </row>
    <row r="1659" ht="15">
      <c r="D1659" s="188"/>
    </row>
    <row r="1660" ht="15">
      <c r="D1660" s="188"/>
    </row>
    <row r="1661" ht="15">
      <c r="D1661" s="188"/>
    </row>
    <row r="1662" ht="15">
      <c r="D1662" s="188"/>
    </row>
    <row r="1663" ht="15">
      <c r="D1663" s="188"/>
    </row>
    <row r="1664" ht="15">
      <c r="D1664" s="188"/>
    </row>
    <row r="1665" ht="15">
      <c r="D1665" s="188"/>
    </row>
    <row r="1666" ht="15">
      <c r="D1666" s="188"/>
    </row>
    <row r="1667" ht="15">
      <c r="D1667" s="188"/>
    </row>
    <row r="1668" ht="15">
      <c r="D1668" s="188"/>
    </row>
    <row r="1669" ht="15">
      <c r="D1669" s="188"/>
    </row>
    <row r="1670" ht="15">
      <c r="D1670" s="188"/>
    </row>
    <row r="1671" ht="15">
      <c r="D1671" s="188"/>
    </row>
    <row r="1672" ht="15">
      <c r="D1672" s="188"/>
    </row>
    <row r="1673" ht="15">
      <c r="D1673" s="188"/>
    </row>
    <row r="1674" ht="15">
      <c r="D1674" s="188"/>
    </row>
    <row r="1675" ht="15">
      <c r="D1675" s="188"/>
    </row>
    <row r="1676" ht="15">
      <c r="D1676" s="188"/>
    </row>
    <row r="1677" ht="15">
      <c r="D1677" s="188"/>
    </row>
    <row r="1678" ht="15">
      <c r="D1678" s="188"/>
    </row>
    <row r="1679" ht="15">
      <c r="D1679" s="188"/>
    </row>
    <row r="1680" ht="15">
      <c r="D1680" s="188"/>
    </row>
    <row r="1681" ht="15">
      <c r="D1681" s="188"/>
    </row>
    <row r="1682" ht="15">
      <c r="D1682" s="188"/>
    </row>
    <row r="1683" ht="15">
      <c r="D1683" s="188"/>
    </row>
    <row r="1684" ht="15">
      <c r="D1684" s="188"/>
    </row>
    <row r="1685" ht="15">
      <c r="D1685" s="188"/>
    </row>
    <row r="1686" ht="15">
      <c r="D1686" s="188"/>
    </row>
    <row r="1687" ht="15">
      <c r="D1687" s="188"/>
    </row>
    <row r="1688" ht="15">
      <c r="D1688" s="188"/>
    </row>
    <row r="1689" ht="15">
      <c r="D1689" s="188"/>
    </row>
    <row r="1690" ht="15">
      <c r="D1690" s="188"/>
    </row>
    <row r="1691" ht="15">
      <c r="D1691" s="188"/>
    </row>
    <row r="1692" ht="15">
      <c r="D1692" s="188"/>
    </row>
    <row r="1693" ht="15">
      <c r="D1693" s="188"/>
    </row>
    <row r="1694" ht="15">
      <c r="D1694" s="188"/>
    </row>
    <row r="1695" ht="15">
      <c r="D1695" s="188"/>
    </row>
    <row r="1696" ht="15">
      <c r="D1696" s="188"/>
    </row>
    <row r="1697" ht="15">
      <c r="D1697" s="188"/>
    </row>
    <row r="1698" ht="15">
      <c r="D1698" s="188"/>
    </row>
    <row r="1699" ht="15">
      <c r="D1699" s="188"/>
    </row>
    <row r="1700" ht="15">
      <c r="D1700" s="188"/>
    </row>
    <row r="1701" ht="15">
      <c r="D1701" s="188"/>
    </row>
    <row r="1702" ht="15">
      <c r="D1702" s="188"/>
    </row>
    <row r="1703" ht="15">
      <c r="D1703" s="188"/>
    </row>
    <row r="1704" ht="15">
      <c r="D1704" s="188"/>
    </row>
    <row r="1705" ht="15">
      <c r="D1705" s="188"/>
    </row>
    <row r="1706" ht="15">
      <c r="D1706" s="188"/>
    </row>
    <row r="1707" ht="15">
      <c r="D1707" s="188"/>
    </row>
    <row r="1708" ht="15">
      <c r="D1708" s="188"/>
    </row>
    <row r="1709" ht="15">
      <c r="D1709" s="188"/>
    </row>
    <row r="1710" ht="15">
      <c r="D1710" s="188"/>
    </row>
    <row r="1711" ht="15">
      <c r="D1711" s="188"/>
    </row>
    <row r="1712" ht="15">
      <c r="D1712" s="188"/>
    </row>
    <row r="1713" ht="15">
      <c r="D1713" s="188"/>
    </row>
    <row r="1714" ht="15">
      <c r="D1714" s="188"/>
    </row>
    <row r="1715" ht="15">
      <c r="D1715" s="188"/>
    </row>
    <row r="1716" ht="15">
      <c r="D1716" s="188"/>
    </row>
    <row r="1717" ht="15">
      <c r="D1717" s="188"/>
    </row>
    <row r="1718" ht="15">
      <c r="D1718" s="188"/>
    </row>
    <row r="1719" ht="15">
      <c r="D1719" s="188"/>
    </row>
    <row r="1720" ht="15">
      <c r="D1720" s="188"/>
    </row>
    <row r="1721" ht="15">
      <c r="D1721" s="188"/>
    </row>
    <row r="1722" ht="15">
      <c r="D1722" s="188"/>
    </row>
    <row r="1723" ht="15">
      <c r="D1723" s="188"/>
    </row>
    <row r="1724" ht="15">
      <c r="D1724" s="188"/>
    </row>
    <row r="1725" ht="15">
      <c r="D1725" s="188"/>
    </row>
    <row r="1726" ht="15">
      <c r="D1726" s="188"/>
    </row>
    <row r="1727" ht="15">
      <c r="D1727" s="188"/>
    </row>
    <row r="1728" ht="15">
      <c r="D1728" s="188"/>
    </row>
    <row r="1729" ht="15">
      <c r="D1729" s="188"/>
    </row>
    <row r="1730" ht="15">
      <c r="D1730" s="188"/>
    </row>
    <row r="1731" ht="15">
      <c r="D1731" s="188"/>
    </row>
    <row r="1732" ht="15">
      <c r="D1732" s="188"/>
    </row>
    <row r="1733" ht="15">
      <c r="D1733" s="188"/>
    </row>
    <row r="1734" ht="15">
      <c r="D1734" s="188"/>
    </row>
    <row r="1735" ht="15">
      <c r="D1735" s="188"/>
    </row>
    <row r="1736" ht="15">
      <c r="D1736" s="188"/>
    </row>
    <row r="1737" ht="15">
      <c r="D1737" s="188"/>
    </row>
    <row r="1738" ht="15">
      <c r="D1738" s="188"/>
    </row>
    <row r="1739" ht="15">
      <c r="D1739" s="188"/>
    </row>
    <row r="1740" ht="15">
      <c r="D1740" s="188"/>
    </row>
    <row r="1741" ht="15">
      <c r="D1741" s="188"/>
    </row>
    <row r="1742" ht="15">
      <c r="D1742" s="188"/>
    </row>
    <row r="1743" ht="15">
      <c r="D1743" s="188"/>
    </row>
    <row r="1744" ht="15">
      <c r="D1744" s="188"/>
    </row>
    <row r="1745" ht="15">
      <c r="D1745" s="188"/>
    </row>
    <row r="1746" ht="15">
      <c r="D1746" s="188"/>
    </row>
    <row r="1747" ht="15">
      <c r="D1747" s="188"/>
    </row>
    <row r="1748" ht="15">
      <c r="D1748" s="188"/>
    </row>
    <row r="1749" ht="15">
      <c r="D1749" s="188"/>
    </row>
    <row r="1750" ht="15">
      <c r="D1750" s="188"/>
    </row>
    <row r="1751" ht="15">
      <c r="D1751" s="188"/>
    </row>
    <row r="1752" ht="15">
      <c r="D1752" s="188"/>
    </row>
    <row r="1753" ht="15">
      <c r="D1753" s="188"/>
    </row>
    <row r="1754" ht="15">
      <c r="D1754" s="188"/>
    </row>
    <row r="1755" ht="15">
      <c r="D1755" s="188"/>
    </row>
    <row r="1756" ht="15">
      <c r="D1756" s="188"/>
    </row>
    <row r="1757" ht="15">
      <c r="D1757" s="188"/>
    </row>
    <row r="1758" ht="15">
      <c r="D1758" s="188"/>
    </row>
    <row r="1759" ht="15">
      <c r="D1759" s="188"/>
    </row>
    <row r="1760" ht="15">
      <c r="D1760" s="188"/>
    </row>
    <row r="1761" ht="15">
      <c r="D1761" s="188"/>
    </row>
    <row r="1762" ht="15">
      <c r="D1762" s="188"/>
    </row>
    <row r="1763" ht="15">
      <c r="D1763" s="188"/>
    </row>
    <row r="1764" ht="15">
      <c r="D1764" s="188"/>
    </row>
    <row r="1765" ht="15">
      <c r="D1765" s="188"/>
    </row>
    <row r="1766" ht="15">
      <c r="D1766" s="188"/>
    </row>
    <row r="1767" ht="15">
      <c r="D1767" s="188"/>
    </row>
    <row r="1768" ht="15">
      <c r="D1768" s="188"/>
    </row>
    <row r="1769" ht="15">
      <c r="D1769" s="188"/>
    </row>
    <row r="1770" ht="15">
      <c r="D1770" s="188"/>
    </row>
    <row r="1771" ht="15">
      <c r="D1771" s="188"/>
    </row>
    <row r="1772" ht="15">
      <c r="D1772" s="188"/>
    </row>
    <row r="1773" ht="15">
      <c r="D1773" s="188"/>
    </row>
    <row r="1774" ht="15">
      <c r="D1774" s="188"/>
    </row>
    <row r="1775" ht="15">
      <c r="D1775" s="188"/>
    </row>
    <row r="1776" ht="15">
      <c r="D1776" s="188"/>
    </row>
    <row r="1777" ht="15">
      <c r="D1777" s="188"/>
    </row>
    <row r="1778" ht="15">
      <c r="D1778" s="188"/>
    </row>
    <row r="1779" ht="15">
      <c r="D1779" s="188"/>
    </row>
    <row r="1780" ht="15">
      <c r="D1780" s="188"/>
    </row>
    <row r="1781" ht="15">
      <c r="D1781" s="188"/>
    </row>
    <row r="1782" ht="15">
      <c r="D1782" s="188"/>
    </row>
    <row r="1783" ht="15">
      <c r="D1783" s="188"/>
    </row>
    <row r="1784" ht="15">
      <c r="D1784" s="188"/>
    </row>
    <row r="1785" ht="15">
      <c r="D1785" s="188"/>
    </row>
    <row r="1786" ht="15">
      <c r="D1786" s="188"/>
    </row>
    <row r="1787" ht="15">
      <c r="D1787" s="188"/>
    </row>
    <row r="1788" ht="15">
      <c r="D1788" s="188"/>
    </row>
    <row r="1789" ht="15">
      <c r="D1789" s="188"/>
    </row>
    <row r="1790" ht="15">
      <c r="D1790" s="188"/>
    </row>
    <row r="1791" ht="15">
      <c r="D1791" s="188"/>
    </row>
    <row r="1792" ht="15">
      <c r="D1792" s="188"/>
    </row>
    <row r="1793" ht="15">
      <c r="D1793" s="188"/>
    </row>
    <row r="1794" ht="15">
      <c r="D1794" s="188"/>
    </row>
    <row r="1795" ht="15">
      <c r="D1795" s="188"/>
    </row>
    <row r="1796" ht="15">
      <c r="D1796" s="188"/>
    </row>
    <row r="1797" ht="15">
      <c r="D1797" s="188"/>
    </row>
    <row r="1798" ht="15">
      <c r="D1798" s="188"/>
    </row>
    <row r="1799" ht="15">
      <c r="D1799" s="188"/>
    </row>
    <row r="1800" ht="15">
      <c r="D1800" s="188"/>
    </row>
    <row r="1801" ht="15">
      <c r="D1801" s="188"/>
    </row>
    <row r="1802" ht="15">
      <c r="D1802" s="188"/>
    </row>
    <row r="1803" ht="15">
      <c r="D1803" s="188"/>
    </row>
    <row r="1804" ht="15">
      <c r="D1804" s="188"/>
    </row>
    <row r="1805" ht="15">
      <c r="D1805" s="188"/>
    </row>
    <row r="1806" ht="15">
      <c r="D1806" s="188"/>
    </row>
    <row r="1807" ht="15">
      <c r="D1807" s="188"/>
    </row>
    <row r="1808" ht="15">
      <c r="D1808" s="188"/>
    </row>
    <row r="1809" ht="15">
      <c r="D1809" s="188"/>
    </row>
    <row r="1810" ht="15">
      <c r="D1810" s="188"/>
    </row>
    <row r="1811" ht="15">
      <c r="D1811" s="188"/>
    </row>
    <row r="1812" ht="15">
      <c r="D1812" s="188"/>
    </row>
    <row r="1813" ht="15">
      <c r="D1813" s="188"/>
    </row>
    <row r="1814" ht="15">
      <c r="D1814" s="188"/>
    </row>
    <row r="1815" ht="15">
      <c r="D1815" s="188"/>
    </row>
    <row r="1816" ht="15">
      <c r="D1816" s="188"/>
    </row>
    <row r="1817" ht="15">
      <c r="D1817" s="188"/>
    </row>
    <row r="1818" ht="15">
      <c r="D1818" s="188"/>
    </row>
    <row r="1819" ht="15">
      <c r="D1819" s="188"/>
    </row>
    <row r="1820" ht="15">
      <c r="D1820" s="188"/>
    </row>
    <row r="1821" ht="15">
      <c r="D1821" s="188"/>
    </row>
    <row r="1822" ht="15">
      <c r="D1822" s="188"/>
    </row>
    <row r="1823" ht="15">
      <c r="D1823" s="188"/>
    </row>
    <row r="1824" ht="15">
      <c r="D1824" s="188"/>
    </row>
    <row r="1825" ht="15">
      <c r="D1825" s="188"/>
    </row>
    <row r="1826" ht="15">
      <c r="D1826" s="188"/>
    </row>
    <row r="1827" ht="15">
      <c r="D1827" s="188"/>
    </row>
    <row r="1828" ht="15">
      <c r="D1828" s="188"/>
    </row>
    <row r="1829" ht="15">
      <c r="D1829" s="188"/>
    </row>
    <row r="1830" ht="15">
      <c r="D1830" s="188"/>
    </row>
    <row r="1831" ht="15">
      <c r="D1831" s="188"/>
    </row>
    <row r="1832" ht="15">
      <c r="D1832" s="188"/>
    </row>
    <row r="1833" ht="15">
      <c r="D1833" s="188"/>
    </row>
    <row r="1834" ht="15">
      <c r="D1834" s="188"/>
    </row>
    <row r="1835" ht="15">
      <c r="D1835" s="188"/>
    </row>
    <row r="1836" ht="15">
      <c r="D1836" s="188"/>
    </row>
    <row r="1837" ht="15">
      <c r="D1837" s="188"/>
    </row>
    <row r="1838" ht="15">
      <c r="D1838" s="188"/>
    </row>
    <row r="1839" ht="15">
      <c r="D1839" s="188"/>
    </row>
    <row r="1840" ht="15">
      <c r="D1840" s="188"/>
    </row>
    <row r="1841" ht="15">
      <c r="D1841" s="188"/>
    </row>
    <row r="1842" ht="15">
      <c r="D1842" s="188"/>
    </row>
    <row r="1843" ht="15">
      <c r="D1843" s="188"/>
    </row>
    <row r="1844" ht="15">
      <c r="D1844" s="188"/>
    </row>
    <row r="1845" ht="15">
      <c r="D1845" s="188"/>
    </row>
    <row r="1846" ht="15">
      <c r="D1846" s="188"/>
    </row>
    <row r="1847" ht="15">
      <c r="D1847" s="188"/>
    </row>
    <row r="1848" ht="15">
      <c r="D1848" s="188"/>
    </row>
    <row r="1849" ht="15">
      <c r="D1849" s="188"/>
    </row>
    <row r="1850" ht="15">
      <c r="D1850" s="188"/>
    </row>
    <row r="1851" ht="15">
      <c r="D1851" s="188"/>
    </row>
    <row r="1852" ht="15">
      <c r="D1852" s="188"/>
    </row>
    <row r="1853" ht="15">
      <c r="D1853" s="188"/>
    </row>
    <row r="1854" ht="15">
      <c r="D1854" s="188"/>
    </row>
    <row r="1855" ht="15">
      <c r="D1855" s="188"/>
    </row>
    <row r="1856" ht="15">
      <c r="D1856" s="188"/>
    </row>
    <row r="1857" ht="15">
      <c r="D1857" s="188"/>
    </row>
    <row r="1858" ht="15">
      <c r="D1858" s="188"/>
    </row>
    <row r="1859" ht="15">
      <c r="D1859" s="188"/>
    </row>
    <row r="1860" ht="15">
      <c r="D1860" s="188"/>
    </row>
    <row r="1861" ht="15">
      <c r="D1861" s="188"/>
    </row>
    <row r="1862" ht="15">
      <c r="D1862" s="188"/>
    </row>
    <row r="1863" ht="15">
      <c r="D1863" s="188"/>
    </row>
    <row r="1864" ht="15">
      <c r="D1864" s="188"/>
    </row>
    <row r="1865" ht="15">
      <c r="D1865" s="188"/>
    </row>
    <row r="1866" ht="15">
      <c r="D1866" s="188"/>
    </row>
    <row r="1867" ht="15">
      <c r="D1867" s="188"/>
    </row>
    <row r="1868" ht="15">
      <c r="D1868" s="188"/>
    </row>
    <row r="1869" ht="15">
      <c r="D1869" s="188"/>
    </row>
    <row r="1870" ht="15">
      <c r="D1870" s="188"/>
    </row>
    <row r="1871" ht="15">
      <c r="D1871" s="188"/>
    </row>
    <row r="1872" ht="15">
      <c r="D1872" s="188"/>
    </row>
    <row r="1873" ht="15">
      <c r="D1873" s="188"/>
    </row>
    <row r="1874" ht="15">
      <c r="D1874" s="188"/>
    </row>
    <row r="1875" ht="15">
      <c r="D1875" s="188"/>
    </row>
    <row r="1876" ht="15">
      <c r="D1876" s="188"/>
    </row>
    <row r="1877" ht="15">
      <c r="D1877" s="188"/>
    </row>
    <row r="1878" ht="15">
      <c r="D1878" s="188"/>
    </row>
    <row r="1879" ht="15">
      <c r="D1879" s="188"/>
    </row>
    <row r="1880" ht="15">
      <c r="D1880" s="188"/>
    </row>
    <row r="1881" ht="15">
      <c r="D1881" s="188"/>
    </row>
    <row r="1882" ht="15">
      <c r="D1882" s="188"/>
    </row>
    <row r="1883" ht="15">
      <c r="D1883" s="188"/>
    </row>
    <row r="1884" ht="15">
      <c r="D1884" s="188"/>
    </row>
    <row r="1885" ht="15">
      <c r="D1885" s="188"/>
    </row>
    <row r="1886" ht="15">
      <c r="D1886" s="188"/>
    </row>
    <row r="1887" ht="15">
      <c r="D1887" s="188"/>
    </row>
    <row r="1888" ht="15">
      <c r="D1888" s="188"/>
    </row>
    <row r="1889" ht="15">
      <c r="D1889" s="188"/>
    </row>
    <row r="1890" ht="15">
      <c r="D1890" s="188"/>
    </row>
    <row r="1891" ht="15">
      <c r="D1891" s="188"/>
    </row>
    <row r="1892" ht="15">
      <c r="D1892" s="188"/>
    </row>
    <row r="1893" ht="15">
      <c r="D1893" s="188"/>
    </row>
    <row r="1894" ht="15">
      <c r="D1894" s="188"/>
    </row>
    <row r="1895" ht="15">
      <c r="D1895" s="188"/>
    </row>
    <row r="1896" ht="15">
      <c r="D1896" s="188"/>
    </row>
    <row r="1897" ht="15">
      <c r="D1897" s="188"/>
    </row>
    <row r="1898" ht="15">
      <c r="D1898" s="188"/>
    </row>
    <row r="1899" ht="15">
      <c r="D1899" s="188"/>
    </row>
    <row r="1900" ht="15">
      <c r="D1900" s="188"/>
    </row>
    <row r="1901" ht="15">
      <c r="D1901" s="188"/>
    </row>
    <row r="1902" ht="15">
      <c r="D1902" s="188"/>
    </row>
    <row r="1903" ht="15">
      <c r="D1903" s="188"/>
    </row>
    <row r="1904" ht="15">
      <c r="D1904" s="188"/>
    </row>
    <row r="1905" ht="15">
      <c r="D1905" s="188"/>
    </row>
    <row r="1906" ht="15">
      <c r="D1906" s="188"/>
    </row>
    <row r="1907" ht="15">
      <c r="D1907" s="188"/>
    </row>
    <row r="1908" ht="15">
      <c r="D1908" s="188"/>
    </row>
    <row r="1909" ht="15">
      <c r="D1909" s="188"/>
    </row>
    <row r="1910" ht="15">
      <c r="D1910" s="188"/>
    </row>
    <row r="1911" ht="15">
      <c r="D1911" s="188"/>
    </row>
    <row r="1912" ht="15">
      <c r="D1912" s="188"/>
    </row>
    <row r="1913" ht="15">
      <c r="D1913" s="188"/>
    </row>
    <row r="1914" ht="15">
      <c r="D1914" s="188"/>
    </row>
    <row r="1915" ht="15">
      <c r="D1915" s="188"/>
    </row>
    <row r="1916" ht="15">
      <c r="D1916" s="188"/>
    </row>
    <row r="1917" ht="15">
      <c r="D1917" s="188"/>
    </row>
    <row r="1918" ht="15">
      <c r="D1918" s="188"/>
    </row>
    <row r="1919" ht="15">
      <c r="D1919" s="188"/>
    </row>
    <row r="1920" ht="15">
      <c r="D1920" s="188"/>
    </row>
    <row r="1921" ht="15">
      <c r="D1921" s="188"/>
    </row>
    <row r="1922" ht="15">
      <c r="D1922" s="188"/>
    </row>
    <row r="1923" ht="15">
      <c r="D1923" s="188"/>
    </row>
    <row r="1924" ht="15">
      <c r="D1924" s="188"/>
    </row>
    <row r="1925" ht="15">
      <c r="D1925" s="188"/>
    </row>
    <row r="1926" ht="15">
      <c r="D1926" s="188"/>
    </row>
    <row r="1927" ht="15">
      <c r="D1927" s="188"/>
    </row>
    <row r="1928" ht="15">
      <c r="D1928" s="188"/>
    </row>
    <row r="1929" ht="15">
      <c r="D1929" s="188"/>
    </row>
    <row r="1930" ht="15">
      <c r="D1930" s="188"/>
    </row>
    <row r="1931" ht="15">
      <c r="D1931" s="188"/>
    </row>
    <row r="1932" ht="15">
      <c r="D1932" s="188"/>
    </row>
    <row r="1933" ht="15">
      <c r="D1933" s="188"/>
    </row>
    <row r="1934" ht="15">
      <c r="D1934" s="188"/>
    </row>
    <row r="1935" ht="15">
      <c r="D1935" s="188"/>
    </row>
    <row r="1936" ht="15">
      <c r="D1936" s="188"/>
    </row>
    <row r="1937" ht="15">
      <c r="D1937" s="188"/>
    </row>
    <row r="1938" ht="15">
      <c r="D1938" s="188"/>
    </row>
    <row r="1939" ht="15">
      <c r="D1939" s="188"/>
    </row>
    <row r="1940" ht="15">
      <c r="D1940" s="188"/>
    </row>
    <row r="1941" ht="15">
      <c r="D1941" s="188"/>
    </row>
    <row r="1942" ht="15">
      <c r="D1942" s="188"/>
    </row>
    <row r="1943" ht="15">
      <c r="D1943" s="188"/>
    </row>
    <row r="1944" ht="15">
      <c r="D1944" s="188"/>
    </row>
    <row r="1945" ht="15">
      <c r="D1945" s="188"/>
    </row>
    <row r="1946" ht="15">
      <c r="D1946" s="188"/>
    </row>
    <row r="1947" ht="15">
      <c r="D1947" s="188"/>
    </row>
    <row r="1948" ht="15">
      <c r="D1948" s="188"/>
    </row>
    <row r="1949" ht="15">
      <c r="D1949" s="188"/>
    </row>
    <row r="1950" ht="15">
      <c r="D1950" s="188"/>
    </row>
    <row r="1951" ht="15">
      <c r="D1951" s="188"/>
    </row>
    <row r="1952" ht="15">
      <c r="D1952" s="188"/>
    </row>
    <row r="1953" ht="15">
      <c r="D1953" s="188"/>
    </row>
    <row r="1954" ht="15">
      <c r="D1954" s="188"/>
    </row>
    <row r="1955" ht="15">
      <c r="D1955" s="188"/>
    </row>
    <row r="1956" ht="15">
      <c r="D1956" s="188"/>
    </row>
    <row r="1957" ht="15">
      <c r="D1957" s="188"/>
    </row>
    <row r="1958" ht="15">
      <c r="D1958" s="188"/>
    </row>
    <row r="1959" ht="15">
      <c r="D1959" s="188"/>
    </row>
    <row r="1960" ht="15">
      <c r="D1960" s="188"/>
    </row>
    <row r="1961" ht="15">
      <c r="D1961" s="188"/>
    </row>
    <row r="1962" ht="15">
      <c r="D1962" s="188"/>
    </row>
    <row r="1963" ht="15">
      <c r="D1963" s="188"/>
    </row>
    <row r="1964" ht="15">
      <c r="D1964" s="188"/>
    </row>
    <row r="1965" ht="15">
      <c r="D1965" s="188"/>
    </row>
    <row r="1966" ht="15">
      <c r="D1966" s="188"/>
    </row>
    <row r="1967" ht="15">
      <c r="D1967" s="188"/>
    </row>
    <row r="1968" ht="15">
      <c r="D1968" s="188"/>
    </row>
    <row r="1969" ht="15">
      <c r="D1969" s="188"/>
    </row>
    <row r="1970" ht="15">
      <c r="D1970" s="188"/>
    </row>
    <row r="1971" ht="15">
      <c r="D1971" s="188"/>
    </row>
    <row r="1972" ht="15">
      <c r="D1972" s="188"/>
    </row>
    <row r="1973" ht="15">
      <c r="D1973" s="188"/>
    </row>
    <row r="1974" ht="15">
      <c r="D1974" s="188"/>
    </row>
    <row r="1975" ht="15">
      <c r="D1975" s="188"/>
    </row>
    <row r="1976" ht="15">
      <c r="D1976" s="188"/>
    </row>
    <row r="1977" ht="15">
      <c r="D1977" s="188"/>
    </row>
    <row r="1978" ht="15">
      <c r="D1978" s="188"/>
    </row>
    <row r="1979" ht="15">
      <c r="D1979" s="188"/>
    </row>
    <row r="1980" ht="15">
      <c r="D1980" s="188"/>
    </row>
    <row r="1981" ht="15">
      <c r="D1981" s="188"/>
    </row>
    <row r="1982" ht="15">
      <c r="D1982" s="188"/>
    </row>
    <row r="1983" ht="15">
      <c r="D1983" s="188"/>
    </row>
    <row r="1984" ht="15">
      <c r="D1984" s="188"/>
    </row>
    <row r="1985" ht="15">
      <c r="D1985" s="188"/>
    </row>
    <row r="1986" ht="15">
      <c r="D1986" s="188"/>
    </row>
    <row r="1987" ht="15">
      <c r="D1987" s="188"/>
    </row>
    <row r="1988" ht="15">
      <c r="D1988" s="188"/>
    </row>
    <row r="1989" ht="15">
      <c r="D1989" s="188"/>
    </row>
    <row r="1990" ht="15">
      <c r="D1990" s="188"/>
    </row>
    <row r="1991" ht="15">
      <c r="D1991" s="188"/>
    </row>
    <row r="1992" ht="15">
      <c r="D1992" s="188"/>
    </row>
    <row r="1993" ht="15">
      <c r="D1993" s="188"/>
    </row>
    <row r="1994" ht="15">
      <c r="D1994" s="188"/>
    </row>
    <row r="1995" ht="15">
      <c r="D1995" s="188"/>
    </row>
    <row r="1996" ht="15">
      <c r="D1996" s="188"/>
    </row>
    <row r="1997" ht="15">
      <c r="D1997" s="188"/>
    </row>
    <row r="1998" ht="15">
      <c r="D1998" s="188"/>
    </row>
    <row r="1999" ht="15">
      <c r="D1999" s="188"/>
    </row>
    <row r="2000" ht="15">
      <c r="D2000" s="188"/>
    </row>
    <row r="2001" ht="15">
      <c r="D2001" s="188"/>
    </row>
    <row r="2002" ht="15">
      <c r="D2002" s="188"/>
    </row>
    <row r="2003" ht="15">
      <c r="D2003" s="188"/>
    </row>
    <row r="2004" ht="15">
      <c r="D2004" s="188"/>
    </row>
    <row r="2005" ht="15">
      <c r="D2005" s="188"/>
    </row>
    <row r="2006" ht="15">
      <c r="D2006" s="188"/>
    </row>
    <row r="2007" ht="15">
      <c r="D2007" s="188"/>
    </row>
    <row r="2008" ht="15">
      <c r="D2008" s="188"/>
    </row>
    <row r="2009" ht="15">
      <c r="D2009" s="188"/>
    </row>
    <row r="2010" ht="15">
      <c r="D2010" s="188"/>
    </row>
    <row r="2011" ht="15">
      <c r="D2011" s="188"/>
    </row>
    <row r="2012" ht="15">
      <c r="D2012" s="188"/>
    </row>
    <row r="2013" ht="15">
      <c r="D2013" s="188"/>
    </row>
    <row r="2014" ht="15">
      <c r="D2014" s="188"/>
    </row>
    <row r="2015" ht="15">
      <c r="D2015" s="188"/>
    </row>
    <row r="2016" ht="15">
      <c r="D2016" s="188"/>
    </row>
    <row r="2017" ht="15">
      <c r="D2017" s="188"/>
    </row>
    <row r="2018" ht="15">
      <c r="D2018" s="188"/>
    </row>
    <row r="2019" ht="15">
      <c r="D2019" s="188"/>
    </row>
    <row r="2020" ht="15">
      <c r="D2020" s="188"/>
    </row>
    <row r="2021" ht="15">
      <c r="D2021" s="188"/>
    </row>
    <row r="2022" ht="15">
      <c r="D2022" s="188"/>
    </row>
    <row r="2023" ht="15">
      <c r="D2023" s="188"/>
    </row>
    <row r="2024" ht="15">
      <c r="D2024" s="188"/>
    </row>
    <row r="2025" ht="15">
      <c r="D2025" s="188"/>
    </row>
    <row r="2026" ht="15">
      <c r="D2026" s="188"/>
    </row>
    <row r="2027" ht="15">
      <c r="D2027" s="188"/>
    </row>
    <row r="2028" ht="15">
      <c r="D2028" s="188"/>
    </row>
    <row r="2029" ht="15">
      <c r="D2029" s="188"/>
    </row>
    <row r="2030" ht="15">
      <c r="D2030" s="188"/>
    </row>
    <row r="2031" ht="15">
      <c r="D2031" s="188"/>
    </row>
    <row r="2032" ht="15">
      <c r="D2032" s="188"/>
    </row>
    <row r="2033" ht="15">
      <c r="D2033" s="188"/>
    </row>
    <row r="2034" ht="15">
      <c r="D2034" s="188"/>
    </row>
    <row r="2035" ht="15">
      <c r="D2035" s="188"/>
    </row>
    <row r="2036" ht="15">
      <c r="D2036" s="188"/>
    </row>
    <row r="2037" ht="15">
      <c r="D2037" s="188"/>
    </row>
    <row r="2038" ht="15">
      <c r="D2038" s="188"/>
    </row>
    <row r="2039" ht="15">
      <c r="D2039" s="188"/>
    </row>
    <row r="2040" ht="15">
      <c r="D2040" s="188"/>
    </row>
    <row r="2041" ht="15">
      <c r="D2041" s="188"/>
    </row>
    <row r="2042" ht="15">
      <c r="D2042" s="188"/>
    </row>
    <row r="2043" ht="15">
      <c r="D2043" s="188"/>
    </row>
    <row r="2044" ht="15">
      <c r="D2044" s="188"/>
    </row>
    <row r="2045" ht="15">
      <c r="D2045" s="188"/>
    </row>
    <row r="2046" ht="15">
      <c r="D2046" s="188"/>
    </row>
    <row r="2047" ht="15">
      <c r="D2047" s="188"/>
    </row>
    <row r="2048" ht="15">
      <c r="D2048" s="188"/>
    </row>
    <row r="2049" ht="15">
      <c r="D2049" s="188"/>
    </row>
    <row r="2050" ht="15">
      <c r="D2050" s="188"/>
    </row>
    <row r="2051" ht="15">
      <c r="D2051" s="188"/>
    </row>
    <row r="2052" ht="15">
      <c r="D2052" s="188"/>
    </row>
    <row r="2053" ht="15">
      <c r="D2053" s="188"/>
    </row>
    <row r="2054" ht="15">
      <c r="D2054" s="188"/>
    </row>
    <row r="2055" ht="15">
      <c r="D2055" s="188"/>
    </row>
    <row r="2056" ht="15">
      <c r="D2056" s="188"/>
    </row>
    <row r="2057" ht="15">
      <c r="D2057" s="188"/>
    </row>
    <row r="2058" ht="15">
      <c r="D2058" s="188"/>
    </row>
    <row r="2059" ht="15">
      <c r="D2059" s="188"/>
    </row>
    <row r="2060" ht="15">
      <c r="D2060" s="188"/>
    </row>
    <row r="2061" ht="15">
      <c r="D2061" s="188"/>
    </row>
    <row r="2062" ht="15">
      <c r="D2062" s="188"/>
    </row>
    <row r="2063" ht="15">
      <c r="D2063" s="188"/>
    </row>
    <row r="2064" ht="15">
      <c r="D2064" s="188"/>
    </row>
    <row r="2065" ht="15">
      <c r="D2065" s="188"/>
    </row>
    <row r="2066" ht="15">
      <c r="D2066" s="188"/>
    </row>
    <row r="2067" ht="15">
      <c r="D2067" s="188"/>
    </row>
    <row r="2068" ht="15">
      <c r="D2068" s="188"/>
    </row>
    <row r="2069" ht="15">
      <c r="D2069" s="188"/>
    </row>
    <row r="2070" ht="15">
      <c r="D2070" s="188"/>
    </row>
    <row r="2071" ht="15">
      <c r="D2071" s="188"/>
    </row>
    <row r="2072" ht="15">
      <c r="D2072" s="188"/>
    </row>
    <row r="2073" ht="15">
      <c r="D2073" s="188"/>
    </row>
    <row r="2074" ht="15">
      <c r="D2074" s="188"/>
    </row>
    <row r="2075" ht="15">
      <c r="D2075" s="188"/>
    </row>
    <row r="2076" ht="15">
      <c r="D2076" s="188"/>
    </row>
    <row r="2077" ht="15">
      <c r="D2077" s="188"/>
    </row>
    <row r="2078" ht="15">
      <c r="D2078" s="188"/>
    </row>
    <row r="2079" ht="15">
      <c r="D2079" s="188"/>
    </row>
    <row r="2080" ht="15">
      <c r="D2080" s="188"/>
    </row>
    <row r="2081" ht="15">
      <c r="D2081" s="188"/>
    </row>
    <row r="2082" ht="15">
      <c r="D2082" s="188"/>
    </row>
    <row r="2083" ht="15">
      <c r="D2083" s="188"/>
    </row>
    <row r="2084" ht="15">
      <c r="D2084" s="188"/>
    </row>
    <row r="2085" ht="15">
      <c r="D2085" s="188"/>
    </row>
    <row r="2086" ht="15">
      <c r="D2086" s="188"/>
    </row>
    <row r="2087" ht="15">
      <c r="D2087" s="188"/>
    </row>
    <row r="2088" ht="15">
      <c r="D2088" s="188"/>
    </row>
    <row r="2089" ht="15">
      <c r="D2089" s="188"/>
    </row>
    <row r="2090" ht="15">
      <c r="D2090" s="188"/>
    </row>
    <row r="2091" ht="15">
      <c r="D2091" s="188"/>
    </row>
    <row r="2092" ht="15">
      <c r="D2092" s="188"/>
    </row>
    <row r="2093" ht="15">
      <c r="D2093" s="188"/>
    </row>
    <row r="2094" ht="15">
      <c r="D2094" s="188"/>
    </row>
    <row r="2095" ht="15">
      <c r="D2095" s="188"/>
    </row>
    <row r="2096" ht="15">
      <c r="D2096" s="188"/>
    </row>
    <row r="2097" ht="15">
      <c r="D2097" s="188"/>
    </row>
    <row r="2098" ht="15">
      <c r="D2098" s="188"/>
    </row>
    <row r="2099" ht="15">
      <c r="D2099" s="188"/>
    </row>
    <row r="2100" ht="15">
      <c r="D2100" s="188"/>
    </row>
    <row r="2101" ht="15">
      <c r="D2101" s="188"/>
    </row>
    <row r="2102" ht="15">
      <c r="D2102" s="188"/>
    </row>
    <row r="2103" ht="15">
      <c r="D2103" s="188"/>
    </row>
    <row r="2104" ht="15">
      <c r="D2104" s="188"/>
    </row>
    <row r="2105" ht="15">
      <c r="D2105" s="188"/>
    </row>
    <row r="2106" ht="15">
      <c r="D2106" s="188"/>
    </row>
    <row r="2107" ht="15">
      <c r="D2107" s="188"/>
    </row>
    <row r="2108" ht="15">
      <c r="D2108" s="188"/>
    </row>
    <row r="2109" ht="15">
      <c r="D2109" s="188"/>
    </row>
    <row r="2110" ht="15">
      <c r="D2110" s="188"/>
    </row>
    <row r="2111" ht="15">
      <c r="D2111" s="188"/>
    </row>
    <row r="2112" ht="15">
      <c r="D2112" s="188"/>
    </row>
    <row r="2113" ht="15">
      <c r="D2113" s="188"/>
    </row>
    <row r="2114" ht="15">
      <c r="D2114" s="188"/>
    </row>
    <row r="2115" ht="15">
      <c r="D2115" s="188"/>
    </row>
    <row r="2116" ht="15">
      <c r="D2116" s="188"/>
    </row>
    <row r="2117" ht="15">
      <c r="D2117" s="188"/>
    </row>
    <row r="2118" ht="15">
      <c r="D2118" s="188"/>
    </row>
    <row r="2119" ht="15">
      <c r="D2119" s="188"/>
    </row>
    <row r="2120" ht="15">
      <c r="D2120" s="188"/>
    </row>
    <row r="2121" ht="15">
      <c r="D2121" s="188"/>
    </row>
    <row r="2122" ht="15">
      <c r="D2122" s="188"/>
    </row>
    <row r="2123" ht="15">
      <c r="D2123" s="188"/>
    </row>
    <row r="2124" ht="15">
      <c r="D2124" s="188"/>
    </row>
    <row r="2125" ht="15">
      <c r="D2125" s="188"/>
    </row>
    <row r="2126" ht="15">
      <c r="D2126" s="188"/>
    </row>
    <row r="2127" ht="15">
      <c r="D2127" s="188"/>
    </row>
    <row r="2128" ht="15">
      <c r="D2128" s="188"/>
    </row>
    <row r="2129" ht="15">
      <c r="D2129" s="188"/>
    </row>
    <row r="2130" ht="15">
      <c r="D2130" s="188"/>
    </row>
    <row r="2131" ht="15">
      <c r="D2131" s="188"/>
    </row>
    <row r="2132" ht="15">
      <c r="D2132" s="188"/>
    </row>
    <row r="2133" ht="15">
      <c r="D2133" s="188"/>
    </row>
    <row r="2134" ht="15">
      <c r="D2134" s="188"/>
    </row>
    <row r="2135" ht="15">
      <c r="D2135" s="188"/>
    </row>
    <row r="2136" ht="15">
      <c r="D2136" s="188"/>
    </row>
    <row r="2137" ht="15">
      <c r="D2137" s="188"/>
    </row>
    <row r="2138" ht="15">
      <c r="D2138" s="188"/>
    </row>
    <row r="2139" ht="15">
      <c r="D2139" s="188"/>
    </row>
    <row r="2140" ht="15">
      <c r="D2140" s="188"/>
    </row>
    <row r="2141" ht="15">
      <c r="D2141" s="188"/>
    </row>
    <row r="2142" ht="15">
      <c r="D2142" s="188"/>
    </row>
    <row r="2143" ht="15">
      <c r="D2143" s="188"/>
    </row>
    <row r="2144" ht="15">
      <c r="D2144" s="188"/>
    </row>
    <row r="2145" ht="15">
      <c r="D2145" s="188"/>
    </row>
    <row r="2146" ht="15">
      <c r="D2146" s="188"/>
    </row>
    <row r="2147" ht="15">
      <c r="D2147" s="188"/>
    </row>
    <row r="2148" ht="15">
      <c r="D2148" s="188"/>
    </row>
    <row r="2149" ht="15">
      <c r="D2149" s="188"/>
    </row>
    <row r="2150" ht="15">
      <c r="D2150" s="188"/>
    </row>
    <row r="2151" ht="15">
      <c r="D2151" s="188"/>
    </row>
    <row r="2152" ht="15">
      <c r="D2152" s="188"/>
    </row>
    <row r="2153" ht="15">
      <c r="D2153" s="188"/>
    </row>
    <row r="2154" ht="15">
      <c r="D2154" s="188"/>
    </row>
    <row r="2155" ht="15">
      <c r="D2155" s="188"/>
    </row>
    <row r="2156" ht="15">
      <c r="D2156" s="188"/>
    </row>
    <row r="2157" ht="15">
      <c r="D2157" s="188"/>
    </row>
    <row r="2158" ht="15">
      <c r="D2158" s="188"/>
    </row>
    <row r="2159" ht="15">
      <c r="D2159" s="188"/>
    </row>
    <row r="2160" ht="15">
      <c r="D2160" s="188"/>
    </row>
    <row r="2161" ht="15">
      <c r="D2161" s="188"/>
    </row>
    <row r="2162" ht="15">
      <c r="D2162" s="188"/>
    </row>
    <row r="2163" ht="15">
      <c r="D2163" s="188"/>
    </row>
    <row r="2164" ht="15">
      <c r="D2164" s="188"/>
    </row>
    <row r="2165" ht="15">
      <c r="D2165" s="188"/>
    </row>
    <row r="2166" ht="15">
      <c r="D2166" s="188"/>
    </row>
    <row r="2167" ht="15">
      <c r="D2167" s="188"/>
    </row>
    <row r="2168" ht="15">
      <c r="D2168" s="188"/>
    </row>
    <row r="2169" ht="15">
      <c r="D2169" s="188"/>
    </row>
    <row r="2170" ht="15">
      <c r="D2170" s="188"/>
    </row>
    <row r="2171" ht="15">
      <c r="D2171" s="188"/>
    </row>
    <row r="2172" ht="15">
      <c r="D2172" s="188"/>
    </row>
    <row r="2173" ht="15">
      <c r="D2173" s="188"/>
    </row>
    <row r="2174" ht="15">
      <c r="D2174" s="188"/>
    </row>
    <row r="2175" ht="15">
      <c r="D2175" s="188"/>
    </row>
    <row r="2176" ht="15">
      <c r="D2176" s="188"/>
    </row>
    <row r="2177" ht="15">
      <c r="D2177" s="188"/>
    </row>
    <row r="2178" ht="15">
      <c r="D2178" s="188"/>
    </row>
    <row r="2179" ht="15">
      <c r="D2179" s="188"/>
    </row>
    <row r="2180" ht="15">
      <c r="D2180" s="188"/>
    </row>
    <row r="2181" ht="15">
      <c r="D2181" s="188"/>
    </row>
    <row r="2182" ht="15">
      <c r="D2182" s="188"/>
    </row>
    <row r="2183" ht="15">
      <c r="D2183" s="188"/>
    </row>
    <row r="2184" ht="15">
      <c r="D2184" s="188"/>
    </row>
    <row r="2185" ht="15">
      <c r="D2185" s="188"/>
    </row>
    <row r="2186" ht="15">
      <c r="D2186" s="188"/>
    </row>
    <row r="2187" ht="15">
      <c r="D2187" s="188"/>
    </row>
    <row r="2188" ht="15">
      <c r="D2188" s="188"/>
    </row>
    <row r="2189" ht="15">
      <c r="D2189" s="188"/>
    </row>
    <row r="2190" ht="15">
      <c r="D2190" s="188"/>
    </row>
    <row r="2191" ht="15">
      <c r="D2191" s="188"/>
    </row>
    <row r="2192" ht="15">
      <c r="D2192" s="188"/>
    </row>
    <row r="2193" ht="15">
      <c r="D2193" s="188"/>
    </row>
    <row r="2194" ht="15">
      <c r="D2194" s="188"/>
    </row>
    <row r="2195" ht="15">
      <c r="D2195" s="188"/>
    </row>
    <row r="2196" ht="15">
      <c r="D2196" s="188"/>
    </row>
    <row r="2197" ht="15">
      <c r="D2197" s="188"/>
    </row>
    <row r="2198" ht="15">
      <c r="D2198" s="188"/>
    </row>
    <row r="2199" ht="15">
      <c r="D2199" s="188"/>
    </row>
    <row r="2200" ht="15">
      <c r="D2200" s="188"/>
    </row>
    <row r="2201" ht="15">
      <c r="D2201" s="188"/>
    </row>
    <row r="2202" ht="15">
      <c r="D2202" s="188"/>
    </row>
    <row r="2203" ht="15">
      <c r="D2203" s="188"/>
    </row>
    <row r="2204" ht="15">
      <c r="D2204" s="188"/>
    </row>
    <row r="2205" ht="15">
      <c r="D2205" s="188"/>
    </row>
    <row r="2206" ht="15">
      <c r="D2206" s="188"/>
    </row>
    <row r="2207" ht="15">
      <c r="D2207" s="188"/>
    </row>
    <row r="2208" ht="15">
      <c r="D2208" s="188"/>
    </row>
    <row r="2209" ht="15">
      <c r="D2209" s="188"/>
    </row>
    <row r="2210" ht="15">
      <c r="D2210" s="188"/>
    </row>
    <row r="2211" ht="15">
      <c r="D2211" s="188"/>
    </row>
    <row r="2212" ht="15">
      <c r="D2212" s="188"/>
    </row>
    <row r="2213" ht="15">
      <c r="D2213" s="188"/>
    </row>
    <row r="2214" ht="15">
      <c r="D2214" s="188"/>
    </row>
    <row r="2215" ht="15">
      <c r="D2215" s="188"/>
    </row>
    <row r="2216" ht="15">
      <c r="D2216" s="188"/>
    </row>
    <row r="2217" ht="15">
      <c r="D2217" s="188"/>
    </row>
    <row r="2218" ht="15">
      <c r="D2218" s="188"/>
    </row>
    <row r="2219" ht="15">
      <c r="D2219" s="188"/>
    </row>
    <row r="2220" ht="15">
      <c r="D2220" s="188"/>
    </row>
    <row r="2221" ht="15">
      <c r="D2221" s="188"/>
    </row>
    <row r="2222" ht="15">
      <c r="D2222" s="188"/>
    </row>
    <row r="2223" ht="15">
      <c r="D2223" s="188"/>
    </row>
    <row r="2224" ht="15">
      <c r="D2224" s="188"/>
    </row>
    <row r="2225" ht="15">
      <c r="D2225" s="188"/>
    </row>
    <row r="2226" ht="15">
      <c r="D2226" s="188"/>
    </row>
    <row r="2227" ht="15">
      <c r="D2227" s="188"/>
    </row>
    <row r="2228" ht="15">
      <c r="D2228" s="188"/>
    </row>
    <row r="2229" ht="15">
      <c r="D2229" s="188"/>
    </row>
    <row r="2230" ht="15">
      <c r="D2230" s="188"/>
    </row>
    <row r="2231" ht="15">
      <c r="D2231" s="188"/>
    </row>
    <row r="2232" ht="15">
      <c r="D2232" s="188"/>
    </row>
    <row r="2233" ht="15">
      <c r="D2233" s="188"/>
    </row>
    <row r="2234" ht="15">
      <c r="D2234" s="188"/>
    </row>
    <row r="2235" ht="15">
      <c r="D2235" s="188"/>
    </row>
    <row r="2236" ht="15">
      <c r="D2236" s="188"/>
    </row>
    <row r="2237" ht="15">
      <c r="D2237" s="188"/>
    </row>
    <row r="2238" ht="15">
      <c r="D2238" s="188"/>
    </row>
    <row r="2239" ht="15">
      <c r="D2239" s="188"/>
    </row>
    <row r="2240" ht="15">
      <c r="D2240" s="188"/>
    </row>
    <row r="2241" ht="15">
      <c r="D2241" s="188"/>
    </row>
    <row r="2242" ht="15">
      <c r="D2242" s="188"/>
    </row>
    <row r="2243" ht="15">
      <c r="D2243" s="188"/>
    </row>
    <row r="2244" ht="15">
      <c r="D2244" s="188"/>
    </row>
    <row r="2245" ht="15">
      <c r="D2245" s="188"/>
    </row>
    <row r="2246" ht="15">
      <c r="D2246" s="188"/>
    </row>
    <row r="2247" ht="15">
      <c r="D2247" s="188"/>
    </row>
    <row r="2248" ht="15">
      <c r="D2248" s="188"/>
    </row>
    <row r="2249" ht="15">
      <c r="D2249" s="188"/>
    </row>
    <row r="2250" ht="15">
      <c r="D2250" s="188"/>
    </row>
    <row r="2251" ht="15">
      <c r="D2251" s="188"/>
    </row>
    <row r="2252" ht="15">
      <c r="D2252" s="188"/>
    </row>
    <row r="2253" ht="15">
      <c r="D2253" s="188"/>
    </row>
    <row r="2254" ht="15">
      <c r="D2254" s="188"/>
    </row>
    <row r="2255" ht="15">
      <c r="D2255" s="188"/>
    </row>
    <row r="2256" ht="15">
      <c r="D2256" s="188"/>
    </row>
    <row r="2257" ht="15">
      <c r="D2257" s="188"/>
    </row>
    <row r="2258" ht="15">
      <c r="D2258" s="188"/>
    </row>
    <row r="2259" ht="15">
      <c r="D2259" s="188"/>
    </row>
    <row r="2260" ht="15">
      <c r="D2260" s="188"/>
    </row>
    <row r="2261" ht="15">
      <c r="D2261" s="188"/>
    </row>
    <row r="2262" ht="15">
      <c r="D2262" s="188"/>
    </row>
    <row r="2263" ht="15">
      <c r="D2263" s="188"/>
    </row>
    <row r="2264" ht="15">
      <c r="D2264" s="188"/>
    </row>
    <row r="2265" ht="15">
      <c r="D2265" s="188"/>
    </row>
    <row r="2266" ht="15">
      <c r="D2266" s="188"/>
    </row>
    <row r="2267" ht="15">
      <c r="D2267" s="188"/>
    </row>
    <row r="2268" ht="15">
      <c r="D2268" s="188"/>
    </row>
    <row r="2269" ht="15">
      <c r="D2269" s="188"/>
    </row>
    <row r="2270" ht="15">
      <c r="D2270" s="188"/>
    </row>
    <row r="2271" ht="15">
      <c r="D2271" s="188"/>
    </row>
    <row r="2272" ht="15">
      <c r="D2272" s="188"/>
    </row>
    <row r="2273" ht="15">
      <c r="D2273" s="188"/>
    </row>
    <row r="2274" ht="15">
      <c r="D2274" s="188"/>
    </row>
    <row r="2275" ht="15">
      <c r="D2275" s="188"/>
    </row>
    <row r="2276" ht="15">
      <c r="D2276" s="188"/>
    </row>
    <row r="2277" ht="15">
      <c r="D2277" s="188"/>
    </row>
    <row r="2278" ht="15">
      <c r="D2278" s="188"/>
    </row>
    <row r="2279" ht="15">
      <c r="D2279" s="188"/>
    </row>
    <row r="2280" ht="15">
      <c r="D2280" s="188"/>
    </row>
    <row r="2281" ht="15">
      <c r="D2281" s="188"/>
    </row>
    <row r="2282" ht="15">
      <c r="D2282" s="188"/>
    </row>
    <row r="2283" ht="15">
      <c r="D2283" s="188"/>
    </row>
    <row r="2284" ht="15">
      <c r="D2284" s="188"/>
    </row>
    <row r="2285" ht="15">
      <c r="D2285" s="188"/>
    </row>
    <row r="2286" ht="15">
      <c r="D2286" s="188"/>
    </row>
    <row r="2287" ht="15">
      <c r="D2287" s="188"/>
    </row>
    <row r="2288" ht="15">
      <c r="D2288" s="188"/>
    </row>
    <row r="2289" ht="15">
      <c r="D2289" s="188"/>
    </row>
    <row r="2290" ht="15">
      <c r="D2290" s="188"/>
    </row>
    <row r="2291" ht="15">
      <c r="D2291" s="188"/>
    </row>
    <row r="2292" ht="15">
      <c r="D2292" s="188"/>
    </row>
    <row r="2293" ht="15">
      <c r="D2293" s="188"/>
    </row>
    <row r="2294" ht="15">
      <c r="D2294" s="188"/>
    </row>
    <row r="2295" ht="15">
      <c r="D2295" s="188"/>
    </row>
    <row r="2296" ht="15">
      <c r="D2296" s="188"/>
    </row>
    <row r="2297" ht="15">
      <c r="D2297" s="188"/>
    </row>
    <row r="2298" ht="15">
      <c r="D2298" s="188"/>
    </row>
    <row r="2299" ht="15">
      <c r="D2299" s="188"/>
    </row>
    <row r="2300" ht="15">
      <c r="D2300" s="188"/>
    </row>
    <row r="2301" ht="15">
      <c r="D2301" s="188"/>
    </row>
    <row r="2302" ht="15">
      <c r="D2302" s="188"/>
    </row>
    <row r="2303" ht="15">
      <c r="D2303" s="188"/>
    </row>
    <row r="2304" ht="15">
      <c r="D2304" s="188"/>
    </row>
    <row r="2305" ht="15">
      <c r="D2305" s="188"/>
    </row>
    <row r="2306" ht="15">
      <c r="D2306" s="188"/>
    </row>
    <row r="2307" ht="15">
      <c r="D2307" s="188"/>
    </row>
    <row r="2308" ht="15">
      <c r="D2308" s="188"/>
    </row>
    <row r="2309" ht="15">
      <c r="D2309" s="188"/>
    </row>
    <row r="2310" ht="15">
      <c r="D2310" s="188"/>
    </row>
    <row r="2311" ht="15">
      <c r="D2311" s="188"/>
    </row>
    <row r="2312" ht="15">
      <c r="D2312" s="188"/>
    </row>
    <row r="2313" ht="15">
      <c r="D2313" s="188"/>
    </row>
    <row r="2314" ht="15">
      <c r="D2314" s="188"/>
    </row>
    <row r="2315" ht="15">
      <c r="D2315" s="188"/>
    </row>
    <row r="2316" ht="15">
      <c r="D2316" s="188"/>
    </row>
    <row r="2317" ht="15">
      <c r="D2317" s="188"/>
    </row>
    <row r="2318" ht="15">
      <c r="D2318" s="188"/>
    </row>
    <row r="2319" ht="15">
      <c r="D2319" s="188"/>
    </row>
    <row r="2320" ht="15">
      <c r="D2320" s="188"/>
    </row>
    <row r="2321" ht="15">
      <c r="D2321" s="188"/>
    </row>
    <row r="2322" ht="15">
      <c r="D2322" s="188"/>
    </row>
    <row r="2323" ht="15">
      <c r="D2323" s="188"/>
    </row>
    <row r="2324" ht="15">
      <c r="D2324" s="188"/>
    </row>
    <row r="2325" ht="15">
      <c r="D2325" s="188"/>
    </row>
    <row r="2326" ht="15">
      <c r="D2326" s="188"/>
    </row>
    <row r="2327" ht="15">
      <c r="D2327" s="188"/>
    </row>
    <row r="2328" ht="15">
      <c r="D2328" s="188"/>
    </row>
    <row r="2329" ht="15">
      <c r="D2329" s="188"/>
    </row>
    <row r="2330" ht="15">
      <c r="D2330" s="188"/>
    </row>
    <row r="2331" ht="15">
      <c r="D2331" s="188"/>
    </row>
    <row r="2332" ht="15">
      <c r="D2332" s="188"/>
    </row>
    <row r="2333" ht="15">
      <c r="D2333" s="188"/>
    </row>
    <row r="2334" ht="15">
      <c r="D2334" s="188"/>
    </row>
    <row r="2335" ht="15">
      <c r="D2335" s="188"/>
    </row>
    <row r="2336" ht="15">
      <c r="D2336" s="188"/>
    </row>
    <row r="2337" ht="15">
      <c r="D2337" s="188"/>
    </row>
    <row r="2338" ht="15">
      <c r="D2338" s="188"/>
    </row>
    <row r="2339" ht="15">
      <c r="D2339" s="188"/>
    </row>
    <row r="2340" ht="15">
      <c r="D2340" s="188"/>
    </row>
    <row r="2341" ht="15">
      <c r="D2341" s="188"/>
    </row>
    <row r="2342" ht="15">
      <c r="D2342" s="188"/>
    </row>
    <row r="2343" ht="15">
      <c r="D2343" s="188"/>
    </row>
    <row r="2344" ht="15">
      <c r="D2344" s="188"/>
    </row>
    <row r="2345" ht="15">
      <c r="D2345" s="188"/>
    </row>
    <row r="2346" ht="15">
      <c r="D2346" s="188"/>
    </row>
    <row r="2347" ht="15">
      <c r="D2347" s="188"/>
    </row>
    <row r="2348" ht="15">
      <c r="D2348" s="188"/>
    </row>
    <row r="2349" ht="15">
      <c r="D2349" s="188"/>
    </row>
    <row r="2350" ht="15">
      <c r="D2350" s="188"/>
    </row>
    <row r="2351" ht="15">
      <c r="D2351" s="188"/>
    </row>
    <row r="2352" ht="15">
      <c r="D2352" s="188"/>
    </row>
    <row r="2353" ht="15">
      <c r="D2353" s="188"/>
    </row>
    <row r="2354" ht="15">
      <c r="D2354" s="188"/>
    </row>
    <row r="2355" ht="15">
      <c r="D2355" s="188"/>
    </row>
    <row r="2356" ht="15">
      <c r="D2356" s="188"/>
    </row>
    <row r="2357" ht="15">
      <c r="D2357" s="188"/>
    </row>
    <row r="2358" ht="15">
      <c r="D2358" s="188"/>
    </row>
    <row r="2359" ht="15">
      <c r="D2359" s="188"/>
    </row>
    <row r="2360" ht="15">
      <c r="D2360" s="188"/>
    </row>
    <row r="2361" ht="15">
      <c r="D2361" s="188"/>
    </row>
    <row r="2362" ht="15">
      <c r="D2362" s="188"/>
    </row>
    <row r="2363" ht="15">
      <c r="D2363" s="188"/>
    </row>
    <row r="2364" ht="15">
      <c r="D2364" s="188"/>
    </row>
    <row r="2365" ht="15">
      <c r="D2365" s="188"/>
    </row>
    <row r="2366" ht="15">
      <c r="D2366" s="188"/>
    </row>
    <row r="2367" ht="15">
      <c r="D2367" s="188"/>
    </row>
    <row r="2368" ht="15">
      <c r="D2368" s="188"/>
    </row>
    <row r="2369" ht="15">
      <c r="D2369" s="188"/>
    </row>
    <row r="2370" ht="15">
      <c r="D2370" s="188"/>
    </row>
    <row r="2371" ht="15">
      <c r="D2371" s="188"/>
    </row>
    <row r="2372" ht="15">
      <c r="D2372" s="188"/>
    </row>
    <row r="2373" ht="15">
      <c r="D2373" s="188"/>
    </row>
    <row r="2374" ht="15">
      <c r="D2374" s="188"/>
    </row>
    <row r="2375" ht="15">
      <c r="D2375" s="188"/>
    </row>
    <row r="2376" ht="15">
      <c r="D2376" s="188"/>
    </row>
    <row r="2377" ht="15">
      <c r="D2377" s="188"/>
    </row>
    <row r="2378" ht="15">
      <c r="D2378" s="188"/>
    </row>
    <row r="2379" ht="15">
      <c r="D2379" s="188"/>
    </row>
    <row r="2380" ht="15">
      <c r="D2380" s="188"/>
    </row>
    <row r="2381" ht="15">
      <c r="D2381" s="188"/>
    </row>
    <row r="2382" ht="15">
      <c r="D2382" s="188"/>
    </row>
    <row r="2383" ht="15">
      <c r="D2383" s="188"/>
    </row>
    <row r="2384" ht="15">
      <c r="D2384" s="188"/>
    </row>
    <row r="2385" ht="15">
      <c r="D2385" s="188"/>
    </row>
    <row r="2386" ht="15">
      <c r="D2386" s="188"/>
    </row>
    <row r="2387" ht="15">
      <c r="D2387" s="188"/>
    </row>
    <row r="2388" ht="15">
      <c r="D2388" s="188"/>
    </row>
    <row r="2389" ht="15">
      <c r="D2389" s="188"/>
    </row>
    <row r="2390" ht="15">
      <c r="D2390" s="188"/>
    </row>
    <row r="2391" ht="15">
      <c r="D2391" s="188"/>
    </row>
    <row r="2392" ht="15">
      <c r="D2392" s="188"/>
    </row>
    <row r="2393" ht="15">
      <c r="D2393" s="188"/>
    </row>
    <row r="2394" ht="15">
      <c r="D2394" s="188"/>
    </row>
    <row r="2395" ht="15">
      <c r="D2395" s="188"/>
    </row>
    <row r="2396" ht="15">
      <c r="D2396" s="188"/>
    </row>
    <row r="2397" ht="15">
      <c r="D2397" s="188"/>
    </row>
    <row r="2398" ht="15">
      <c r="D2398" s="188"/>
    </row>
    <row r="2399" ht="15">
      <c r="D2399" s="188"/>
    </row>
    <row r="2400" ht="15">
      <c r="D2400" s="188"/>
    </row>
    <row r="2401" ht="15">
      <c r="D2401" s="188"/>
    </row>
    <row r="2402" ht="15">
      <c r="D2402" s="188"/>
    </row>
    <row r="2403" ht="15">
      <c r="D2403" s="188"/>
    </row>
    <row r="2404" ht="15">
      <c r="D2404" s="188"/>
    </row>
    <row r="2405" ht="15">
      <c r="D2405" s="188"/>
    </row>
    <row r="2406" ht="15">
      <c r="D2406" s="188"/>
    </row>
    <row r="2407" ht="15">
      <c r="D2407" s="188"/>
    </row>
    <row r="2408" ht="15">
      <c r="D2408" s="188"/>
    </row>
    <row r="2409" ht="15">
      <c r="D2409" s="188"/>
    </row>
    <row r="2410" ht="15">
      <c r="D2410" s="188"/>
    </row>
    <row r="2411" ht="15">
      <c r="D2411" s="188"/>
    </row>
    <row r="2412" ht="15">
      <c r="D2412" s="188"/>
    </row>
    <row r="2413" ht="15">
      <c r="D2413" s="188"/>
    </row>
    <row r="2414" ht="15">
      <c r="D2414" s="188"/>
    </row>
    <row r="2415" ht="15">
      <c r="D2415" s="188"/>
    </row>
    <row r="2416" ht="15">
      <c r="D2416" s="188"/>
    </row>
    <row r="2417" ht="15">
      <c r="D2417" s="188"/>
    </row>
    <row r="2418" ht="15">
      <c r="D2418" s="188"/>
    </row>
    <row r="2419" ht="15">
      <c r="D2419" s="188"/>
    </row>
    <row r="2420" ht="15">
      <c r="D2420" s="188"/>
    </row>
    <row r="2421" ht="15">
      <c r="D2421" s="188"/>
    </row>
    <row r="2422" ht="15">
      <c r="D2422" s="188"/>
    </row>
    <row r="2423" ht="15">
      <c r="D2423" s="188"/>
    </row>
    <row r="2424" ht="15">
      <c r="D2424" s="188"/>
    </row>
    <row r="2425" ht="15">
      <c r="D2425" s="188"/>
    </row>
    <row r="2426" ht="15">
      <c r="D2426" s="188"/>
    </row>
    <row r="2427" ht="15">
      <c r="D2427" s="188"/>
    </row>
    <row r="2428" ht="15">
      <c r="D2428" s="188"/>
    </row>
    <row r="2429" ht="15">
      <c r="D2429" s="188"/>
    </row>
    <row r="2430" ht="15">
      <c r="D2430" s="188"/>
    </row>
    <row r="2431" ht="15">
      <c r="D2431" s="188"/>
    </row>
    <row r="2432" ht="15">
      <c r="D2432" s="188"/>
    </row>
    <row r="2433" ht="15">
      <c r="D2433" s="188"/>
    </row>
    <row r="2434" ht="15">
      <c r="D2434" s="188"/>
    </row>
    <row r="2435" ht="15">
      <c r="D2435" s="188"/>
    </row>
    <row r="2436" ht="15">
      <c r="D2436" s="188"/>
    </row>
    <row r="2437" ht="15">
      <c r="D2437" s="188"/>
    </row>
    <row r="2438" ht="15">
      <c r="D2438" s="188"/>
    </row>
    <row r="2439" ht="15">
      <c r="D2439" s="188"/>
    </row>
    <row r="2440" ht="15">
      <c r="D2440" s="188"/>
    </row>
    <row r="2441" ht="15">
      <c r="D2441" s="188"/>
    </row>
    <row r="2442" ht="15">
      <c r="D2442" s="188"/>
    </row>
    <row r="2443" ht="15">
      <c r="D2443" s="188"/>
    </row>
    <row r="2444" ht="15">
      <c r="D2444" s="188"/>
    </row>
    <row r="2445" ht="15">
      <c r="D2445" s="188"/>
    </row>
    <row r="2446" ht="15">
      <c r="D2446" s="188"/>
    </row>
    <row r="2447" ht="15">
      <c r="D2447" s="188"/>
    </row>
    <row r="2448" ht="15">
      <c r="D2448" s="188"/>
    </row>
    <row r="2449" ht="15">
      <c r="D2449" s="188"/>
    </row>
    <row r="2450" ht="15">
      <c r="D2450" s="188"/>
    </row>
    <row r="2451" ht="15">
      <c r="D2451" s="188"/>
    </row>
    <row r="2452" ht="15">
      <c r="D2452" s="188"/>
    </row>
    <row r="2453" ht="15">
      <c r="D2453" s="188"/>
    </row>
    <row r="2454" ht="15">
      <c r="D2454" s="188"/>
    </row>
    <row r="2455" ht="15">
      <c r="D2455" s="188"/>
    </row>
    <row r="2456" ht="15">
      <c r="D2456" s="188"/>
    </row>
    <row r="2457" ht="15">
      <c r="D2457" s="188"/>
    </row>
    <row r="2458" ht="15">
      <c r="D2458" s="188"/>
    </row>
    <row r="2459" ht="15">
      <c r="D2459" s="188"/>
    </row>
    <row r="2460" ht="15">
      <c r="D2460" s="188"/>
    </row>
    <row r="2461" ht="15">
      <c r="D2461" s="188"/>
    </row>
    <row r="2462" ht="15">
      <c r="D2462" s="188"/>
    </row>
    <row r="2463" ht="15">
      <c r="D2463" s="188"/>
    </row>
    <row r="2464" ht="15">
      <c r="D2464" s="188"/>
    </row>
    <row r="2465" ht="15">
      <c r="D2465" s="188"/>
    </row>
    <row r="2466" ht="15">
      <c r="D2466" s="188"/>
    </row>
    <row r="2467" ht="15">
      <c r="D2467" s="188"/>
    </row>
    <row r="2468" ht="15">
      <c r="D2468" s="188"/>
    </row>
    <row r="2469" ht="15">
      <c r="D2469" s="188"/>
    </row>
    <row r="2470" ht="15">
      <c r="D2470" s="188"/>
    </row>
    <row r="2471" ht="15">
      <c r="D2471" s="188"/>
    </row>
    <row r="2472" ht="15">
      <c r="D2472" s="188"/>
    </row>
    <row r="2473" ht="15">
      <c r="D2473" s="188"/>
    </row>
    <row r="2474" ht="15">
      <c r="D2474" s="188"/>
    </row>
    <row r="2475" ht="15">
      <c r="D2475" s="188"/>
    </row>
    <row r="2476" ht="15">
      <c r="D2476" s="188"/>
    </row>
    <row r="2477" ht="15">
      <c r="D2477" s="188"/>
    </row>
    <row r="2478" ht="15">
      <c r="D2478" s="188"/>
    </row>
    <row r="2479" ht="15">
      <c r="D2479" s="188"/>
    </row>
    <row r="2480" ht="15">
      <c r="D2480" s="188"/>
    </row>
    <row r="2481" ht="15">
      <c r="D2481" s="188"/>
    </row>
    <row r="2482" ht="15">
      <c r="D2482" s="188"/>
    </row>
    <row r="2483" ht="15">
      <c r="D2483" s="188"/>
    </row>
    <row r="2484" ht="15">
      <c r="D2484" s="188"/>
    </row>
    <row r="2485" ht="15">
      <c r="D2485" s="188"/>
    </row>
    <row r="2486" ht="15">
      <c r="D2486" s="188"/>
    </row>
    <row r="2487" ht="15">
      <c r="D2487" s="188"/>
    </row>
    <row r="2488" ht="15">
      <c r="D2488" s="188"/>
    </row>
    <row r="2489" ht="15">
      <c r="D2489" s="188"/>
    </row>
    <row r="2490" ht="15">
      <c r="D2490" s="188"/>
    </row>
    <row r="2491" ht="15">
      <c r="D2491" s="188"/>
    </row>
    <row r="2492" ht="15">
      <c r="D2492" s="188"/>
    </row>
    <row r="2493" ht="15">
      <c r="D2493" s="188"/>
    </row>
    <row r="2494" ht="15">
      <c r="D2494" s="188"/>
    </row>
    <row r="2495" ht="15">
      <c r="D2495" s="188"/>
    </row>
    <row r="2496" ht="15">
      <c r="D2496" s="188"/>
    </row>
    <row r="2497" ht="15">
      <c r="D2497" s="188"/>
    </row>
    <row r="2498" ht="15">
      <c r="D2498" s="188"/>
    </row>
    <row r="2499" ht="15">
      <c r="D2499" s="188"/>
    </row>
    <row r="2500" ht="15">
      <c r="D2500" s="188"/>
    </row>
    <row r="2501" ht="15">
      <c r="D2501" s="188"/>
    </row>
    <row r="2502" ht="15">
      <c r="D2502" s="188"/>
    </row>
    <row r="2503" ht="15">
      <c r="D2503" s="188"/>
    </row>
    <row r="2504" ht="15">
      <c r="D2504" s="188"/>
    </row>
    <row r="2505" ht="15">
      <c r="D2505" s="188"/>
    </row>
    <row r="2506" ht="15">
      <c r="D2506" s="188"/>
    </row>
    <row r="2507" ht="15">
      <c r="D2507" s="188"/>
    </row>
    <row r="2508" ht="15">
      <c r="D2508" s="188"/>
    </row>
    <row r="2509" ht="15">
      <c r="D2509" s="188"/>
    </row>
    <row r="2510" ht="15">
      <c r="D2510" s="188"/>
    </row>
    <row r="2511" ht="15">
      <c r="D2511" s="188"/>
    </row>
    <row r="2512" ht="15">
      <c r="D2512" s="188"/>
    </row>
    <row r="2513" ht="15">
      <c r="D2513" s="188"/>
    </row>
    <row r="2514" ht="15">
      <c r="D2514" s="188"/>
    </row>
    <row r="2515" ht="15">
      <c r="D2515" s="188"/>
    </row>
    <row r="2516" ht="15">
      <c r="D2516" s="188"/>
    </row>
    <row r="2517" ht="15">
      <c r="D2517" s="188"/>
    </row>
    <row r="2518" ht="15">
      <c r="D2518" s="188"/>
    </row>
    <row r="2519" ht="15">
      <c r="D2519" s="188"/>
    </row>
    <row r="2520" ht="15">
      <c r="D2520" s="188"/>
    </row>
    <row r="2521" ht="15">
      <c r="D2521" s="188"/>
    </row>
    <row r="2522" ht="15">
      <c r="D2522" s="188"/>
    </row>
    <row r="2523" ht="15">
      <c r="D2523" s="188"/>
    </row>
    <row r="2524" ht="15">
      <c r="D2524" s="188"/>
    </row>
    <row r="2525" ht="15">
      <c r="D2525" s="188"/>
    </row>
    <row r="2526" ht="15">
      <c r="D2526" s="188"/>
    </row>
    <row r="2527" ht="15">
      <c r="D2527" s="188"/>
    </row>
    <row r="2528" ht="15">
      <c r="D2528" s="188"/>
    </row>
    <row r="2529" ht="15">
      <c r="D2529" s="188"/>
    </row>
    <row r="2530" ht="15">
      <c r="D2530" s="188"/>
    </row>
    <row r="2531" ht="15">
      <c r="D2531" s="188"/>
    </row>
    <row r="2532" ht="15">
      <c r="D2532" s="188"/>
    </row>
    <row r="2533" ht="15">
      <c r="D2533" s="188"/>
    </row>
    <row r="2534" ht="15">
      <c r="D2534" s="188"/>
    </row>
    <row r="2535" ht="15">
      <c r="D2535" s="188"/>
    </row>
    <row r="2536" ht="15">
      <c r="D2536" s="188"/>
    </row>
    <row r="2537" ht="15">
      <c r="D2537" s="188"/>
    </row>
    <row r="2538" ht="15">
      <c r="D2538" s="188"/>
    </row>
    <row r="2539" ht="15">
      <c r="D2539" s="188"/>
    </row>
    <row r="2540" ht="15">
      <c r="D2540" s="188"/>
    </row>
    <row r="2541" ht="15">
      <c r="D2541" s="188"/>
    </row>
    <row r="2542" ht="15">
      <c r="D2542" s="188"/>
    </row>
    <row r="2543" ht="15">
      <c r="D2543" s="188"/>
    </row>
    <row r="2544" ht="15">
      <c r="D2544" s="188"/>
    </row>
    <row r="2545" ht="15">
      <c r="D2545" s="188"/>
    </row>
    <row r="2546" ht="15">
      <c r="D2546" s="188"/>
    </row>
    <row r="2547" ht="15">
      <c r="D2547" s="188"/>
    </row>
    <row r="2548" ht="15">
      <c r="D2548" s="188"/>
    </row>
    <row r="2549" ht="15">
      <c r="D2549" s="188"/>
    </row>
    <row r="2550" ht="15">
      <c r="D2550" s="188"/>
    </row>
    <row r="2551" ht="15">
      <c r="D2551" s="188"/>
    </row>
    <row r="2552" ht="15">
      <c r="D2552" s="188"/>
    </row>
    <row r="2553" ht="15">
      <c r="D2553" s="188"/>
    </row>
    <row r="2554" ht="15">
      <c r="D2554" s="188"/>
    </row>
    <row r="2555" ht="15">
      <c r="D2555" s="188"/>
    </row>
    <row r="2556" ht="15">
      <c r="D2556" s="188"/>
    </row>
    <row r="2557" ht="15">
      <c r="D2557" s="188"/>
    </row>
    <row r="2558" ht="15">
      <c r="D2558" s="188"/>
    </row>
    <row r="2559" ht="15">
      <c r="D2559" s="188"/>
    </row>
    <row r="2560" ht="15">
      <c r="D2560" s="188"/>
    </row>
    <row r="2561" ht="15">
      <c r="D2561" s="188"/>
    </row>
    <row r="2562" ht="15">
      <c r="D2562" s="188"/>
    </row>
    <row r="2563" ht="15">
      <c r="D2563" s="188"/>
    </row>
    <row r="2564" ht="15">
      <c r="D2564" s="188"/>
    </row>
    <row r="2565" ht="15">
      <c r="D2565" s="188"/>
    </row>
    <row r="2566" ht="15">
      <c r="D2566" s="188"/>
    </row>
    <row r="2567" ht="15">
      <c r="D2567" s="188"/>
    </row>
    <row r="2568" ht="15">
      <c r="D2568" s="188"/>
    </row>
    <row r="2569" ht="15">
      <c r="D2569" s="188"/>
    </row>
    <row r="2570" ht="15">
      <c r="D2570" s="188"/>
    </row>
    <row r="2571" ht="15">
      <c r="D2571" s="188"/>
    </row>
    <row r="2572" ht="15">
      <c r="D2572" s="188"/>
    </row>
    <row r="2573" ht="15">
      <c r="D2573" s="188"/>
    </row>
    <row r="2574" ht="15">
      <c r="D2574" s="188"/>
    </row>
    <row r="2575" ht="15">
      <c r="D2575" s="188"/>
    </row>
    <row r="2576" ht="15">
      <c r="D2576" s="188"/>
    </row>
    <row r="2577" ht="15">
      <c r="D2577" s="188"/>
    </row>
    <row r="2578" ht="15">
      <c r="D2578" s="188"/>
    </row>
    <row r="2579" ht="15">
      <c r="D2579" s="188"/>
    </row>
    <row r="2580" ht="15">
      <c r="D2580" s="188"/>
    </row>
    <row r="2581" ht="15">
      <c r="D2581" s="188"/>
    </row>
    <row r="2582" ht="15">
      <c r="D2582" s="188"/>
    </row>
    <row r="2583" ht="15">
      <c r="D2583" s="188"/>
    </row>
    <row r="2584" ht="15">
      <c r="D2584" s="188"/>
    </row>
    <row r="2585" ht="15">
      <c r="D2585" s="188"/>
    </row>
    <row r="2586" ht="15">
      <c r="D2586" s="188"/>
    </row>
    <row r="2587" ht="15">
      <c r="D2587" s="188"/>
    </row>
    <row r="2588" ht="15">
      <c r="D2588" s="188"/>
    </row>
    <row r="2589" ht="15">
      <c r="D2589" s="188"/>
    </row>
    <row r="2590" ht="15">
      <c r="D2590" s="188"/>
    </row>
    <row r="2591" ht="15">
      <c r="D2591" s="188"/>
    </row>
    <row r="2592" ht="15">
      <c r="D2592" s="188"/>
    </row>
    <row r="2593" ht="15">
      <c r="D2593" s="188"/>
    </row>
    <row r="2594" ht="15">
      <c r="D2594" s="188"/>
    </row>
    <row r="2595" ht="15">
      <c r="D2595" s="188"/>
    </row>
    <row r="2596" ht="15">
      <c r="D2596" s="188"/>
    </row>
    <row r="2597" ht="15">
      <c r="D2597" s="188"/>
    </row>
    <row r="2598" ht="15">
      <c r="D2598" s="188"/>
    </row>
    <row r="2599" ht="15">
      <c r="D2599" s="188"/>
    </row>
    <row r="2600" ht="15">
      <c r="D2600" s="188"/>
    </row>
    <row r="2601" ht="15">
      <c r="D2601" s="188"/>
    </row>
    <row r="2602" ht="15">
      <c r="D2602" s="188"/>
    </row>
    <row r="2603" ht="15">
      <c r="D2603" s="188"/>
    </row>
    <row r="2604" ht="15">
      <c r="D2604" s="188"/>
    </row>
    <row r="2605" ht="15">
      <c r="D2605" s="188"/>
    </row>
    <row r="2606" ht="15">
      <c r="D2606" s="188"/>
    </row>
    <row r="2607" ht="15">
      <c r="D2607" s="188"/>
    </row>
    <row r="2608" ht="15">
      <c r="D2608" s="188"/>
    </row>
    <row r="2609" ht="15">
      <c r="D2609" s="188"/>
    </row>
    <row r="2610" ht="15">
      <c r="D2610" s="188"/>
    </row>
    <row r="2611" ht="15">
      <c r="D2611" s="188"/>
    </row>
    <row r="2612" ht="15">
      <c r="D2612" s="188"/>
    </row>
    <row r="2613" ht="15">
      <c r="D2613" s="188"/>
    </row>
    <row r="2614" ht="15">
      <c r="D2614" s="188"/>
    </row>
    <row r="2615" ht="15">
      <c r="D2615" s="188"/>
    </row>
    <row r="2616" ht="15">
      <c r="D2616" s="188"/>
    </row>
    <row r="2617" ht="15">
      <c r="D2617" s="188"/>
    </row>
    <row r="2618" ht="15">
      <c r="D2618" s="188"/>
    </row>
    <row r="2619" ht="15">
      <c r="D2619" s="188"/>
    </row>
    <row r="2620" ht="15">
      <c r="D2620" s="188"/>
    </row>
    <row r="2621" ht="15">
      <c r="D2621" s="188"/>
    </row>
    <row r="2622" ht="15">
      <c r="D2622" s="188"/>
    </row>
    <row r="2623" ht="15">
      <c r="D2623" s="188"/>
    </row>
    <row r="2624" ht="15">
      <c r="D2624" s="188"/>
    </row>
    <row r="2625" ht="15">
      <c r="D2625" s="188"/>
    </row>
    <row r="2626" ht="15">
      <c r="D2626" s="188"/>
    </row>
    <row r="2627" ht="15">
      <c r="D2627" s="188"/>
    </row>
    <row r="2628" ht="15">
      <c r="D2628" s="188"/>
    </row>
    <row r="2629" ht="15">
      <c r="D2629" s="188"/>
    </row>
    <row r="2630" ht="15">
      <c r="D2630" s="188"/>
    </row>
    <row r="2631" ht="15">
      <c r="D2631" s="188"/>
    </row>
    <row r="2632" ht="15">
      <c r="D2632" s="188"/>
    </row>
    <row r="2633" ht="15">
      <c r="D2633" s="188"/>
    </row>
    <row r="2634" ht="15">
      <c r="D2634" s="188"/>
    </row>
    <row r="2635" ht="15">
      <c r="D2635" s="188"/>
    </row>
    <row r="2636" ht="15">
      <c r="D2636" s="188"/>
    </row>
    <row r="2637" ht="15">
      <c r="D2637" s="188"/>
    </row>
    <row r="2638" ht="15">
      <c r="D2638" s="188"/>
    </row>
    <row r="2639" ht="15">
      <c r="D2639" s="188"/>
    </row>
    <row r="2640" ht="15">
      <c r="D2640" s="188"/>
    </row>
    <row r="2641" ht="15">
      <c r="D2641" s="188"/>
    </row>
    <row r="2642" ht="15">
      <c r="D2642" s="188"/>
    </row>
    <row r="2643" ht="15">
      <c r="D2643" s="188"/>
    </row>
    <row r="2644" ht="15">
      <c r="D2644" s="188"/>
    </row>
    <row r="2645" ht="15">
      <c r="D2645" s="188"/>
    </row>
    <row r="2646" ht="15">
      <c r="D2646" s="188"/>
    </row>
    <row r="2647" ht="15">
      <c r="D2647" s="188"/>
    </row>
    <row r="2648" ht="15">
      <c r="D2648" s="188"/>
    </row>
    <row r="2649" ht="15">
      <c r="D2649" s="188"/>
    </row>
    <row r="2650" ht="15">
      <c r="D2650" s="188"/>
    </row>
    <row r="2651" ht="15">
      <c r="D2651" s="188"/>
    </row>
    <row r="2652" ht="15">
      <c r="D2652" s="188"/>
    </row>
    <row r="2653" ht="15">
      <c r="D2653" s="188"/>
    </row>
    <row r="2654" ht="15">
      <c r="D2654" s="188"/>
    </row>
    <row r="2655" ht="15">
      <c r="D2655" s="188"/>
    </row>
    <row r="2656" ht="15">
      <c r="D2656" s="188"/>
    </row>
    <row r="2657" ht="15">
      <c r="D2657" s="188"/>
    </row>
    <row r="2658" ht="15">
      <c r="D2658" s="188"/>
    </row>
    <row r="2659" ht="15">
      <c r="D2659" s="188"/>
    </row>
    <row r="2660" ht="15">
      <c r="D2660" s="188"/>
    </row>
    <row r="2661" ht="15">
      <c r="D2661" s="188"/>
    </row>
    <row r="2662" ht="15">
      <c r="D2662" s="188"/>
    </row>
    <row r="2663" ht="15">
      <c r="D2663" s="188"/>
    </row>
    <row r="2664" ht="15">
      <c r="D2664" s="188"/>
    </row>
    <row r="2665" ht="15">
      <c r="D2665" s="188"/>
    </row>
    <row r="2666" ht="15">
      <c r="D2666" s="188"/>
    </row>
    <row r="2667" ht="15">
      <c r="D2667" s="188"/>
    </row>
    <row r="2668" ht="15">
      <c r="D2668" s="188"/>
    </row>
    <row r="2669" ht="15">
      <c r="D2669" s="188"/>
    </row>
    <row r="2670" ht="15">
      <c r="D2670" s="188"/>
    </row>
    <row r="2671" ht="15">
      <c r="D2671" s="188"/>
    </row>
    <row r="2672" ht="15">
      <c r="D2672" s="188"/>
    </row>
    <row r="2673" ht="15">
      <c r="D2673" s="188"/>
    </row>
    <row r="2674" ht="15">
      <c r="D2674" s="188"/>
    </row>
    <row r="2675" ht="15">
      <c r="D2675" s="188"/>
    </row>
    <row r="2676" ht="15">
      <c r="D2676" s="188"/>
    </row>
    <row r="2677" ht="15">
      <c r="D2677" s="188"/>
    </row>
    <row r="2678" ht="15">
      <c r="D2678" s="188"/>
    </row>
    <row r="2679" ht="15">
      <c r="D2679" s="188"/>
    </row>
    <row r="2680" ht="15">
      <c r="D2680" s="188"/>
    </row>
    <row r="2681" ht="15">
      <c r="D2681" s="188"/>
    </row>
    <row r="2682" ht="15">
      <c r="D2682" s="188"/>
    </row>
    <row r="2683" ht="15">
      <c r="D2683" s="188"/>
    </row>
    <row r="2684" ht="15">
      <c r="D2684" s="188"/>
    </row>
    <row r="2685" ht="15">
      <c r="D2685" s="188"/>
    </row>
    <row r="2686" ht="15">
      <c r="D2686" s="188"/>
    </row>
    <row r="2687" ht="15">
      <c r="D2687" s="188"/>
    </row>
    <row r="2688" ht="15">
      <c r="D2688" s="188"/>
    </row>
    <row r="2689" ht="15">
      <c r="D2689" s="188"/>
    </row>
    <row r="2690" ht="15">
      <c r="D2690" s="188"/>
    </row>
    <row r="2691" ht="15">
      <c r="D2691" s="188"/>
    </row>
    <row r="2692" ht="15">
      <c r="D2692" s="188"/>
    </row>
    <row r="2693" ht="15">
      <c r="D2693" s="188"/>
    </row>
    <row r="2694" ht="15">
      <c r="D2694" s="188"/>
    </row>
    <row r="2695" ht="15">
      <c r="D2695" s="188"/>
    </row>
    <row r="2696" ht="15">
      <c r="D2696" s="188"/>
    </row>
    <row r="2697" ht="15">
      <c r="D2697" s="188"/>
    </row>
    <row r="2698" ht="15">
      <c r="D2698" s="188"/>
    </row>
    <row r="2699" ht="15">
      <c r="D2699" s="188"/>
    </row>
    <row r="2700" ht="15">
      <c r="D2700" s="188"/>
    </row>
    <row r="2701" ht="15">
      <c r="D2701" s="188"/>
    </row>
    <row r="2702" ht="15">
      <c r="D2702" s="188"/>
    </row>
    <row r="2703" ht="15">
      <c r="D2703" s="188"/>
    </row>
    <row r="2704" ht="15">
      <c r="D2704" s="188"/>
    </row>
    <row r="2705" ht="15">
      <c r="D2705" s="188"/>
    </row>
    <row r="2706" ht="15">
      <c r="D2706" s="188"/>
    </row>
    <row r="2707" ht="15">
      <c r="D2707" s="188"/>
    </row>
    <row r="2708" ht="15">
      <c r="D2708" s="188"/>
    </row>
    <row r="2709" ht="15">
      <c r="D2709" s="188"/>
    </row>
    <row r="2710" ht="15">
      <c r="D2710" s="188"/>
    </row>
    <row r="2711" ht="15">
      <c r="D2711" s="188"/>
    </row>
    <row r="2712" ht="15">
      <c r="D2712" s="188"/>
    </row>
    <row r="2713" ht="15">
      <c r="D2713" s="188"/>
    </row>
    <row r="2714" ht="15">
      <c r="D2714" s="188"/>
    </row>
    <row r="2715" ht="15">
      <c r="D2715" s="188"/>
    </row>
    <row r="2716" ht="15">
      <c r="D2716" s="188"/>
    </row>
    <row r="2717" ht="15">
      <c r="D2717" s="188"/>
    </row>
    <row r="2718" ht="15">
      <c r="D2718" s="188"/>
    </row>
    <row r="2719" ht="15">
      <c r="D2719" s="188"/>
    </row>
    <row r="2720" ht="15">
      <c r="D2720" s="188"/>
    </row>
    <row r="2721" ht="15">
      <c r="D2721" s="188"/>
    </row>
    <row r="2722" ht="15">
      <c r="D2722" s="188"/>
    </row>
    <row r="2723" ht="15">
      <c r="D2723" s="188"/>
    </row>
    <row r="2724" ht="15">
      <c r="D2724" s="188"/>
    </row>
    <row r="2725" ht="15">
      <c r="D2725" s="188"/>
    </row>
    <row r="2726" ht="15">
      <c r="D2726" s="188"/>
    </row>
    <row r="2727" ht="15">
      <c r="D2727" s="188"/>
    </row>
    <row r="2728" ht="15">
      <c r="D2728" s="188"/>
    </row>
    <row r="2729" ht="15">
      <c r="D2729" s="188"/>
    </row>
    <row r="2730" ht="15">
      <c r="D2730" s="188"/>
    </row>
    <row r="2731" ht="15">
      <c r="D2731" s="188"/>
    </row>
    <row r="2732" ht="15">
      <c r="D2732" s="188"/>
    </row>
    <row r="2733" ht="15">
      <c r="D2733" s="188"/>
    </row>
    <row r="2734" ht="15">
      <c r="D2734" s="188"/>
    </row>
    <row r="2735" ht="15">
      <c r="D2735" s="188"/>
    </row>
    <row r="2736" ht="15">
      <c r="D2736" s="188"/>
    </row>
    <row r="2737" ht="15">
      <c r="D2737" s="188"/>
    </row>
    <row r="2738" ht="15">
      <c r="D2738" s="188"/>
    </row>
    <row r="2739" ht="15">
      <c r="D2739" s="188"/>
    </row>
    <row r="2740" ht="15">
      <c r="D2740" s="188"/>
    </row>
    <row r="2741" ht="15">
      <c r="D2741" s="188"/>
    </row>
    <row r="2742" ht="15">
      <c r="D2742" s="188"/>
    </row>
    <row r="2743" ht="15">
      <c r="D2743" s="188"/>
    </row>
    <row r="2744" ht="15">
      <c r="D2744" s="188"/>
    </row>
    <row r="2745" ht="15">
      <c r="D2745" s="188"/>
    </row>
    <row r="2746" ht="15">
      <c r="D2746" s="188"/>
    </row>
    <row r="2747" ht="15">
      <c r="D2747" s="188"/>
    </row>
    <row r="2748" ht="15">
      <c r="D2748" s="188"/>
    </row>
    <row r="2749" ht="15">
      <c r="D2749" s="188"/>
    </row>
    <row r="2750" ht="15">
      <c r="D2750" s="188"/>
    </row>
    <row r="2751" ht="15">
      <c r="D2751" s="188"/>
    </row>
    <row r="2752" ht="15">
      <c r="D2752" s="188"/>
    </row>
    <row r="2753" ht="15">
      <c r="D2753" s="188"/>
    </row>
    <row r="2754" ht="15">
      <c r="D2754" s="188"/>
    </row>
    <row r="2755" ht="15">
      <c r="D2755" s="188"/>
    </row>
    <row r="2756" ht="15">
      <c r="D2756" s="188"/>
    </row>
    <row r="2757" ht="15">
      <c r="D2757" s="188"/>
    </row>
    <row r="2758" ht="15">
      <c r="D2758" s="188"/>
    </row>
    <row r="2759" ht="15">
      <c r="D2759" s="188"/>
    </row>
    <row r="2760" ht="15">
      <c r="D2760" s="188"/>
    </row>
    <row r="2761" ht="15">
      <c r="D2761" s="188"/>
    </row>
    <row r="2762" ht="15">
      <c r="D2762" s="188"/>
    </row>
    <row r="2763" ht="15">
      <c r="D2763" s="188"/>
    </row>
    <row r="2764" ht="15">
      <c r="D2764" s="188"/>
    </row>
    <row r="2765" ht="15">
      <c r="D2765" s="188"/>
    </row>
    <row r="2766" ht="15">
      <c r="D2766" s="188"/>
    </row>
    <row r="2767" ht="15">
      <c r="D2767" s="188"/>
    </row>
    <row r="2768" ht="15">
      <c r="D2768" s="188"/>
    </row>
    <row r="2769" ht="15">
      <c r="D2769" s="188"/>
    </row>
    <row r="2770" ht="15">
      <c r="D2770" s="188"/>
    </row>
    <row r="2771" ht="15">
      <c r="D2771" s="188"/>
    </row>
    <row r="2772" ht="15">
      <c r="D2772" s="188"/>
    </row>
    <row r="2773" ht="15">
      <c r="D2773" s="188"/>
    </row>
    <row r="2774" ht="15">
      <c r="D2774" s="188"/>
    </row>
    <row r="2775" ht="15">
      <c r="D2775" s="188"/>
    </row>
    <row r="2776" ht="15">
      <c r="D2776" s="188"/>
    </row>
    <row r="2777" ht="15">
      <c r="D2777" s="188"/>
    </row>
    <row r="2778" ht="15">
      <c r="D2778" s="188"/>
    </row>
    <row r="2779" ht="15">
      <c r="D2779" s="188"/>
    </row>
    <row r="2780" ht="15">
      <c r="D2780" s="188"/>
    </row>
    <row r="2781" ht="15">
      <c r="D2781" s="188"/>
    </row>
    <row r="2782" ht="15">
      <c r="D2782" s="188"/>
    </row>
    <row r="2783" ht="15">
      <c r="D2783" s="188"/>
    </row>
    <row r="2784" ht="15">
      <c r="D2784" s="188"/>
    </row>
    <row r="2785" ht="15">
      <c r="D2785" s="188"/>
    </row>
    <row r="2786" ht="15">
      <c r="D2786" s="188"/>
    </row>
    <row r="2787" ht="15">
      <c r="D2787" s="188"/>
    </row>
    <row r="2788" ht="15">
      <c r="D2788" s="188"/>
    </row>
    <row r="2789" ht="15">
      <c r="D2789" s="188"/>
    </row>
    <row r="2790" ht="15">
      <c r="D2790" s="188"/>
    </row>
    <row r="2791" ht="15">
      <c r="D2791" s="188"/>
    </row>
    <row r="2792" ht="15">
      <c r="D2792" s="188"/>
    </row>
    <row r="2793" ht="15">
      <c r="D2793" s="188"/>
    </row>
    <row r="2794" ht="15">
      <c r="D2794" s="188"/>
    </row>
    <row r="2795" ht="15">
      <c r="D2795" s="188"/>
    </row>
    <row r="2796" ht="15">
      <c r="D2796" s="188"/>
    </row>
    <row r="2797" ht="15">
      <c r="D2797" s="188"/>
    </row>
    <row r="2798" ht="15">
      <c r="D2798" s="188"/>
    </row>
    <row r="2799" ht="15">
      <c r="D2799" s="188"/>
    </row>
    <row r="2800" ht="15">
      <c r="D2800" s="188"/>
    </row>
    <row r="2801" ht="15">
      <c r="D2801" s="188"/>
    </row>
    <row r="2802" ht="15">
      <c r="D2802" s="188"/>
    </row>
    <row r="2803" ht="15">
      <c r="D2803" s="188"/>
    </row>
    <row r="2804" ht="15">
      <c r="D2804" s="188"/>
    </row>
    <row r="2805" ht="15">
      <c r="D2805" s="188"/>
    </row>
    <row r="2806" ht="15">
      <c r="D2806" s="188"/>
    </row>
    <row r="2807" ht="15">
      <c r="D2807" s="188"/>
    </row>
    <row r="2808" ht="15">
      <c r="D2808" s="188"/>
    </row>
    <row r="2809" ht="15">
      <c r="D2809" s="188"/>
    </row>
    <row r="2810" ht="15">
      <c r="D2810" s="188"/>
    </row>
    <row r="2811" ht="15">
      <c r="D2811" s="188"/>
    </row>
    <row r="2812" ht="15">
      <c r="D2812" s="188"/>
    </row>
    <row r="2813" ht="15">
      <c r="D2813" s="188"/>
    </row>
    <row r="2814" ht="15">
      <c r="D2814" s="188"/>
    </row>
    <row r="2815" ht="15">
      <c r="D2815" s="188"/>
    </row>
    <row r="2816" ht="15">
      <c r="D2816" s="188"/>
    </row>
    <row r="2817" ht="15">
      <c r="D2817" s="188"/>
    </row>
    <row r="2818" ht="15">
      <c r="D2818" s="188"/>
    </row>
    <row r="2819" ht="15">
      <c r="D2819" s="188"/>
    </row>
    <row r="2820" ht="15">
      <c r="D2820" s="188"/>
    </row>
    <row r="2821" ht="15">
      <c r="D2821" s="188"/>
    </row>
    <row r="2822" ht="15">
      <c r="D2822" s="188"/>
    </row>
    <row r="2823" ht="15">
      <c r="D2823" s="188"/>
    </row>
    <row r="2824" ht="15">
      <c r="D2824" s="188"/>
    </row>
    <row r="2825" ht="15">
      <c r="D2825" s="188"/>
    </row>
    <row r="2826" ht="15">
      <c r="D2826" s="188"/>
    </row>
    <row r="2827" ht="15">
      <c r="D2827" s="188"/>
    </row>
    <row r="2828" ht="15">
      <c r="D2828" s="188"/>
    </row>
    <row r="2829" ht="15">
      <c r="D2829" s="188"/>
    </row>
    <row r="2830" ht="15">
      <c r="D2830" s="188"/>
    </row>
    <row r="2831" ht="15">
      <c r="D2831" s="188"/>
    </row>
    <row r="2832" ht="15">
      <c r="D2832" s="188"/>
    </row>
    <row r="2833" ht="15">
      <c r="D2833" s="188"/>
    </row>
    <row r="2834" ht="15">
      <c r="D2834" s="188"/>
    </row>
    <row r="2835" ht="15">
      <c r="D2835" s="188"/>
    </row>
    <row r="2836" ht="15">
      <c r="D2836" s="188"/>
    </row>
    <row r="2837" ht="15">
      <c r="D2837" s="188"/>
    </row>
    <row r="2838" ht="15">
      <c r="D2838" s="188"/>
    </row>
    <row r="2839" ht="15">
      <c r="D2839" s="188"/>
    </row>
    <row r="2840" ht="15">
      <c r="D2840" s="188"/>
    </row>
    <row r="2841" ht="15">
      <c r="D2841" s="188"/>
    </row>
    <row r="2842" ht="15">
      <c r="D2842" s="188"/>
    </row>
    <row r="2843" ht="15">
      <c r="D2843" s="188"/>
    </row>
    <row r="2844" ht="15">
      <c r="D2844" s="188"/>
    </row>
    <row r="2845" ht="15">
      <c r="D2845" s="188"/>
    </row>
    <row r="2846" ht="15">
      <c r="D2846" s="188"/>
    </row>
    <row r="2847" ht="15">
      <c r="D2847" s="188"/>
    </row>
    <row r="2848" ht="15">
      <c r="D2848" s="188"/>
    </row>
    <row r="2849" ht="15">
      <c r="D2849" s="188"/>
    </row>
    <row r="2850" ht="15">
      <c r="D2850" s="188"/>
    </row>
    <row r="2851" ht="15">
      <c r="D2851" s="188"/>
    </row>
    <row r="2852" ht="15">
      <c r="D2852" s="188"/>
    </row>
    <row r="2853" ht="15">
      <c r="D2853" s="188"/>
    </row>
    <row r="2854" ht="15">
      <c r="D2854" s="188"/>
    </row>
    <row r="2855" ht="15">
      <c r="D2855" s="188"/>
    </row>
    <row r="2856" ht="15">
      <c r="D2856" s="188"/>
    </row>
    <row r="2857" ht="15">
      <c r="D2857" s="188"/>
    </row>
    <row r="2858" ht="15">
      <c r="D2858" s="188"/>
    </row>
    <row r="2859" ht="15">
      <c r="D2859" s="188"/>
    </row>
    <row r="2860" ht="15">
      <c r="D2860" s="188"/>
    </row>
    <row r="2861" ht="15">
      <c r="D2861" s="188"/>
    </row>
    <row r="2862" ht="15">
      <c r="D2862" s="188"/>
    </row>
    <row r="2863" ht="15">
      <c r="D2863" s="188"/>
    </row>
    <row r="2864" ht="15">
      <c r="D2864" s="188"/>
    </row>
    <row r="2865" ht="15">
      <c r="D2865" s="188"/>
    </row>
    <row r="2866" ht="15">
      <c r="D2866" s="188"/>
    </row>
    <row r="2867" ht="15">
      <c r="D2867" s="188"/>
    </row>
    <row r="2868" ht="15">
      <c r="D2868" s="188"/>
    </row>
    <row r="2869" ht="15">
      <c r="D2869" s="188"/>
    </row>
    <row r="2870" ht="15">
      <c r="D2870" s="188"/>
    </row>
    <row r="2871" ht="15">
      <c r="D2871" s="188"/>
    </row>
    <row r="2872" ht="15">
      <c r="D2872" s="188"/>
    </row>
    <row r="2873" ht="15">
      <c r="D2873" s="188"/>
    </row>
    <row r="2874" ht="15">
      <c r="D2874" s="188"/>
    </row>
    <row r="2875" ht="15">
      <c r="D2875" s="188"/>
    </row>
    <row r="2876" ht="15">
      <c r="D2876" s="188"/>
    </row>
    <row r="2877" ht="15">
      <c r="D2877" s="188"/>
    </row>
    <row r="2878" ht="15">
      <c r="D2878" s="188"/>
    </row>
    <row r="2879" ht="15">
      <c r="D2879" s="188"/>
    </row>
    <row r="2880" ht="15">
      <c r="D2880" s="188"/>
    </row>
    <row r="2881" ht="15">
      <c r="D2881" s="188"/>
    </row>
    <row r="2882" ht="15">
      <c r="D2882" s="188"/>
    </row>
    <row r="2883" ht="15">
      <c r="D2883" s="188"/>
    </row>
    <row r="2884" ht="15">
      <c r="D2884" s="188"/>
    </row>
    <row r="2885" ht="15">
      <c r="D2885" s="188"/>
    </row>
    <row r="2886" ht="15">
      <c r="D2886" s="188"/>
    </row>
    <row r="2887" ht="15">
      <c r="D2887" s="188"/>
    </row>
    <row r="2888" ht="15">
      <c r="D2888" s="188"/>
    </row>
    <row r="2889" ht="15">
      <c r="D2889" s="188"/>
    </row>
    <row r="2890" ht="15">
      <c r="D2890" s="188"/>
    </row>
    <row r="2891" ht="15">
      <c r="D2891" s="188"/>
    </row>
    <row r="2892" ht="15">
      <c r="D2892" s="188"/>
    </row>
    <row r="2893" ht="15">
      <c r="D2893" s="188"/>
    </row>
    <row r="2894" ht="15">
      <c r="D2894" s="188"/>
    </row>
    <row r="2895" ht="15">
      <c r="D2895" s="188"/>
    </row>
    <row r="2896" ht="15">
      <c r="D2896" s="188"/>
    </row>
    <row r="2897" ht="15">
      <c r="D2897" s="188"/>
    </row>
    <row r="2898" ht="15">
      <c r="D2898" s="188"/>
    </row>
    <row r="2899" ht="15">
      <c r="D2899" s="188"/>
    </row>
    <row r="2900" ht="15">
      <c r="D2900" s="188"/>
    </row>
    <row r="2901" ht="15">
      <c r="D2901" s="188"/>
    </row>
    <row r="2902" ht="15">
      <c r="D2902" s="188"/>
    </row>
    <row r="2903" ht="15">
      <c r="D2903" s="188"/>
    </row>
    <row r="2904" ht="15">
      <c r="D2904" s="188"/>
    </row>
    <row r="2905" ht="15">
      <c r="D2905" s="188"/>
    </row>
    <row r="2906" ht="15">
      <c r="D2906" s="188"/>
    </row>
    <row r="2907" ht="15">
      <c r="D2907" s="188"/>
    </row>
    <row r="2908" ht="15">
      <c r="D2908" s="188"/>
    </row>
    <row r="2909" ht="15">
      <c r="D2909" s="188"/>
    </row>
    <row r="2910" ht="15">
      <c r="D2910" s="188"/>
    </row>
    <row r="2911" ht="15">
      <c r="D2911" s="188"/>
    </row>
    <row r="2912" ht="15">
      <c r="D2912" s="188"/>
    </row>
    <row r="2913" ht="15">
      <c r="D2913" s="188"/>
    </row>
    <row r="2914" ht="15">
      <c r="D2914" s="188"/>
    </row>
    <row r="2915" ht="15">
      <c r="D2915" s="188"/>
    </row>
    <row r="2916" ht="15">
      <c r="D2916" s="188"/>
    </row>
    <row r="2917" ht="15">
      <c r="D2917" s="188"/>
    </row>
    <row r="2918" ht="15">
      <c r="D2918" s="188"/>
    </row>
    <row r="2919" ht="15">
      <c r="D2919" s="188"/>
    </row>
    <row r="2920" ht="15">
      <c r="D2920" s="188"/>
    </row>
    <row r="2921" ht="15">
      <c r="D2921" s="188"/>
    </row>
    <row r="2922" ht="15">
      <c r="D2922" s="188"/>
    </row>
    <row r="2923" ht="15">
      <c r="D2923" s="188"/>
    </row>
    <row r="2924" ht="15">
      <c r="D2924" s="188"/>
    </row>
    <row r="2925" ht="15">
      <c r="D2925" s="188"/>
    </row>
    <row r="2926" ht="15">
      <c r="D2926" s="188"/>
    </row>
    <row r="2927" ht="15">
      <c r="D2927" s="188"/>
    </row>
    <row r="2928" ht="15">
      <c r="D2928" s="188"/>
    </row>
    <row r="2929" ht="15">
      <c r="D2929" s="188"/>
    </row>
    <row r="2930" ht="15">
      <c r="D2930" s="188"/>
    </row>
    <row r="2931" ht="15">
      <c r="D2931" s="188"/>
    </row>
    <row r="2932" ht="15">
      <c r="D2932" s="188"/>
    </row>
    <row r="2933" ht="15">
      <c r="D2933" s="188"/>
    </row>
    <row r="2934" ht="15">
      <c r="D2934" s="188"/>
    </row>
    <row r="2935" ht="15">
      <c r="D2935" s="188"/>
    </row>
    <row r="2936" ht="15">
      <c r="D2936" s="188"/>
    </row>
    <row r="2937" ht="15">
      <c r="D2937" s="188"/>
    </row>
    <row r="2938" ht="15">
      <c r="D2938" s="188"/>
    </row>
    <row r="2939" ht="15">
      <c r="D2939" s="188"/>
    </row>
    <row r="2940" ht="15">
      <c r="D2940" s="188"/>
    </row>
    <row r="2941" ht="15">
      <c r="D2941" s="188"/>
    </row>
    <row r="2942" ht="15">
      <c r="D2942" s="188"/>
    </row>
    <row r="2943" ht="15">
      <c r="D2943" s="188"/>
    </row>
    <row r="2944" ht="15">
      <c r="D2944" s="188"/>
    </row>
    <row r="2945" ht="15">
      <c r="D2945" s="188"/>
    </row>
    <row r="2946" ht="15">
      <c r="D2946" s="188"/>
    </row>
    <row r="2947" ht="15">
      <c r="D2947" s="188"/>
    </row>
    <row r="2948" ht="15">
      <c r="D2948" s="188"/>
    </row>
    <row r="2949" ht="15">
      <c r="D2949" s="188"/>
    </row>
    <row r="2950" ht="15">
      <c r="D2950" s="188"/>
    </row>
    <row r="2951" ht="15">
      <c r="D2951" s="188"/>
    </row>
    <row r="2952" ht="15">
      <c r="D2952" s="188"/>
    </row>
    <row r="2953" ht="15">
      <c r="D2953" s="188"/>
    </row>
    <row r="2954" ht="15">
      <c r="D2954" s="188"/>
    </row>
    <row r="2955" ht="15">
      <c r="D2955" s="188"/>
    </row>
    <row r="2956" ht="15">
      <c r="D2956" s="188"/>
    </row>
    <row r="2957" ht="15">
      <c r="D2957" s="188"/>
    </row>
    <row r="2958" ht="15">
      <c r="D2958" s="188"/>
    </row>
    <row r="2959" ht="15">
      <c r="D2959" s="188"/>
    </row>
    <row r="2960" ht="15">
      <c r="D2960" s="188"/>
    </row>
    <row r="2961" ht="15">
      <c r="D2961" s="188"/>
    </row>
    <row r="2962" ht="15">
      <c r="D2962" s="188"/>
    </row>
    <row r="2963" ht="15">
      <c r="D2963" s="188"/>
    </row>
    <row r="2964" ht="15">
      <c r="D2964" s="188"/>
    </row>
    <row r="2965" ht="15">
      <c r="D2965" s="188"/>
    </row>
    <row r="2966" ht="15">
      <c r="D2966" s="188"/>
    </row>
    <row r="2967" ht="15">
      <c r="D2967" s="188"/>
    </row>
    <row r="2968" ht="15">
      <c r="D2968" s="188"/>
    </row>
    <row r="2969" ht="15">
      <c r="D2969" s="188"/>
    </row>
    <row r="2970" ht="15">
      <c r="D2970" s="188"/>
    </row>
    <row r="2971" ht="15">
      <c r="D2971" s="188"/>
    </row>
    <row r="2972" ht="15">
      <c r="D2972" s="188"/>
    </row>
    <row r="2973" ht="15">
      <c r="D2973" s="188"/>
    </row>
    <row r="2974" ht="15">
      <c r="D2974" s="188"/>
    </row>
    <row r="2975" ht="15">
      <c r="D2975" s="188"/>
    </row>
    <row r="2976" ht="15">
      <c r="D2976" s="188"/>
    </row>
    <row r="2977" ht="15">
      <c r="D2977" s="188"/>
    </row>
    <row r="2978" ht="15">
      <c r="D2978" s="188"/>
    </row>
    <row r="2979" ht="15">
      <c r="D2979" s="188"/>
    </row>
    <row r="2980" ht="15">
      <c r="D2980" s="188"/>
    </row>
    <row r="2981" ht="15">
      <c r="D2981" s="188"/>
    </row>
    <row r="2982" ht="15">
      <c r="D2982" s="188"/>
    </row>
    <row r="2983" ht="15">
      <c r="D2983" s="188"/>
    </row>
    <row r="2984" ht="15">
      <c r="D2984" s="188"/>
    </row>
    <row r="2985" ht="15">
      <c r="D2985" s="188"/>
    </row>
    <row r="2986" ht="15">
      <c r="D2986" s="188"/>
    </row>
    <row r="2987" ht="15">
      <c r="D2987" s="188"/>
    </row>
    <row r="2988" ht="15">
      <c r="D2988" s="188"/>
    </row>
    <row r="2989" ht="15">
      <c r="D2989" s="188"/>
    </row>
    <row r="2990" ht="15">
      <c r="D2990" s="188"/>
    </row>
    <row r="2991" ht="15">
      <c r="D2991" s="188"/>
    </row>
    <row r="2992" ht="15">
      <c r="D2992" s="188"/>
    </row>
    <row r="2993" ht="15">
      <c r="D2993" s="188"/>
    </row>
    <row r="2994" ht="15">
      <c r="D2994" s="188"/>
    </row>
    <row r="2995" ht="15">
      <c r="D2995" s="188"/>
    </row>
    <row r="2996" ht="15">
      <c r="D2996" s="188"/>
    </row>
    <row r="2997" ht="15">
      <c r="D2997" s="188"/>
    </row>
    <row r="2998" ht="15">
      <c r="D2998" s="188"/>
    </row>
    <row r="2999" ht="15">
      <c r="D2999" s="188"/>
    </row>
    <row r="3000" ht="15">
      <c r="D3000" s="188"/>
    </row>
    <row r="3001" ht="15">
      <c r="D3001" s="188"/>
    </row>
    <row r="3002" ht="15">
      <c r="D3002" s="188"/>
    </row>
    <row r="3003" ht="15">
      <c r="D3003" s="188"/>
    </row>
    <row r="3004" ht="15">
      <c r="D3004" s="188"/>
    </row>
    <row r="3005" ht="15">
      <c r="D3005" s="188"/>
    </row>
    <row r="3006" ht="15">
      <c r="D3006" s="188"/>
    </row>
    <row r="3007" ht="15">
      <c r="D3007" s="188"/>
    </row>
    <row r="3008" ht="15">
      <c r="D3008" s="188"/>
    </row>
    <row r="3009" ht="15">
      <c r="D3009" s="188"/>
    </row>
    <row r="3010" ht="15">
      <c r="D3010" s="188"/>
    </row>
    <row r="3011" ht="15">
      <c r="D3011" s="188"/>
    </row>
    <row r="3012" ht="15">
      <c r="D3012" s="188"/>
    </row>
    <row r="3013" ht="15">
      <c r="D3013" s="188"/>
    </row>
    <row r="3014" ht="15">
      <c r="D3014" s="188"/>
    </row>
    <row r="3015" ht="15">
      <c r="D3015" s="188"/>
    </row>
    <row r="3016" ht="15">
      <c r="D3016" s="188"/>
    </row>
    <row r="3017" ht="15">
      <c r="D3017" s="188"/>
    </row>
    <row r="3018" ht="15">
      <c r="D3018" s="188"/>
    </row>
    <row r="3019" ht="15">
      <c r="D3019" s="188"/>
    </row>
    <row r="3020" ht="15">
      <c r="D3020" s="188"/>
    </row>
    <row r="3021" ht="15">
      <c r="D3021" s="188"/>
    </row>
    <row r="3022" ht="15">
      <c r="D3022" s="188"/>
    </row>
    <row r="3023" ht="15">
      <c r="D3023" s="188"/>
    </row>
    <row r="3024" ht="15">
      <c r="D3024" s="188"/>
    </row>
    <row r="3025" ht="15">
      <c r="D3025" s="188"/>
    </row>
    <row r="3026" ht="15">
      <c r="D3026" s="188"/>
    </row>
    <row r="3027" ht="15">
      <c r="D3027" s="188"/>
    </row>
    <row r="3028" ht="15">
      <c r="D3028" s="188"/>
    </row>
    <row r="3029" ht="15">
      <c r="D3029" s="188"/>
    </row>
    <row r="3030" ht="15">
      <c r="D3030" s="188"/>
    </row>
    <row r="3031" ht="15">
      <c r="D3031" s="188"/>
    </row>
    <row r="3032" ht="15">
      <c r="D3032" s="188"/>
    </row>
    <row r="3033" ht="15">
      <c r="D3033" s="188"/>
    </row>
    <row r="3034" ht="15">
      <c r="D3034" s="188"/>
    </row>
    <row r="3035" ht="15">
      <c r="D3035" s="188"/>
    </row>
    <row r="3036" ht="15">
      <c r="D3036" s="188"/>
    </row>
    <row r="3037" ht="15">
      <c r="D3037" s="188"/>
    </row>
    <row r="3038" ht="15">
      <c r="D3038" s="188"/>
    </row>
    <row r="3039" ht="15">
      <c r="D3039" s="188"/>
    </row>
    <row r="3040" ht="15">
      <c r="D3040" s="188"/>
    </row>
    <row r="3041" ht="15">
      <c r="D3041" s="188"/>
    </row>
    <row r="3042" ht="15">
      <c r="D3042" s="188"/>
    </row>
    <row r="3043" ht="15">
      <c r="D3043" s="188"/>
    </row>
    <row r="3044" ht="15">
      <c r="D3044" s="188"/>
    </row>
    <row r="3045" ht="15">
      <c r="D3045" s="188"/>
    </row>
    <row r="3046" ht="15">
      <c r="D3046" s="188"/>
    </row>
    <row r="3047" ht="15">
      <c r="D3047" s="188"/>
    </row>
    <row r="3048" ht="15">
      <c r="D3048" s="188"/>
    </row>
    <row r="3049" ht="15">
      <c r="D3049" s="188"/>
    </row>
    <row r="3050" ht="15">
      <c r="D3050" s="188"/>
    </row>
    <row r="3051" ht="15">
      <c r="D3051" s="188"/>
    </row>
    <row r="3052" ht="15">
      <c r="D3052" s="188"/>
    </row>
    <row r="3053" ht="15">
      <c r="D3053" s="188"/>
    </row>
    <row r="3054" ht="15">
      <c r="D3054" s="188"/>
    </row>
    <row r="3055" ht="15">
      <c r="D3055" s="188"/>
    </row>
    <row r="3056" ht="15">
      <c r="D3056" s="188"/>
    </row>
    <row r="3057" ht="15">
      <c r="D3057" s="188"/>
    </row>
    <row r="3058" ht="15">
      <c r="D3058" s="188"/>
    </row>
    <row r="3059" ht="15">
      <c r="D3059" s="188"/>
    </row>
    <row r="3060" ht="15">
      <c r="D3060" s="188"/>
    </row>
    <row r="3061" ht="15">
      <c r="D3061" s="188"/>
    </row>
    <row r="3062" ht="15">
      <c r="D3062" s="188"/>
    </row>
    <row r="3063" ht="15">
      <c r="D3063" s="188"/>
    </row>
    <row r="3064" ht="15">
      <c r="D3064" s="188"/>
    </row>
    <row r="3065" ht="15">
      <c r="D3065" s="188"/>
    </row>
    <row r="3066" ht="15">
      <c r="D3066" s="188"/>
    </row>
    <row r="3067" ht="15">
      <c r="D3067" s="188"/>
    </row>
    <row r="3068" ht="15">
      <c r="D3068" s="188"/>
    </row>
    <row r="3069" ht="15">
      <c r="D3069" s="188"/>
    </row>
    <row r="3070" ht="15">
      <c r="D3070" s="188"/>
    </row>
    <row r="3071" ht="15">
      <c r="D3071" s="188"/>
    </row>
    <row r="3072" ht="15">
      <c r="D3072" s="188"/>
    </row>
    <row r="3073" ht="15">
      <c r="D3073" s="188"/>
    </row>
    <row r="3074" ht="15">
      <c r="D3074" s="188"/>
    </row>
    <row r="3075" ht="15">
      <c r="D3075" s="188"/>
    </row>
    <row r="3076" ht="15">
      <c r="D3076" s="188"/>
    </row>
    <row r="3077" ht="15">
      <c r="D3077" s="188"/>
    </row>
    <row r="3078" ht="15">
      <c r="D3078" s="188"/>
    </row>
    <row r="3079" ht="15">
      <c r="D3079" s="188"/>
    </row>
    <row r="3080" ht="15">
      <c r="D3080" s="188"/>
    </row>
    <row r="3081" ht="15">
      <c r="D3081" s="188"/>
    </row>
    <row r="3082" ht="15">
      <c r="D3082" s="188"/>
    </row>
    <row r="3083" ht="15">
      <c r="D3083" s="188"/>
    </row>
    <row r="3084" ht="15">
      <c r="D3084" s="188"/>
    </row>
    <row r="3085" ht="15">
      <c r="D3085" s="188"/>
    </row>
    <row r="3086" ht="15">
      <c r="D3086" s="188"/>
    </row>
    <row r="3087" ht="15">
      <c r="D3087" s="188"/>
    </row>
    <row r="3088" ht="15">
      <c r="D3088" s="188"/>
    </row>
    <row r="3089" ht="15">
      <c r="D3089" s="188"/>
    </row>
    <row r="3090" ht="15">
      <c r="D3090" s="188"/>
    </row>
    <row r="3091" ht="15">
      <c r="D3091" s="188"/>
    </row>
    <row r="3092" ht="15">
      <c r="D3092" s="188"/>
    </row>
    <row r="3093" ht="15">
      <c r="D3093" s="188"/>
    </row>
    <row r="3094" ht="15">
      <c r="D3094" s="188"/>
    </row>
    <row r="3095" ht="15">
      <c r="D3095" s="188"/>
    </row>
    <row r="3096" ht="15">
      <c r="D3096" s="188"/>
    </row>
    <row r="3097" ht="15">
      <c r="D3097" s="188"/>
    </row>
    <row r="3098" ht="15">
      <c r="D3098" s="188"/>
    </row>
    <row r="3099" ht="15">
      <c r="D3099" s="188"/>
    </row>
    <row r="3100" ht="15">
      <c r="D3100" s="188"/>
    </row>
    <row r="3101" ht="15">
      <c r="D3101" s="188"/>
    </row>
    <row r="3102" ht="15">
      <c r="D3102" s="188"/>
    </row>
    <row r="3103" ht="15">
      <c r="D3103" s="188"/>
    </row>
    <row r="3104" ht="15">
      <c r="D3104" s="188"/>
    </row>
    <row r="3105" ht="15">
      <c r="D3105" s="188"/>
    </row>
    <row r="3106" ht="15">
      <c r="D3106" s="188"/>
    </row>
    <row r="3107" ht="15">
      <c r="D3107" s="188"/>
    </row>
    <row r="3108" ht="15">
      <c r="D3108" s="188"/>
    </row>
    <row r="3109" ht="15">
      <c r="D3109" s="188"/>
    </row>
    <row r="3110" ht="15">
      <c r="D3110" s="188"/>
    </row>
    <row r="3111" ht="15">
      <c r="D3111" s="188"/>
    </row>
    <row r="3112" ht="15">
      <c r="D3112" s="188"/>
    </row>
    <row r="3113" ht="15">
      <c r="D3113" s="188"/>
    </row>
    <row r="3114" ht="15">
      <c r="D3114" s="188"/>
    </row>
    <row r="3115" ht="15">
      <c r="D3115" s="188"/>
    </row>
    <row r="3116" ht="15">
      <c r="D3116" s="188"/>
    </row>
    <row r="3117" ht="15">
      <c r="D3117" s="188"/>
    </row>
    <row r="3118" ht="15">
      <c r="D3118" s="188"/>
    </row>
    <row r="3119" ht="15">
      <c r="D3119" s="188"/>
    </row>
    <row r="3120" ht="15">
      <c r="D3120" s="188"/>
    </row>
    <row r="3121" ht="15">
      <c r="D3121" s="188"/>
    </row>
    <row r="3122" ht="15">
      <c r="D3122" s="188"/>
    </row>
    <row r="3123" ht="15">
      <c r="D3123" s="188"/>
    </row>
    <row r="3124" ht="15">
      <c r="D3124" s="188"/>
    </row>
    <row r="3125" ht="15">
      <c r="D3125" s="188"/>
    </row>
    <row r="3126" ht="15">
      <c r="D3126" s="188"/>
    </row>
    <row r="3127" ht="15">
      <c r="D3127" s="188"/>
    </row>
    <row r="3128" ht="15">
      <c r="D3128" s="188"/>
    </row>
    <row r="3129" ht="15">
      <c r="D3129" s="188"/>
    </row>
    <row r="3130" ht="15">
      <c r="D3130" s="188"/>
    </row>
    <row r="3131" ht="15">
      <c r="D3131" s="188"/>
    </row>
    <row r="3132" ht="15">
      <c r="D3132" s="188"/>
    </row>
    <row r="3133" ht="15">
      <c r="D3133" s="188"/>
    </row>
    <row r="3134" ht="15">
      <c r="D3134" s="188"/>
    </row>
    <row r="3135" ht="15">
      <c r="D3135" s="188"/>
    </row>
    <row r="3136" ht="15">
      <c r="D3136" s="188"/>
    </row>
    <row r="3137" ht="15">
      <c r="D3137" s="188"/>
    </row>
    <row r="3138" ht="15">
      <c r="D3138" s="188"/>
    </row>
    <row r="3139" ht="15">
      <c r="D3139" s="188"/>
    </row>
    <row r="3140" ht="15">
      <c r="D3140" s="188"/>
    </row>
    <row r="3141" ht="15">
      <c r="D3141" s="188"/>
    </row>
    <row r="3142" ht="15">
      <c r="D3142" s="188"/>
    </row>
    <row r="3143" ht="15">
      <c r="D3143" s="188"/>
    </row>
    <row r="3144" ht="15">
      <c r="D3144" s="188"/>
    </row>
    <row r="3145" ht="15">
      <c r="D3145" s="188"/>
    </row>
    <row r="3146" ht="15">
      <c r="D3146" s="188"/>
    </row>
    <row r="3147" ht="15">
      <c r="D3147" s="188"/>
    </row>
    <row r="3148" ht="15">
      <c r="D3148" s="188"/>
    </row>
    <row r="3149" ht="15">
      <c r="D3149" s="188"/>
    </row>
    <row r="3150" ht="15">
      <c r="D3150" s="188"/>
    </row>
    <row r="3151" ht="15">
      <c r="D3151" s="188"/>
    </row>
    <row r="3152" ht="15">
      <c r="D3152" s="188"/>
    </row>
    <row r="3153" ht="15">
      <c r="D3153" s="188"/>
    </row>
    <row r="3154" ht="15">
      <c r="D3154" s="188"/>
    </row>
    <row r="3155" ht="15">
      <c r="D3155" s="188"/>
    </row>
    <row r="3156" ht="15">
      <c r="D3156" s="188"/>
    </row>
    <row r="3157" ht="15">
      <c r="D3157" s="188"/>
    </row>
    <row r="3158" ht="15">
      <c r="D3158" s="188"/>
    </row>
    <row r="3159" ht="15">
      <c r="D3159" s="188"/>
    </row>
    <row r="3160" ht="15">
      <c r="D3160" s="188"/>
    </row>
    <row r="3161" ht="15">
      <c r="D3161" s="188"/>
    </row>
    <row r="3162" ht="15">
      <c r="D3162" s="188"/>
    </row>
    <row r="3163" ht="15">
      <c r="D3163" s="188"/>
    </row>
    <row r="3164" ht="15">
      <c r="D3164" s="188"/>
    </row>
    <row r="3165" ht="15">
      <c r="D3165" s="188"/>
    </row>
    <row r="3166" ht="15">
      <c r="D3166" s="188"/>
    </row>
    <row r="3167" ht="15">
      <c r="D3167" s="188"/>
    </row>
    <row r="3168" ht="15">
      <c r="D3168" s="188"/>
    </row>
    <row r="3169" ht="15">
      <c r="D3169" s="188"/>
    </row>
    <row r="3170" ht="15">
      <c r="D3170" s="188"/>
    </row>
    <row r="3171" ht="15">
      <c r="D3171" s="188"/>
    </row>
    <row r="3172" ht="15">
      <c r="D3172" s="188"/>
    </row>
    <row r="3173" ht="15">
      <c r="D3173" s="188"/>
    </row>
    <row r="3174" ht="15">
      <c r="D3174" s="188"/>
    </row>
    <row r="3175" ht="15">
      <c r="D3175" s="188"/>
    </row>
    <row r="3176" ht="15">
      <c r="D3176" s="188"/>
    </row>
    <row r="3177" ht="15">
      <c r="D3177" s="188"/>
    </row>
    <row r="3178" ht="15">
      <c r="D3178" s="188"/>
    </row>
    <row r="3179" ht="15">
      <c r="D3179" s="188"/>
    </row>
    <row r="3180" ht="15">
      <c r="D3180" s="188"/>
    </row>
    <row r="3181" ht="15">
      <c r="D3181" s="188"/>
    </row>
    <row r="3182" ht="15">
      <c r="D3182" s="188"/>
    </row>
    <row r="3183" ht="15">
      <c r="D3183" s="188"/>
    </row>
    <row r="3184" ht="15">
      <c r="D3184" s="188"/>
    </row>
    <row r="3185" ht="15">
      <c r="D3185" s="188"/>
    </row>
    <row r="3186" ht="15">
      <c r="D3186" s="188"/>
    </row>
    <row r="3187" ht="15">
      <c r="D3187" s="188"/>
    </row>
    <row r="3188" ht="15">
      <c r="D3188" s="188"/>
    </row>
    <row r="3189" ht="15">
      <c r="D3189" s="188"/>
    </row>
    <row r="3190" ht="15">
      <c r="D3190" s="188"/>
    </row>
    <row r="3191" ht="15">
      <c r="D3191" s="188"/>
    </row>
    <row r="3192" ht="15">
      <c r="D3192" s="188"/>
    </row>
    <row r="3193" ht="15">
      <c r="D3193" s="188"/>
    </row>
    <row r="3194" ht="15">
      <c r="D3194" s="188"/>
    </row>
    <row r="3195" ht="15">
      <c r="D3195" s="188"/>
    </row>
    <row r="3196" ht="15">
      <c r="D3196" s="188"/>
    </row>
    <row r="3197" ht="15">
      <c r="D3197" s="188"/>
    </row>
    <row r="3198" ht="15">
      <c r="D3198" s="188"/>
    </row>
    <row r="3199" ht="15">
      <c r="D3199" s="188"/>
    </row>
    <row r="3200" ht="15">
      <c r="D3200" s="188"/>
    </row>
    <row r="3201" ht="15">
      <c r="D3201" s="188"/>
    </row>
    <row r="3202" ht="15">
      <c r="D3202" s="188"/>
    </row>
    <row r="3203" ht="15">
      <c r="D3203" s="188"/>
    </row>
    <row r="3204" ht="15">
      <c r="D3204" s="188"/>
    </row>
    <row r="3205" ht="15">
      <c r="D3205" s="188"/>
    </row>
    <row r="3206" ht="15">
      <c r="D3206" s="188"/>
    </row>
    <row r="3207" ht="15">
      <c r="D3207" s="188"/>
    </row>
    <row r="3208" ht="15">
      <c r="D3208" s="188"/>
    </row>
    <row r="3209" ht="15">
      <c r="D3209" s="188"/>
    </row>
    <row r="3210" ht="15">
      <c r="D3210" s="188"/>
    </row>
    <row r="3211" ht="15">
      <c r="D3211" s="188"/>
    </row>
    <row r="3212" ht="15">
      <c r="D3212" s="188"/>
    </row>
    <row r="3213" ht="15">
      <c r="D3213" s="188"/>
    </row>
    <row r="3214" ht="15">
      <c r="D3214" s="188"/>
    </row>
    <row r="3215" ht="15">
      <c r="D3215" s="188"/>
    </row>
    <row r="3216" ht="15">
      <c r="D3216" s="188"/>
    </row>
    <row r="3217" ht="15">
      <c r="D3217" s="188"/>
    </row>
    <row r="3218" ht="15">
      <c r="D3218" s="188"/>
    </row>
    <row r="3219" ht="15">
      <c r="D3219" s="188"/>
    </row>
    <row r="3220" ht="15">
      <c r="D3220" s="188"/>
    </row>
    <row r="3221" ht="15">
      <c r="D3221" s="188"/>
    </row>
    <row r="3222" ht="15">
      <c r="D3222" s="188"/>
    </row>
    <row r="3223" ht="15">
      <c r="D3223" s="188"/>
    </row>
    <row r="3224" ht="15">
      <c r="D3224" s="188"/>
    </row>
    <row r="3225" ht="15">
      <c r="D3225" s="188"/>
    </row>
    <row r="3226" ht="15">
      <c r="D3226" s="188"/>
    </row>
    <row r="3227" ht="15">
      <c r="D3227" s="188"/>
    </row>
    <row r="3228" ht="15">
      <c r="D3228" s="188"/>
    </row>
    <row r="3229" ht="15">
      <c r="D3229" s="188"/>
    </row>
    <row r="3230" ht="15">
      <c r="D3230" s="188"/>
    </row>
    <row r="3231" ht="15">
      <c r="D3231" s="188"/>
    </row>
    <row r="3232" ht="15">
      <c r="D3232" s="188"/>
    </row>
    <row r="3233" ht="15">
      <c r="D3233" s="188"/>
    </row>
    <row r="3234" ht="15">
      <c r="D3234" s="188"/>
    </row>
    <row r="3235" ht="15">
      <c r="D3235" s="188"/>
    </row>
    <row r="3236" ht="15">
      <c r="D3236" s="188"/>
    </row>
    <row r="3237" ht="15">
      <c r="D3237" s="188"/>
    </row>
    <row r="3238" ht="15">
      <c r="D3238" s="188"/>
    </row>
    <row r="3239" ht="15">
      <c r="D3239" s="188"/>
    </row>
    <row r="3240" ht="15">
      <c r="D3240" s="188"/>
    </row>
    <row r="3241" ht="15">
      <c r="D3241" s="188"/>
    </row>
    <row r="3242" ht="15">
      <c r="D3242" s="188"/>
    </row>
    <row r="3243" ht="15">
      <c r="D3243" s="188"/>
    </row>
    <row r="3244" ht="15">
      <c r="D3244" s="188"/>
    </row>
    <row r="3245" ht="15">
      <c r="D3245" s="188"/>
    </row>
    <row r="3246" ht="15">
      <c r="D3246" s="188"/>
    </row>
    <row r="3247" ht="15">
      <c r="D3247" s="188"/>
    </row>
    <row r="3248" ht="15">
      <c r="D3248" s="188"/>
    </row>
    <row r="3249" ht="15">
      <c r="D3249" s="188"/>
    </row>
    <row r="3250" ht="15">
      <c r="D3250" s="188"/>
    </row>
    <row r="3251" ht="15">
      <c r="D3251" s="188"/>
    </row>
    <row r="3252" ht="15">
      <c r="D3252" s="188"/>
    </row>
    <row r="3253" ht="15">
      <c r="D3253" s="188"/>
    </row>
    <row r="3254" ht="15">
      <c r="D3254" s="188"/>
    </row>
    <row r="3255" ht="15">
      <c r="D3255" s="188"/>
    </row>
    <row r="3256" ht="15">
      <c r="D3256" s="188"/>
    </row>
    <row r="3257" ht="15">
      <c r="D3257" s="188"/>
    </row>
    <row r="3258" ht="15">
      <c r="D3258" s="188"/>
    </row>
    <row r="3259" ht="15">
      <c r="D3259" s="188"/>
    </row>
    <row r="3260" ht="15">
      <c r="D3260" s="188"/>
    </row>
    <row r="3261" ht="15">
      <c r="D3261" s="188"/>
    </row>
    <row r="3262" ht="15">
      <c r="D3262" s="188"/>
    </row>
    <row r="3263" ht="15">
      <c r="D3263" s="188"/>
    </row>
    <row r="3264" ht="15">
      <c r="D3264" s="188"/>
    </row>
    <row r="3265" ht="15">
      <c r="D3265" s="188"/>
    </row>
    <row r="3266" ht="15">
      <c r="D3266" s="188"/>
    </row>
    <row r="3267" ht="15">
      <c r="D3267" s="188"/>
    </row>
    <row r="3268" ht="15">
      <c r="D3268" s="188"/>
    </row>
    <row r="3269" ht="15">
      <c r="D3269" s="188"/>
    </row>
    <row r="3270" ht="15">
      <c r="D3270" s="188"/>
    </row>
    <row r="3271" ht="15">
      <c r="D3271" s="188"/>
    </row>
    <row r="3272" ht="15">
      <c r="D3272" s="188"/>
    </row>
    <row r="3273" ht="15">
      <c r="D3273" s="188"/>
    </row>
    <row r="3274" ht="15">
      <c r="D3274" s="188"/>
    </row>
    <row r="3275" ht="15">
      <c r="D3275" s="188"/>
    </row>
    <row r="3276" ht="15">
      <c r="D3276" s="188"/>
    </row>
    <row r="3277" ht="15">
      <c r="D3277" s="188"/>
    </row>
    <row r="3278" ht="15">
      <c r="D3278" s="188"/>
    </row>
    <row r="3279" ht="15">
      <c r="D3279" s="188"/>
    </row>
    <row r="3280" ht="15">
      <c r="D3280" s="188"/>
    </row>
    <row r="3281" ht="15">
      <c r="D3281" s="188"/>
    </row>
    <row r="3282" ht="15">
      <c r="D3282" s="188"/>
    </row>
    <row r="3283" ht="15">
      <c r="D3283" s="188"/>
    </row>
    <row r="3284" ht="15">
      <c r="D3284" s="188"/>
    </row>
    <row r="3285" ht="15">
      <c r="D3285" s="188"/>
    </row>
    <row r="3286" ht="15">
      <c r="D3286" s="188"/>
    </row>
    <row r="3287" ht="15">
      <c r="D3287" s="188"/>
    </row>
    <row r="3288" ht="15">
      <c r="D3288" s="188"/>
    </row>
    <row r="3289" ht="15">
      <c r="D3289" s="188"/>
    </row>
    <row r="3290" ht="15">
      <c r="D3290" s="188"/>
    </row>
    <row r="3291" ht="15">
      <c r="D3291" s="188"/>
    </row>
    <row r="3292" ht="15">
      <c r="D3292" s="188"/>
    </row>
    <row r="3293" ht="15">
      <c r="D3293" s="188"/>
    </row>
    <row r="3294" ht="15">
      <c r="D3294" s="188"/>
    </row>
    <row r="3295" ht="15">
      <c r="D3295" s="188"/>
    </row>
    <row r="3296" ht="15">
      <c r="D3296" s="188"/>
    </row>
    <row r="3297" ht="15">
      <c r="D3297" s="188"/>
    </row>
    <row r="3298" ht="15">
      <c r="D3298" s="188"/>
    </row>
    <row r="3299" ht="15">
      <c r="D3299" s="188"/>
    </row>
    <row r="3300" ht="15">
      <c r="D3300" s="188"/>
    </row>
    <row r="3301" ht="15">
      <c r="D3301" s="188"/>
    </row>
    <row r="3302" ht="15">
      <c r="D3302" s="188"/>
    </row>
    <row r="3303" ht="15">
      <c r="D3303" s="188"/>
    </row>
    <row r="3304" ht="15">
      <c r="D3304" s="188"/>
    </row>
    <row r="3305" ht="15">
      <c r="D3305" s="188"/>
    </row>
    <row r="3306" ht="15">
      <c r="D3306" s="188"/>
    </row>
    <row r="3307" ht="15">
      <c r="D3307" s="188"/>
    </row>
    <row r="3308" ht="15">
      <c r="D3308" s="188"/>
    </row>
    <row r="3309" ht="15">
      <c r="D3309" s="188"/>
    </row>
    <row r="3310" ht="15">
      <c r="D3310" s="188"/>
    </row>
    <row r="3311" ht="15">
      <c r="D3311" s="188"/>
    </row>
    <row r="3312" ht="15">
      <c r="D3312" s="188"/>
    </row>
    <row r="3313" ht="15">
      <c r="D3313" s="188"/>
    </row>
    <row r="3314" ht="15">
      <c r="D3314" s="188"/>
    </row>
    <row r="3315" ht="15">
      <c r="D3315" s="188"/>
    </row>
    <row r="3316" ht="15">
      <c r="D3316" s="188"/>
    </row>
    <row r="3317" ht="15">
      <c r="D3317" s="188"/>
    </row>
    <row r="3318" ht="15">
      <c r="D3318" s="188"/>
    </row>
    <row r="3319" ht="15">
      <c r="D3319" s="188"/>
    </row>
    <row r="3320" ht="15">
      <c r="D3320" s="188"/>
    </row>
    <row r="3321" ht="15">
      <c r="D3321" s="188"/>
    </row>
    <row r="3322" ht="15">
      <c r="D3322" s="188"/>
    </row>
    <row r="3323" ht="15">
      <c r="D3323" s="188"/>
    </row>
    <row r="3324" ht="15">
      <c r="D3324" s="188"/>
    </row>
    <row r="3325" ht="15">
      <c r="D3325" s="188"/>
    </row>
    <row r="3326" ht="15">
      <c r="D3326" s="188"/>
    </row>
    <row r="3327" ht="15">
      <c r="D3327" s="188"/>
    </row>
    <row r="3328" ht="15">
      <c r="D3328" s="188"/>
    </row>
    <row r="3329" ht="15">
      <c r="D3329" s="188"/>
    </row>
    <row r="3330" ht="15">
      <c r="D3330" s="188"/>
    </row>
    <row r="3331" ht="15">
      <c r="D3331" s="188"/>
    </row>
    <row r="3332" ht="15">
      <c r="D3332" s="188"/>
    </row>
    <row r="3333" ht="15">
      <c r="D3333" s="188"/>
    </row>
    <row r="3334" ht="15">
      <c r="D3334" s="188"/>
    </row>
    <row r="3335" ht="15">
      <c r="D3335" s="188"/>
    </row>
    <row r="3336" ht="15">
      <c r="D3336" s="188"/>
    </row>
    <row r="3337" ht="15">
      <c r="D3337" s="188"/>
    </row>
    <row r="3338" ht="15">
      <c r="D3338" s="188"/>
    </row>
    <row r="3339" ht="15">
      <c r="D3339" s="188"/>
    </row>
    <row r="3340" ht="15">
      <c r="D3340" s="188"/>
    </row>
    <row r="3341" ht="15">
      <c r="D3341" s="188"/>
    </row>
    <row r="3342" ht="15">
      <c r="D3342" s="188"/>
    </row>
    <row r="3343" ht="15">
      <c r="D3343" s="188"/>
    </row>
    <row r="3344" ht="15">
      <c r="D3344" s="188"/>
    </row>
    <row r="3345" ht="15">
      <c r="D3345" s="188"/>
    </row>
    <row r="3346" ht="15">
      <c r="D3346" s="188"/>
    </row>
    <row r="3347" ht="15">
      <c r="D3347" s="188"/>
    </row>
    <row r="3348" ht="15">
      <c r="D3348" s="188"/>
    </row>
    <row r="3349" ht="15">
      <c r="D3349" s="188"/>
    </row>
    <row r="3350" ht="15">
      <c r="D3350" s="188"/>
    </row>
    <row r="3351" ht="15">
      <c r="D3351" s="188"/>
    </row>
    <row r="3352" ht="15">
      <c r="D3352" s="188"/>
    </row>
    <row r="3353" ht="15">
      <c r="D3353" s="188"/>
    </row>
    <row r="3354" ht="15">
      <c r="D3354" s="188"/>
    </row>
    <row r="3355" ht="15">
      <c r="D3355" s="188"/>
    </row>
    <row r="3356" ht="15">
      <c r="D3356" s="188"/>
    </row>
    <row r="3357" ht="15">
      <c r="D3357" s="188"/>
    </row>
    <row r="3358" ht="15">
      <c r="D3358" s="188"/>
    </row>
    <row r="3359" ht="15">
      <c r="D3359" s="188"/>
    </row>
    <row r="3360" ht="15">
      <c r="D3360" s="188"/>
    </row>
    <row r="3361" ht="15">
      <c r="D3361" s="188"/>
    </row>
    <row r="3362" ht="15">
      <c r="D3362" s="188"/>
    </row>
    <row r="3363" ht="15">
      <c r="D3363" s="188"/>
    </row>
    <row r="3364" ht="15">
      <c r="D3364" s="188"/>
    </row>
    <row r="3365" ht="15">
      <c r="D3365" s="188"/>
    </row>
    <row r="3366" ht="15">
      <c r="D3366" s="188"/>
    </row>
    <row r="3367" ht="15">
      <c r="D3367" s="188"/>
    </row>
    <row r="3368" ht="15">
      <c r="D3368" s="188"/>
    </row>
    <row r="3369" ht="15">
      <c r="D3369" s="188"/>
    </row>
    <row r="3370" ht="15">
      <c r="D3370" s="188"/>
    </row>
    <row r="3371" ht="15">
      <c r="D3371" s="188"/>
    </row>
    <row r="3372" ht="15">
      <c r="D3372" s="188"/>
    </row>
    <row r="3373" ht="15">
      <c r="D3373" s="188"/>
    </row>
    <row r="3374" ht="15">
      <c r="D3374" s="188"/>
    </row>
    <row r="3375" ht="15">
      <c r="D3375" s="188"/>
    </row>
    <row r="3376" ht="15">
      <c r="D3376" s="188"/>
    </row>
    <row r="3377" ht="15">
      <c r="D3377" s="188"/>
    </row>
    <row r="3378" ht="15">
      <c r="D3378" s="188"/>
    </row>
    <row r="3379" ht="15">
      <c r="D3379" s="188"/>
    </row>
    <row r="3380" ht="15">
      <c r="D3380" s="188"/>
    </row>
    <row r="3381" ht="15">
      <c r="D3381" s="188"/>
    </row>
    <row r="3382" ht="15">
      <c r="D3382" s="188"/>
    </row>
    <row r="3383" ht="15">
      <c r="D3383" s="188"/>
    </row>
    <row r="3384" ht="15">
      <c r="D3384" s="188"/>
    </row>
    <row r="3385" ht="15">
      <c r="D3385" s="188"/>
    </row>
    <row r="3386" ht="15">
      <c r="D3386" s="188"/>
    </row>
    <row r="3387" ht="15">
      <c r="D3387" s="188"/>
    </row>
    <row r="3388" ht="15">
      <c r="D3388" s="188"/>
    </row>
    <row r="3389" ht="15">
      <c r="D3389" s="188"/>
    </row>
    <row r="3390" ht="15">
      <c r="D3390" s="188"/>
    </row>
    <row r="3391" ht="15">
      <c r="D3391" s="188"/>
    </row>
    <row r="3392" ht="15">
      <c r="D3392" s="188"/>
    </row>
    <row r="3393" ht="15">
      <c r="D3393" s="188"/>
    </row>
    <row r="3394" ht="15">
      <c r="D3394" s="188"/>
    </row>
    <row r="3395" ht="15">
      <c r="D3395" s="188"/>
    </row>
    <row r="3396" ht="15">
      <c r="D3396" s="188"/>
    </row>
    <row r="3397" ht="15">
      <c r="D3397" s="188"/>
    </row>
    <row r="3398" ht="15">
      <c r="D3398" s="188"/>
    </row>
    <row r="3399" ht="15">
      <c r="D3399" s="188"/>
    </row>
    <row r="3400" ht="15">
      <c r="D3400" s="188"/>
    </row>
    <row r="3401" ht="15">
      <c r="D3401" s="188"/>
    </row>
    <row r="3402" ht="15">
      <c r="D3402" s="188"/>
    </row>
    <row r="3403" ht="15">
      <c r="D3403" s="188"/>
    </row>
    <row r="3404" ht="15">
      <c r="D3404" s="188"/>
    </row>
    <row r="3405" ht="15">
      <c r="D3405" s="188"/>
    </row>
    <row r="3406" ht="15">
      <c r="D3406" s="188"/>
    </row>
    <row r="3407" ht="15">
      <c r="D3407" s="188"/>
    </row>
    <row r="3408" ht="15">
      <c r="D3408" s="188"/>
    </row>
    <row r="3409" ht="15">
      <c r="D3409" s="188"/>
    </row>
    <row r="3410" ht="15">
      <c r="D3410" s="188"/>
    </row>
    <row r="3411" ht="15">
      <c r="D3411" s="188"/>
    </row>
    <row r="3412" ht="15">
      <c r="D3412" s="188"/>
    </row>
    <row r="3413" ht="15">
      <c r="D3413" s="188"/>
    </row>
    <row r="3414" ht="15">
      <c r="D3414" s="188"/>
    </row>
    <row r="3415" ht="15">
      <c r="D3415" s="188"/>
    </row>
    <row r="3416" ht="15">
      <c r="D3416" s="188"/>
    </row>
    <row r="3417" ht="15">
      <c r="D3417" s="188"/>
    </row>
    <row r="3418" ht="15">
      <c r="D3418" s="188"/>
    </row>
    <row r="3419" ht="15">
      <c r="D3419" s="188"/>
    </row>
    <row r="3420" ht="15">
      <c r="D3420" s="188"/>
    </row>
    <row r="3421" ht="15">
      <c r="D3421" s="188"/>
    </row>
    <row r="3422" ht="15">
      <c r="D3422" s="188"/>
    </row>
    <row r="3423" ht="15">
      <c r="D3423" s="188"/>
    </row>
    <row r="3424" ht="15">
      <c r="D3424" s="188"/>
    </row>
    <row r="3425" ht="15">
      <c r="D3425" s="188"/>
    </row>
    <row r="3426" ht="15">
      <c r="D3426" s="188"/>
    </row>
    <row r="3427" ht="15">
      <c r="D3427" s="188"/>
    </row>
    <row r="3428" ht="15">
      <c r="D3428" s="188"/>
    </row>
    <row r="3429" ht="15">
      <c r="D3429" s="188"/>
    </row>
    <row r="3430" ht="15">
      <c r="D3430" s="188"/>
    </row>
    <row r="3431" ht="15">
      <c r="D3431" s="188"/>
    </row>
    <row r="3432" ht="15">
      <c r="D3432" s="188"/>
    </row>
    <row r="3433" ht="15">
      <c r="D3433" s="188"/>
    </row>
    <row r="3434" ht="15">
      <c r="D3434" s="188"/>
    </row>
    <row r="3435" ht="15">
      <c r="D3435" s="188"/>
    </row>
    <row r="3436" ht="15">
      <c r="D3436" s="188"/>
    </row>
    <row r="3437" ht="15">
      <c r="D3437" s="188"/>
    </row>
    <row r="3438" ht="15">
      <c r="D3438" s="188"/>
    </row>
    <row r="3439" ht="15">
      <c r="D3439" s="188"/>
    </row>
    <row r="3440" ht="15">
      <c r="D3440" s="188"/>
    </row>
    <row r="3441" ht="15">
      <c r="D3441" s="188"/>
    </row>
    <row r="3442" ht="15">
      <c r="D3442" s="188"/>
    </row>
    <row r="3443" ht="15">
      <c r="D3443" s="188"/>
    </row>
    <row r="3444" ht="15">
      <c r="D3444" s="188"/>
    </row>
    <row r="3445" ht="15">
      <c r="D3445" s="188"/>
    </row>
    <row r="3446" ht="15">
      <c r="D3446" s="188"/>
    </row>
    <row r="3447" ht="15">
      <c r="D3447" s="188"/>
    </row>
    <row r="3448" ht="15">
      <c r="D3448" s="188"/>
    </row>
    <row r="3449" ht="15">
      <c r="D3449" s="188"/>
    </row>
    <row r="3450" ht="15">
      <c r="D3450" s="188"/>
    </row>
    <row r="3451" ht="15">
      <c r="D3451" s="188"/>
    </row>
    <row r="3452" ht="15">
      <c r="D3452" s="188"/>
    </row>
    <row r="3453" ht="15">
      <c r="D3453" s="188"/>
    </row>
    <row r="3454" ht="15">
      <c r="D3454" s="188"/>
    </row>
    <row r="3455" ht="15">
      <c r="D3455" s="188"/>
    </row>
    <row r="3456" ht="15">
      <c r="D3456" s="188"/>
    </row>
    <row r="3457" ht="15">
      <c r="D3457" s="188"/>
    </row>
    <row r="3458" ht="15">
      <c r="D3458" s="188"/>
    </row>
    <row r="3459" ht="15">
      <c r="D3459" s="188"/>
    </row>
    <row r="3460" ht="15">
      <c r="D3460" s="188"/>
    </row>
    <row r="3461" ht="15">
      <c r="D3461" s="188"/>
    </row>
    <row r="3462" ht="15">
      <c r="D3462" s="188"/>
    </row>
    <row r="3463" ht="15">
      <c r="D3463" s="188"/>
    </row>
    <row r="3464" ht="15">
      <c r="D3464" s="188"/>
    </row>
    <row r="3465" ht="15">
      <c r="D3465" s="188"/>
    </row>
    <row r="3466" ht="15">
      <c r="D3466" s="188"/>
    </row>
    <row r="3467" ht="15">
      <c r="D3467" s="188"/>
    </row>
    <row r="3468" ht="15">
      <c r="D3468" s="188"/>
    </row>
    <row r="3469" ht="15">
      <c r="D3469" s="188"/>
    </row>
    <row r="3470" ht="15">
      <c r="D3470" s="188"/>
    </row>
    <row r="3471" ht="15">
      <c r="D3471" s="188"/>
    </row>
    <row r="3472" ht="15">
      <c r="D3472" s="188"/>
    </row>
    <row r="3473" ht="15">
      <c r="D3473" s="188"/>
    </row>
    <row r="3474" ht="15">
      <c r="D3474" s="188"/>
    </row>
    <row r="3475" ht="15">
      <c r="D3475" s="188"/>
    </row>
    <row r="3476" ht="15">
      <c r="D3476" s="188"/>
    </row>
    <row r="3477" ht="15">
      <c r="D3477" s="188"/>
    </row>
    <row r="3478" ht="15">
      <c r="D3478" s="188"/>
    </row>
    <row r="3479" ht="15">
      <c r="D3479" s="188"/>
    </row>
    <row r="3480" ht="15">
      <c r="D3480" s="188"/>
    </row>
    <row r="3481" ht="15">
      <c r="D3481" s="188"/>
    </row>
    <row r="3482" ht="15">
      <c r="D3482" s="188"/>
    </row>
    <row r="3483" ht="15">
      <c r="D3483" s="188"/>
    </row>
    <row r="3484" ht="15">
      <c r="D3484" s="188"/>
    </row>
    <row r="3485" ht="15">
      <c r="D3485" s="188"/>
    </row>
    <row r="3486" ht="15">
      <c r="D3486" s="188"/>
    </row>
    <row r="3487" ht="15">
      <c r="D3487" s="188"/>
    </row>
    <row r="3488" ht="15">
      <c r="D3488" s="188"/>
    </row>
    <row r="3489" ht="15">
      <c r="D3489" s="188"/>
    </row>
    <row r="3490" ht="15">
      <c r="D3490" s="188"/>
    </row>
    <row r="3491" ht="15">
      <c r="D3491" s="188"/>
    </row>
    <row r="3492" ht="15">
      <c r="D3492" s="188"/>
    </row>
    <row r="3493" ht="15">
      <c r="D3493" s="188"/>
    </row>
    <row r="3494" ht="15">
      <c r="D3494" s="188"/>
    </row>
    <row r="3495" ht="15">
      <c r="D3495" s="188"/>
    </row>
    <row r="3496" ht="15">
      <c r="D3496" s="188"/>
    </row>
    <row r="3497" ht="15">
      <c r="D3497" s="188"/>
    </row>
    <row r="3498" ht="15">
      <c r="D3498" s="188"/>
    </row>
    <row r="3499" ht="15">
      <c r="D3499" s="188"/>
    </row>
    <row r="3500" ht="15">
      <c r="D3500" s="188"/>
    </row>
    <row r="3501" ht="15">
      <c r="D3501" s="188"/>
    </row>
    <row r="3502" ht="15">
      <c r="D3502" s="188"/>
    </row>
    <row r="3503" ht="15">
      <c r="D3503" s="188"/>
    </row>
    <row r="3504" ht="15">
      <c r="D3504" s="188"/>
    </row>
    <row r="3505" ht="15">
      <c r="D3505" s="188"/>
    </row>
    <row r="3506" ht="15">
      <c r="D3506" s="188"/>
    </row>
    <row r="3507" ht="15">
      <c r="D3507" s="188"/>
    </row>
    <row r="3508" ht="15">
      <c r="D3508" s="188"/>
    </row>
    <row r="3509" ht="15">
      <c r="D3509" s="188"/>
    </row>
    <row r="3510" ht="15">
      <c r="D3510" s="188"/>
    </row>
    <row r="3511" ht="15">
      <c r="D3511" s="188"/>
    </row>
    <row r="3512" ht="15">
      <c r="D3512" s="188"/>
    </row>
    <row r="3513" ht="15">
      <c r="D3513" s="188"/>
    </row>
    <row r="3514" ht="15">
      <c r="D3514" s="188"/>
    </row>
    <row r="3515" ht="15">
      <c r="D3515" s="188"/>
    </row>
    <row r="3516" ht="15">
      <c r="D3516" s="188"/>
    </row>
    <row r="3517" ht="15">
      <c r="D3517" s="188"/>
    </row>
    <row r="3518" ht="15">
      <c r="D3518" s="188"/>
    </row>
    <row r="3519" ht="15">
      <c r="D3519" s="188"/>
    </row>
    <row r="3520" ht="15">
      <c r="D3520" s="188"/>
    </row>
    <row r="3521" ht="15">
      <c r="D3521" s="188"/>
    </row>
    <row r="3522" ht="15">
      <c r="D3522" s="188"/>
    </row>
    <row r="3523" ht="15">
      <c r="D3523" s="188"/>
    </row>
    <row r="3524" ht="15">
      <c r="D3524" s="188"/>
    </row>
    <row r="3525" ht="15">
      <c r="D3525" s="188"/>
    </row>
    <row r="3526" ht="15">
      <c r="D3526" s="188"/>
    </row>
    <row r="3527" ht="15">
      <c r="D3527" s="188"/>
    </row>
    <row r="3528" ht="15">
      <c r="D3528" s="188"/>
    </row>
    <row r="3529" ht="15">
      <c r="D3529" s="188"/>
    </row>
    <row r="3530" ht="15">
      <c r="D3530" s="188"/>
    </row>
    <row r="3531" ht="15">
      <c r="D3531" s="188"/>
    </row>
    <row r="3532" ht="15">
      <c r="D3532" s="188"/>
    </row>
    <row r="3533" ht="15">
      <c r="D3533" s="188"/>
    </row>
    <row r="3534" ht="15">
      <c r="D3534" s="188"/>
    </row>
    <row r="3535" ht="15">
      <c r="D3535" s="188"/>
    </row>
    <row r="3536" ht="15">
      <c r="D3536" s="188"/>
    </row>
    <row r="3537" ht="15">
      <c r="D3537" s="188"/>
    </row>
    <row r="3538" ht="15">
      <c r="D3538" s="188"/>
    </row>
    <row r="3539" ht="15">
      <c r="D3539" s="188"/>
    </row>
    <row r="3540" ht="15">
      <c r="D3540" s="188"/>
    </row>
    <row r="3541" ht="15">
      <c r="D3541" s="188"/>
    </row>
    <row r="3542" ht="15">
      <c r="D3542" s="188"/>
    </row>
    <row r="3543" ht="15">
      <c r="D3543" s="188"/>
    </row>
    <row r="3544" ht="15">
      <c r="D3544" s="188"/>
    </row>
    <row r="3545" ht="15">
      <c r="D3545" s="188"/>
    </row>
    <row r="3546" ht="15">
      <c r="D3546" s="188"/>
    </row>
    <row r="3547" ht="15">
      <c r="D3547" s="188"/>
    </row>
    <row r="3548" ht="15">
      <c r="D3548" s="188"/>
    </row>
    <row r="3549" ht="15">
      <c r="D3549" s="188"/>
    </row>
    <row r="3550" ht="15">
      <c r="D3550" s="188"/>
    </row>
    <row r="3551" ht="15">
      <c r="D3551" s="188"/>
    </row>
    <row r="3552" ht="15">
      <c r="D3552" s="188"/>
    </row>
    <row r="3553" ht="15">
      <c r="D3553" s="188"/>
    </row>
    <row r="3554" ht="15">
      <c r="D3554" s="188"/>
    </row>
    <row r="3555" ht="15">
      <c r="D3555" s="188"/>
    </row>
    <row r="3556" ht="15">
      <c r="D3556" s="188"/>
    </row>
    <row r="3557" ht="15">
      <c r="D3557" s="188"/>
    </row>
    <row r="3558" ht="15">
      <c r="D3558" s="188"/>
    </row>
    <row r="3559" ht="15">
      <c r="D3559" s="188"/>
    </row>
    <row r="3560" ht="15">
      <c r="D3560" s="188"/>
    </row>
    <row r="3561" ht="15">
      <c r="D3561" s="188"/>
    </row>
    <row r="3562" ht="15">
      <c r="D3562" s="188"/>
    </row>
    <row r="3563" ht="15">
      <c r="D3563" s="188"/>
    </row>
    <row r="3564" ht="15">
      <c r="D3564" s="188"/>
    </row>
    <row r="3565" ht="15">
      <c r="D3565" s="188"/>
    </row>
    <row r="3566" ht="15">
      <c r="D3566" s="188"/>
    </row>
    <row r="3567" ht="15">
      <c r="D3567" s="188"/>
    </row>
    <row r="3568" ht="15">
      <c r="D3568" s="188"/>
    </row>
    <row r="3569" ht="15">
      <c r="D3569" s="188"/>
    </row>
    <row r="3570" ht="15">
      <c r="D3570" s="188"/>
    </row>
    <row r="3571" ht="15">
      <c r="D3571" s="188"/>
    </row>
    <row r="3572" ht="15">
      <c r="D3572" s="188"/>
    </row>
    <row r="3573" ht="15">
      <c r="D3573" s="188"/>
    </row>
    <row r="3574" ht="15">
      <c r="D3574" s="188"/>
    </row>
    <row r="3575" ht="15">
      <c r="D3575" s="188"/>
    </row>
    <row r="3576" ht="15">
      <c r="D3576" s="188"/>
    </row>
    <row r="3577" ht="15">
      <c r="D3577" s="188"/>
    </row>
    <row r="3578" ht="15">
      <c r="D3578" s="188"/>
    </row>
    <row r="3579" ht="15">
      <c r="D3579" s="188"/>
    </row>
    <row r="3580" ht="15">
      <c r="D3580" s="188"/>
    </row>
    <row r="3581" ht="15">
      <c r="D3581" s="188"/>
    </row>
    <row r="3582" ht="15">
      <c r="D3582" s="188"/>
    </row>
    <row r="3583" ht="15">
      <c r="D3583" s="188"/>
    </row>
    <row r="3584" ht="15">
      <c r="D3584" s="188"/>
    </row>
    <row r="3585" ht="15">
      <c r="D3585" s="188"/>
    </row>
    <row r="3586" ht="15">
      <c r="D3586" s="188"/>
    </row>
    <row r="3587" ht="15">
      <c r="D3587" s="188"/>
    </row>
    <row r="3588" ht="15">
      <c r="D3588" s="188"/>
    </row>
    <row r="3589" ht="15">
      <c r="D3589" s="188"/>
    </row>
    <row r="3590" ht="15">
      <c r="D3590" s="188"/>
    </row>
    <row r="3591" ht="15">
      <c r="D3591" s="188"/>
    </row>
    <row r="3592" ht="15">
      <c r="D3592" s="188"/>
    </row>
    <row r="3593" ht="15">
      <c r="D3593" s="188"/>
    </row>
    <row r="3594" ht="15">
      <c r="D3594" s="188"/>
    </row>
    <row r="3595" ht="15">
      <c r="D3595" s="188"/>
    </row>
    <row r="3596" ht="15">
      <c r="D3596" s="188"/>
    </row>
    <row r="3597" ht="15">
      <c r="D3597" s="188"/>
    </row>
    <row r="3598" ht="15">
      <c r="D3598" s="188"/>
    </row>
    <row r="3599" ht="15">
      <c r="D3599" s="188"/>
    </row>
    <row r="3600" ht="15">
      <c r="D3600" s="188"/>
    </row>
    <row r="3601" ht="15">
      <c r="D3601" s="188"/>
    </row>
    <row r="3602" ht="15">
      <c r="D3602" s="188"/>
    </row>
    <row r="3603" ht="15">
      <c r="D3603" s="188"/>
    </row>
    <row r="3604" ht="15">
      <c r="D3604" s="188"/>
    </row>
    <row r="3605" ht="15">
      <c r="D3605" s="188"/>
    </row>
    <row r="3606" ht="15">
      <c r="D3606" s="188"/>
    </row>
    <row r="3607" ht="15">
      <c r="D3607" s="188"/>
    </row>
    <row r="3608" ht="15">
      <c r="D3608" s="188"/>
    </row>
    <row r="3609" ht="15">
      <c r="D3609" s="188"/>
    </row>
    <row r="3610" ht="15">
      <c r="D3610" s="188"/>
    </row>
    <row r="3611" ht="15">
      <c r="D3611" s="188"/>
    </row>
    <row r="3612" ht="15">
      <c r="D3612" s="188"/>
    </row>
    <row r="3613" ht="15">
      <c r="D3613" s="188"/>
    </row>
    <row r="3614" ht="15">
      <c r="D3614" s="188"/>
    </row>
    <row r="3615" ht="15">
      <c r="D3615" s="188"/>
    </row>
    <row r="3616" ht="15">
      <c r="D3616" s="188"/>
    </row>
    <row r="3617" ht="15">
      <c r="D3617" s="188"/>
    </row>
    <row r="3618" ht="15">
      <c r="D3618" s="188"/>
    </row>
    <row r="3619" ht="15">
      <c r="D3619" s="188"/>
    </row>
    <row r="3620" ht="15">
      <c r="D3620" s="188"/>
    </row>
    <row r="3621" ht="15">
      <c r="D3621" s="188"/>
    </row>
    <row r="3622" ht="15">
      <c r="D3622" s="188"/>
    </row>
    <row r="3623" ht="15">
      <c r="D3623" s="188"/>
    </row>
    <row r="3624" ht="15">
      <c r="D3624" s="188"/>
    </row>
    <row r="3625" ht="15">
      <c r="D3625" s="188"/>
    </row>
    <row r="3626" ht="15">
      <c r="D3626" s="188"/>
    </row>
    <row r="3627" ht="15">
      <c r="D3627" s="188"/>
    </row>
    <row r="3628" ht="15">
      <c r="D3628" s="188"/>
    </row>
    <row r="3629" ht="15">
      <c r="D3629" s="188"/>
    </row>
    <row r="3630" ht="15">
      <c r="D3630" s="188"/>
    </row>
    <row r="3631" ht="15">
      <c r="D3631" s="188"/>
    </row>
    <row r="3632" ht="15">
      <c r="D3632" s="188"/>
    </row>
    <row r="3633" ht="15">
      <c r="D3633" s="188"/>
    </row>
    <row r="3634" ht="15">
      <c r="D3634" s="188"/>
    </row>
    <row r="3635" ht="15">
      <c r="D3635" s="188"/>
    </row>
    <row r="3636" ht="15">
      <c r="D3636" s="188"/>
    </row>
    <row r="3637" ht="15">
      <c r="D3637" s="188"/>
    </row>
    <row r="3638" ht="15">
      <c r="D3638" s="188"/>
    </row>
    <row r="3639" ht="15">
      <c r="D3639" s="188"/>
    </row>
    <row r="3640" ht="15">
      <c r="D3640" s="188"/>
    </row>
    <row r="3641" ht="15">
      <c r="D3641" s="188"/>
    </row>
    <row r="3642" ht="15">
      <c r="D3642" s="188"/>
    </row>
    <row r="3643" ht="15">
      <c r="D3643" s="188"/>
    </row>
    <row r="3644" ht="15">
      <c r="D3644" s="188"/>
    </row>
    <row r="3645" ht="15">
      <c r="D3645" s="188"/>
    </row>
    <row r="3646" ht="15">
      <c r="D3646" s="188"/>
    </row>
    <row r="3647" ht="15">
      <c r="D3647" s="188"/>
    </row>
    <row r="3648" ht="15">
      <c r="D3648" s="188"/>
    </row>
    <row r="3649" ht="15">
      <c r="D3649" s="188"/>
    </row>
    <row r="3650" ht="15">
      <c r="D3650" s="188"/>
    </row>
    <row r="3651" ht="15">
      <c r="D3651" s="188"/>
    </row>
    <row r="3652" ht="15">
      <c r="D3652" s="188"/>
    </row>
    <row r="3653" ht="15">
      <c r="D3653" s="188"/>
    </row>
    <row r="3654" ht="15">
      <c r="D3654" s="188"/>
    </row>
    <row r="3655" ht="15">
      <c r="D3655" s="188"/>
    </row>
    <row r="3656" ht="15">
      <c r="D3656" s="188"/>
    </row>
    <row r="3657" ht="15">
      <c r="D3657" s="188"/>
    </row>
    <row r="3658" ht="15">
      <c r="D3658" s="188"/>
    </row>
    <row r="3659" ht="15">
      <c r="D3659" s="188"/>
    </row>
    <row r="3660" ht="15">
      <c r="D3660" s="188"/>
    </row>
    <row r="3661" ht="15">
      <c r="D3661" s="188"/>
    </row>
    <row r="3662" ht="15">
      <c r="D3662" s="188"/>
    </row>
    <row r="3663" ht="15">
      <c r="D3663" s="188"/>
    </row>
    <row r="3664" ht="15">
      <c r="D3664" s="188"/>
    </row>
    <row r="3665" ht="15">
      <c r="D3665" s="188"/>
    </row>
    <row r="3666" ht="15">
      <c r="D3666" s="188"/>
    </row>
    <row r="3667" ht="15">
      <c r="D3667" s="188"/>
    </row>
    <row r="3668" ht="15">
      <c r="D3668" s="188"/>
    </row>
    <row r="3669" ht="15">
      <c r="D3669" s="188"/>
    </row>
    <row r="3670" ht="15">
      <c r="D3670" s="188"/>
    </row>
    <row r="3671" ht="15">
      <c r="D3671" s="188"/>
    </row>
    <row r="3672" ht="15">
      <c r="D3672" s="188"/>
    </row>
    <row r="3673" ht="15">
      <c r="D3673" s="188"/>
    </row>
    <row r="3674" ht="15">
      <c r="D3674" s="188"/>
    </row>
    <row r="3675" ht="15">
      <c r="D3675" s="188"/>
    </row>
    <row r="3676" ht="15">
      <c r="D3676" s="188"/>
    </row>
    <row r="3677" ht="15">
      <c r="D3677" s="188"/>
    </row>
    <row r="3678" ht="15">
      <c r="D3678" s="188"/>
    </row>
    <row r="3679" ht="15">
      <c r="D3679" s="188"/>
    </row>
    <row r="3680" ht="15">
      <c r="D3680" s="188"/>
    </row>
    <row r="3681" ht="15">
      <c r="D3681" s="188"/>
    </row>
    <row r="3682" ht="15">
      <c r="D3682" s="188"/>
    </row>
    <row r="3683" ht="15">
      <c r="D3683" s="188"/>
    </row>
    <row r="3684" ht="15">
      <c r="D3684" s="188"/>
    </row>
    <row r="3685" ht="15">
      <c r="D3685" s="188"/>
    </row>
    <row r="3686" ht="15">
      <c r="D3686" s="188"/>
    </row>
    <row r="3687" ht="15">
      <c r="D3687" s="188"/>
    </row>
    <row r="3688" ht="15">
      <c r="D3688" s="188"/>
    </row>
    <row r="3689" ht="15">
      <c r="D3689" s="188"/>
    </row>
    <row r="3690" ht="15">
      <c r="D3690" s="188"/>
    </row>
    <row r="3691" ht="15">
      <c r="D3691" s="188"/>
    </row>
    <row r="3692" ht="15">
      <c r="D3692" s="188"/>
    </row>
    <row r="3693" ht="15">
      <c r="D3693" s="188"/>
    </row>
    <row r="3694" ht="15">
      <c r="D3694" s="188"/>
    </row>
    <row r="3695" ht="15">
      <c r="D3695" s="188"/>
    </row>
    <row r="3696" ht="15">
      <c r="D3696" s="188"/>
    </row>
    <row r="3697" ht="15">
      <c r="D3697" s="188"/>
    </row>
    <row r="3698" ht="15">
      <c r="D3698" s="188"/>
    </row>
    <row r="3699" ht="15">
      <c r="D3699" s="188"/>
    </row>
    <row r="3700" ht="15">
      <c r="D3700" s="188"/>
    </row>
    <row r="3701" ht="15">
      <c r="D3701" s="188"/>
    </row>
    <row r="3702" ht="15">
      <c r="D3702" s="188"/>
    </row>
    <row r="3703" ht="15">
      <c r="D3703" s="188"/>
    </row>
    <row r="3704" ht="15">
      <c r="D3704" s="188"/>
    </row>
    <row r="3705" ht="15">
      <c r="D3705" s="188"/>
    </row>
    <row r="3706" ht="15">
      <c r="D3706" s="188"/>
    </row>
    <row r="3707" ht="15">
      <c r="D3707" s="188"/>
    </row>
    <row r="3708" ht="15">
      <c r="D3708" s="188"/>
    </row>
    <row r="3709" ht="15">
      <c r="D3709" s="188"/>
    </row>
    <row r="3710" ht="15">
      <c r="D3710" s="188"/>
    </row>
    <row r="3711" ht="15">
      <c r="D3711" s="188"/>
    </row>
    <row r="3712" ht="15">
      <c r="D3712" s="188"/>
    </row>
    <row r="3713" ht="15">
      <c r="D3713" s="188"/>
    </row>
    <row r="3714" ht="15">
      <c r="D3714" s="188"/>
    </row>
    <row r="3715" ht="15">
      <c r="D3715" s="188"/>
    </row>
    <row r="3716" ht="15">
      <c r="D3716" s="188"/>
    </row>
    <row r="3717" ht="15">
      <c r="D3717" s="188"/>
    </row>
    <row r="3718" ht="15">
      <c r="D3718" s="188"/>
    </row>
    <row r="3719" ht="15">
      <c r="D3719" s="188"/>
    </row>
    <row r="3720" ht="15">
      <c r="D3720" s="188"/>
    </row>
    <row r="3721" ht="15">
      <c r="D3721" s="188"/>
    </row>
    <row r="3722" ht="15">
      <c r="D3722" s="188"/>
    </row>
    <row r="3723" ht="15">
      <c r="D3723" s="188"/>
    </row>
    <row r="3724" ht="15">
      <c r="D3724" s="188"/>
    </row>
    <row r="3725" ht="15">
      <c r="D3725" s="188"/>
    </row>
    <row r="3726" ht="15">
      <c r="D3726" s="188"/>
    </row>
    <row r="3727" ht="15">
      <c r="D3727" s="188"/>
    </row>
    <row r="3728" ht="15">
      <c r="D3728" s="188"/>
    </row>
    <row r="3729" ht="15">
      <c r="D3729" s="188"/>
    </row>
    <row r="3730" ht="15">
      <c r="D3730" s="188"/>
    </row>
    <row r="3731" ht="15">
      <c r="D3731" s="188"/>
    </row>
    <row r="3732" ht="15">
      <c r="D3732" s="188"/>
    </row>
    <row r="3733" ht="15">
      <c r="D3733" s="188"/>
    </row>
    <row r="3734" ht="15">
      <c r="D3734" s="188"/>
    </row>
    <row r="3735" ht="15">
      <c r="D3735" s="188"/>
    </row>
    <row r="3736" ht="15">
      <c r="D3736" s="188"/>
    </row>
    <row r="3737" ht="15">
      <c r="D3737" s="188"/>
    </row>
    <row r="3738" ht="15">
      <c r="D3738" s="188"/>
    </row>
    <row r="3739" ht="15">
      <c r="D3739" s="188"/>
    </row>
    <row r="3740" ht="15">
      <c r="D3740" s="188"/>
    </row>
    <row r="3741" ht="15">
      <c r="D3741" s="188"/>
    </row>
    <row r="3742" ht="15">
      <c r="D3742" s="188"/>
    </row>
    <row r="3743" ht="15">
      <c r="D3743" s="188"/>
    </row>
    <row r="3744" ht="15">
      <c r="D3744" s="188"/>
    </row>
    <row r="3745" ht="15">
      <c r="D3745" s="188"/>
    </row>
    <row r="3746" ht="15">
      <c r="D3746" s="188"/>
    </row>
    <row r="3747" ht="15">
      <c r="D3747" s="188"/>
    </row>
    <row r="3748" ht="15">
      <c r="D3748" s="188"/>
    </row>
    <row r="3749" ht="15">
      <c r="D3749" s="188"/>
    </row>
    <row r="3750" ht="15">
      <c r="D3750" s="188"/>
    </row>
    <row r="3751" ht="15">
      <c r="D3751" s="188"/>
    </row>
    <row r="3752" ht="15">
      <c r="D3752" s="188"/>
    </row>
    <row r="3753" ht="15">
      <c r="D3753" s="188"/>
    </row>
    <row r="3754" ht="15">
      <c r="D3754" s="188"/>
    </row>
    <row r="3755" ht="15">
      <c r="D3755" s="188"/>
    </row>
    <row r="3756" ht="15">
      <c r="D3756" s="188"/>
    </row>
    <row r="3757" ht="15">
      <c r="D3757" s="188"/>
    </row>
    <row r="3758" ht="15">
      <c r="D3758" s="188"/>
    </row>
    <row r="3759" ht="15">
      <c r="D3759" s="188"/>
    </row>
    <row r="3760" ht="15">
      <c r="D3760" s="188"/>
    </row>
    <row r="3761" ht="15">
      <c r="D3761" s="188"/>
    </row>
    <row r="3762" ht="15">
      <c r="D3762" s="188"/>
    </row>
    <row r="3763" ht="15">
      <c r="D3763" s="188"/>
    </row>
    <row r="3764" ht="15">
      <c r="D3764" s="188"/>
    </row>
    <row r="3765" ht="15">
      <c r="D3765" s="188"/>
    </row>
    <row r="3766" ht="15">
      <c r="D3766" s="188"/>
    </row>
    <row r="3767" ht="15">
      <c r="D3767" s="188"/>
    </row>
    <row r="3768" ht="15">
      <c r="D3768" s="188"/>
    </row>
    <row r="3769" ht="15">
      <c r="D3769" s="188"/>
    </row>
    <row r="3770" ht="15">
      <c r="D3770" s="188"/>
    </row>
    <row r="3771" ht="15">
      <c r="D3771" s="188"/>
    </row>
    <row r="3772" ht="15">
      <c r="D3772" s="188"/>
    </row>
    <row r="3773" ht="15">
      <c r="D3773" s="188"/>
    </row>
    <row r="3774" ht="15">
      <c r="D3774" s="188"/>
    </row>
    <row r="3775" ht="15">
      <c r="D3775" s="188"/>
    </row>
    <row r="3776" ht="15">
      <c r="D3776" s="188"/>
    </row>
    <row r="3777" ht="15">
      <c r="D3777" s="188"/>
    </row>
    <row r="3778" ht="15">
      <c r="D3778" s="188"/>
    </row>
    <row r="3779" ht="15">
      <c r="D3779" s="188"/>
    </row>
    <row r="3780" ht="15">
      <c r="D3780" s="188"/>
    </row>
    <row r="3781" ht="15">
      <c r="D3781" s="188"/>
    </row>
    <row r="3782" ht="15">
      <c r="D3782" s="188"/>
    </row>
    <row r="3783" ht="15">
      <c r="D3783" s="188"/>
    </row>
    <row r="3784" ht="15">
      <c r="D3784" s="188"/>
    </row>
    <row r="3785" ht="15">
      <c r="D3785" s="188"/>
    </row>
    <row r="3786" ht="15">
      <c r="D3786" s="188"/>
    </row>
    <row r="3787" ht="15">
      <c r="D3787" s="188"/>
    </row>
    <row r="3788" ht="15">
      <c r="D3788" s="188"/>
    </row>
    <row r="3789" ht="15">
      <c r="D3789" s="188"/>
    </row>
    <row r="3790" ht="15">
      <c r="D3790" s="188"/>
    </row>
    <row r="3791" ht="15">
      <c r="D3791" s="188"/>
    </row>
    <row r="3792" ht="15">
      <c r="D3792" s="188"/>
    </row>
    <row r="3793" ht="15">
      <c r="D3793" s="188"/>
    </row>
    <row r="3794" ht="15">
      <c r="D3794" s="188"/>
    </row>
    <row r="3795" ht="15">
      <c r="D3795" s="188"/>
    </row>
    <row r="3796" ht="15">
      <c r="D3796" s="188"/>
    </row>
    <row r="3797" ht="15">
      <c r="D3797" s="188"/>
    </row>
    <row r="3798" ht="15">
      <c r="D3798" s="188"/>
    </row>
    <row r="3799" ht="15">
      <c r="D3799" s="188"/>
    </row>
    <row r="3800" ht="15">
      <c r="D3800" s="188"/>
    </row>
    <row r="3801" ht="15">
      <c r="D3801" s="188"/>
    </row>
    <row r="3802" ht="15">
      <c r="D3802" s="188"/>
    </row>
    <row r="3803" ht="15">
      <c r="D3803" s="188"/>
    </row>
    <row r="3804" ht="15">
      <c r="D3804" s="188"/>
    </row>
    <row r="3805" ht="15">
      <c r="D3805" s="188"/>
    </row>
    <row r="3806" ht="15">
      <c r="D3806" s="188"/>
    </row>
    <row r="3807" ht="15">
      <c r="D3807" s="188"/>
    </row>
    <row r="3808" ht="15">
      <c r="D3808" s="188"/>
    </row>
    <row r="3809" ht="15">
      <c r="D3809" s="188"/>
    </row>
    <row r="3810" ht="15">
      <c r="D3810" s="188"/>
    </row>
    <row r="3811" ht="15">
      <c r="D3811" s="188"/>
    </row>
    <row r="3812" ht="15">
      <c r="D3812" s="188"/>
    </row>
    <row r="3813" ht="15">
      <c r="D3813" s="188"/>
    </row>
    <row r="3814" ht="15">
      <c r="D3814" s="188"/>
    </row>
    <row r="3815" ht="15">
      <c r="D3815" s="188"/>
    </row>
    <row r="3816" ht="15">
      <c r="D3816" s="188"/>
    </row>
    <row r="3817" ht="15">
      <c r="D3817" s="188"/>
    </row>
    <row r="3818" ht="15">
      <c r="D3818" s="188"/>
    </row>
    <row r="3819" ht="15">
      <c r="D3819" s="188"/>
    </row>
    <row r="3820" ht="15">
      <c r="D3820" s="188"/>
    </row>
    <row r="3821" ht="15">
      <c r="D3821" s="188"/>
    </row>
    <row r="3822" ht="15">
      <c r="D3822" s="188"/>
    </row>
    <row r="3823" ht="15">
      <c r="D3823" s="188"/>
    </row>
    <row r="3824" ht="15">
      <c r="D3824" s="188"/>
    </row>
    <row r="3825" ht="15">
      <c r="D3825" s="188"/>
    </row>
    <row r="3826" ht="15">
      <c r="D3826" s="188"/>
    </row>
    <row r="3827" ht="15">
      <c r="D3827" s="188"/>
    </row>
    <row r="3828" ht="15">
      <c r="D3828" s="188"/>
    </row>
    <row r="3829" ht="15">
      <c r="D3829" s="188"/>
    </row>
    <row r="3830" ht="15">
      <c r="D3830" s="188"/>
    </row>
    <row r="3831" ht="15">
      <c r="D3831" s="188"/>
    </row>
    <row r="3832" ht="15">
      <c r="D3832" s="188"/>
    </row>
    <row r="3833" ht="15">
      <c r="D3833" s="188"/>
    </row>
    <row r="3834" ht="15">
      <c r="D3834" s="188"/>
    </row>
    <row r="3835" ht="15">
      <c r="D3835" s="188"/>
    </row>
    <row r="3836" ht="15">
      <c r="D3836" s="188"/>
    </row>
    <row r="3837" ht="15">
      <c r="D3837" s="188"/>
    </row>
    <row r="3838" ht="15">
      <c r="D3838" s="188"/>
    </row>
    <row r="3839" ht="15">
      <c r="D3839" s="188"/>
    </row>
    <row r="3840" ht="15">
      <c r="D3840" s="188"/>
    </row>
    <row r="3841" ht="15">
      <c r="D3841" s="188"/>
    </row>
    <row r="3842" ht="15">
      <c r="D3842" s="188"/>
    </row>
    <row r="3843" ht="15">
      <c r="D3843" s="188"/>
    </row>
    <row r="3844" ht="15">
      <c r="D3844" s="188"/>
    </row>
    <row r="3845" ht="15">
      <c r="D3845" s="188"/>
    </row>
    <row r="3846" ht="15">
      <c r="D3846" s="188"/>
    </row>
    <row r="3847" ht="15">
      <c r="D3847" s="188"/>
    </row>
    <row r="3848" ht="15">
      <c r="D3848" s="188"/>
    </row>
    <row r="3849" ht="15">
      <c r="D3849" s="188"/>
    </row>
    <row r="3850" ht="15">
      <c r="D3850" s="188"/>
    </row>
    <row r="3851" ht="15">
      <c r="D3851" s="188"/>
    </row>
    <row r="3852" ht="15">
      <c r="D3852" s="188"/>
    </row>
    <row r="3853" ht="15">
      <c r="D3853" s="188"/>
    </row>
    <row r="3854" ht="15">
      <c r="D3854" s="188"/>
    </row>
    <row r="3855" ht="15">
      <c r="D3855" s="188"/>
    </row>
    <row r="3856" ht="15">
      <c r="D3856" s="188"/>
    </row>
    <row r="3857" ht="15">
      <c r="D3857" s="188"/>
    </row>
    <row r="3858" ht="15">
      <c r="D3858" s="188"/>
    </row>
    <row r="3859" ht="15">
      <c r="D3859" s="188"/>
    </row>
    <row r="3860" ht="15">
      <c r="D3860" s="188"/>
    </row>
    <row r="3861" ht="15">
      <c r="D3861" s="188"/>
    </row>
    <row r="3862" ht="15">
      <c r="D3862" s="188"/>
    </row>
    <row r="3863" ht="15">
      <c r="D3863" s="188"/>
    </row>
    <row r="3864" ht="15">
      <c r="D3864" s="188"/>
    </row>
    <row r="3865" ht="15">
      <c r="D3865" s="188"/>
    </row>
    <row r="3866" ht="15">
      <c r="D3866" s="188"/>
    </row>
    <row r="3867" ht="15">
      <c r="D3867" s="188"/>
    </row>
    <row r="3868" ht="15">
      <c r="D3868" s="188"/>
    </row>
    <row r="3869" ht="15">
      <c r="D3869" s="188"/>
    </row>
    <row r="3870" ht="15">
      <c r="D3870" s="188"/>
    </row>
    <row r="3871" ht="15">
      <c r="D3871" s="188"/>
    </row>
    <row r="3872" ht="15">
      <c r="D3872" s="188"/>
    </row>
    <row r="3873" ht="15">
      <c r="D3873" s="188"/>
    </row>
    <row r="3874" ht="15">
      <c r="D3874" s="188"/>
    </row>
    <row r="3875" ht="15">
      <c r="D3875" s="188"/>
    </row>
    <row r="3876" ht="15">
      <c r="D3876" s="188"/>
    </row>
    <row r="3877" ht="15">
      <c r="D3877" s="188"/>
    </row>
    <row r="3878" ht="15">
      <c r="D3878" s="188"/>
    </row>
    <row r="3879" ht="15">
      <c r="D3879" s="188"/>
    </row>
    <row r="3880" ht="15">
      <c r="D3880" s="188"/>
    </row>
    <row r="3881" ht="15">
      <c r="D3881" s="188"/>
    </row>
    <row r="3882" ht="15">
      <c r="D3882" s="188"/>
    </row>
    <row r="3883" ht="15">
      <c r="D3883" s="188"/>
    </row>
    <row r="3884" ht="15">
      <c r="D3884" s="188"/>
    </row>
    <row r="3885" ht="15">
      <c r="D3885" s="188"/>
    </row>
    <row r="3886" ht="15">
      <c r="D3886" s="188"/>
    </row>
    <row r="3887" ht="15">
      <c r="D3887" s="188"/>
    </row>
    <row r="3888" ht="15">
      <c r="D3888" s="188"/>
    </row>
    <row r="3889" ht="15">
      <c r="D3889" s="188"/>
    </row>
    <row r="3890" ht="15">
      <c r="D3890" s="188"/>
    </row>
    <row r="3891" ht="15">
      <c r="D3891" s="188"/>
    </row>
    <row r="3892" ht="15">
      <c r="D3892" s="188"/>
    </row>
    <row r="3893" ht="15">
      <c r="D3893" s="188"/>
    </row>
    <row r="3894" ht="15">
      <c r="D3894" s="188"/>
    </row>
    <row r="3895" ht="15">
      <c r="D3895" s="188"/>
    </row>
    <row r="3896" ht="15">
      <c r="D3896" s="188"/>
    </row>
    <row r="3897" ht="15">
      <c r="D3897" s="188"/>
    </row>
    <row r="3898" ht="15">
      <c r="D3898" s="188"/>
    </row>
    <row r="3899" ht="15">
      <c r="D3899" s="188"/>
    </row>
    <row r="3900" ht="15">
      <c r="D3900" s="188"/>
    </row>
    <row r="3901" ht="15">
      <c r="D3901" s="188"/>
    </row>
    <row r="3902" ht="15">
      <c r="D3902" s="188"/>
    </row>
    <row r="3903" ht="15">
      <c r="D3903" s="188"/>
    </row>
    <row r="3904" ht="15">
      <c r="D3904" s="188"/>
    </row>
    <row r="3905" ht="15">
      <c r="D3905" s="188"/>
    </row>
    <row r="3906" ht="15">
      <c r="D3906" s="188"/>
    </row>
    <row r="3907" ht="15">
      <c r="D3907" s="188"/>
    </row>
    <row r="3908" ht="15">
      <c r="D3908" s="188"/>
    </row>
    <row r="3909" ht="15">
      <c r="D3909" s="188"/>
    </row>
    <row r="3910" ht="15">
      <c r="D3910" s="188"/>
    </row>
    <row r="3911" ht="15">
      <c r="D3911" s="188"/>
    </row>
    <row r="3912" ht="15">
      <c r="D3912" s="188"/>
    </row>
    <row r="3913" ht="15">
      <c r="D3913" s="188"/>
    </row>
    <row r="3914" ht="15">
      <c r="D3914" s="188"/>
    </row>
    <row r="3915" ht="15">
      <c r="D3915" s="188"/>
    </row>
    <row r="3916" ht="15">
      <c r="D3916" s="188"/>
    </row>
    <row r="3917" ht="15">
      <c r="D3917" s="188"/>
    </row>
    <row r="3918" ht="15">
      <c r="D3918" s="188"/>
    </row>
    <row r="3919" ht="15">
      <c r="D3919" s="188"/>
    </row>
    <row r="3920" ht="15">
      <c r="D3920" s="188"/>
    </row>
    <row r="3921" ht="15">
      <c r="D3921" s="188"/>
    </row>
    <row r="3922" ht="15">
      <c r="D3922" s="188"/>
    </row>
    <row r="3923" ht="15">
      <c r="D3923" s="188"/>
    </row>
    <row r="3924" ht="15">
      <c r="D3924" s="188"/>
    </row>
    <row r="3925" ht="15">
      <c r="D3925" s="188"/>
    </row>
    <row r="3926" ht="15">
      <c r="D3926" s="188"/>
    </row>
    <row r="3927" ht="15">
      <c r="D3927" s="188"/>
    </row>
    <row r="3928" ht="15">
      <c r="D3928" s="188"/>
    </row>
    <row r="3929" ht="15">
      <c r="D3929" s="188"/>
    </row>
    <row r="3930" ht="15">
      <c r="D3930" s="188"/>
    </row>
    <row r="3931" ht="15">
      <c r="D3931" s="188"/>
    </row>
    <row r="3932" ht="15">
      <c r="D3932" s="188"/>
    </row>
    <row r="3933" ht="15">
      <c r="D3933" s="188"/>
    </row>
    <row r="3934" ht="15">
      <c r="D3934" s="188"/>
    </row>
    <row r="3935" ht="15">
      <c r="D3935" s="188"/>
    </row>
    <row r="3936" ht="15">
      <c r="D3936" s="188"/>
    </row>
    <row r="3937" ht="15">
      <c r="D3937" s="188"/>
    </row>
    <row r="3938" ht="15">
      <c r="D3938" s="188"/>
    </row>
    <row r="3939" ht="15">
      <c r="D3939" s="188"/>
    </row>
    <row r="3940" ht="15">
      <c r="D3940" s="188"/>
    </row>
    <row r="3941" ht="15">
      <c r="D3941" s="188"/>
    </row>
    <row r="3942" ht="15">
      <c r="D3942" s="188"/>
    </row>
    <row r="3943" ht="15">
      <c r="D3943" s="188"/>
    </row>
    <row r="3944" ht="15">
      <c r="D3944" s="188"/>
    </row>
    <row r="3945" ht="15">
      <c r="D3945" s="188"/>
    </row>
    <row r="3946" ht="15">
      <c r="D3946" s="188"/>
    </row>
    <row r="3947" ht="15">
      <c r="D3947" s="188"/>
    </row>
    <row r="3948" ht="15">
      <c r="D3948" s="188"/>
    </row>
    <row r="3949" ht="15">
      <c r="D3949" s="188"/>
    </row>
    <row r="3950" ht="15">
      <c r="D3950" s="188"/>
    </row>
    <row r="3951" ht="15">
      <c r="D3951" s="188"/>
    </row>
    <row r="3952" ht="15">
      <c r="D3952" s="188"/>
    </row>
    <row r="3953" ht="15">
      <c r="D3953" s="188"/>
    </row>
    <row r="3954" ht="15">
      <c r="D3954" s="188"/>
    </row>
    <row r="3955" ht="15">
      <c r="D3955" s="188"/>
    </row>
    <row r="3956" ht="15">
      <c r="D3956" s="188"/>
    </row>
    <row r="3957" ht="15">
      <c r="D3957" s="188"/>
    </row>
    <row r="3958" ht="15">
      <c r="D3958" s="188"/>
    </row>
    <row r="3959" ht="15">
      <c r="D3959" s="188"/>
    </row>
    <row r="3960" ht="15">
      <c r="D3960" s="188"/>
    </row>
    <row r="3961" ht="15">
      <c r="D3961" s="188"/>
    </row>
    <row r="3962" ht="15">
      <c r="D3962" s="188"/>
    </row>
    <row r="3963" ht="15">
      <c r="D3963" s="188"/>
    </row>
    <row r="3964" ht="15">
      <c r="D3964" s="188"/>
    </row>
    <row r="3965" ht="15">
      <c r="D3965" s="188"/>
    </row>
    <row r="3966" ht="15">
      <c r="D3966" s="188"/>
    </row>
    <row r="3967" ht="15">
      <c r="D3967" s="188"/>
    </row>
    <row r="3968" ht="15">
      <c r="D3968" s="188"/>
    </row>
    <row r="3969" ht="15">
      <c r="D3969" s="188"/>
    </row>
    <row r="3970" ht="15">
      <c r="D3970" s="188"/>
    </row>
    <row r="3971" ht="15">
      <c r="D3971" s="188"/>
    </row>
    <row r="3972" ht="15">
      <c r="D3972" s="188"/>
    </row>
    <row r="3973" ht="15">
      <c r="D3973" s="188"/>
    </row>
    <row r="3974" ht="15">
      <c r="D3974" s="188"/>
    </row>
    <row r="3975" ht="15">
      <c r="D3975" s="188"/>
    </row>
    <row r="3976" ht="15">
      <c r="D3976" s="188"/>
    </row>
    <row r="3977" ht="15">
      <c r="D3977" s="188"/>
    </row>
    <row r="3978" ht="15">
      <c r="D3978" s="188"/>
    </row>
    <row r="3979" ht="15">
      <c r="D3979" s="188"/>
    </row>
    <row r="3980" ht="15">
      <c r="D3980" s="188"/>
    </row>
    <row r="3981" ht="15">
      <c r="D3981" s="188"/>
    </row>
    <row r="3982" ht="15">
      <c r="D3982" s="188"/>
    </row>
    <row r="3983" ht="15">
      <c r="D3983" s="188"/>
    </row>
    <row r="3984" ht="15">
      <c r="D3984" s="188"/>
    </row>
    <row r="3985" ht="15">
      <c r="D3985" s="188"/>
    </row>
    <row r="3986" ht="15">
      <c r="D3986" s="188"/>
    </row>
    <row r="3987" ht="15">
      <c r="D3987" s="188"/>
    </row>
    <row r="3988" ht="15">
      <c r="D3988" s="188"/>
    </row>
    <row r="3989" ht="15">
      <c r="D3989" s="188"/>
    </row>
    <row r="3990" ht="15">
      <c r="D3990" s="188"/>
    </row>
    <row r="3991" ht="15">
      <c r="D3991" s="188"/>
    </row>
    <row r="3992" ht="15">
      <c r="D3992" s="188"/>
    </row>
    <row r="3993" ht="15">
      <c r="D3993" s="188"/>
    </row>
    <row r="3994" ht="15">
      <c r="D3994" s="188"/>
    </row>
    <row r="3995" ht="15">
      <c r="D3995" s="188"/>
    </row>
    <row r="3996" ht="15">
      <c r="D3996" s="188"/>
    </row>
    <row r="3997" ht="15">
      <c r="D3997" s="188"/>
    </row>
    <row r="3998" ht="15">
      <c r="D3998" s="188"/>
    </row>
    <row r="3999" ht="15">
      <c r="D3999" s="188"/>
    </row>
    <row r="4000" ht="15">
      <c r="D4000" s="188"/>
    </row>
    <row r="4001" ht="15">
      <c r="D4001" s="188"/>
    </row>
    <row r="4002" ht="15">
      <c r="D4002" s="188"/>
    </row>
    <row r="4003" ht="15">
      <c r="D4003" s="188"/>
    </row>
    <row r="4004" ht="15">
      <c r="D4004" s="188"/>
    </row>
    <row r="4005" ht="15">
      <c r="D4005" s="188"/>
    </row>
    <row r="4006" ht="15">
      <c r="D4006" s="188"/>
    </row>
    <row r="4007" ht="15">
      <c r="D4007" s="188"/>
    </row>
    <row r="4008" ht="15">
      <c r="D4008" s="188"/>
    </row>
    <row r="4009" ht="15">
      <c r="D4009" s="188"/>
    </row>
    <row r="4010" ht="15">
      <c r="D4010" s="188"/>
    </row>
    <row r="4011" ht="15">
      <c r="D4011" s="188"/>
    </row>
    <row r="4012" ht="15">
      <c r="D4012" s="188"/>
    </row>
    <row r="4013" ht="15">
      <c r="D4013" s="188"/>
    </row>
    <row r="4014" ht="15">
      <c r="D4014" s="188"/>
    </row>
    <row r="4015" ht="15">
      <c r="D4015" s="188"/>
    </row>
    <row r="4016" ht="15">
      <c r="D4016" s="188"/>
    </row>
    <row r="4017" ht="15">
      <c r="D4017" s="188"/>
    </row>
    <row r="4018" ht="15">
      <c r="D4018" s="188"/>
    </row>
    <row r="4019" ht="15">
      <c r="D4019" s="188"/>
    </row>
    <row r="4020" ht="15">
      <c r="D4020" s="188"/>
    </row>
    <row r="4021" ht="15">
      <c r="D4021" s="188"/>
    </row>
    <row r="4022" ht="15">
      <c r="D4022" s="188"/>
    </row>
    <row r="4023" ht="15">
      <c r="D4023" s="188"/>
    </row>
    <row r="4024" ht="15">
      <c r="D4024" s="188"/>
    </row>
    <row r="4025" ht="15">
      <c r="D4025" s="188"/>
    </row>
    <row r="4026" ht="15">
      <c r="D4026" s="188"/>
    </row>
    <row r="4027" ht="15">
      <c r="D4027" s="188"/>
    </row>
    <row r="4028" ht="15">
      <c r="D4028" s="188"/>
    </row>
    <row r="4029" ht="15">
      <c r="D4029" s="188"/>
    </row>
    <row r="4030" ht="15">
      <c r="D4030" s="188"/>
    </row>
    <row r="4031" ht="15">
      <c r="D4031" s="188"/>
    </row>
    <row r="4032" ht="15">
      <c r="D4032" s="188"/>
    </row>
    <row r="4033" ht="15">
      <c r="D4033" s="188"/>
    </row>
    <row r="4034" ht="15">
      <c r="D4034" s="188"/>
    </row>
    <row r="4035" ht="15">
      <c r="D4035" s="188"/>
    </row>
    <row r="4036" ht="15">
      <c r="D4036" s="188"/>
    </row>
    <row r="4037" ht="15">
      <c r="D4037" s="188"/>
    </row>
    <row r="4038" ht="15">
      <c r="D4038" s="188"/>
    </row>
    <row r="4039" ht="15">
      <c r="D4039" s="188"/>
    </row>
    <row r="4040" ht="15">
      <c r="D4040" s="188"/>
    </row>
    <row r="4041" ht="15">
      <c r="D4041" s="188"/>
    </row>
    <row r="4042" ht="15">
      <c r="D4042" s="188"/>
    </row>
    <row r="4043" ht="15">
      <c r="D4043" s="188"/>
    </row>
    <row r="4044" ht="15">
      <c r="D4044" s="188"/>
    </row>
    <row r="4045" ht="15">
      <c r="D4045" s="188"/>
    </row>
    <row r="4046" ht="15">
      <c r="D4046" s="188"/>
    </row>
    <row r="4047" ht="15">
      <c r="D4047" s="188"/>
    </row>
    <row r="4048" ht="15">
      <c r="D4048" s="188"/>
    </row>
    <row r="4049" ht="15">
      <c r="D4049" s="188"/>
    </row>
    <row r="4050" ht="15">
      <c r="D4050" s="188"/>
    </row>
    <row r="4051" ht="15">
      <c r="D4051" s="188"/>
    </row>
    <row r="4052" ht="15">
      <c r="D4052" s="188"/>
    </row>
    <row r="4053" ht="15">
      <c r="D4053" s="188"/>
    </row>
    <row r="4054" ht="15">
      <c r="D4054" s="188"/>
    </row>
    <row r="4055" ht="15">
      <c r="D4055" s="188"/>
    </row>
    <row r="4056" ht="15">
      <c r="D4056" s="188"/>
    </row>
    <row r="4057" ht="15">
      <c r="D4057" s="188"/>
    </row>
    <row r="4058" ht="15">
      <c r="D4058" s="188"/>
    </row>
    <row r="4059" ht="15">
      <c r="D4059" s="188"/>
    </row>
    <row r="4060" ht="15">
      <c r="D4060" s="188"/>
    </row>
    <row r="4061" ht="15">
      <c r="D4061" s="188"/>
    </row>
    <row r="4062" ht="15">
      <c r="D4062" s="188"/>
    </row>
    <row r="4063" ht="15">
      <c r="D4063" s="188"/>
    </row>
    <row r="4064" ht="15">
      <c r="D4064" s="188"/>
    </row>
    <row r="4065" ht="15">
      <c r="D4065" s="188"/>
    </row>
    <row r="4066" ht="15">
      <c r="D4066" s="188"/>
    </row>
    <row r="4067" ht="15">
      <c r="D4067" s="188"/>
    </row>
    <row r="4068" ht="15">
      <c r="D4068" s="188"/>
    </row>
    <row r="4069" ht="15">
      <c r="D4069" s="188"/>
    </row>
    <row r="4070" ht="15">
      <c r="D4070" s="188"/>
    </row>
    <row r="4071" ht="15">
      <c r="D4071" s="188"/>
    </row>
    <row r="4072" ht="15">
      <c r="D4072" s="188"/>
    </row>
    <row r="4073" ht="15">
      <c r="D4073" s="188"/>
    </row>
    <row r="4074" ht="15">
      <c r="D4074" s="188"/>
    </row>
    <row r="4075" ht="15">
      <c r="D4075" s="188"/>
    </row>
    <row r="4076" ht="15">
      <c r="D4076" s="188"/>
    </row>
    <row r="4077" ht="15">
      <c r="D4077" s="188"/>
    </row>
    <row r="4078" ht="15">
      <c r="D4078" s="188"/>
    </row>
    <row r="4079" ht="15">
      <c r="D4079" s="188"/>
    </row>
    <row r="4080" ht="15">
      <c r="D4080" s="188"/>
    </row>
    <row r="4081" ht="15">
      <c r="D4081" s="188"/>
    </row>
    <row r="4082" ht="15">
      <c r="D4082" s="188"/>
    </row>
    <row r="4083" ht="15">
      <c r="D4083" s="188"/>
    </row>
    <row r="4084" ht="15">
      <c r="D4084" s="188"/>
    </row>
    <row r="4085" ht="15">
      <c r="D4085" s="188"/>
    </row>
    <row r="4086" ht="15">
      <c r="D4086" s="188"/>
    </row>
    <row r="4087" ht="15">
      <c r="D4087" s="188"/>
    </row>
    <row r="4088" ht="15">
      <c r="D4088" s="188"/>
    </row>
    <row r="4089" ht="15">
      <c r="D4089" s="188"/>
    </row>
    <row r="4090" ht="15">
      <c r="D4090" s="188"/>
    </row>
    <row r="4091" ht="15">
      <c r="D4091" s="188"/>
    </row>
    <row r="4092" ht="15">
      <c r="D4092" s="188"/>
    </row>
    <row r="4093" ht="15">
      <c r="D4093" s="188"/>
    </row>
    <row r="4094" ht="15">
      <c r="D4094" s="188"/>
    </row>
    <row r="4095" ht="15">
      <c r="D4095" s="188"/>
    </row>
    <row r="4096" ht="15">
      <c r="D4096" s="188"/>
    </row>
    <row r="4097" ht="15">
      <c r="D4097" s="188"/>
    </row>
    <row r="4098" ht="15">
      <c r="D4098" s="188"/>
    </row>
    <row r="4099" ht="15">
      <c r="D4099" s="188"/>
    </row>
    <row r="4100" ht="15">
      <c r="D4100" s="188"/>
    </row>
    <row r="4101" ht="15">
      <c r="D4101" s="188"/>
    </row>
    <row r="4102" ht="15">
      <c r="D4102" s="188"/>
    </row>
    <row r="4103" ht="15">
      <c r="D4103" s="188"/>
    </row>
    <row r="4104" ht="15">
      <c r="D4104" s="188"/>
    </row>
    <row r="4105" ht="15">
      <c r="D4105" s="188"/>
    </row>
    <row r="4106" ht="15">
      <c r="D4106" s="188"/>
    </row>
    <row r="4107" ht="15">
      <c r="D4107" s="188"/>
    </row>
    <row r="4108" ht="15">
      <c r="D4108" s="188"/>
    </row>
    <row r="4109" ht="15">
      <c r="D4109" s="188"/>
    </row>
    <row r="4110" ht="15">
      <c r="D4110" s="188"/>
    </row>
    <row r="4111" ht="15">
      <c r="D4111" s="188"/>
    </row>
    <row r="4112" ht="15">
      <c r="D4112" s="188"/>
    </row>
    <row r="4113" ht="15">
      <c r="D4113" s="188"/>
    </row>
    <row r="4114" ht="15">
      <c r="D4114" s="188"/>
    </row>
    <row r="4115" ht="15">
      <c r="D4115" s="188"/>
    </row>
    <row r="4116" ht="15">
      <c r="D4116" s="188"/>
    </row>
    <row r="4117" ht="15">
      <c r="D4117" s="188"/>
    </row>
    <row r="4118" ht="15">
      <c r="D4118" s="188"/>
    </row>
    <row r="4119" ht="15">
      <c r="D4119" s="188"/>
    </row>
    <row r="4120" ht="15">
      <c r="D4120" s="188"/>
    </row>
    <row r="4121" ht="15">
      <c r="D4121" s="188"/>
    </row>
    <row r="4122" ht="15">
      <c r="D4122" s="188"/>
    </row>
    <row r="4123" ht="15">
      <c r="D4123" s="188"/>
    </row>
    <row r="4124" ht="15">
      <c r="D4124" s="188"/>
    </row>
    <row r="4125" ht="15">
      <c r="D4125" s="188"/>
    </row>
    <row r="4126" ht="15">
      <c r="D4126" s="188"/>
    </row>
    <row r="4127" ht="15">
      <c r="D4127" s="188"/>
    </row>
    <row r="4128" ht="15">
      <c r="D4128" s="188"/>
    </row>
    <row r="4129" ht="15">
      <c r="D4129" s="188"/>
    </row>
    <row r="4130" ht="15">
      <c r="D4130" s="188"/>
    </row>
    <row r="4131" ht="15">
      <c r="D4131" s="188"/>
    </row>
    <row r="4132" ht="15">
      <c r="D4132" s="188"/>
    </row>
    <row r="4133" ht="15">
      <c r="D4133" s="188"/>
    </row>
    <row r="4134" ht="15">
      <c r="D4134" s="188"/>
    </row>
    <row r="4135" ht="15">
      <c r="D4135" s="188"/>
    </row>
    <row r="4136" ht="15">
      <c r="D4136" s="188"/>
    </row>
    <row r="4137" ht="15">
      <c r="D4137" s="188"/>
    </row>
    <row r="4138" ht="15">
      <c r="D4138" s="188"/>
    </row>
    <row r="4139" ht="15">
      <c r="D4139" s="188"/>
    </row>
    <row r="4140" ht="15">
      <c r="D4140" s="188"/>
    </row>
    <row r="4141" ht="15">
      <c r="D4141" s="188"/>
    </row>
    <row r="4142" ht="15">
      <c r="D4142" s="188"/>
    </row>
    <row r="4143" ht="15">
      <c r="D4143" s="188"/>
    </row>
    <row r="4144" ht="15">
      <c r="D4144" s="188"/>
    </row>
    <row r="4145" ht="15">
      <c r="D4145" s="188"/>
    </row>
    <row r="4146" ht="15">
      <c r="D4146" s="188"/>
    </row>
    <row r="4147" ht="15">
      <c r="D4147" s="188"/>
    </row>
    <row r="4148" ht="15">
      <c r="D4148" s="188"/>
    </row>
    <row r="4149" ht="15">
      <c r="D4149" s="188"/>
    </row>
    <row r="4150" ht="15">
      <c r="D4150" s="188"/>
    </row>
    <row r="4151" ht="15">
      <c r="D4151" s="188"/>
    </row>
    <row r="4152" ht="15">
      <c r="D4152" s="188"/>
    </row>
    <row r="4153" ht="15">
      <c r="D4153" s="188"/>
    </row>
    <row r="4154" ht="15">
      <c r="D4154" s="188"/>
    </row>
    <row r="4155" ht="15">
      <c r="D4155" s="188"/>
    </row>
    <row r="4156" ht="15">
      <c r="D4156" s="188"/>
    </row>
    <row r="4157" ht="15">
      <c r="D4157" s="188"/>
    </row>
    <row r="4158" ht="15">
      <c r="D4158" s="188"/>
    </row>
    <row r="4159" ht="15">
      <c r="D4159" s="188"/>
    </row>
    <row r="4160" ht="15">
      <c r="D4160" s="188"/>
    </row>
    <row r="4161" ht="15">
      <c r="D4161" s="188"/>
    </row>
    <row r="4162" ht="15">
      <c r="D4162" s="188"/>
    </row>
    <row r="4163" ht="15">
      <c r="D4163" s="188"/>
    </row>
    <row r="4164" ht="15">
      <c r="D4164" s="188"/>
    </row>
    <row r="4165" ht="15">
      <c r="D4165" s="188"/>
    </row>
    <row r="4166" ht="15">
      <c r="D4166" s="188"/>
    </row>
    <row r="4167" ht="15">
      <c r="D4167" s="188"/>
    </row>
    <row r="4168" ht="15">
      <c r="D4168" s="188"/>
    </row>
    <row r="4169" ht="15">
      <c r="D4169" s="188"/>
    </row>
    <row r="4170" ht="15">
      <c r="D4170" s="188"/>
    </row>
    <row r="4171" ht="15">
      <c r="D4171" s="188"/>
    </row>
    <row r="4172" ht="15">
      <c r="D4172" s="188"/>
    </row>
    <row r="4173" ht="15">
      <c r="D4173" s="188"/>
    </row>
    <row r="4174" ht="15">
      <c r="D4174" s="188"/>
    </row>
    <row r="4175" ht="15">
      <c r="D4175" s="188"/>
    </row>
    <row r="4176" ht="15">
      <c r="D4176" s="188"/>
    </row>
    <row r="4177" ht="15">
      <c r="D4177" s="188"/>
    </row>
    <row r="4178" ht="15">
      <c r="D4178" s="188"/>
    </row>
    <row r="4179" ht="15">
      <c r="D4179" s="188"/>
    </row>
    <row r="4180" ht="15">
      <c r="D4180" s="188"/>
    </row>
    <row r="4181" ht="15">
      <c r="D4181" s="188"/>
    </row>
    <row r="4182" ht="15">
      <c r="D4182" s="188"/>
    </row>
    <row r="4183" ht="15">
      <c r="D4183" s="188"/>
    </row>
    <row r="4184" ht="15">
      <c r="D4184" s="188"/>
    </row>
    <row r="4185" ht="15">
      <c r="D4185" s="188"/>
    </row>
    <row r="4186" ht="15">
      <c r="D4186" s="188"/>
    </row>
    <row r="4187" ht="15">
      <c r="D4187" s="188"/>
    </row>
    <row r="4188" ht="15">
      <c r="D4188" s="188"/>
    </row>
    <row r="4189" ht="15">
      <c r="D4189" s="188"/>
    </row>
    <row r="4190" ht="15">
      <c r="D4190" s="188"/>
    </row>
    <row r="4191" ht="15">
      <c r="D4191" s="188"/>
    </row>
    <row r="4192" ht="15">
      <c r="D4192" s="188"/>
    </row>
    <row r="4193" ht="15">
      <c r="D4193" s="188"/>
    </row>
    <row r="4194" ht="15">
      <c r="D4194" s="188"/>
    </row>
    <row r="4195" ht="15">
      <c r="D4195" s="188"/>
    </row>
    <row r="4196" ht="15">
      <c r="D4196" s="188"/>
    </row>
    <row r="4197" ht="15">
      <c r="D4197" s="188"/>
    </row>
    <row r="4198" ht="15">
      <c r="D4198" s="188"/>
    </row>
    <row r="4199" ht="15">
      <c r="D4199" s="188"/>
    </row>
    <row r="4200" ht="15">
      <c r="D4200" s="188"/>
    </row>
    <row r="4201" ht="15">
      <c r="D4201" s="188"/>
    </row>
    <row r="4202" ht="15">
      <c r="D4202" s="188"/>
    </row>
    <row r="4203" ht="15">
      <c r="D4203" s="188"/>
    </row>
    <row r="4204" ht="15">
      <c r="D4204" s="188"/>
    </row>
    <row r="4205" ht="15">
      <c r="D4205" s="188"/>
    </row>
    <row r="4206" ht="15">
      <c r="D4206" s="188"/>
    </row>
    <row r="4207" ht="15">
      <c r="D4207" s="188"/>
    </row>
    <row r="4208" ht="15">
      <c r="D4208" s="188"/>
    </row>
    <row r="4209" ht="15">
      <c r="D4209" s="188"/>
    </row>
    <row r="4210" ht="15">
      <c r="D4210" s="188"/>
    </row>
    <row r="4211" ht="15">
      <c r="D4211" s="188"/>
    </row>
    <row r="4212" ht="15">
      <c r="D4212" s="188"/>
    </row>
    <row r="4213" ht="15">
      <c r="D4213" s="188"/>
    </row>
    <row r="4214" ht="15">
      <c r="D4214" s="188"/>
    </row>
    <row r="4215" ht="15">
      <c r="D4215" s="188"/>
    </row>
    <row r="4216" ht="15">
      <c r="D4216" s="188"/>
    </row>
    <row r="4217" ht="15">
      <c r="D4217" s="188"/>
    </row>
    <row r="4218" ht="15">
      <c r="D4218" s="188"/>
    </row>
    <row r="4219" ht="15">
      <c r="D4219" s="188"/>
    </row>
    <row r="4220" ht="15">
      <c r="D4220" s="188"/>
    </row>
    <row r="4221" ht="15">
      <c r="D4221" s="188"/>
    </row>
    <row r="4222" ht="15">
      <c r="D4222" s="188"/>
    </row>
    <row r="4223" ht="15">
      <c r="D4223" s="188"/>
    </row>
    <row r="4224" ht="15">
      <c r="D4224" s="188"/>
    </row>
    <row r="4225" ht="15">
      <c r="D4225" s="188"/>
    </row>
    <row r="4226" ht="15">
      <c r="D4226" s="188"/>
    </row>
    <row r="4227" ht="15">
      <c r="D4227" s="188"/>
    </row>
    <row r="4228" ht="15">
      <c r="D4228" s="188"/>
    </row>
    <row r="4229" ht="15">
      <c r="D4229" s="188"/>
    </row>
    <row r="4230" ht="15">
      <c r="D4230" s="188"/>
    </row>
    <row r="4231" ht="15">
      <c r="D4231" s="188"/>
    </row>
    <row r="4232" ht="15">
      <c r="D4232" s="188"/>
    </row>
    <row r="4233" ht="15">
      <c r="D4233" s="188"/>
    </row>
    <row r="4234" ht="15">
      <c r="D4234" s="188"/>
    </row>
    <row r="4235" ht="15">
      <c r="D4235" s="188"/>
    </row>
    <row r="4236" ht="15">
      <c r="D4236" s="188"/>
    </row>
    <row r="4237" ht="15">
      <c r="D4237" s="188"/>
    </row>
    <row r="4238" ht="15">
      <c r="D4238" s="188"/>
    </row>
    <row r="4239" ht="15">
      <c r="D4239" s="188"/>
    </row>
    <row r="4240" ht="15">
      <c r="D4240" s="188"/>
    </row>
    <row r="4241" ht="15">
      <c r="D4241" s="188"/>
    </row>
    <row r="4242" ht="15">
      <c r="D4242" s="188"/>
    </row>
    <row r="4243" ht="15">
      <c r="D4243" s="188"/>
    </row>
    <row r="4244" ht="15">
      <c r="D4244" s="188"/>
    </row>
    <row r="4245" ht="15">
      <c r="D4245" s="188"/>
    </row>
    <row r="4246" ht="15">
      <c r="D4246" s="188"/>
    </row>
    <row r="4247" ht="15">
      <c r="D4247" s="188"/>
    </row>
    <row r="4248" ht="15">
      <c r="D4248" s="188"/>
    </row>
    <row r="4249" ht="15">
      <c r="D4249" s="188"/>
    </row>
    <row r="4250" ht="15">
      <c r="D4250" s="188"/>
    </row>
    <row r="4251" ht="15">
      <c r="D4251" s="188"/>
    </row>
    <row r="4252" ht="15">
      <c r="D4252" s="188"/>
    </row>
    <row r="4253" ht="15">
      <c r="D4253" s="188"/>
    </row>
    <row r="4254" ht="15">
      <c r="D4254" s="188"/>
    </row>
    <row r="4255" ht="15">
      <c r="D4255" s="188"/>
    </row>
    <row r="4256" ht="15">
      <c r="D4256" s="188"/>
    </row>
    <row r="4257" ht="15">
      <c r="D4257" s="188"/>
    </row>
    <row r="4258" ht="15">
      <c r="D4258" s="188"/>
    </row>
    <row r="4259" ht="15">
      <c r="D4259" s="188"/>
    </row>
    <row r="4260" ht="15">
      <c r="D4260" s="188"/>
    </row>
    <row r="4261" ht="15">
      <c r="D4261" s="188"/>
    </row>
    <row r="4262" ht="15">
      <c r="D4262" s="188"/>
    </row>
    <row r="4263" ht="15">
      <c r="D4263" s="188"/>
    </row>
    <row r="4264" ht="15">
      <c r="D4264" s="188"/>
    </row>
    <row r="4265" ht="15">
      <c r="D4265" s="188"/>
    </row>
    <row r="4266" ht="15">
      <c r="D4266" s="188"/>
    </row>
    <row r="4267" ht="15">
      <c r="D4267" s="188"/>
    </row>
    <row r="4268" ht="15">
      <c r="D4268" s="188"/>
    </row>
    <row r="4269" ht="15">
      <c r="D4269" s="188"/>
    </row>
    <row r="4270" ht="15">
      <c r="D4270" s="188"/>
    </row>
    <row r="4271" ht="15">
      <c r="D4271" s="188"/>
    </row>
    <row r="4272" ht="15">
      <c r="D4272" s="188"/>
    </row>
    <row r="4273" ht="15">
      <c r="D4273" s="188"/>
    </row>
    <row r="4274" ht="15">
      <c r="D4274" s="188"/>
    </row>
    <row r="4275" ht="15">
      <c r="D4275" s="188"/>
    </row>
    <row r="4276" ht="15">
      <c r="D4276" s="188"/>
    </row>
    <row r="4277" ht="15">
      <c r="D4277" s="188"/>
    </row>
    <row r="4278" ht="15">
      <c r="D4278" s="188"/>
    </row>
    <row r="4279" ht="15">
      <c r="D4279" s="188"/>
    </row>
    <row r="4280" ht="15">
      <c r="D4280" s="188"/>
    </row>
    <row r="4281" ht="15">
      <c r="D4281" s="188"/>
    </row>
    <row r="4282" ht="15">
      <c r="D4282" s="188"/>
    </row>
    <row r="4283" ht="15">
      <c r="D4283" s="188"/>
    </row>
    <row r="4284" ht="15">
      <c r="D4284" s="188"/>
    </row>
    <row r="4285" ht="15">
      <c r="D4285" s="188"/>
    </row>
    <row r="4286" ht="15">
      <c r="D4286" s="188"/>
    </row>
    <row r="4287" ht="15">
      <c r="D4287" s="188"/>
    </row>
    <row r="4288" ht="15">
      <c r="D4288" s="188"/>
    </row>
    <row r="4289" ht="15">
      <c r="D4289" s="188"/>
    </row>
    <row r="4290" ht="15">
      <c r="D4290" s="188"/>
    </row>
    <row r="4291" ht="15">
      <c r="D4291" s="188"/>
    </row>
    <row r="4292" ht="15">
      <c r="D4292" s="188"/>
    </row>
    <row r="4293" ht="15">
      <c r="D4293" s="188"/>
    </row>
    <row r="4294" ht="15">
      <c r="D4294" s="188"/>
    </row>
    <row r="4295" ht="15">
      <c r="D4295" s="188"/>
    </row>
    <row r="4296" ht="15">
      <c r="D4296" s="188"/>
    </row>
    <row r="4297" ht="15">
      <c r="D4297" s="188"/>
    </row>
    <row r="4298" ht="15">
      <c r="D4298" s="188"/>
    </row>
    <row r="4299" ht="15">
      <c r="D4299" s="188"/>
    </row>
    <row r="4300" ht="15">
      <c r="D4300" s="188"/>
    </row>
    <row r="4301" ht="15">
      <c r="D4301" s="188"/>
    </row>
    <row r="4302" ht="15">
      <c r="D4302" s="188"/>
    </row>
    <row r="4303" ht="15">
      <c r="D4303" s="188"/>
    </row>
    <row r="4304" ht="15">
      <c r="D4304" s="188"/>
    </row>
    <row r="4305" ht="15">
      <c r="D4305" s="188"/>
    </row>
    <row r="4306" ht="15">
      <c r="D4306" s="188"/>
    </row>
    <row r="4307" ht="15">
      <c r="D4307" s="188"/>
    </row>
    <row r="4308" ht="15">
      <c r="D4308" s="188"/>
    </row>
    <row r="4309" ht="15">
      <c r="D4309" s="188"/>
    </row>
    <row r="4310" ht="15">
      <c r="D4310" s="188"/>
    </row>
    <row r="4311" ht="15">
      <c r="D4311" s="188"/>
    </row>
    <row r="4312" ht="15">
      <c r="D4312" s="188"/>
    </row>
    <row r="4313" ht="15">
      <c r="D4313" s="188"/>
    </row>
    <row r="4314" ht="15">
      <c r="D4314" s="188"/>
    </row>
    <row r="4315" ht="15">
      <c r="D4315" s="188"/>
    </row>
    <row r="4316" ht="15">
      <c r="D4316" s="188"/>
    </row>
    <row r="4317" ht="15">
      <c r="D4317" s="188"/>
    </row>
    <row r="4318" ht="15">
      <c r="D4318" s="188"/>
    </row>
    <row r="4319" ht="15">
      <c r="D4319" s="188"/>
    </row>
    <row r="4320" ht="15">
      <c r="D4320" s="188"/>
    </row>
    <row r="4321" ht="15">
      <c r="D4321" s="188"/>
    </row>
    <row r="4322" ht="15">
      <c r="D4322" s="188"/>
    </row>
    <row r="4323" ht="15">
      <c r="D4323" s="188"/>
    </row>
    <row r="4324" ht="15">
      <c r="D4324" s="188"/>
    </row>
    <row r="4325" ht="15">
      <c r="D4325" s="188"/>
    </row>
    <row r="4326" ht="15">
      <c r="D4326" s="188"/>
    </row>
    <row r="4327" ht="15">
      <c r="D4327" s="188"/>
    </row>
    <row r="4328" ht="15">
      <c r="D4328" s="188"/>
    </row>
    <row r="4329" ht="15">
      <c r="D4329" s="188"/>
    </row>
    <row r="4330" ht="15">
      <c r="D4330" s="188"/>
    </row>
    <row r="4331" ht="15">
      <c r="D4331" s="188"/>
    </row>
    <row r="4332" ht="15">
      <c r="D4332" s="188"/>
    </row>
    <row r="4333" ht="15">
      <c r="D4333" s="188"/>
    </row>
    <row r="4334" ht="15">
      <c r="D4334" s="188"/>
    </row>
    <row r="4335" ht="15">
      <c r="D4335" s="188"/>
    </row>
    <row r="4336" ht="15">
      <c r="D4336" s="188"/>
    </row>
    <row r="4337" ht="15">
      <c r="D4337" s="188"/>
    </row>
    <row r="4338" ht="15">
      <c r="D4338" s="188"/>
    </row>
    <row r="4339" ht="15">
      <c r="D4339" s="188"/>
    </row>
    <row r="4340" ht="15">
      <c r="D4340" s="188"/>
    </row>
    <row r="4341" ht="15">
      <c r="D4341" s="188"/>
    </row>
    <row r="4342" ht="15">
      <c r="D4342" s="188"/>
    </row>
    <row r="4343" ht="15">
      <c r="D4343" s="188"/>
    </row>
    <row r="4344" ht="15">
      <c r="D4344" s="188"/>
    </row>
    <row r="4345" ht="15">
      <c r="D4345" s="188"/>
    </row>
    <row r="4346" ht="15">
      <c r="D4346" s="188"/>
    </row>
    <row r="4347" ht="15">
      <c r="D4347" s="188"/>
    </row>
    <row r="4348" ht="15">
      <c r="D4348" s="188"/>
    </row>
    <row r="4349" ht="15">
      <c r="D4349" s="188"/>
    </row>
    <row r="4350" ht="15">
      <c r="D4350" s="188"/>
    </row>
    <row r="4351" ht="15">
      <c r="D4351" s="188"/>
    </row>
    <row r="4352" ht="15">
      <c r="D4352" s="188"/>
    </row>
    <row r="4353" ht="15">
      <c r="D4353" s="188"/>
    </row>
    <row r="4354" ht="15">
      <c r="D4354" s="188"/>
    </row>
    <row r="4355" ht="15">
      <c r="D4355" s="188"/>
    </row>
    <row r="4356" ht="15">
      <c r="D4356" s="188"/>
    </row>
    <row r="4357" ht="15">
      <c r="D4357" s="188"/>
    </row>
    <row r="4358" ht="15">
      <c r="D4358" s="188"/>
    </row>
    <row r="4359" ht="15">
      <c r="D4359" s="188"/>
    </row>
    <row r="4360" ht="15">
      <c r="D4360" s="188"/>
    </row>
    <row r="4361" ht="15">
      <c r="D4361" s="188"/>
    </row>
    <row r="4362" ht="15">
      <c r="D4362" s="188"/>
    </row>
    <row r="4363" ht="15">
      <c r="D4363" s="188"/>
    </row>
    <row r="4364" ht="15">
      <c r="D4364" s="188"/>
    </row>
    <row r="4365" ht="15">
      <c r="D4365" s="188"/>
    </row>
    <row r="4366" ht="15">
      <c r="D4366" s="188"/>
    </row>
    <row r="4367" ht="15">
      <c r="D4367" s="188"/>
    </row>
    <row r="4368" ht="15">
      <c r="D4368" s="188"/>
    </row>
    <row r="4369" ht="15">
      <c r="D4369" s="188"/>
    </row>
    <row r="4370" ht="15">
      <c r="D4370" s="188"/>
    </row>
    <row r="4371" ht="15">
      <c r="D4371" s="188"/>
    </row>
    <row r="4372" ht="15">
      <c r="D4372" s="188"/>
    </row>
    <row r="4373" ht="15">
      <c r="D4373" s="188"/>
    </row>
    <row r="4374" ht="15">
      <c r="D4374" s="188"/>
    </row>
    <row r="4375" ht="15">
      <c r="D4375" s="188"/>
    </row>
    <row r="4376" ht="15">
      <c r="D4376" s="188"/>
    </row>
    <row r="4377" ht="15">
      <c r="D4377" s="188"/>
    </row>
    <row r="4378" ht="15">
      <c r="D4378" s="188"/>
    </row>
    <row r="4379" ht="15">
      <c r="D4379" s="188"/>
    </row>
    <row r="4380" ht="15">
      <c r="D4380" s="188"/>
    </row>
    <row r="4381" ht="15">
      <c r="D4381" s="188"/>
    </row>
    <row r="4382" ht="15">
      <c r="D4382" s="188"/>
    </row>
    <row r="4383" ht="15">
      <c r="D4383" s="188"/>
    </row>
    <row r="4384" ht="15">
      <c r="D4384" s="188"/>
    </row>
    <row r="4385" ht="15">
      <c r="D4385" s="188"/>
    </row>
    <row r="4386" ht="15">
      <c r="D4386" s="188"/>
    </row>
    <row r="4387" ht="15">
      <c r="D4387" s="188"/>
    </row>
    <row r="4388" ht="15">
      <c r="D4388" s="188"/>
    </row>
    <row r="4389" ht="15">
      <c r="D4389" s="188"/>
    </row>
    <row r="4390" ht="15">
      <c r="D4390" s="188"/>
    </row>
    <row r="4391" ht="15">
      <c r="D4391" s="188"/>
    </row>
    <row r="4392" ht="15">
      <c r="D4392" s="188"/>
    </row>
    <row r="4393" ht="15">
      <c r="D4393" s="188"/>
    </row>
    <row r="4394" ht="15">
      <c r="D4394" s="188"/>
    </row>
    <row r="4395" ht="15">
      <c r="D4395" s="188"/>
    </row>
    <row r="4396" ht="15">
      <c r="D4396" s="188"/>
    </row>
    <row r="4397" ht="15">
      <c r="D4397" s="188"/>
    </row>
    <row r="4398" ht="15">
      <c r="D4398" s="188"/>
    </row>
    <row r="4399" ht="15">
      <c r="D4399" s="188"/>
    </row>
    <row r="4400" ht="15">
      <c r="D4400" s="188"/>
    </row>
    <row r="4401" ht="15">
      <c r="D4401" s="188"/>
    </row>
    <row r="4402" ht="15">
      <c r="D4402" s="188"/>
    </row>
    <row r="4403" ht="15">
      <c r="D4403" s="188"/>
    </row>
    <row r="4404" ht="15">
      <c r="D4404" s="188"/>
    </row>
    <row r="4405" ht="15">
      <c r="D4405" s="188"/>
    </row>
    <row r="4406" ht="15">
      <c r="D4406" s="188"/>
    </row>
    <row r="4407" ht="15">
      <c r="D4407" s="188"/>
    </row>
    <row r="4408" ht="15">
      <c r="D4408" s="188"/>
    </row>
    <row r="4409" ht="15">
      <c r="D4409" s="188"/>
    </row>
    <row r="4410" ht="15">
      <c r="D4410" s="188"/>
    </row>
    <row r="4411" ht="15">
      <c r="D4411" s="188"/>
    </row>
    <row r="4412" ht="15">
      <c r="D4412" s="188"/>
    </row>
    <row r="4413" ht="15">
      <c r="D4413" s="188"/>
    </row>
    <row r="4414" ht="15">
      <c r="D4414" s="188"/>
    </row>
    <row r="4415" ht="15">
      <c r="D4415" s="188"/>
    </row>
    <row r="4416" ht="15">
      <c r="D4416" s="188"/>
    </row>
    <row r="4417" ht="15">
      <c r="D4417" s="188"/>
    </row>
    <row r="4418" ht="15">
      <c r="D4418" s="188"/>
    </row>
    <row r="4419" ht="15">
      <c r="D4419" s="188"/>
    </row>
    <row r="4420" ht="15">
      <c r="D4420" s="188"/>
    </row>
    <row r="4421" ht="15">
      <c r="D4421" s="188"/>
    </row>
    <row r="4422" ht="15">
      <c r="D4422" s="188"/>
    </row>
    <row r="4423" ht="15">
      <c r="D4423" s="188"/>
    </row>
    <row r="4424" ht="15">
      <c r="D4424" s="188"/>
    </row>
    <row r="4425" ht="15">
      <c r="D4425" s="188"/>
    </row>
    <row r="4426" ht="15">
      <c r="D4426" s="188"/>
    </row>
    <row r="4427" ht="15">
      <c r="D4427" s="188"/>
    </row>
    <row r="4428" ht="15">
      <c r="D4428" s="188"/>
    </row>
    <row r="4429" ht="15">
      <c r="D4429" s="188"/>
    </row>
    <row r="4430" ht="15">
      <c r="D4430" s="188"/>
    </row>
    <row r="4431" ht="15">
      <c r="D4431" s="188"/>
    </row>
    <row r="4432" ht="15">
      <c r="D4432" s="188"/>
    </row>
    <row r="4433" ht="15">
      <c r="D4433" s="188"/>
    </row>
    <row r="4434" ht="15">
      <c r="D4434" s="188"/>
    </row>
    <row r="4435" ht="15">
      <c r="D4435" s="188"/>
    </row>
    <row r="4436" ht="15">
      <c r="D4436" s="188"/>
    </row>
    <row r="4437" ht="15">
      <c r="D4437" s="188"/>
    </row>
    <row r="4438" ht="15">
      <c r="D4438" s="188"/>
    </row>
    <row r="4439" ht="15">
      <c r="D4439" s="188"/>
    </row>
    <row r="4440" ht="15">
      <c r="D4440" s="188"/>
    </row>
    <row r="4441" ht="15">
      <c r="D4441" s="188"/>
    </row>
    <row r="4442" ht="15">
      <c r="D4442" s="188"/>
    </row>
    <row r="4443" ht="15">
      <c r="D4443" s="188"/>
    </row>
    <row r="4444" ht="15">
      <c r="D4444" s="188"/>
    </row>
    <row r="4445" ht="15">
      <c r="D4445" s="188"/>
    </row>
    <row r="4446" ht="15">
      <c r="D4446" s="188"/>
    </row>
    <row r="4447" ht="15">
      <c r="D4447" s="188"/>
    </row>
    <row r="4448" ht="15">
      <c r="D4448" s="188"/>
    </row>
    <row r="4449" ht="15">
      <c r="D4449" s="188"/>
    </row>
    <row r="4450" ht="15">
      <c r="D4450" s="188"/>
    </row>
    <row r="4451" ht="15">
      <c r="D4451" s="188"/>
    </row>
    <row r="4452" ht="15">
      <c r="D4452" s="188"/>
    </row>
    <row r="4453" ht="15">
      <c r="D4453" s="188"/>
    </row>
    <row r="4454" ht="15">
      <c r="D4454" s="188"/>
    </row>
    <row r="4455" ht="15">
      <c r="D4455" s="188"/>
    </row>
    <row r="4456" ht="15">
      <c r="D4456" s="188"/>
    </row>
    <row r="4457" ht="15">
      <c r="D4457" s="188"/>
    </row>
    <row r="4458" ht="15">
      <c r="D4458" s="188"/>
    </row>
    <row r="4459" ht="15">
      <c r="D4459" s="188"/>
    </row>
    <row r="4460" ht="15">
      <c r="D4460" s="188"/>
    </row>
    <row r="4461" ht="15">
      <c r="D4461" s="188"/>
    </row>
    <row r="4462" ht="15">
      <c r="D4462" s="188"/>
    </row>
    <row r="4463" ht="15">
      <c r="D4463" s="188"/>
    </row>
    <row r="4464" ht="15">
      <c r="D4464" s="188"/>
    </row>
    <row r="4465" ht="15">
      <c r="D4465" s="188"/>
    </row>
    <row r="4466" ht="15">
      <c r="D4466" s="188"/>
    </row>
    <row r="4467" ht="15">
      <c r="D4467" s="188"/>
    </row>
    <row r="4468" ht="15">
      <c r="D4468" s="188"/>
    </row>
    <row r="4469" ht="15">
      <c r="D4469" s="188"/>
    </row>
    <row r="4470" ht="15">
      <c r="D4470" s="188"/>
    </row>
    <row r="4471" ht="15">
      <c r="D4471" s="188"/>
    </row>
    <row r="4472" ht="15">
      <c r="D4472" s="188"/>
    </row>
    <row r="4473" ht="15">
      <c r="D4473" s="188"/>
    </row>
    <row r="4474" ht="15">
      <c r="D4474" s="188"/>
    </row>
    <row r="4475" ht="15">
      <c r="D4475" s="188"/>
    </row>
    <row r="4476" ht="15">
      <c r="D4476" s="188"/>
    </row>
    <row r="4477" ht="15">
      <c r="D4477" s="188"/>
    </row>
    <row r="4478" ht="15">
      <c r="D4478" s="188"/>
    </row>
    <row r="4479" ht="15">
      <c r="D4479" s="188"/>
    </row>
    <row r="4480" ht="15">
      <c r="D4480" s="188"/>
    </row>
    <row r="4481" ht="15">
      <c r="D4481" s="188"/>
    </row>
    <row r="4482" ht="15">
      <c r="D4482" s="188"/>
    </row>
    <row r="4483" ht="15">
      <c r="D4483" s="188"/>
    </row>
    <row r="4484" ht="15">
      <c r="D4484" s="188"/>
    </row>
    <row r="4485" ht="15">
      <c r="D4485" s="188"/>
    </row>
    <row r="4486" ht="15">
      <c r="D4486" s="188"/>
    </row>
    <row r="4487" ht="15">
      <c r="D4487" s="188"/>
    </row>
    <row r="4488" ht="15">
      <c r="D4488" s="188"/>
    </row>
    <row r="4489" ht="15">
      <c r="D4489" s="188"/>
    </row>
    <row r="4490" ht="15">
      <c r="D4490" s="188"/>
    </row>
    <row r="4491" ht="15">
      <c r="D4491" s="188"/>
    </row>
    <row r="4492" ht="15">
      <c r="D4492" s="188"/>
    </row>
    <row r="4493" ht="15">
      <c r="D4493" s="188"/>
    </row>
    <row r="4494" ht="15">
      <c r="D4494" s="188"/>
    </row>
    <row r="4495" ht="15">
      <c r="D4495" s="188"/>
    </row>
    <row r="4496" ht="15">
      <c r="D4496" s="188"/>
    </row>
    <row r="4497" ht="15">
      <c r="D4497" s="188"/>
    </row>
    <row r="4498" ht="15">
      <c r="D4498" s="188"/>
    </row>
    <row r="4499" ht="15">
      <c r="D4499" s="188"/>
    </row>
    <row r="4500" ht="15">
      <c r="D4500" s="188"/>
    </row>
    <row r="4501" ht="15">
      <c r="D4501" s="188"/>
    </row>
    <row r="4502" ht="15">
      <c r="D4502" s="188"/>
    </row>
    <row r="4503" ht="15">
      <c r="D4503" s="188"/>
    </row>
    <row r="4504" ht="15">
      <c r="D4504" s="188"/>
    </row>
    <row r="4505" ht="15">
      <c r="D4505" s="188"/>
    </row>
    <row r="4506" ht="15">
      <c r="D4506" s="188"/>
    </row>
    <row r="4507" ht="15">
      <c r="D4507" s="188"/>
    </row>
    <row r="4508" ht="15">
      <c r="D4508" s="188"/>
    </row>
    <row r="4509" ht="15">
      <c r="D4509" s="188"/>
    </row>
    <row r="4510" ht="15">
      <c r="D4510" s="188"/>
    </row>
    <row r="4511" ht="15">
      <c r="D4511" s="188"/>
    </row>
    <row r="4512" ht="15">
      <c r="D4512" s="188"/>
    </row>
    <row r="4513" ht="15">
      <c r="D4513" s="188"/>
    </row>
    <row r="4514" ht="15">
      <c r="D4514" s="188"/>
    </row>
    <row r="4515" ht="15">
      <c r="D4515" s="188"/>
    </row>
    <row r="4516" ht="15">
      <c r="D4516" s="188"/>
    </row>
    <row r="4517" ht="15">
      <c r="D4517" s="188"/>
    </row>
    <row r="4518" ht="15">
      <c r="D4518" s="188"/>
    </row>
    <row r="4519" ht="15">
      <c r="D4519" s="188"/>
    </row>
    <row r="4520" ht="15">
      <c r="D4520" s="188"/>
    </row>
    <row r="4521" ht="15">
      <c r="D4521" s="188"/>
    </row>
    <row r="4522" ht="15">
      <c r="D4522" s="188"/>
    </row>
    <row r="4523" ht="15">
      <c r="D4523" s="188"/>
    </row>
    <row r="4524" ht="15">
      <c r="D4524" s="188"/>
    </row>
    <row r="4525" ht="15">
      <c r="D4525" s="188"/>
    </row>
    <row r="4526" ht="15">
      <c r="D4526" s="188"/>
    </row>
    <row r="4527" ht="15">
      <c r="D4527" s="188"/>
    </row>
    <row r="4528" ht="15">
      <c r="D4528" s="188"/>
    </row>
    <row r="4529" ht="15">
      <c r="D4529" s="188"/>
    </row>
    <row r="4530" ht="15">
      <c r="D4530" s="188"/>
    </row>
    <row r="4531" ht="15">
      <c r="D4531" s="188"/>
    </row>
    <row r="4532" ht="15">
      <c r="D4532" s="188"/>
    </row>
    <row r="4533" ht="15">
      <c r="D4533" s="188"/>
    </row>
    <row r="4534" ht="15">
      <c r="D4534" s="188"/>
    </row>
    <row r="4535" ht="15">
      <c r="D4535" s="188"/>
    </row>
    <row r="4536" ht="15">
      <c r="D4536" s="188"/>
    </row>
    <row r="4537" ht="15">
      <c r="D4537" s="188"/>
    </row>
    <row r="4538" ht="15">
      <c r="D4538" s="188"/>
    </row>
    <row r="4539" ht="15">
      <c r="D4539" s="188"/>
    </row>
    <row r="4540" ht="15">
      <c r="D4540" s="188"/>
    </row>
    <row r="4541" ht="15">
      <c r="D4541" s="188"/>
    </row>
    <row r="4542" ht="15">
      <c r="D4542" s="188"/>
    </row>
    <row r="4543" ht="15">
      <c r="D4543" s="188"/>
    </row>
    <row r="4544" ht="15">
      <c r="D4544" s="188"/>
    </row>
    <row r="4545" ht="15">
      <c r="D4545" s="188"/>
    </row>
    <row r="4546" ht="15">
      <c r="D4546" s="188"/>
    </row>
    <row r="4547" ht="15">
      <c r="D4547" s="188"/>
    </row>
    <row r="4548" ht="15">
      <c r="D4548" s="188"/>
    </row>
    <row r="4549" ht="15">
      <c r="D4549" s="188"/>
    </row>
    <row r="4550" ht="15">
      <c r="D4550" s="188"/>
    </row>
    <row r="4551" ht="15">
      <c r="D4551" s="188"/>
    </row>
    <row r="4552" ht="15">
      <c r="D4552" s="188"/>
    </row>
    <row r="4553" ht="15">
      <c r="D4553" s="188"/>
    </row>
    <row r="4554" ht="15">
      <c r="D4554" s="188"/>
    </row>
    <row r="4555" ht="15">
      <c r="D4555" s="188"/>
    </row>
    <row r="4556" ht="15">
      <c r="D4556" s="188"/>
    </row>
    <row r="4557" ht="15">
      <c r="D4557" s="188"/>
    </row>
    <row r="4558" ht="15">
      <c r="D4558" s="188"/>
    </row>
    <row r="4559" ht="15">
      <c r="D4559" s="188"/>
    </row>
    <row r="4560" ht="15">
      <c r="D4560" s="188"/>
    </row>
    <row r="4561" ht="15">
      <c r="D4561" s="188"/>
    </row>
    <row r="4562" ht="15">
      <c r="D4562" s="188"/>
    </row>
    <row r="4563" ht="15">
      <c r="D4563" s="188"/>
    </row>
    <row r="4564" ht="15">
      <c r="D4564" s="188"/>
    </row>
    <row r="4565" ht="15">
      <c r="D4565" s="188"/>
    </row>
    <row r="4566" ht="15">
      <c r="D4566" s="188"/>
    </row>
    <row r="4567" ht="15">
      <c r="D4567" s="188"/>
    </row>
    <row r="4568" ht="15">
      <c r="D4568" s="188"/>
    </row>
    <row r="4569" ht="15">
      <c r="D4569" s="188"/>
    </row>
    <row r="4570" ht="15">
      <c r="D4570" s="188"/>
    </row>
    <row r="4571" ht="15">
      <c r="D4571" s="188"/>
    </row>
    <row r="4572" ht="15">
      <c r="D4572" s="188"/>
    </row>
    <row r="4573" ht="15">
      <c r="D4573" s="188"/>
    </row>
    <row r="4574" ht="15">
      <c r="D4574" s="188"/>
    </row>
    <row r="4575" ht="15">
      <c r="D4575" s="188"/>
    </row>
    <row r="4576" ht="15">
      <c r="D4576" s="188"/>
    </row>
    <row r="4577" ht="15">
      <c r="D4577" s="188"/>
    </row>
    <row r="4578" ht="15">
      <c r="D4578" s="188"/>
    </row>
    <row r="4579" ht="15">
      <c r="D4579" s="188"/>
    </row>
    <row r="4580" ht="15">
      <c r="D4580" s="188"/>
    </row>
    <row r="4581" ht="15">
      <c r="D4581" s="188"/>
    </row>
    <row r="4582" ht="15">
      <c r="D4582" s="188"/>
    </row>
    <row r="4583" ht="15">
      <c r="D4583" s="188"/>
    </row>
    <row r="4584" ht="15">
      <c r="D4584" s="188"/>
    </row>
    <row r="4585" ht="15">
      <c r="D4585" s="188"/>
    </row>
    <row r="4586" ht="15">
      <c r="D4586" s="188"/>
    </row>
    <row r="4587" ht="15">
      <c r="D4587" s="188"/>
    </row>
    <row r="4588" ht="15">
      <c r="D4588" s="188"/>
    </row>
    <row r="4589" ht="15">
      <c r="D4589" s="188"/>
    </row>
    <row r="4590" ht="15">
      <c r="D4590" s="188"/>
    </row>
    <row r="4591" ht="15">
      <c r="D4591" s="188"/>
    </row>
    <row r="4592" ht="15">
      <c r="D4592" s="188"/>
    </row>
    <row r="4593" ht="15">
      <c r="D4593" s="188"/>
    </row>
    <row r="4594" ht="15">
      <c r="D4594" s="188"/>
    </row>
    <row r="4595" ht="15">
      <c r="D4595" s="188"/>
    </row>
    <row r="4596" ht="15">
      <c r="D4596" s="188"/>
    </row>
    <row r="4597" ht="15">
      <c r="D4597" s="188"/>
    </row>
    <row r="4598" ht="15">
      <c r="D4598" s="188"/>
    </row>
    <row r="4599" ht="15">
      <c r="D4599" s="188"/>
    </row>
    <row r="4600" ht="15">
      <c r="D4600" s="188"/>
    </row>
    <row r="4601" ht="15">
      <c r="D4601" s="188"/>
    </row>
    <row r="4602" ht="15">
      <c r="D4602" s="188"/>
    </row>
    <row r="4603" ht="15">
      <c r="D4603" s="188"/>
    </row>
    <row r="4604" ht="15">
      <c r="D4604" s="188"/>
    </row>
    <row r="4605" ht="15">
      <c r="D4605" s="188"/>
    </row>
    <row r="4606" ht="15">
      <c r="D4606" s="188"/>
    </row>
    <row r="4607" ht="15">
      <c r="D4607" s="188"/>
    </row>
    <row r="4608" ht="15">
      <c r="D4608" s="188"/>
    </row>
    <row r="4609" ht="15">
      <c r="D4609" s="188"/>
    </row>
    <row r="4610" ht="15">
      <c r="D4610" s="188"/>
    </row>
    <row r="4611" ht="15">
      <c r="D4611" s="188"/>
    </row>
    <row r="4612" ht="15">
      <c r="D4612" s="188"/>
    </row>
    <row r="4613" ht="15">
      <c r="D4613" s="188"/>
    </row>
    <row r="4614" ht="15">
      <c r="D4614" s="188"/>
    </row>
    <row r="4615" ht="15">
      <c r="D4615" s="188"/>
    </row>
    <row r="4616" ht="15">
      <c r="D4616" s="188"/>
    </row>
    <row r="4617" ht="15">
      <c r="D4617" s="188"/>
    </row>
    <row r="4618" ht="15">
      <c r="D4618" s="188"/>
    </row>
    <row r="4619" ht="15">
      <c r="D4619" s="188"/>
    </row>
    <row r="4620" ht="15">
      <c r="D4620" s="188"/>
    </row>
    <row r="4621" ht="15">
      <c r="D4621" s="188"/>
    </row>
    <row r="4622" ht="15">
      <c r="D4622" s="188"/>
    </row>
    <row r="4623" ht="15">
      <c r="D4623" s="188"/>
    </row>
    <row r="4624" ht="15">
      <c r="D4624" s="188"/>
    </row>
    <row r="4625" ht="15">
      <c r="D4625" s="188"/>
    </row>
    <row r="4626" ht="15">
      <c r="D4626" s="188"/>
    </row>
    <row r="4627" ht="15">
      <c r="D4627" s="188"/>
    </row>
    <row r="4628" ht="15">
      <c r="D4628" s="188"/>
    </row>
    <row r="4629" ht="15">
      <c r="D4629" s="188"/>
    </row>
    <row r="4630" ht="15">
      <c r="D4630" s="188"/>
    </row>
    <row r="4631" ht="15">
      <c r="D4631" s="188"/>
    </row>
    <row r="4632" ht="15">
      <c r="D4632" s="188"/>
    </row>
    <row r="4633" ht="15">
      <c r="D4633" s="188"/>
    </row>
    <row r="4634" ht="15">
      <c r="D4634" s="188"/>
    </row>
    <row r="4635" ht="15">
      <c r="D4635" s="188"/>
    </row>
    <row r="4636" ht="15">
      <c r="D4636" s="188"/>
    </row>
    <row r="4637" ht="15">
      <c r="D4637" s="188"/>
    </row>
    <row r="4638" ht="15">
      <c r="D4638" s="188"/>
    </row>
    <row r="4639" ht="15">
      <c r="D4639" s="188"/>
    </row>
    <row r="4640" ht="15">
      <c r="D4640" s="188"/>
    </row>
    <row r="4641" ht="15">
      <c r="D4641" s="188"/>
    </row>
    <row r="4642" ht="15">
      <c r="D4642" s="188"/>
    </row>
    <row r="4643" ht="15">
      <c r="D4643" s="188"/>
    </row>
    <row r="4644" ht="15">
      <c r="D4644" s="188"/>
    </row>
    <row r="4645" ht="15">
      <c r="D4645" s="188"/>
    </row>
    <row r="4646" ht="15">
      <c r="D4646" s="188"/>
    </row>
    <row r="4647" ht="15">
      <c r="D4647" s="188"/>
    </row>
    <row r="4648" ht="15">
      <c r="D4648" s="188"/>
    </row>
    <row r="4649" ht="15">
      <c r="D4649" s="188"/>
    </row>
    <row r="4650" ht="15">
      <c r="D4650" s="188"/>
    </row>
    <row r="4651" ht="15">
      <c r="D4651" s="188"/>
    </row>
    <row r="4652" ht="15">
      <c r="D4652" s="188"/>
    </row>
    <row r="4653" ht="15">
      <c r="D4653" s="188"/>
    </row>
    <row r="4654" ht="15">
      <c r="D4654" s="188"/>
    </row>
    <row r="4655" ht="15">
      <c r="D4655" s="188"/>
    </row>
    <row r="4656" ht="15">
      <c r="D4656" s="188"/>
    </row>
    <row r="4657" ht="15">
      <c r="D4657" s="188"/>
    </row>
    <row r="4658" ht="15">
      <c r="D4658" s="188"/>
    </row>
    <row r="4659" ht="15">
      <c r="D4659" s="188"/>
    </row>
    <row r="4660" ht="15">
      <c r="D4660" s="188"/>
    </row>
    <row r="4661" ht="15">
      <c r="D4661" s="188"/>
    </row>
    <row r="4662" ht="15">
      <c r="D4662" s="188"/>
    </row>
    <row r="4663" ht="15">
      <c r="D4663" s="188"/>
    </row>
    <row r="4664" ht="15">
      <c r="D4664" s="188"/>
    </row>
    <row r="4665" ht="15">
      <c r="D4665" s="188"/>
    </row>
    <row r="4666" ht="15">
      <c r="D4666" s="188"/>
    </row>
    <row r="4667" ht="15">
      <c r="D4667" s="188"/>
    </row>
    <row r="4668" ht="15">
      <c r="D4668" s="188"/>
    </row>
    <row r="4669" ht="15">
      <c r="D4669" s="188"/>
    </row>
    <row r="4670" ht="15">
      <c r="D4670" s="188"/>
    </row>
    <row r="4671" ht="15">
      <c r="D4671" s="188"/>
    </row>
    <row r="4672" ht="15">
      <c r="D4672" s="188"/>
    </row>
    <row r="4673" ht="15">
      <c r="D4673" s="188"/>
    </row>
    <row r="4674" ht="15">
      <c r="D4674" s="188"/>
    </row>
    <row r="4675" ht="15">
      <c r="D4675" s="188"/>
    </row>
    <row r="4676" ht="15">
      <c r="D4676" s="188"/>
    </row>
    <row r="4677" ht="15">
      <c r="D4677" s="188"/>
    </row>
    <row r="4678" ht="15">
      <c r="D4678" s="188"/>
    </row>
    <row r="4679" ht="15">
      <c r="D4679" s="188"/>
    </row>
    <row r="4680" ht="15">
      <c r="D4680" s="188"/>
    </row>
    <row r="4681" ht="15">
      <c r="D4681" s="188"/>
    </row>
    <row r="4682" ht="15">
      <c r="D4682" s="188"/>
    </row>
    <row r="4683" ht="15">
      <c r="D4683" s="188"/>
    </row>
    <row r="4684" ht="15">
      <c r="D4684" s="188"/>
    </row>
    <row r="4685" ht="15">
      <c r="D4685" s="188"/>
    </row>
    <row r="4686" ht="15">
      <c r="D4686" s="188"/>
    </row>
    <row r="4687" ht="15">
      <c r="D4687" s="188"/>
    </row>
    <row r="4688" ht="15">
      <c r="D4688" s="188"/>
    </row>
    <row r="4689" ht="15">
      <c r="D4689" s="188"/>
    </row>
    <row r="4690" ht="15">
      <c r="D4690" s="188"/>
    </row>
    <row r="4691" ht="15">
      <c r="D4691" s="188"/>
    </row>
    <row r="4692" ht="15">
      <c r="D4692" s="188"/>
    </row>
    <row r="4693" ht="15">
      <c r="D4693" s="188"/>
    </row>
    <row r="4694" ht="15">
      <c r="D4694" s="188"/>
    </row>
    <row r="4695" ht="15">
      <c r="D4695" s="188"/>
    </row>
    <row r="4696" ht="15">
      <c r="D4696" s="188"/>
    </row>
    <row r="4697" ht="15">
      <c r="D4697" s="188"/>
    </row>
    <row r="4698" ht="15">
      <c r="D4698" s="188"/>
    </row>
    <row r="4699" ht="15">
      <c r="D4699" s="188"/>
    </row>
    <row r="4700" ht="15">
      <c r="D4700" s="188"/>
    </row>
    <row r="4701" ht="15">
      <c r="D4701" s="188"/>
    </row>
    <row r="4702" ht="15">
      <c r="D4702" s="188"/>
    </row>
    <row r="4703" ht="15">
      <c r="D4703" s="188"/>
    </row>
    <row r="4704" ht="15">
      <c r="D4704" s="188"/>
    </row>
    <row r="4705" ht="15">
      <c r="D4705" s="188"/>
    </row>
    <row r="4706" ht="15">
      <c r="D4706" s="188"/>
    </row>
    <row r="4707" ht="15">
      <c r="D4707" s="188"/>
    </row>
    <row r="4708" ht="15">
      <c r="D4708" s="188"/>
    </row>
    <row r="4709" ht="15">
      <c r="D4709" s="188"/>
    </row>
    <row r="4710" ht="15">
      <c r="D4710" s="188"/>
    </row>
    <row r="4711" ht="15">
      <c r="D4711" s="188"/>
    </row>
    <row r="4712" ht="15">
      <c r="D4712" s="188"/>
    </row>
    <row r="4713" ht="15">
      <c r="D4713" s="188"/>
    </row>
    <row r="4714" ht="15">
      <c r="D4714" s="188"/>
    </row>
    <row r="4715" ht="15">
      <c r="D4715" s="188"/>
    </row>
    <row r="4716" ht="15">
      <c r="D4716" s="188"/>
    </row>
    <row r="4717" ht="15">
      <c r="D4717" s="188"/>
    </row>
    <row r="4718" ht="15">
      <c r="D4718" s="188"/>
    </row>
    <row r="4719" ht="15">
      <c r="D4719" s="188"/>
    </row>
    <row r="4720" ht="15">
      <c r="D4720" s="188"/>
    </row>
    <row r="4721" ht="15">
      <c r="D4721" s="188"/>
    </row>
    <row r="4722" ht="15">
      <c r="D4722" s="188"/>
    </row>
    <row r="4723" ht="15">
      <c r="D4723" s="188"/>
    </row>
    <row r="4724" ht="15">
      <c r="D4724" s="188"/>
    </row>
    <row r="4725" ht="15">
      <c r="D4725" s="188"/>
    </row>
    <row r="4726" ht="15">
      <c r="D4726" s="188"/>
    </row>
    <row r="4727" ht="15">
      <c r="D4727" s="188"/>
    </row>
    <row r="4728" ht="15">
      <c r="D4728" s="188"/>
    </row>
    <row r="4729" ht="15">
      <c r="D4729" s="188"/>
    </row>
    <row r="4730" ht="15">
      <c r="D4730" s="188"/>
    </row>
    <row r="4731" ht="15">
      <c r="D4731" s="188"/>
    </row>
    <row r="4732" ht="15">
      <c r="D4732" s="188"/>
    </row>
    <row r="4733" ht="15">
      <c r="D4733" s="188"/>
    </row>
    <row r="4734" ht="15">
      <c r="D4734" s="188"/>
    </row>
    <row r="4735" ht="15">
      <c r="D4735" s="188"/>
    </row>
    <row r="4736" ht="15">
      <c r="D4736" s="188"/>
    </row>
    <row r="4737" ht="15">
      <c r="D4737" s="188"/>
    </row>
    <row r="4738" ht="15">
      <c r="D4738" s="188"/>
    </row>
    <row r="4739" ht="15">
      <c r="D4739" s="188"/>
    </row>
    <row r="4740" ht="15">
      <c r="D4740" s="188"/>
    </row>
    <row r="4741" ht="15">
      <c r="D4741" s="188"/>
    </row>
    <row r="4742" ht="15">
      <c r="D4742" s="188"/>
    </row>
    <row r="4743" ht="15">
      <c r="D4743" s="188"/>
    </row>
    <row r="4744" ht="15">
      <c r="D4744" s="188"/>
    </row>
    <row r="4745" ht="15">
      <c r="D4745" s="188"/>
    </row>
    <row r="4746" ht="15">
      <c r="D4746" s="188"/>
    </row>
    <row r="4747" ht="15">
      <c r="D4747" s="188"/>
    </row>
    <row r="4748" ht="15">
      <c r="D4748" s="188"/>
    </row>
    <row r="4749" ht="15">
      <c r="D4749" s="188"/>
    </row>
    <row r="4750" ht="15">
      <c r="D4750" s="188"/>
    </row>
    <row r="4751" ht="15">
      <c r="D4751" s="188"/>
    </row>
    <row r="4752" ht="15">
      <c r="D4752" s="188"/>
    </row>
    <row r="4753" ht="15">
      <c r="D4753" s="188"/>
    </row>
    <row r="4754" ht="15">
      <c r="D4754" s="188"/>
    </row>
    <row r="4755" ht="15">
      <c r="D4755" s="188"/>
    </row>
    <row r="4756" ht="15">
      <c r="D4756" s="188"/>
    </row>
    <row r="4757" ht="15">
      <c r="D4757" s="188"/>
    </row>
    <row r="4758" ht="15">
      <c r="D4758" s="188"/>
    </row>
    <row r="4759" ht="15">
      <c r="D4759" s="188"/>
    </row>
    <row r="4760" ht="15">
      <c r="D4760" s="188"/>
    </row>
    <row r="4761" ht="15">
      <c r="D4761" s="188"/>
    </row>
    <row r="4762" ht="15">
      <c r="D4762" s="188"/>
    </row>
    <row r="4763" ht="15">
      <c r="D4763" s="188"/>
    </row>
    <row r="4764" ht="15">
      <c r="D4764" s="188"/>
    </row>
    <row r="4765" ht="15">
      <c r="D4765" s="188"/>
    </row>
    <row r="4766" ht="15">
      <c r="D4766" s="188"/>
    </row>
    <row r="4767" ht="15">
      <c r="D4767" s="188"/>
    </row>
    <row r="4768" ht="15">
      <c r="D4768" s="188"/>
    </row>
    <row r="4769" ht="15">
      <c r="D4769" s="188"/>
    </row>
    <row r="4770" ht="15">
      <c r="D4770" s="188"/>
    </row>
    <row r="4771" ht="15">
      <c r="D4771" s="188"/>
    </row>
    <row r="4772" ht="15">
      <c r="D4772" s="188"/>
    </row>
    <row r="4773" ht="15">
      <c r="D4773" s="188"/>
    </row>
    <row r="4774" ht="15">
      <c r="D4774" s="188"/>
    </row>
    <row r="4775" ht="15">
      <c r="D4775" s="188"/>
    </row>
    <row r="4776" ht="15">
      <c r="D4776" s="188"/>
    </row>
    <row r="4777" ht="15">
      <c r="D4777" s="188"/>
    </row>
    <row r="4778" ht="15">
      <c r="D4778" s="188"/>
    </row>
    <row r="4779" ht="15">
      <c r="D4779" s="188"/>
    </row>
    <row r="4780" ht="15">
      <c r="D4780" s="188"/>
    </row>
    <row r="4781" ht="15">
      <c r="D4781" s="188"/>
    </row>
    <row r="4782" ht="15">
      <c r="D4782" s="188"/>
    </row>
    <row r="4783" ht="15">
      <c r="D4783" s="188"/>
    </row>
    <row r="4784" ht="15">
      <c r="D4784" s="188"/>
    </row>
    <row r="4785" ht="15">
      <c r="D4785" s="188"/>
    </row>
    <row r="4786" ht="15">
      <c r="D4786" s="188"/>
    </row>
    <row r="4787" ht="15">
      <c r="D4787" s="188"/>
    </row>
    <row r="4788" ht="15">
      <c r="D4788" s="188"/>
    </row>
    <row r="4789" ht="15">
      <c r="D4789" s="188"/>
    </row>
    <row r="4790" ht="15">
      <c r="D4790" s="188"/>
    </row>
    <row r="4791" ht="15">
      <c r="D4791" s="188"/>
    </row>
    <row r="4792" ht="15">
      <c r="D4792" s="188"/>
    </row>
    <row r="4793" ht="15">
      <c r="D4793" s="188"/>
    </row>
    <row r="4794" ht="15">
      <c r="D4794" s="188"/>
    </row>
    <row r="4795" ht="15">
      <c r="D4795" s="188"/>
    </row>
    <row r="4796" ht="15">
      <c r="D4796" s="188"/>
    </row>
    <row r="4797" ht="15">
      <c r="D4797" s="188"/>
    </row>
    <row r="4798" ht="15">
      <c r="D4798" s="188"/>
    </row>
    <row r="4799" ht="15">
      <c r="D4799" s="188"/>
    </row>
    <row r="4800" ht="15">
      <c r="D4800" s="188"/>
    </row>
    <row r="4801" ht="15">
      <c r="D4801" s="188"/>
    </row>
    <row r="4802" ht="15">
      <c r="D4802" s="188"/>
    </row>
    <row r="4803" ht="15">
      <c r="D4803" s="188"/>
    </row>
    <row r="4804" ht="15">
      <c r="D4804" s="188"/>
    </row>
    <row r="4805" ht="15">
      <c r="D4805" s="188"/>
    </row>
    <row r="4806" ht="15">
      <c r="D4806" s="188"/>
    </row>
    <row r="4807" ht="15">
      <c r="D4807" s="188"/>
    </row>
    <row r="4808" ht="15">
      <c r="D4808" s="188"/>
    </row>
    <row r="4809" ht="15">
      <c r="D4809" s="188"/>
    </row>
    <row r="4810" ht="15">
      <c r="D4810" s="188"/>
    </row>
    <row r="4811" ht="15">
      <c r="D4811" s="188"/>
    </row>
    <row r="4812" ht="15">
      <c r="D4812" s="188"/>
    </row>
    <row r="4813" ht="15">
      <c r="D4813" s="188"/>
    </row>
    <row r="4814" ht="15">
      <c r="D4814" s="188"/>
    </row>
    <row r="4815" ht="15">
      <c r="D4815" s="188"/>
    </row>
    <row r="4816" ht="15">
      <c r="D4816" s="188"/>
    </row>
    <row r="4817" ht="15">
      <c r="D4817" s="188"/>
    </row>
    <row r="4818" ht="15">
      <c r="D4818" s="188"/>
    </row>
    <row r="4819" ht="15">
      <c r="D4819" s="188"/>
    </row>
    <row r="4820" ht="15">
      <c r="D4820" s="188"/>
    </row>
    <row r="4821" ht="15">
      <c r="D4821" s="188"/>
    </row>
    <row r="4822" ht="15">
      <c r="D4822" s="188"/>
    </row>
    <row r="4823" ht="15">
      <c r="D4823" s="188"/>
    </row>
    <row r="4824" ht="15">
      <c r="D4824" s="188"/>
    </row>
    <row r="4825" ht="15">
      <c r="D4825" s="188"/>
    </row>
    <row r="4826" ht="15">
      <c r="D4826" s="188"/>
    </row>
    <row r="4827" ht="15">
      <c r="D4827" s="188"/>
    </row>
    <row r="4828" ht="15">
      <c r="D4828" s="188"/>
    </row>
    <row r="4829" ht="15">
      <c r="D4829" s="188"/>
    </row>
    <row r="4830" ht="15">
      <c r="D4830" s="188"/>
    </row>
    <row r="4831" ht="15">
      <c r="D4831" s="188"/>
    </row>
    <row r="4832" ht="15">
      <c r="D4832" s="188"/>
    </row>
    <row r="4833" ht="15">
      <c r="D4833" s="188"/>
    </row>
    <row r="4834" ht="15">
      <c r="D4834" s="188"/>
    </row>
    <row r="4835" ht="15">
      <c r="D4835" s="188"/>
    </row>
    <row r="4836" ht="15">
      <c r="D4836" s="188"/>
    </row>
    <row r="4837" ht="15">
      <c r="D4837" s="188"/>
    </row>
    <row r="4838" ht="15">
      <c r="D4838" s="188"/>
    </row>
    <row r="4839" ht="15">
      <c r="D4839" s="188"/>
    </row>
    <row r="4840" ht="15">
      <c r="D4840" s="188"/>
    </row>
    <row r="4841" ht="15">
      <c r="D4841" s="188"/>
    </row>
    <row r="4842" ht="15">
      <c r="D4842" s="188"/>
    </row>
    <row r="4843" ht="15">
      <c r="D4843" s="188"/>
    </row>
    <row r="4844" ht="15">
      <c r="D4844" s="188"/>
    </row>
    <row r="4845" ht="15">
      <c r="D4845" s="188"/>
    </row>
    <row r="4846" ht="15">
      <c r="D4846" s="188"/>
    </row>
    <row r="4847" ht="15">
      <c r="D4847" s="188"/>
    </row>
    <row r="4848" ht="15">
      <c r="D4848" s="188"/>
    </row>
    <row r="4849" ht="15">
      <c r="D4849" s="188"/>
    </row>
    <row r="4850" ht="15">
      <c r="D4850" s="188"/>
    </row>
    <row r="4851" ht="15">
      <c r="D4851" s="188"/>
    </row>
    <row r="4852" ht="15">
      <c r="D4852" s="188"/>
    </row>
    <row r="4853" ht="15">
      <c r="D4853" s="188"/>
    </row>
    <row r="4854" ht="15">
      <c r="D4854" s="188"/>
    </row>
    <row r="4855" ht="15">
      <c r="D4855" s="188"/>
    </row>
    <row r="4856" ht="15">
      <c r="D4856" s="188"/>
    </row>
    <row r="4857" ht="15">
      <c r="D4857" s="188"/>
    </row>
    <row r="4858" ht="15">
      <c r="D4858" s="188"/>
    </row>
    <row r="4859" ht="15">
      <c r="D4859" s="188"/>
    </row>
    <row r="4860" ht="15">
      <c r="D4860" s="188"/>
    </row>
    <row r="4861" ht="15">
      <c r="D4861" s="188"/>
    </row>
    <row r="4862" ht="15">
      <c r="D4862" s="188"/>
    </row>
    <row r="4863" ht="15">
      <c r="D4863" s="188"/>
    </row>
    <row r="4864" ht="15">
      <c r="D4864" s="188"/>
    </row>
    <row r="4865" ht="15">
      <c r="D4865" s="188"/>
    </row>
    <row r="4866" ht="15">
      <c r="D4866" s="188"/>
    </row>
    <row r="4867" ht="15">
      <c r="D4867" s="188"/>
    </row>
    <row r="4868" ht="15">
      <c r="D4868" s="188"/>
    </row>
    <row r="4869" ht="15">
      <c r="D4869" s="188"/>
    </row>
    <row r="4870" ht="15">
      <c r="D4870" s="188"/>
    </row>
    <row r="4871" ht="15">
      <c r="D4871" s="188"/>
    </row>
    <row r="4872" ht="15">
      <c r="D4872" s="188"/>
    </row>
    <row r="4873" ht="15">
      <c r="D4873" s="188"/>
    </row>
    <row r="4874" ht="15">
      <c r="D4874" s="188"/>
    </row>
    <row r="4875" ht="15">
      <c r="D4875" s="188"/>
    </row>
    <row r="4876" ht="15">
      <c r="D4876" s="188"/>
    </row>
    <row r="4877" ht="15">
      <c r="D4877" s="188"/>
    </row>
    <row r="4878" ht="15">
      <c r="D4878" s="188"/>
    </row>
    <row r="4879" ht="15">
      <c r="D4879" s="188"/>
    </row>
    <row r="4880" ht="15">
      <c r="D4880" s="188"/>
    </row>
    <row r="4881" ht="15">
      <c r="D4881" s="188"/>
    </row>
    <row r="4882" ht="15">
      <c r="D4882" s="188"/>
    </row>
    <row r="4883" ht="15">
      <c r="D4883" s="188"/>
    </row>
    <row r="4884" ht="15">
      <c r="D4884" s="188"/>
    </row>
    <row r="4885" ht="15">
      <c r="D4885" s="188"/>
    </row>
    <row r="4886" ht="15">
      <c r="D4886" s="188"/>
    </row>
    <row r="4887" ht="15">
      <c r="D4887" s="188"/>
    </row>
    <row r="4888" ht="15">
      <c r="D4888" s="188"/>
    </row>
    <row r="4889" ht="15">
      <c r="D4889" s="188"/>
    </row>
    <row r="4890" ht="15">
      <c r="D4890" s="188"/>
    </row>
    <row r="4891" ht="15">
      <c r="D4891" s="188"/>
    </row>
    <row r="4892" ht="15">
      <c r="D4892" s="188"/>
    </row>
    <row r="4893" ht="15">
      <c r="D4893" s="188"/>
    </row>
    <row r="4894" ht="15">
      <c r="D4894" s="188"/>
    </row>
    <row r="4895" ht="15">
      <c r="D4895" s="188"/>
    </row>
    <row r="4896" ht="15">
      <c r="D4896" s="188"/>
    </row>
    <row r="4897" ht="15">
      <c r="D4897" s="188"/>
    </row>
    <row r="4898" ht="15">
      <c r="D4898" s="188"/>
    </row>
    <row r="4899" ht="15">
      <c r="D4899" s="188"/>
    </row>
    <row r="4900" ht="15">
      <c r="D4900" s="188"/>
    </row>
    <row r="4901" ht="15">
      <c r="D4901" s="188"/>
    </row>
    <row r="4902" ht="15">
      <c r="D4902" s="188"/>
    </row>
    <row r="4903" ht="15">
      <c r="D4903" s="188"/>
    </row>
    <row r="4904" ht="15">
      <c r="D4904" s="188"/>
    </row>
    <row r="4905" ht="15">
      <c r="D4905" s="188"/>
    </row>
    <row r="4906" ht="15">
      <c r="D4906" s="188"/>
    </row>
    <row r="4907" ht="15">
      <c r="D4907" s="188"/>
    </row>
    <row r="4908" ht="15">
      <c r="D4908" s="188"/>
    </row>
    <row r="4909" ht="15">
      <c r="D4909" s="188"/>
    </row>
    <row r="4910" ht="15">
      <c r="D4910" s="188"/>
    </row>
    <row r="4911" ht="15">
      <c r="D4911" s="188"/>
    </row>
    <row r="4912" ht="15">
      <c r="D4912" s="188"/>
    </row>
    <row r="4913" ht="15">
      <c r="D4913" s="188"/>
    </row>
    <row r="4914" ht="15">
      <c r="D4914" s="188"/>
    </row>
    <row r="4915" ht="15">
      <c r="D4915" s="188"/>
    </row>
    <row r="4916" ht="15">
      <c r="D4916" s="188"/>
    </row>
    <row r="4917" ht="15">
      <c r="D4917" s="188"/>
    </row>
    <row r="4918" ht="15">
      <c r="D4918" s="188"/>
    </row>
    <row r="4919" ht="15">
      <c r="D4919" s="188"/>
    </row>
    <row r="4920" ht="15">
      <c r="D4920" s="188"/>
    </row>
    <row r="4921" ht="15">
      <c r="D4921" s="188"/>
    </row>
    <row r="4922" ht="15">
      <c r="D4922" s="188"/>
    </row>
    <row r="4923" ht="15">
      <c r="D4923" s="188"/>
    </row>
    <row r="4924" ht="15">
      <c r="D4924" s="188"/>
    </row>
    <row r="4925" ht="15">
      <c r="D4925" s="188"/>
    </row>
    <row r="4926" ht="15">
      <c r="D4926" s="188"/>
    </row>
    <row r="4927" ht="15">
      <c r="D4927" s="188"/>
    </row>
    <row r="4928" ht="15">
      <c r="D4928" s="188"/>
    </row>
    <row r="4929" ht="15">
      <c r="D4929" s="188"/>
    </row>
    <row r="4930" ht="15">
      <c r="D4930" s="188"/>
    </row>
    <row r="4931" ht="15">
      <c r="D4931" s="188"/>
    </row>
    <row r="4932" ht="15">
      <c r="D4932" s="188"/>
    </row>
    <row r="4933" ht="15">
      <c r="D4933" s="188"/>
    </row>
    <row r="4934" ht="15">
      <c r="D4934" s="188"/>
    </row>
    <row r="4935" ht="15">
      <c r="D4935" s="188"/>
    </row>
    <row r="4936" ht="15">
      <c r="D4936" s="188"/>
    </row>
    <row r="4937" ht="15">
      <c r="D4937" s="188"/>
    </row>
    <row r="4938" ht="15">
      <c r="D4938" s="188"/>
    </row>
    <row r="4939" ht="15">
      <c r="D4939" s="188"/>
    </row>
    <row r="4940" ht="15">
      <c r="D4940" s="188"/>
    </row>
    <row r="4941" ht="15">
      <c r="D4941" s="188"/>
    </row>
    <row r="4942" ht="15">
      <c r="D4942" s="188"/>
    </row>
    <row r="4943" ht="15">
      <c r="D4943" s="188"/>
    </row>
    <row r="4944" ht="15">
      <c r="D4944" s="188"/>
    </row>
    <row r="4945" ht="15">
      <c r="D4945" s="188"/>
    </row>
    <row r="4946" ht="15">
      <c r="D4946" s="188"/>
    </row>
    <row r="4947" ht="15">
      <c r="D4947" s="188"/>
    </row>
    <row r="4948" ht="15">
      <c r="D4948" s="188"/>
    </row>
    <row r="4949" ht="15">
      <c r="D4949" s="188"/>
    </row>
    <row r="4950" ht="15">
      <c r="D4950" s="188"/>
    </row>
    <row r="4951" ht="15">
      <c r="D4951" s="188"/>
    </row>
    <row r="4952" ht="15">
      <c r="D4952" s="188"/>
    </row>
    <row r="4953" ht="15">
      <c r="D4953" s="188"/>
    </row>
    <row r="4954" ht="15">
      <c r="D4954" s="188"/>
    </row>
    <row r="4955" ht="15">
      <c r="D4955" s="188"/>
    </row>
    <row r="4956" ht="15">
      <c r="D4956" s="188"/>
    </row>
    <row r="4957" ht="15">
      <c r="D4957" s="188"/>
    </row>
    <row r="4958" ht="15">
      <c r="D4958" s="188"/>
    </row>
    <row r="4959" ht="15">
      <c r="D4959" s="188"/>
    </row>
    <row r="4960" ht="15">
      <c r="D4960" s="188"/>
    </row>
    <row r="4961" ht="15">
      <c r="D4961" s="188"/>
    </row>
    <row r="4962" ht="15">
      <c r="D4962" s="188"/>
    </row>
    <row r="4963" ht="15">
      <c r="D4963" s="188"/>
    </row>
    <row r="4964" ht="15">
      <c r="D4964" s="188"/>
    </row>
    <row r="4965" ht="15">
      <c r="D4965" s="188"/>
    </row>
    <row r="4966" ht="15">
      <c r="D4966" s="188"/>
    </row>
    <row r="4967" ht="15">
      <c r="D4967" s="188"/>
    </row>
    <row r="4968" ht="15">
      <c r="D4968" s="188"/>
    </row>
    <row r="4969" ht="15">
      <c r="D4969" s="188"/>
    </row>
    <row r="4970" ht="15">
      <c r="D4970" s="188"/>
    </row>
    <row r="4971" ht="15">
      <c r="D4971" s="188"/>
    </row>
    <row r="4972" ht="15">
      <c r="D4972" s="188"/>
    </row>
    <row r="4973" ht="15">
      <c r="D4973" s="188"/>
    </row>
    <row r="4974" ht="15">
      <c r="D4974" s="188"/>
    </row>
    <row r="4975" ht="15">
      <c r="D4975" s="188"/>
    </row>
    <row r="4976" ht="15">
      <c r="D4976" s="188"/>
    </row>
    <row r="4977" ht="15">
      <c r="D4977" s="188"/>
    </row>
    <row r="4978" ht="15">
      <c r="D4978" s="188"/>
    </row>
    <row r="4979" ht="15">
      <c r="D4979" s="188"/>
    </row>
    <row r="4980" ht="15">
      <c r="D4980" s="188"/>
    </row>
    <row r="4981" ht="15">
      <c r="D4981" s="188"/>
    </row>
    <row r="4982" ht="15">
      <c r="D4982" s="188"/>
    </row>
    <row r="4983" ht="15">
      <c r="D4983" s="188"/>
    </row>
    <row r="4984" ht="15">
      <c r="D4984" s="188"/>
    </row>
    <row r="4985" ht="15">
      <c r="D4985" s="188"/>
    </row>
    <row r="4986" ht="15">
      <c r="D4986" s="188"/>
    </row>
    <row r="4987" ht="15">
      <c r="D4987" s="188"/>
    </row>
    <row r="4988" ht="15">
      <c r="D4988" s="188"/>
    </row>
    <row r="4989" ht="15">
      <c r="D4989" s="188"/>
    </row>
    <row r="4990" ht="15">
      <c r="D4990" s="188"/>
    </row>
    <row r="4991" ht="15">
      <c r="D4991" s="188"/>
    </row>
    <row r="4992" ht="15">
      <c r="D4992" s="188"/>
    </row>
    <row r="4993" ht="15">
      <c r="D4993" s="188"/>
    </row>
    <row r="4994" ht="15">
      <c r="D4994" s="188"/>
    </row>
    <row r="4995" ht="15">
      <c r="D4995" s="188"/>
    </row>
    <row r="4996" ht="15">
      <c r="D4996" s="188"/>
    </row>
    <row r="4997" ht="15">
      <c r="D4997" s="188"/>
    </row>
  </sheetData>
  <mergeCells count="5">
    <mergeCell ref="A1:G1"/>
    <mergeCell ref="C2:G2"/>
    <mergeCell ref="C3:G3"/>
    <mergeCell ref="C4:G4"/>
    <mergeCell ref="A83:C83"/>
  </mergeCells>
  <printOptions/>
  <pageMargins left="0.590551181102362" right="0.393700787401575"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Pavlun</dc:creator>
  <cp:keywords/>
  <dc:description/>
  <cp:lastModifiedBy>Milan Pavlun</cp:lastModifiedBy>
  <dcterms:created xsi:type="dcterms:W3CDTF">2016-03-05T10:29:40Z</dcterms:created>
  <dcterms:modified xsi:type="dcterms:W3CDTF">2016-03-18T10:01:18Z</dcterms:modified>
  <cp:category/>
  <cp:version/>
  <cp:contentType/>
  <cp:contentStatus/>
</cp:coreProperties>
</file>