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20520" windowHeight="11220" activeTab="2"/>
  </bookViews>
  <sheets>
    <sheet name="Krycí list" sheetId="1" r:id="rId1"/>
    <sheet name="Rekapitulace" sheetId="2" r:id="rId2"/>
    <sheet name="Položky" sheetId="3" r:id="rId3"/>
  </sheets>
  <externalReferences>
    <externalReference r:id="rId6"/>
    <externalReference r:id="rId7"/>
    <externalReference r:id="rId8"/>
    <externalReference r:id="rId9"/>
  </externalReferences>
  <definedNames>
    <definedName name="asxaSC">'[1]Krycí list'!$A$4</definedName>
    <definedName name="ASY">'[1]Položky'!#REF!</definedName>
    <definedName name="cisloobjektu">'Krycí list'!$A$5</definedName>
    <definedName name="cislostavby">'Krycí list'!$A$7</definedName>
    <definedName name="Datum">'Krycí list'!$B$27</definedName>
    <definedName name="ddd">#REF!</definedName>
    <definedName name="Dil">'Rekapitulace'!$A$6</definedName>
    <definedName name="Díl">#REF!</definedName>
    <definedName name="Dodavka">'Rekapitulace'!$G$17</definedName>
    <definedName name="Dodávka">#REF!</definedName>
    <definedName name="Dodavka0">'Položky'!#REF!</definedName>
    <definedName name="ee">#REF!</definedName>
    <definedName name="gg">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montáž">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nn">#REF!</definedName>
    <definedName name="Objednatel">'Krycí list'!$C$10</definedName>
    <definedName name="_xlnm.Print_Area" localSheetId="0">'Krycí list'!$A$1:$G$49</definedName>
    <definedName name="_xlnm.Print_Area" localSheetId="2">'Položky'!$A:$G</definedName>
    <definedName name="_xlnm.Print_Area" localSheetId="1">'Rekapitulace'!$A:$I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rozpočet">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ss">#REF!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<sst xmlns="http://schemas.openxmlformats.org/spreadsheetml/2006/main" count="401" uniqueCount="262">
  <si>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</si>
  <si>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</si>
  <si>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</si>
  <si>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</si>
  <si>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</si>
  <si>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</si>
  <si>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</si>
  <si>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</si>
  <si>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</si>
  <si>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</si>
  <si>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</si>
  <si>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</si>
  <si>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</si>
  <si>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</si>
  <si>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</si>
  <si>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</si>
  <si>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</si>
  <si>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</si>
  <si>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</si>
  <si>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</si>
  <si>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</si>
  <si>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</si>
  <si>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</si>
  <si>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</si>
  <si>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</si>
  <si>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</si>
  <si>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</si>
  <si>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</si>
  <si>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</si>
  <si>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</si>
  <si>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</si>
  <si>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</si>
  <si>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</si>
  <si>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</si>
  <si>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</si>
  <si>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</si>
  <si>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</si>
  <si>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</si>
  <si>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</si>
  <si>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</si>
  <si>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</si>
  <si>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</si>
  <si>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</si>
  <si>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</si>
  <si>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</si>
  <si>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</si>
  <si>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</si>
  <si>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</si>
  <si>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</si>
  <si>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</si>
  <si>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</si>
  <si>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</si>
  <si>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</si>
  <si>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</si>
  <si>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</si>
  <si>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</si>
  <si>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</si>
  <si>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</si>
  <si>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</si>
  <si>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</si>
  <si>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</si>
  <si>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</si>
  <si>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</si>
  <si>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</si>
  <si>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</si>
  <si>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</si>
  <si>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</si>
  <si>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</si>
  <si>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</si>
  <si>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</si>
  <si>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</si>
  <si>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</si>
  <si>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</si>
  <si>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</si>
  <si>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01.1</t>
  </si>
  <si>
    <t>t</t>
  </si>
  <si>
    <t>kus</t>
  </si>
  <si>
    <t>m</t>
  </si>
  <si>
    <t>712</t>
  </si>
  <si>
    <t>Živičné krytiny</t>
  </si>
  <si>
    <t>712871801R00</t>
  </si>
  <si>
    <t xml:space="preserve">Samostatné vytažení izolace, fólií PVC polož.volně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</si>
  <si>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</si>
  <si>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</si>
  <si>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</si>
  <si>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</si>
  <si>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</si>
  <si>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</si>
  <si>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</si>
  <si>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</si>
  <si>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95</t>
  </si>
  <si>
    <t>Dokončovací kce na pozem. stav.</t>
  </si>
  <si>
    <t>99</t>
  </si>
  <si>
    <t>Přesun hmot</t>
  </si>
  <si>
    <t>712371801R00</t>
  </si>
  <si>
    <t>712391175R00</t>
  </si>
  <si>
    <t>712391171R00</t>
  </si>
  <si>
    <t xml:space="preserve">Povlaková krytina střech do 10 st., fólií PVC </t>
  </si>
  <si>
    <t xml:space="preserve">Povlaková krytina střech do 10 st., podkl. textil. </t>
  </si>
  <si>
    <t>Zdravotně technické instalace budov</t>
  </si>
  <si>
    <t>721</t>
  </si>
  <si>
    <t>Elektromontáže</t>
  </si>
  <si>
    <t>M21</t>
  </si>
  <si>
    <t>721233116R00</t>
  </si>
  <si>
    <t>Opracování střešních prostupů fólií PVC</t>
  </si>
  <si>
    <t>713</t>
  </si>
  <si>
    <t>Izolace tepelné</t>
  </si>
  <si>
    <t>721210823R00</t>
  </si>
  <si>
    <t>Demontáž střešní vpusti DN 125</t>
  </si>
  <si>
    <t>762</t>
  </si>
  <si>
    <t>Konstrukce tesařské</t>
  </si>
  <si>
    <t>764</t>
  </si>
  <si>
    <t>Konstrukce klempířské</t>
  </si>
  <si>
    <t xml:space="preserve">Přesun hmot pro opravy a údržbu do výšky 25 m </t>
  </si>
  <si>
    <t>999281111R00</t>
  </si>
  <si>
    <t>m2</t>
  </si>
  <si>
    <t>Polyuretanový těsnící tmel, kartuše 310 ml</t>
  </si>
  <si>
    <t>Vtok střešní PVC DN 125</t>
  </si>
  <si>
    <t>712-PC01</t>
  </si>
  <si>
    <t>Revizní zpráva hromosvodu</t>
  </si>
  <si>
    <t>Deska dřevoštěpková OSB 3 N - 4PD tl. 18 mm</t>
  </si>
  <si>
    <t>28322103A</t>
  </si>
  <si>
    <t>67390872</t>
  </si>
  <si>
    <t>60726014A</t>
  </si>
  <si>
    <t>POLOŽKOVÝ ROZPOČET</t>
  </si>
  <si>
    <t>Položkový rozpočet</t>
  </si>
  <si>
    <t>952901111R00</t>
  </si>
  <si>
    <t>Vyčištění budov o výšce podlaží do 4 m</t>
  </si>
  <si>
    <t>96</t>
  </si>
  <si>
    <t>Bourání konstrukcí</t>
  </si>
  <si>
    <t>979011111R00</t>
  </si>
  <si>
    <t>979081111R00</t>
  </si>
  <si>
    <t>979081121R00</t>
  </si>
  <si>
    <t>979082111R00</t>
  </si>
  <si>
    <t>979082121R00</t>
  </si>
  <si>
    <t>979999999R00</t>
  </si>
  <si>
    <t>Svislá doprava suti a vybour. hmot za 2.NP a 1.PP</t>
  </si>
  <si>
    <t>Odvoz suti a vybour. hmot na skládku do 1 km</t>
  </si>
  <si>
    <t>Příplatek k odvozu za každý další 1 km</t>
  </si>
  <si>
    <t xml:space="preserve">Vnitrostaveništní doprava suti do 10 m </t>
  </si>
  <si>
    <t xml:space="preserve">Příplatek k vnitrost. dopravě suti za dalších 5 m </t>
  </si>
  <si>
    <t>Poplatek za skládku suti a vybouraných hmot</t>
  </si>
  <si>
    <t>28322103B</t>
  </si>
  <si>
    <t>28322103C</t>
  </si>
  <si>
    <t>28322103D</t>
  </si>
  <si>
    <t>Připevnění izolace kotvícími pásky, úhelníky Viplanyl rš 100 mm vč. kotvících prvků</t>
  </si>
  <si>
    <t>Vnitřní roh - tvarovka mPVC šedá</t>
  </si>
  <si>
    <t>Vnější roh - tvarovka mPVC šedá</t>
  </si>
  <si>
    <t>Zálivka střešní mPVC šedá</t>
  </si>
  <si>
    <t>Netkaná syntetická textílie 300 g/m2</t>
  </si>
  <si>
    <t>Střešní hydroizolační fólie na detaily mPVC tl. 2,0 mm šedá</t>
  </si>
  <si>
    <t>764966220R00</t>
  </si>
  <si>
    <t>Přesun hmot pro klempířské konstr., výšky do 12 m</t>
  </si>
  <si>
    <t>Připojovací dilatační lišta z lakovaného plechu polyuretanem, rš 120 mm</t>
  </si>
  <si>
    <t>kpl</t>
  </si>
  <si>
    <t>953921115R00</t>
  </si>
  <si>
    <t>953921116R00</t>
  </si>
  <si>
    <t>Montáž betonových dlaždic volně na střechu 50 x 50 x 6 cm</t>
  </si>
  <si>
    <t>Příplatek za separační čtverce pod dlažbu k -1115</t>
  </si>
  <si>
    <t>712300833R00</t>
  </si>
  <si>
    <t>712300834R00</t>
  </si>
  <si>
    <t>713100812R00</t>
  </si>
  <si>
    <t>713100823R00</t>
  </si>
  <si>
    <t>764430840R00</t>
  </si>
  <si>
    <t>965082933R00</t>
  </si>
  <si>
    <t>979011121R00</t>
  </si>
  <si>
    <t>979999999RAB</t>
  </si>
  <si>
    <t xml:space="preserve">Odstranění živičné krytiny střech do 10 st.3vrstvé </t>
  </si>
  <si>
    <t xml:space="preserve">Příplatek za odstranění každé další vrstvy </t>
  </si>
  <si>
    <t>Odstranění tepelné izolace, polyuretanová pěna tl. do 5 cm</t>
  </si>
  <si>
    <t>Odstr. tepelné izolace, kombidesky 1str. tl. 5 cm</t>
  </si>
  <si>
    <t xml:space="preserve">Demontáž oplechování zdí,rš od 330 do 500 mm </t>
  </si>
  <si>
    <t>Odstranění násypu tl. do 20 cm, plocha nad 2 m2</t>
  </si>
  <si>
    <t>Příplatek za každé další podlaží</t>
  </si>
  <si>
    <t>Poplatek za skládku nebezpečného odpadu</t>
  </si>
  <si>
    <t>712311101R00</t>
  </si>
  <si>
    <t>712811101R00</t>
  </si>
  <si>
    <t>712341659R00</t>
  </si>
  <si>
    <t>712841559R00</t>
  </si>
  <si>
    <t xml:space="preserve">Povlaková krytina střech do 10 st., za studena ALP </t>
  </si>
  <si>
    <t xml:space="preserve">Samostatné vytažení izolace, za studena ALP </t>
  </si>
  <si>
    <t xml:space="preserve">Povlaková krytina střech do 10 st., NAIP bodově </t>
  </si>
  <si>
    <t xml:space="preserve">Samostatné vytažení izolace, pásy přitavením </t>
  </si>
  <si>
    <t>Modifikovaný asfaltový pás SBS s vložkou ze skleněné tkaniny tl. 4 mm</t>
  </si>
  <si>
    <t>Střešní hydroizolační fólie mPVC tl. 1,5 mm šedá, vhodná pro přitížení se skleněnou výztužnou vložkou</t>
  </si>
  <si>
    <t>111-63110</t>
  </si>
  <si>
    <t>Asfaltový penetrační lak ALP</t>
  </si>
  <si>
    <t>628-52265</t>
  </si>
  <si>
    <t>713131121R00</t>
  </si>
  <si>
    <t>713131131R00</t>
  </si>
  <si>
    <t>713141151R00</t>
  </si>
  <si>
    <t>713141171R00</t>
  </si>
  <si>
    <t>Izolace tepelná stěn atik, kotvením hmoždinkami</t>
  </si>
  <si>
    <t>Izolace tepelná korun atik, kotvením hmoždinkami</t>
  </si>
  <si>
    <t xml:space="preserve">Izolace tepelná střech kladená na sucho 1vrstvá </t>
  </si>
  <si>
    <t xml:space="preserve">Izolace tepelná střech kladená ze spádových klínů </t>
  </si>
  <si>
    <t>283-75950</t>
  </si>
  <si>
    <t>283-75971</t>
  </si>
  <si>
    <t>721233116RT</t>
  </si>
  <si>
    <t>Nástavec střešní vpusti DN 125, V=300 PVC</t>
  </si>
  <si>
    <t>Montáž dřevoštěpkových desek na korunu atiky</t>
  </si>
  <si>
    <t>Natloukací hmoždinka NH 8x160 mm</t>
  </si>
  <si>
    <t>m3</t>
  </si>
  <si>
    <t>Desky z pěnového polystyrenu EPS 150 S Stabil tl. 100 mm</t>
  </si>
  <si>
    <t xml:space="preserve">Spádové klíny z pěnového polystyrenu EPS 150 S Stabil </t>
  </si>
  <si>
    <t xml:space="preserve">Oplechování zdí z poplast. plechu fólií mPVC, rš 500 mm </t>
  </si>
  <si>
    <t>764530440R00</t>
  </si>
  <si>
    <t>Krycí maska atiky z lakovaného plechu polyuretanem, rš 250 mm</t>
  </si>
  <si>
    <t>979011321R00</t>
  </si>
  <si>
    <t xml:space="preserve">Montáž a demontáž shozu za 2.NP </t>
  </si>
  <si>
    <t>979011329R00</t>
  </si>
  <si>
    <t xml:space="preserve">Přípl. k mont.a dem. shozu za každé další podlaží </t>
  </si>
  <si>
    <t>podlaž</t>
  </si>
  <si>
    <t>979011331R00</t>
  </si>
  <si>
    <t>den</t>
  </si>
  <si>
    <t>979011336R00</t>
  </si>
  <si>
    <t xml:space="preserve">Pronájem rukávu proti prachu délky 20 m </t>
  </si>
  <si>
    <t>Integrovaná střední škola, Hodonín, Lipová alej 21</t>
  </si>
  <si>
    <t>Pronájem shozu</t>
  </si>
  <si>
    <t>Demontáž ventilačních hlavic DN 125, DN 200</t>
  </si>
  <si>
    <t xml:space="preserve">Hlavice ventilační z PVC DN 125/990 </t>
  </si>
  <si>
    <t>721273146R00</t>
  </si>
  <si>
    <t>721273148R00</t>
  </si>
  <si>
    <t xml:space="preserve">Hlavice ventilační z PVC DN 200/990 </t>
  </si>
  <si>
    <t>Demontáž střešního výlezu</t>
  </si>
  <si>
    <t>Výlez na střechu - 1200/900 - D+M, zateplený, uzamykatelný s dorazem, výška podstavy 50 cm</t>
  </si>
  <si>
    <t>Budova výdejny stravy a odborného výcviku</t>
  </si>
  <si>
    <t xml:space="preserve">Jméno : </t>
  </si>
  <si>
    <t xml:space="preserve">Datum : </t>
  </si>
  <si>
    <t>767</t>
  </si>
  <si>
    <t>Konstrukce zámečnické</t>
  </si>
  <si>
    <t>998712102R00</t>
  </si>
  <si>
    <t>Přesun hmot pro povlakové krytiny, výšky do 12 m</t>
  </si>
  <si>
    <t>998713102R00</t>
  </si>
  <si>
    <t>Přesun hmot pro izolace tepelné, výšky do 12 m</t>
  </si>
  <si>
    <t>998721102R00</t>
  </si>
  <si>
    <t>Přesun hmot pro vnitřní kanalizaci, výšky do 12 m</t>
  </si>
  <si>
    <t>998762102R00</t>
  </si>
  <si>
    <t>Přesun hmot pro tesařské konstrukce, výšky do 12 m</t>
  </si>
  <si>
    <t>998764102R00</t>
  </si>
  <si>
    <t>998767102R00</t>
  </si>
  <si>
    <t>Dodávka a montáž nového hromosvodu v úrovni střechy</t>
  </si>
  <si>
    <t>767990001R00</t>
  </si>
  <si>
    <t xml:space="preserve">Dodávka a montáž konstrukce fixních stupňů do prostoru střešního výlezu </t>
  </si>
  <si>
    <t>767990002R00</t>
  </si>
  <si>
    <t>767990003R00</t>
  </si>
  <si>
    <t>767990004R00</t>
  </si>
  <si>
    <t>Zapravení štukové omítky v prostoru střešního výlezu</t>
  </si>
  <si>
    <t>762990001R00</t>
  </si>
  <si>
    <t>712990001R00</t>
  </si>
  <si>
    <t>762-PC01</t>
  </si>
  <si>
    <t>210990001R00</t>
  </si>
  <si>
    <t>210990002R00</t>
  </si>
  <si>
    <t>210990003R00</t>
  </si>
  <si>
    <t>762990002R00</t>
  </si>
  <si>
    <t>Nastavení jednotky VZT 200/750 mm FeZn</t>
  </si>
  <si>
    <t>Nastavení jednotky VZT 350/550 mm FeZn</t>
  </si>
  <si>
    <t>Nastavení jednotky VZT 350/950 mm FeZn</t>
  </si>
  <si>
    <t>Přesun hmot pro zámečnické konstr., výšky do 12 m</t>
  </si>
  <si>
    <t>Demontáž stávajícího hromosvodu v úrovni střechy</t>
  </si>
  <si>
    <t>Rekonstrukce střechy Jilemnického 2854/2-havarijní stav</t>
  </si>
  <si>
    <t>Ing. F. Minařík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</si>
</sst>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&quot; měsíců&quot;"/>
    <numFmt numFmtId="171" formatCode="[$-F800]dddd\,\ mmmm\ dd\,\ yyyy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9" applyNumberFormat="1" applyFont="1" applyBorder="1">
      <alignment/>
      <protection/>
    </xf>
    <xf numFmtId="49" fontId="23" fillId="0" borderId="49" xfId="49" applyNumberFormat="1" applyFont="1" applyBorder="1">
      <alignment/>
      <protection/>
    </xf>
    <xf numFmtId="49" fontId="23" fillId="0" borderId="49" xfId="49" applyNumberFormat="1" applyFont="1" applyBorder="1" applyAlignment="1">
      <alignment horizontal="right"/>
      <protection/>
    </xf>
    <xf numFmtId="0" fontId="23" fillId="0" borderId="50" xfId="49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9" applyNumberFormat="1" applyFont="1" applyBorder="1">
      <alignment/>
      <protection/>
    </xf>
    <xf numFmtId="49" fontId="23" fillId="0" borderId="52" xfId="49" applyNumberFormat="1" applyFont="1" applyBorder="1">
      <alignment/>
      <protection/>
    </xf>
    <xf numFmtId="49" fontId="23" fillId="0" borderId="52" xfId="49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9">
      <alignment/>
      <protection/>
    </xf>
    <xf numFmtId="0" fontId="23" fillId="0" borderId="0" xfId="49" applyFont="1">
      <alignment/>
      <protection/>
    </xf>
    <xf numFmtId="0" fontId="32" fillId="0" borderId="0" xfId="49" applyFont="1" applyAlignment="1">
      <alignment horizontal="centerContinuous"/>
      <protection/>
    </xf>
    <xf numFmtId="0" fontId="33" fillId="0" borderId="0" xfId="49" applyFont="1" applyAlignment="1">
      <alignment horizontal="centerContinuous"/>
      <protection/>
    </xf>
    <xf numFmtId="0" fontId="33" fillId="0" borderId="0" xfId="49" applyFont="1" applyAlignment="1">
      <alignment horizontal="right"/>
      <protection/>
    </xf>
    <xf numFmtId="0" fontId="23" fillId="0" borderId="49" xfId="49" applyFont="1" applyBorder="1">
      <alignment/>
      <protection/>
    </xf>
    <xf numFmtId="0" fontId="25" fillId="0" borderId="50" xfId="49" applyFont="1" applyBorder="1" applyAlignment="1">
      <alignment horizontal="right"/>
      <protection/>
    </xf>
    <xf numFmtId="49" fontId="23" fillId="0" borderId="49" xfId="49" applyNumberFormat="1" applyFont="1" applyBorder="1" applyAlignment="1">
      <alignment horizontal="left"/>
      <protection/>
    </xf>
    <xf numFmtId="0" fontId="23" fillId="0" borderId="51" xfId="49" applyFont="1" applyBorder="1">
      <alignment/>
      <protection/>
    </xf>
    <xf numFmtId="0" fontId="23" fillId="0" borderId="52" xfId="49" applyFont="1" applyBorder="1">
      <alignment/>
      <protection/>
    </xf>
    <xf numFmtId="0" fontId="25" fillId="0" borderId="0" xfId="49" applyFont="1">
      <alignment/>
      <protection/>
    </xf>
    <xf numFmtId="0" fontId="23" fillId="0" borderId="0" xfId="49" applyFont="1" applyAlignment="1">
      <alignment horizontal="right"/>
      <protection/>
    </xf>
    <xf numFmtId="0" fontId="23" fillId="0" borderId="0" xfId="49" applyFont="1" applyAlignment="1">
      <alignment/>
      <protection/>
    </xf>
    <xf numFmtId="49" fontId="25" fillId="18" borderId="19" xfId="49" applyNumberFormat="1" applyFont="1" applyFill="1" applyBorder="1">
      <alignment/>
      <protection/>
    </xf>
    <xf numFmtId="0" fontId="25" fillId="18" borderId="17" xfId="49" applyFont="1" applyFill="1" applyBorder="1" applyAlignment="1">
      <alignment horizontal="center"/>
      <protection/>
    </xf>
    <xf numFmtId="0" fontId="25" fillId="18" borderId="17" xfId="49" applyNumberFormat="1" applyFont="1" applyFill="1" applyBorder="1" applyAlignment="1">
      <alignment horizontal="center"/>
      <protection/>
    </xf>
    <xf numFmtId="0" fontId="25" fillId="18" borderId="19" xfId="49" applyFont="1" applyFill="1" applyBorder="1" applyAlignment="1">
      <alignment horizontal="center"/>
      <protection/>
    </xf>
    <xf numFmtId="0" fontId="34" fillId="0" borderId="58" xfId="49" applyFont="1" applyBorder="1" applyAlignment="1">
      <alignment horizontal="center" vertical="top"/>
      <protection/>
    </xf>
    <xf numFmtId="49" fontId="34" fillId="0" borderId="58" xfId="49" applyNumberFormat="1" applyFont="1" applyBorder="1" applyAlignment="1">
      <alignment horizontal="center" shrinkToFit="1"/>
      <protection/>
    </xf>
    <xf numFmtId="4" fontId="34" fillId="0" borderId="58" xfId="49" applyNumberFormat="1" applyFont="1" applyBorder="1" applyAlignment="1">
      <alignment horizontal="right"/>
      <protection/>
    </xf>
    <xf numFmtId="4" fontId="34" fillId="0" borderId="58" xfId="49" applyNumberFormat="1" applyFont="1" applyBorder="1">
      <alignment/>
      <protection/>
    </xf>
    <xf numFmtId="0" fontId="23" fillId="18" borderId="19" xfId="49" applyFont="1" applyFill="1" applyBorder="1" applyAlignment="1">
      <alignment horizontal="center"/>
      <protection/>
    </xf>
    <xf numFmtId="49" fontId="35" fillId="18" borderId="19" xfId="49" applyNumberFormat="1" applyFont="1" applyFill="1" applyBorder="1" applyAlignment="1">
      <alignment horizontal="left"/>
      <protection/>
    </xf>
    <xf numFmtId="0" fontId="35" fillId="18" borderId="59" xfId="49" applyFont="1" applyFill="1" applyBorder="1">
      <alignment/>
      <protection/>
    </xf>
    <xf numFmtId="0" fontId="23" fillId="18" borderId="18" xfId="49" applyFont="1" applyFill="1" applyBorder="1" applyAlignment="1">
      <alignment horizontal="center"/>
      <protection/>
    </xf>
    <xf numFmtId="4" fontId="23" fillId="18" borderId="18" xfId="49" applyNumberFormat="1" applyFont="1" applyFill="1" applyBorder="1" applyAlignment="1">
      <alignment horizontal="right"/>
      <protection/>
    </xf>
    <xf numFmtId="4" fontId="23" fillId="18" borderId="17" xfId="49" applyNumberFormat="1" applyFont="1" applyFill="1" applyBorder="1" applyAlignment="1">
      <alignment horizontal="right"/>
      <protection/>
    </xf>
    <xf numFmtId="4" fontId="24" fillId="18" borderId="19" xfId="49" applyNumberFormat="1" applyFont="1" applyFill="1" applyBorder="1">
      <alignment/>
      <protection/>
    </xf>
    <xf numFmtId="0" fontId="0" fillId="0" borderId="0" xfId="49" applyBorder="1">
      <alignment/>
      <protection/>
    </xf>
    <xf numFmtId="0" fontId="36" fillId="0" borderId="0" xfId="49" applyFont="1" applyAlignment="1">
      <alignment/>
      <protection/>
    </xf>
    <xf numFmtId="0" fontId="0" fillId="0" borderId="0" xfId="49" applyAlignment="1">
      <alignment horizontal="right"/>
      <protection/>
    </xf>
    <xf numFmtId="0" fontId="37" fillId="0" borderId="0" xfId="49" applyFont="1" applyBorder="1">
      <alignment/>
      <protection/>
    </xf>
    <xf numFmtId="3" fontId="37" fillId="0" borderId="0" xfId="49" applyNumberFormat="1" applyFont="1" applyBorder="1" applyAlignment="1">
      <alignment horizontal="right"/>
      <protection/>
    </xf>
    <xf numFmtId="4" fontId="37" fillId="0" borderId="0" xfId="49" applyNumberFormat="1" applyFont="1" applyBorder="1">
      <alignment/>
      <protection/>
    </xf>
    <xf numFmtId="0" fontId="36" fillId="0" borderId="0" xfId="49" applyFont="1" applyBorder="1" applyAlignment="1">
      <alignment/>
      <protection/>
    </xf>
    <xf numFmtId="0" fontId="0" fillId="0" borderId="0" xfId="49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24" fillId="0" borderId="60" xfId="49" applyFont="1" applyBorder="1" applyAlignment="1">
      <alignment horizontal="center" vertical="center"/>
      <protection/>
    </xf>
    <xf numFmtId="49" fontId="24" fillId="0" borderId="60" xfId="49" applyNumberFormat="1" applyFont="1" applyBorder="1" applyAlignment="1">
      <alignment horizontal="left" vertical="center"/>
      <protection/>
    </xf>
    <xf numFmtId="0" fontId="24" fillId="0" borderId="59" xfId="49" applyFont="1" applyBorder="1" applyAlignment="1">
      <alignment vertical="center"/>
      <protection/>
    </xf>
    <xf numFmtId="0" fontId="23" fillId="0" borderId="18" xfId="49" applyFont="1" applyBorder="1" applyAlignment="1">
      <alignment horizontal="center" vertical="center"/>
      <protection/>
    </xf>
    <xf numFmtId="0" fontId="23" fillId="0" borderId="18" xfId="49" applyNumberFormat="1" applyFont="1" applyBorder="1" applyAlignment="1">
      <alignment horizontal="right" vertical="center"/>
      <protection/>
    </xf>
    <xf numFmtId="0" fontId="23" fillId="0" borderId="17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0" fillId="0" borderId="0" xfId="49" applyNumberFormat="1" applyFont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>
      <alignment/>
      <protection/>
    </xf>
    <xf numFmtId="3" fontId="0" fillId="0" borderId="0" xfId="49" applyNumberFormat="1" applyFont="1">
      <alignment/>
      <protection/>
    </xf>
    <xf numFmtId="14" fontId="23" fillId="0" borderId="22" xfId="0" applyNumberFormat="1" applyFont="1" applyBorder="1" applyAlignment="1">
      <alignment/>
    </xf>
    <xf numFmtId="49" fontId="34" fillId="0" borderId="58" xfId="49" applyNumberFormat="1" applyFont="1" applyBorder="1" applyAlignment="1">
      <alignment horizontal="left" vertical="top"/>
      <protection/>
    </xf>
    <xf numFmtId="0" fontId="34" fillId="0" borderId="58" xfId="49" applyFont="1" applyBorder="1" applyAlignment="1">
      <alignment vertical="top" wrapText="1"/>
      <protection/>
    </xf>
    <xf numFmtId="49" fontId="34" fillId="0" borderId="19" xfId="49" applyNumberFormat="1" applyFont="1" applyBorder="1" applyAlignment="1">
      <alignment horizontal="center" shrinkToFit="1"/>
      <protection/>
    </xf>
    <xf numFmtId="4" fontId="34" fillId="0" borderId="19" xfId="49" applyNumberFormat="1" applyFont="1" applyBorder="1" applyAlignment="1">
      <alignment horizontal="right"/>
      <protection/>
    </xf>
    <xf numFmtId="49" fontId="34" fillId="0" borderId="58" xfId="49" applyNumberFormat="1" applyFont="1" applyBorder="1" applyAlignment="1">
      <alignment horizontal="left" vertical="top" wrapText="1"/>
      <protection/>
    </xf>
    <xf numFmtId="0" fontId="34" fillId="0" borderId="62" xfId="49" applyFont="1" applyBorder="1" applyAlignment="1">
      <alignment vertical="top" wrapText="1"/>
      <protection/>
    </xf>
    <xf numFmtId="4" fontId="34" fillId="0" borderId="17" xfId="49" applyNumberFormat="1" applyFont="1" applyBorder="1" applyAlignment="1">
      <alignment horizontal="right"/>
      <protection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9" applyFont="1" applyBorder="1" applyAlignment="1">
      <alignment horizontal="center"/>
      <protection/>
    </xf>
    <xf numFmtId="0" fontId="23" fillId="0" borderId="65" xfId="49" applyFont="1" applyBorder="1" applyAlignment="1">
      <alignment horizontal="center"/>
      <protection/>
    </xf>
    <xf numFmtId="0" fontId="23" fillId="0" borderId="66" xfId="49" applyFont="1" applyBorder="1" applyAlignment="1">
      <alignment horizontal="center"/>
      <protection/>
    </xf>
    <xf numFmtId="0" fontId="23" fillId="0" borderId="67" xfId="49" applyFont="1" applyBorder="1" applyAlignment="1">
      <alignment horizontal="center"/>
      <protection/>
    </xf>
    <xf numFmtId="0" fontId="23" fillId="0" borderId="68" xfId="49" applyFont="1" applyBorder="1" applyAlignment="1">
      <alignment horizontal="left"/>
      <protection/>
    </xf>
    <xf numFmtId="0" fontId="23" fillId="0" borderId="52" xfId="49" applyFont="1" applyBorder="1" applyAlignment="1">
      <alignment horizontal="left"/>
      <protection/>
    </xf>
    <xf numFmtId="0" fontId="23" fillId="0" borderId="69" xfId="49" applyFont="1" applyBorder="1" applyAlignment="1">
      <alignment horizontal="left"/>
      <protection/>
    </xf>
    <xf numFmtId="0" fontId="31" fillId="0" borderId="0" xfId="49" applyFont="1" applyAlignment="1">
      <alignment horizontal="center"/>
      <protection/>
    </xf>
    <xf numFmtId="49" fontId="23" fillId="0" borderId="66" xfId="49" applyNumberFormat="1" applyFont="1" applyBorder="1" applyAlignment="1">
      <alignment horizontal="center"/>
      <protection/>
    </xf>
    <xf numFmtId="0" fontId="23" fillId="0" borderId="68" xfId="49" applyFont="1" applyBorder="1" applyAlignment="1">
      <alignment horizontal="center" shrinkToFit="1"/>
      <protection/>
    </xf>
    <xf numFmtId="0" fontId="23" fillId="0" borderId="52" xfId="49" applyFont="1" applyBorder="1" applyAlignment="1">
      <alignment horizontal="center" shrinkToFit="1"/>
      <protection/>
    </xf>
    <xf numFmtId="0" fontId="23" fillId="0" borderId="69" xfId="49" applyFont="1" applyBorder="1" applyAlignment="1">
      <alignment horizontal="center" shrinkToFi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POL.XLS" xfId="49"/>
    <cellStyle name="Followed Hyperlink" xfId="50"/>
    <cellStyle name="Poznámka" xfId="51"/>
    <cellStyle name="Percent" xfId="52"/>
    <cellStyle name="Procenta 2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er/2003/029_03/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er/2004/009_04/CN%20009-04-B%20DPS%20-%20roz&#353;&#237;&#345;en&#237;,%20Kyjov%20-%20podklad%20ke%20SOD,%20S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er/2003/151_03/RD%20&#269;.p.%2088,%20Vraco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7500\izolmont%20cz\Documents%20and%20Settings\frantisek.dvoran.IZOLMONT\Plocha\IZOLMONT%20CZ\Cenov&#233;%20nab&#237;dky\2009\009-09%20RD%20Urban%20Martin%20K&#345;enice\CN%20009-09-B%20RD%20Urban%20Martin%20K&#345;enice%20-%20gar&#225;&#3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ložkový rozpočet"/>
      <sheetName val="krytina F"/>
      <sheetName val="krytina G"/>
      <sheetName val="SPP 03-2004"/>
      <sheetName val="SPP 04-2004"/>
      <sheetName val="neprovedeno"/>
      <sheetName val="krytina H"/>
      <sheetName val="krytina H 2"/>
      <sheetName val="SPP 04-2004 fakturováno"/>
      <sheetName val="nevyfakturován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klemp. Vracov"/>
      <sheetName val="TiZ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krývač"/>
      <sheetName val="výkaz výměr"/>
      <sheetName val="výpis řeziva"/>
      <sheetName val="krycí list"/>
      <sheetName val="položkový rozpočet"/>
      <sheetName val="klempíř"/>
      <sheetName val="výpis řeziva (2)"/>
      <sheetName val="výpis řeziva-OBJ"/>
      <sheetName val="položkový rozpočet (2)"/>
      <sheetName val="klempíř (2)"/>
      <sheetName val="pokrýva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view="pageBreakPreview" zoomScale="130" zoomScaleSheetLayoutView="130" zoomScalePageLayoutView="0" workbookViewId="0" topLeftCell="A40">
      <selection activeCell="C27" sqref="C2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124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/>
      <c r="B5" s="18"/>
      <c r="C5" s="19" t="s">
        <v>226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/>
      <c r="B7" s="25"/>
      <c r="C7" s="26" t="s">
        <v>260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206"/>
      <c r="D8" s="206"/>
      <c r="E8" s="207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6"/>
      <c r="D9" s="206"/>
      <c r="E9" s="207"/>
      <c r="F9" s="13"/>
      <c r="G9" s="34"/>
      <c r="H9" s="35"/>
    </row>
    <row r="10" spans="1:8" ht="12.75">
      <c r="A10" s="29" t="s">
        <v>14</v>
      </c>
      <c r="B10" s="13"/>
      <c r="C10" s="206" t="s">
        <v>217</v>
      </c>
      <c r="D10" s="206"/>
      <c r="E10" s="206"/>
      <c r="F10" s="36"/>
      <c r="G10" s="37"/>
      <c r="H10" s="38"/>
    </row>
    <row r="11" spans="1:57" ht="13.5" customHeight="1">
      <c r="A11" s="29" t="s">
        <v>15</v>
      </c>
      <c r="B11" s="13"/>
      <c r="C11" s="206"/>
      <c r="D11" s="206"/>
      <c r="E11" s="206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7"/>
      <c r="D12" s="208"/>
      <c r="E12" s="20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Rekapitulace!A22</f>
        <v>Ztížené výrobní podmínky</v>
      </c>
      <c r="E15" s="58"/>
      <c r="F15" s="59"/>
      <c r="G15" s="56">
        <f>Rekapitulace!I22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Rekapitulace!A23</f>
        <v>Oborová přirážka</v>
      </c>
      <c r="E16" s="60"/>
      <c r="F16" s="61"/>
      <c r="G16" s="56">
        <f>Rekapitulace!I23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Rekapitulace!A24</f>
        <v>Přesun stavebních kapacit</v>
      </c>
      <c r="E17" s="60"/>
      <c r="F17" s="61"/>
      <c r="G17" s="56">
        <f>Rekapitulace!I24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Rekapitulace!A25</f>
        <v>Mimostaveništní doprava</v>
      </c>
      <c r="E18" s="60"/>
      <c r="F18" s="61"/>
      <c r="G18" s="56">
        <f>Rekapitulace!I25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Rekapitulace!A26</f>
        <v>Zařízení staveniště</v>
      </c>
      <c r="E19" s="60"/>
      <c r="F19" s="61"/>
      <c r="G19" s="56">
        <f>Rekapitulace!I26</f>
        <v>0</v>
      </c>
    </row>
    <row r="20" spans="1:7" ht="15.75" customHeight="1">
      <c r="A20" s="64"/>
      <c r="B20" s="55"/>
      <c r="C20" s="56"/>
      <c r="D20" s="9" t="str">
        <f>Rekapitulace!A27</f>
        <v>Provoz investora</v>
      </c>
      <c r="E20" s="60"/>
      <c r="F20" s="61"/>
      <c r="G20" s="56">
        <f>Rekapitulace!I27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Rekapitulace!A28</f>
        <v>Kompletační činnost (IČD)</v>
      </c>
      <c r="E21" s="60"/>
      <c r="F21" s="61"/>
      <c r="G21" s="56">
        <f>Rekapitulace!I28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1" t="s">
        <v>33</v>
      </c>
      <c r="B23" s="212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227</v>
      </c>
      <c r="B25" s="66"/>
      <c r="C25" s="76" t="s">
        <v>261</v>
      </c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228</v>
      </c>
      <c r="B26" s="80"/>
      <c r="C26" s="198">
        <v>42530</v>
      </c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3">
        <f>C23-F32</f>
        <v>0</v>
      </c>
      <c r="G30" s="214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3">
        <f>ROUND(PRODUCT(F30,C31/100),0)</f>
        <v>0</v>
      </c>
      <c r="G31" s="214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3">
        <v>0</v>
      </c>
      <c r="G32" s="214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3">
        <f>ROUND(PRODUCT(F32,C33/100),0)</f>
        <v>0</v>
      </c>
      <c r="G33" s="214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5">
        <f>ROUND(SUM(F30:F33),0)</f>
        <v>0</v>
      </c>
      <c r="G34" s="216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7"/>
      <c r="C37" s="217"/>
      <c r="D37" s="217"/>
      <c r="E37" s="217"/>
      <c r="F37" s="217"/>
      <c r="G37" s="217"/>
      <c r="H37" t="s">
        <v>5</v>
      </c>
    </row>
    <row r="38" spans="1:8" ht="12.75" customHeight="1">
      <c r="A38" s="96"/>
      <c r="B38" s="217"/>
      <c r="C38" s="217"/>
      <c r="D38" s="217"/>
      <c r="E38" s="217"/>
      <c r="F38" s="217"/>
      <c r="G38" s="217"/>
      <c r="H38" t="s">
        <v>5</v>
      </c>
    </row>
    <row r="39" spans="1:8" ht="12.75">
      <c r="A39" s="96"/>
      <c r="B39" s="217"/>
      <c r="C39" s="217"/>
      <c r="D39" s="217"/>
      <c r="E39" s="217"/>
      <c r="F39" s="217"/>
      <c r="G39" s="217"/>
      <c r="H39" t="s">
        <v>5</v>
      </c>
    </row>
    <row r="40" spans="1:8" ht="12.75">
      <c r="A40" s="96"/>
      <c r="B40" s="217"/>
      <c r="C40" s="217"/>
      <c r="D40" s="217"/>
      <c r="E40" s="217"/>
      <c r="F40" s="217"/>
      <c r="G40" s="217"/>
      <c r="H40" t="s">
        <v>5</v>
      </c>
    </row>
    <row r="41" spans="1:8" ht="12.75">
      <c r="A41" s="96"/>
      <c r="B41" s="217"/>
      <c r="C41" s="217"/>
      <c r="D41" s="217"/>
      <c r="E41" s="217"/>
      <c r="F41" s="217"/>
      <c r="G41" s="217"/>
      <c r="H41" t="s">
        <v>5</v>
      </c>
    </row>
    <row r="42" spans="1:8" ht="12.75">
      <c r="A42" s="96"/>
      <c r="B42" s="217"/>
      <c r="C42" s="217"/>
      <c r="D42" s="217"/>
      <c r="E42" s="217"/>
      <c r="F42" s="217"/>
      <c r="G42" s="217"/>
      <c r="H42" t="s">
        <v>5</v>
      </c>
    </row>
    <row r="43" spans="1:8" ht="12.75">
      <c r="A43" s="96"/>
      <c r="B43" s="217"/>
      <c r="C43" s="217"/>
      <c r="D43" s="217"/>
      <c r="E43" s="217"/>
      <c r="F43" s="217"/>
      <c r="G43" s="217"/>
      <c r="H43" t="s">
        <v>5</v>
      </c>
    </row>
    <row r="44" spans="1:8" ht="12.75">
      <c r="A44" s="96"/>
      <c r="B44" s="217"/>
      <c r="C44" s="217"/>
      <c r="D44" s="217"/>
      <c r="E44" s="217"/>
      <c r="F44" s="217"/>
      <c r="G44" s="217"/>
      <c r="H44" t="s">
        <v>5</v>
      </c>
    </row>
    <row r="45" spans="1:8" ht="0.75" customHeight="1">
      <c r="A45" s="96"/>
      <c r="B45" s="217"/>
      <c r="C45" s="217"/>
      <c r="D45" s="217"/>
      <c r="E45" s="217"/>
      <c r="F45" s="217"/>
      <c r="G45" s="217"/>
      <c r="H45" t="s">
        <v>5</v>
      </c>
    </row>
    <row r="46" spans="2:7" ht="12.75">
      <c r="B46" s="210"/>
      <c r="C46" s="210"/>
      <c r="D46" s="210"/>
      <c r="E46" s="210"/>
      <c r="F46" s="210"/>
      <c r="G46" s="210"/>
    </row>
    <row r="47" spans="2:7" ht="12.75">
      <c r="B47" s="210"/>
      <c r="C47" s="210"/>
      <c r="D47" s="210"/>
      <c r="E47" s="210"/>
      <c r="F47" s="210"/>
      <c r="G47" s="210"/>
    </row>
    <row r="48" spans="2:7" ht="12.75">
      <c r="B48" s="210"/>
      <c r="C48" s="210"/>
      <c r="D48" s="210"/>
      <c r="E48" s="210"/>
      <c r="F48" s="210"/>
      <c r="G48" s="210"/>
    </row>
    <row r="49" spans="2:7" ht="12.75">
      <c r="B49" s="210"/>
      <c r="C49" s="210"/>
      <c r="D49" s="210"/>
      <c r="E49" s="210"/>
      <c r="F49" s="210"/>
      <c r="G49" s="210"/>
    </row>
    <row r="50" spans="2:7" ht="12.75">
      <c r="B50" s="210"/>
      <c r="C50" s="210"/>
      <c r="D50" s="210"/>
      <c r="E50" s="210"/>
      <c r="F50" s="210"/>
      <c r="G50" s="210"/>
    </row>
    <row r="51" spans="2:7" ht="12.75">
      <c r="B51" s="210"/>
      <c r="C51" s="210"/>
      <c r="D51" s="210"/>
      <c r="E51" s="210"/>
      <c r="F51" s="210"/>
      <c r="G51" s="210"/>
    </row>
    <row r="52" spans="2:7" ht="12.75">
      <c r="B52" s="210"/>
      <c r="C52" s="210"/>
      <c r="D52" s="210"/>
      <c r="E52" s="210"/>
      <c r="F52" s="210"/>
      <c r="G52" s="210"/>
    </row>
    <row r="53" spans="2:7" ht="12.75">
      <c r="B53" s="210"/>
      <c r="C53" s="210"/>
      <c r="D53" s="210"/>
      <c r="E53" s="210"/>
      <c r="F53" s="210"/>
      <c r="G53" s="210"/>
    </row>
    <row r="54" spans="2:7" ht="12.75">
      <c r="B54" s="210"/>
      <c r="C54" s="210"/>
      <c r="D54" s="210"/>
      <c r="E54" s="210"/>
      <c r="F54" s="210"/>
      <c r="G54" s="210"/>
    </row>
    <row r="55" spans="2:7" ht="12.75">
      <c r="B55" s="210"/>
      <c r="C55" s="210"/>
      <c r="D55" s="210"/>
      <c r="E55" s="210"/>
      <c r="F55" s="210"/>
      <c r="G55" s="210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fitToHeight="0" fitToWidth="1"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1"/>
  <sheetViews>
    <sheetView view="pageBreakPreview" zoomScale="130" zoomScaleSheetLayoutView="130" zoomScalePageLayoutView="0" workbookViewId="0" topLeftCell="A1">
      <selection activeCell="I32" sqref="I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0" t="s">
        <v>48</v>
      </c>
      <c r="B1" s="221"/>
      <c r="C1" s="97" t="s">
        <v>260</v>
      </c>
      <c r="D1" s="98"/>
      <c r="E1" s="99"/>
      <c r="F1" s="98"/>
      <c r="G1" s="100" t="s">
        <v>49</v>
      </c>
      <c r="H1" s="101" t="s">
        <v>74</v>
      </c>
      <c r="I1" s="102"/>
    </row>
    <row r="2" spans="1:9" ht="13.5" thickBot="1">
      <c r="A2" s="222" t="s">
        <v>50</v>
      </c>
      <c r="B2" s="223"/>
      <c r="C2" s="103" t="s">
        <v>226</v>
      </c>
      <c r="D2" s="104"/>
      <c r="E2" s="105"/>
      <c r="F2" s="104"/>
      <c r="G2" s="224"/>
      <c r="H2" s="225"/>
      <c r="I2" s="226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82" t="s">
        <v>90</v>
      </c>
      <c r="B7" s="115" t="s">
        <v>91</v>
      </c>
      <c r="C7" s="66"/>
      <c r="D7" s="116"/>
      <c r="E7" s="183">
        <f>Položky!G11</f>
        <v>0</v>
      </c>
      <c r="F7" s="184">
        <v>0</v>
      </c>
      <c r="G7" s="184">
        <v>0</v>
      </c>
      <c r="H7" s="184">
        <v>0</v>
      </c>
      <c r="I7" s="185">
        <v>0</v>
      </c>
    </row>
    <row r="8" spans="1:9" s="35" customFormat="1" ht="12.75">
      <c r="A8" s="182" t="s">
        <v>128</v>
      </c>
      <c r="B8" s="115" t="s">
        <v>129</v>
      </c>
      <c r="C8" s="66"/>
      <c r="D8" s="116"/>
      <c r="E8" s="183">
        <f>Položky!G32</f>
        <v>0</v>
      </c>
      <c r="F8" s="184">
        <v>0</v>
      </c>
      <c r="G8" s="184">
        <v>0</v>
      </c>
      <c r="H8" s="184">
        <v>0</v>
      </c>
      <c r="I8" s="185">
        <v>0</v>
      </c>
    </row>
    <row r="9" spans="1:9" s="35" customFormat="1" ht="12.75">
      <c r="A9" s="182" t="s">
        <v>92</v>
      </c>
      <c r="B9" s="115" t="s">
        <v>93</v>
      </c>
      <c r="C9" s="66"/>
      <c r="D9" s="116"/>
      <c r="E9" s="183">
        <f>Položky!G35</f>
        <v>0</v>
      </c>
      <c r="F9" s="184">
        <v>0</v>
      </c>
      <c r="G9" s="184">
        <v>0</v>
      </c>
      <c r="H9" s="184">
        <v>0</v>
      </c>
      <c r="I9" s="185">
        <v>0</v>
      </c>
    </row>
    <row r="10" spans="1:9" s="35" customFormat="1" ht="12.75">
      <c r="A10" s="182" t="s">
        <v>78</v>
      </c>
      <c r="B10" s="115" t="s">
        <v>79</v>
      </c>
      <c r="C10" s="66"/>
      <c r="D10" s="116"/>
      <c r="E10" s="183">
        <v>0</v>
      </c>
      <c r="F10" s="184">
        <f>Položky!G56</f>
        <v>0</v>
      </c>
      <c r="G10" s="184">
        <v>0</v>
      </c>
      <c r="H10" s="184">
        <v>0</v>
      </c>
      <c r="I10" s="185">
        <v>0</v>
      </c>
    </row>
    <row r="11" spans="1:9" s="35" customFormat="1" ht="12.75">
      <c r="A11" s="182" t="s">
        <v>105</v>
      </c>
      <c r="B11" s="115" t="s">
        <v>106</v>
      </c>
      <c r="C11" s="66"/>
      <c r="D11" s="116"/>
      <c r="E11" s="183">
        <v>0</v>
      </c>
      <c r="F11" s="184">
        <f>Položky!G67</f>
        <v>0</v>
      </c>
      <c r="G11" s="184">
        <v>0</v>
      </c>
      <c r="H11" s="184">
        <v>0</v>
      </c>
      <c r="I11" s="185">
        <v>0</v>
      </c>
    </row>
    <row r="12" spans="1:9" s="35" customFormat="1" ht="12.75">
      <c r="A12" s="182" t="s">
        <v>100</v>
      </c>
      <c r="B12" s="115" t="s">
        <v>99</v>
      </c>
      <c r="C12" s="66"/>
      <c r="D12" s="116"/>
      <c r="E12" s="183">
        <v>0</v>
      </c>
      <c r="F12" s="184">
        <f>Položky!G78</f>
        <v>0</v>
      </c>
      <c r="G12" s="184">
        <v>0</v>
      </c>
      <c r="H12" s="184">
        <v>0</v>
      </c>
      <c r="I12" s="185">
        <v>0</v>
      </c>
    </row>
    <row r="13" spans="1:9" s="35" customFormat="1" ht="12.75">
      <c r="A13" s="182" t="s">
        <v>109</v>
      </c>
      <c r="B13" s="115" t="s">
        <v>110</v>
      </c>
      <c r="C13" s="66"/>
      <c r="D13" s="116"/>
      <c r="E13" s="183">
        <v>0</v>
      </c>
      <c r="F13" s="184">
        <f>Položky!G84</f>
        <v>0</v>
      </c>
      <c r="G13" s="184">
        <v>0</v>
      </c>
      <c r="H13" s="184">
        <v>0</v>
      </c>
      <c r="I13" s="185">
        <v>0</v>
      </c>
    </row>
    <row r="14" spans="1:9" s="35" customFormat="1" ht="12.75">
      <c r="A14" s="182" t="s">
        <v>111</v>
      </c>
      <c r="B14" s="115" t="s">
        <v>112</v>
      </c>
      <c r="C14" s="66"/>
      <c r="D14" s="116"/>
      <c r="E14" s="183">
        <v>0</v>
      </c>
      <c r="F14" s="184">
        <f>Položky!G90</f>
        <v>0</v>
      </c>
      <c r="G14" s="184">
        <v>0</v>
      </c>
      <c r="H14" s="184">
        <v>0</v>
      </c>
      <c r="I14" s="185">
        <v>0</v>
      </c>
    </row>
    <row r="15" spans="1:9" s="35" customFormat="1" ht="12.75">
      <c r="A15" s="182" t="s">
        <v>229</v>
      </c>
      <c r="B15" s="115" t="s">
        <v>230</v>
      </c>
      <c r="C15" s="66"/>
      <c r="D15" s="116"/>
      <c r="E15" s="183">
        <v>0</v>
      </c>
      <c r="F15" s="184">
        <f>Položky!G97</f>
        <v>0</v>
      </c>
      <c r="G15" s="184">
        <v>0</v>
      </c>
      <c r="H15" s="184">
        <v>0</v>
      </c>
      <c r="I15" s="185">
        <v>0</v>
      </c>
    </row>
    <row r="16" spans="1:9" s="35" customFormat="1" ht="13.5" thickBot="1">
      <c r="A16" s="182" t="s">
        <v>102</v>
      </c>
      <c r="B16" s="115" t="s">
        <v>101</v>
      </c>
      <c r="C16" s="66"/>
      <c r="D16" s="116"/>
      <c r="E16" s="183">
        <v>0</v>
      </c>
      <c r="F16" s="184">
        <v>0</v>
      </c>
      <c r="G16" s="184">
        <v>0</v>
      </c>
      <c r="H16" s="184">
        <f>Položky!G102</f>
        <v>0</v>
      </c>
      <c r="I16" s="185">
        <v>0</v>
      </c>
    </row>
    <row r="17" spans="1:9" s="123" customFormat="1" ht="13.5" thickBot="1">
      <c r="A17" s="117"/>
      <c r="B17" s="118" t="s">
        <v>57</v>
      </c>
      <c r="C17" s="118"/>
      <c r="D17" s="119"/>
      <c r="E17" s="120">
        <f>SUM(E7:E16)</f>
        <v>0</v>
      </c>
      <c r="F17" s="121">
        <f>SUM(F7:F16)</f>
        <v>0</v>
      </c>
      <c r="G17" s="121">
        <f>SUM(G7:G16)</f>
        <v>0</v>
      </c>
      <c r="H17" s="121">
        <f>SUM(H7:H16)</f>
        <v>0</v>
      </c>
      <c r="I17" s="122">
        <f>SUM(I7:I16)</f>
        <v>0</v>
      </c>
    </row>
    <row r="18" spans="1:9" ht="12.75">
      <c r="A18" s="66"/>
      <c r="B18" s="66"/>
      <c r="C18" s="66"/>
      <c r="D18" s="66"/>
      <c r="E18" s="66"/>
      <c r="F18" s="66"/>
      <c r="G18" s="66"/>
      <c r="H18" s="66"/>
      <c r="I18" s="66"/>
    </row>
    <row r="19" spans="1:57" ht="19.5" customHeight="1">
      <c r="A19" s="107" t="s">
        <v>58</v>
      </c>
      <c r="B19" s="107"/>
      <c r="C19" s="107"/>
      <c r="D19" s="107"/>
      <c r="E19" s="107"/>
      <c r="F19" s="107"/>
      <c r="G19" s="124"/>
      <c r="H19" s="107"/>
      <c r="I19" s="107"/>
      <c r="BA19" s="41"/>
      <c r="BB19" s="41"/>
      <c r="BC19" s="41"/>
      <c r="BD19" s="41"/>
      <c r="BE19" s="41"/>
    </row>
    <row r="20" spans="1:9" ht="13.5" thickBo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1" t="s">
        <v>59</v>
      </c>
      <c r="B21" s="72"/>
      <c r="C21" s="72"/>
      <c r="D21" s="125"/>
      <c r="E21" s="126" t="s">
        <v>60</v>
      </c>
      <c r="F21" s="127" t="s">
        <v>61</v>
      </c>
      <c r="G21" s="128" t="s">
        <v>62</v>
      </c>
      <c r="H21" s="129"/>
      <c r="I21" s="130" t="s">
        <v>60</v>
      </c>
    </row>
    <row r="22" spans="1:53" ht="12.75">
      <c r="A22" s="64" t="s">
        <v>82</v>
      </c>
      <c r="B22" s="55"/>
      <c r="C22" s="55"/>
      <c r="D22" s="131"/>
      <c r="E22" s="132"/>
      <c r="F22" s="133"/>
      <c r="G22" s="134">
        <f>SUM(E17:I17)</f>
        <v>0</v>
      </c>
      <c r="H22" s="135"/>
      <c r="I22" s="136">
        <f aca="true" t="shared" si="0" ref="I22:I29">E22+F22*G22/100</f>
        <v>0</v>
      </c>
      <c r="BA22">
        <v>0</v>
      </c>
    </row>
    <row r="23" spans="1:53" ht="12.75">
      <c r="A23" s="64" t="s">
        <v>83</v>
      </c>
      <c r="B23" s="55"/>
      <c r="C23" s="55"/>
      <c r="D23" s="131"/>
      <c r="E23" s="132"/>
      <c r="F23" s="133"/>
      <c r="G23" s="134">
        <f>SUM(E17:I17)</f>
        <v>0</v>
      </c>
      <c r="H23" s="135"/>
      <c r="I23" s="136">
        <f t="shared" si="0"/>
        <v>0</v>
      </c>
      <c r="BA23">
        <v>0</v>
      </c>
    </row>
    <row r="24" spans="1:53" ht="12.75">
      <c r="A24" s="64" t="s">
        <v>84</v>
      </c>
      <c r="B24" s="55"/>
      <c r="C24" s="55"/>
      <c r="D24" s="131"/>
      <c r="E24" s="132"/>
      <c r="F24" s="133"/>
      <c r="G24" s="134">
        <f>SUM(E17:I17)</f>
        <v>0</v>
      </c>
      <c r="H24" s="135"/>
      <c r="I24" s="136">
        <f t="shared" si="0"/>
        <v>0</v>
      </c>
      <c r="BA24">
        <v>0</v>
      </c>
    </row>
    <row r="25" spans="1:53" ht="12.75">
      <c r="A25" s="64" t="s">
        <v>85</v>
      </c>
      <c r="B25" s="55"/>
      <c r="C25" s="55"/>
      <c r="D25" s="131"/>
      <c r="E25" s="132"/>
      <c r="F25" s="133"/>
      <c r="G25" s="134">
        <f>SUM(E17:I17)</f>
        <v>0</v>
      </c>
      <c r="H25" s="135"/>
      <c r="I25" s="136">
        <f t="shared" si="0"/>
        <v>0</v>
      </c>
      <c r="BA25">
        <v>0</v>
      </c>
    </row>
    <row r="26" spans="1:53" ht="12.75">
      <c r="A26" s="64" t="s">
        <v>86</v>
      </c>
      <c r="B26" s="55"/>
      <c r="C26" s="55"/>
      <c r="D26" s="131"/>
      <c r="E26" s="132"/>
      <c r="F26" s="133"/>
      <c r="G26" s="134">
        <f>SUM(E17:I17)</f>
        <v>0</v>
      </c>
      <c r="H26" s="135"/>
      <c r="I26" s="136">
        <f t="shared" si="0"/>
        <v>0</v>
      </c>
      <c r="BA26">
        <v>1</v>
      </c>
    </row>
    <row r="27" spans="1:53" ht="12.75">
      <c r="A27" s="64" t="s">
        <v>87</v>
      </c>
      <c r="B27" s="55"/>
      <c r="C27" s="55"/>
      <c r="D27" s="131"/>
      <c r="E27" s="132"/>
      <c r="F27" s="133"/>
      <c r="G27" s="134">
        <f>SUM(E17:I17)</f>
        <v>0</v>
      </c>
      <c r="H27" s="135"/>
      <c r="I27" s="136">
        <f t="shared" si="0"/>
        <v>0</v>
      </c>
      <c r="BA27">
        <v>1</v>
      </c>
    </row>
    <row r="28" spans="1:53" ht="12.75">
      <c r="A28" s="64" t="s">
        <v>88</v>
      </c>
      <c r="B28" s="55"/>
      <c r="C28" s="55"/>
      <c r="D28" s="131"/>
      <c r="E28" s="132"/>
      <c r="F28" s="133"/>
      <c r="G28" s="134">
        <f>SUM(E17:I17)</f>
        <v>0</v>
      </c>
      <c r="H28" s="135"/>
      <c r="I28" s="136">
        <f t="shared" si="0"/>
        <v>0</v>
      </c>
      <c r="BA28">
        <v>2</v>
      </c>
    </row>
    <row r="29" spans="1:53" ht="12.75">
      <c r="A29" s="64" t="s">
        <v>89</v>
      </c>
      <c r="B29" s="55"/>
      <c r="C29" s="55"/>
      <c r="D29" s="131"/>
      <c r="E29" s="132"/>
      <c r="F29" s="133"/>
      <c r="G29" s="134">
        <f>SUM(E17:I17)</f>
        <v>0</v>
      </c>
      <c r="H29" s="135"/>
      <c r="I29" s="136">
        <f t="shared" si="0"/>
        <v>0</v>
      </c>
      <c r="BA29">
        <v>2</v>
      </c>
    </row>
    <row r="30" spans="1:9" ht="13.5" thickBot="1">
      <c r="A30" s="137"/>
      <c r="B30" s="138" t="s">
        <v>63</v>
      </c>
      <c r="C30" s="139"/>
      <c r="D30" s="140"/>
      <c r="E30" s="141"/>
      <c r="F30" s="142"/>
      <c r="G30" s="142"/>
      <c r="H30" s="218">
        <f>SUM(I22:I29)</f>
        <v>0</v>
      </c>
      <c r="I30" s="219"/>
    </row>
    <row r="32" spans="2:9" ht="12.75">
      <c r="B32" s="123"/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</sheetData>
  <sheetProtection/>
  <mergeCells count="4">
    <mergeCell ref="H30:I3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fitToHeight="0" fitToWidth="1"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66"/>
  <sheetViews>
    <sheetView showGridLines="0" showZeros="0" tabSelected="1" view="pageBreakPreview" zoomScale="130" zoomScaleNormal="120" zoomScaleSheetLayoutView="130" zoomScalePageLayoutView="0" workbookViewId="0" topLeftCell="A79">
      <selection activeCell="F8" sqref="F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1.25390625" style="146" customWidth="1"/>
    <col min="4" max="4" width="5.625" style="146" customWidth="1"/>
    <col min="5" max="5" width="8.625" style="176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s="192" customFormat="1" ht="15.75">
      <c r="A1" s="227" t="s">
        <v>125</v>
      </c>
      <c r="B1" s="227"/>
      <c r="C1" s="227"/>
      <c r="D1" s="227"/>
      <c r="E1" s="227"/>
      <c r="F1" s="227"/>
      <c r="G1" s="227"/>
    </row>
    <row r="2" spans="1:7" s="192" customFormat="1" ht="14.25" customHeight="1" thickBot="1">
      <c r="A2" s="147"/>
      <c r="B2" s="148"/>
      <c r="C2" s="149"/>
      <c r="D2" s="149"/>
      <c r="E2" s="150"/>
      <c r="F2" s="149"/>
      <c r="G2" s="149"/>
    </row>
    <row r="3" spans="1:7" s="192" customFormat="1" ht="13.5" thickTop="1">
      <c r="A3" s="220" t="s">
        <v>48</v>
      </c>
      <c r="B3" s="221"/>
      <c r="C3" s="97" t="s">
        <v>260</v>
      </c>
      <c r="D3" s="151"/>
      <c r="E3" s="152" t="s">
        <v>64</v>
      </c>
      <c r="F3" s="153" t="str">
        <f>Rekapitulace!H1</f>
        <v>01.1</v>
      </c>
      <c r="G3" s="154"/>
    </row>
    <row r="4" spans="1:7" s="192" customFormat="1" ht="13.5" thickBot="1">
      <c r="A4" s="228" t="s">
        <v>50</v>
      </c>
      <c r="B4" s="223"/>
      <c r="C4" s="103" t="s">
        <v>226</v>
      </c>
      <c r="D4" s="155"/>
      <c r="E4" s="229">
        <f>Rekapitulace!G2</f>
        <v>0</v>
      </c>
      <c r="F4" s="230"/>
      <c r="G4" s="231"/>
    </row>
    <row r="5" spans="1:7" s="192" customFormat="1" ht="13.5" thickTop="1">
      <c r="A5" s="156"/>
      <c r="B5" s="147"/>
      <c r="C5" s="147"/>
      <c r="D5" s="147"/>
      <c r="E5" s="157"/>
      <c r="F5" s="147"/>
      <c r="G5" s="158"/>
    </row>
    <row r="6" spans="1:7" s="192" customFormat="1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s="194" customFormat="1" ht="18.75" customHeight="1">
      <c r="A7" s="186" t="s">
        <v>72</v>
      </c>
      <c r="B7" s="187" t="s">
        <v>90</v>
      </c>
      <c r="C7" s="188" t="s">
        <v>91</v>
      </c>
      <c r="D7" s="189"/>
      <c r="E7" s="190"/>
      <c r="F7" s="190"/>
      <c r="G7" s="191"/>
      <c r="H7" s="193"/>
      <c r="I7" s="193"/>
      <c r="O7" s="195">
        <v>1</v>
      </c>
    </row>
    <row r="8" spans="1:104" s="192" customFormat="1" ht="12.75">
      <c r="A8" s="163">
        <v>1</v>
      </c>
      <c r="B8" s="199" t="s">
        <v>126</v>
      </c>
      <c r="C8" s="200" t="s">
        <v>127</v>
      </c>
      <c r="D8" s="164" t="s">
        <v>115</v>
      </c>
      <c r="E8" s="165">
        <v>569.16</v>
      </c>
      <c r="F8" s="165"/>
      <c r="G8" s="166">
        <f>E8*F8</f>
        <v>0</v>
      </c>
      <c r="O8" s="196">
        <v>2</v>
      </c>
      <c r="AA8" s="192">
        <v>1</v>
      </c>
      <c r="AB8" s="192">
        <v>7</v>
      </c>
      <c r="AC8" s="192">
        <v>7</v>
      </c>
      <c r="AZ8" s="192">
        <v>2</v>
      </c>
      <c r="BA8" s="192">
        <f>IF(AZ8=1,G8,0)</f>
        <v>0</v>
      </c>
      <c r="BB8" s="192">
        <f>IF(AZ8=2,G8,0)</f>
        <v>0</v>
      </c>
      <c r="BC8" s="192">
        <f>IF(AZ8=3,G8,0)</f>
        <v>0</v>
      </c>
      <c r="BD8" s="192">
        <f>IF(AZ8=4,G8,0)</f>
        <v>0</v>
      </c>
      <c r="BE8" s="192">
        <f>IF(AZ8=5,G8,0)</f>
        <v>0</v>
      </c>
      <c r="CA8" s="192">
        <v>1</v>
      </c>
      <c r="CB8" s="192">
        <v>7</v>
      </c>
      <c r="CZ8" s="192">
        <v>0.0002</v>
      </c>
    </row>
    <row r="9" spans="1:15" s="192" customFormat="1" ht="22.5">
      <c r="A9" s="163">
        <v>2</v>
      </c>
      <c r="B9" s="199" t="s">
        <v>155</v>
      </c>
      <c r="C9" s="200" t="s">
        <v>157</v>
      </c>
      <c r="D9" s="164" t="s">
        <v>76</v>
      </c>
      <c r="E9" s="165">
        <v>655</v>
      </c>
      <c r="F9" s="165"/>
      <c r="G9" s="166">
        <f>E9*F9</f>
        <v>0</v>
      </c>
      <c r="O9" s="196"/>
    </row>
    <row r="10" spans="1:15" s="192" customFormat="1" ht="12.75">
      <c r="A10" s="163">
        <v>3</v>
      </c>
      <c r="B10" s="199" t="s">
        <v>156</v>
      </c>
      <c r="C10" s="200" t="s">
        <v>158</v>
      </c>
      <c r="D10" s="164" t="s">
        <v>76</v>
      </c>
      <c r="E10" s="165">
        <v>655</v>
      </c>
      <c r="F10" s="165"/>
      <c r="G10" s="166">
        <f>E10*F10</f>
        <v>0</v>
      </c>
      <c r="O10" s="196"/>
    </row>
    <row r="11" spans="1:57" s="192" customFormat="1" ht="12.75">
      <c r="A11" s="167"/>
      <c r="B11" s="168" t="s">
        <v>73</v>
      </c>
      <c r="C11" s="169" t="str">
        <f>CONCATENATE(B7," ",C7)</f>
        <v>95 Dokončovací kce na pozem. stav.</v>
      </c>
      <c r="D11" s="170"/>
      <c r="E11" s="171"/>
      <c r="F11" s="172"/>
      <c r="G11" s="173">
        <f>SUM(G7:G10)</f>
        <v>0</v>
      </c>
      <c r="O11" s="196">
        <v>4</v>
      </c>
      <c r="BA11" s="197">
        <f>SUM(BA7:BA7)</f>
        <v>0</v>
      </c>
      <c r="BB11" s="197">
        <f>SUM(BB7:BB7)</f>
        <v>0</v>
      </c>
      <c r="BC11" s="197">
        <f>SUM(BC7:BC7)</f>
        <v>0</v>
      </c>
      <c r="BD11" s="197">
        <f>SUM(BD7:BD7)</f>
        <v>0</v>
      </c>
      <c r="BE11" s="197">
        <f>SUM(BE7:BE7)</f>
        <v>0</v>
      </c>
    </row>
    <row r="12" spans="1:15" s="194" customFormat="1" ht="18.75" customHeight="1">
      <c r="A12" s="186" t="s">
        <v>72</v>
      </c>
      <c r="B12" s="187" t="s">
        <v>128</v>
      </c>
      <c r="C12" s="188" t="s">
        <v>129</v>
      </c>
      <c r="D12" s="189"/>
      <c r="E12" s="190"/>
      <c r="F12" s="190"/>
      <c r="G12" s="191"/>
      <c r="H12" s="193"/>
      <c r="I12" s="193"/>
      <c r="O12" s="195">
        <v>1</v>
      </c>
    </row>
    <row r="13" spans="1:15" s="192" customFormat="1" ht="12.75">
      <c r="A13" s="163">
        <v>4</v>
      </c>
      <c r="B13" s="199" t="s">
        <v>159</v>
      </c>
      <c r="C13" s="200" t="s">
        <v>167</v>
      </c>
      <c r="D13" s="164" t="s">
        <v>115</v>
      </c>
      <c r="E13" s="165">
        <v>682.33</v>
      </c>
      <c r="F13" s="165"/>
      <c r="G13" s="166">
        <f aca="true" t="shared" si="0" ref="G13:G31">E13*F13</f>
        <v>0</v>
      </c>
      <c r="O13" s="196"/>
    </row>
    <row r="14" spans="1:15" s="192" customFormat="1" ht="12.75">
      <c r="A14" s="163">
        <v>5</v>
      </c>
      <c r="B14" s="199" t="s">
        <v>160</v>
      </c>
      <c r="C14" s="200" t="s">
        <v>168</v>
      </c>
      <c r="D14" s="164" t="s">
        <v>115</v>
      </c>
      <c r="E14" s="165">
        <v>682.33</v>
      </c>
      <c r="F14" s="165"/>
      <c r="G14" s="166">
        <f t="shared" si="0"/>
        <v>0</v>
      </c>
      <c r="O14" s="196"/>
    </row>
    <row r="15" spans="1:15" s="192" customFormat="1" ht="12.75" customHeight="1">
      <c r="A15" s="163">
        <v>6</v>
      </c>
      <c r="B15" s="199" t="s">
        <v>161</v>
      </c>
      <c r="C15" s="200" t="s">
        <v>169</v>
      </c>
      <c r="D15" s="164" t="s">
        <v>115</v>
      </c>
      <c r="E15" s="165">
        <v>569.16</v>
      </c>
      <c r="F15" s="165"/>
      <c r="G15" s="166">
        <f t="shared" si="0"/>
        <v>0</v>
      </c>
      <c r="O15" s="196"/>
    </row>
    <row r="16" spans="1:15" s="192" customFormat="1" ht="12.75">
      <c r="A16" s="163">
        <v>7</v>
      </c>
      <c r="B16" s="199" t="s">
        <v>162</v>
      </c>
      <c r="C16" s="200" t="s">
        <v>170</v>
      </c>
      <c r="D16" s="164" t="s">
        <v>115</v>
      </c>
      <c r="E16" s="165">
        <v>569.16</v>
      </c>
      <c r="F16" s="165"/>
      <c r="G16" s="166">
        <f t="shared" si="0"/>
        <v>0</v>
      </c>
      <c r="O16" s="196"/>
    </row>
    <row r="17" spans="1:15" s="192" customFormat="1" ht="12.75">
      <c r="A17" s="163">
        <v>8</v>
      </c>
      <c r="B17" s="199" t="s">
        <v>107</v>
      </c>
      <c r="C17" s="200" t="s">
        <v>108</v>
      </c>
      <c r="D17" s="164" t="s">
        <v>76</v>
      </c>
      <c r="E17" s="165">
        <v>2</v>
      </c>
      <c r="F17" s="165"/>
      <c r="G17" s="166">
        <f t="shared" si="0"/>
        <v>0</v>
      </c>
      <c r="O17" s="196"/>
    </row>
    <row r="18" spans="1:15" s="192" customFormat="1" ht="12.75">
      <c r="A18" s="163">
        <v>9</v>
      </c>
      <c r="B18" s="199" t="s">
        <v>163</v>
      </c>
      <c r="C18" s="200" t="s">
        <v>171</v>
      </c>
      <c r="D18" s="164" t="s">
        <v>77</v>
      </c>
      <c r="E18" s="165">
        <v>120.5</v>
      </c>
      <c r="F18" s="165"/>
      <c r="G18" s="166">
        <f t="shared" si="0"/>
        <v>0</v>
      </c>
      <c r="O18" s="196"/>
    </row>
    <row r="19" spans="1:15" s="192" customFormat="1" ht="12.75">
      <c r="A19" s="163">
        <v>10</v>
      </c>
      <c r="B19" s="199" t="s">
        <v>164</v>
      </c>
      <c r="C19" s="200" t="s">
        <v>172</v>
      </c>
      <c r="D19" s="164" t="s">
        <v>202</v>
      </c>
      <c r="E19" s="165">
        <v>113.83</v>
      </c>
      <c r="F19" s="165"/>
      <c r="G19" s="166">
        <f t="shared" si="0"/>
        <v>0</v>
      </c>
      <c r="O19" s="196"/>
    </row>
    <row r="20" spans="1:15" s="192" customFormat="1" ht="12.75">
      <c r="A20" s="163">
        <v>11</v>
      </c>
      <c r="B20" s="199" t="s">
        <v>130</v>
      </c>
      <c r="C20" s="200" t="s">
        <v>136</v>
      </c>
      <c r="D20" s="164" t="s">
        <v>75</v>
      </c>
      <c r="E20" s="165">
        <v>179.93</v>
      </c>
      <c r="F20" s="165"/>
      <c r="G20" s="166">
        <f t="shared" si="0"/>
        <v>0</v>
      </c>
      <c r="O20" s="196"/>
    </row>
    <row r="21" spans="1:15" s="192" customFormat="1" ht="12.75">
      <c r="A21" s="163">
        <v>12</v>
      </c>
      <c r="B21" s="199" t="s">
        <v>165</v>
      </c>
      <c r="C21" s="200" t="s">
        <v>173</v>
      </c>
      <c r="D21" s="164" t="s">
        <v>75</v>
      </c>
      <c r="E21" s="165">
        <v>359.86</v>
      </c>
      <c r="F21" s="165"/>
      <c r="G21" s="166">
        <f t="shared" si="0"/>
        <v>0</v>
      </c>
      <c r="O21" s="196"/>
    </row>
    <row r="22" spans="1:104" s="192" customFormat="1" ht="12.75">
      <c r="A22" s="163">
        <v>13</v>
      </c>
      <c r="B22" s="199" t="s">
        <v>208</v>
      </c>
      <c r="C22" s="200" t="s">
        <v>209</v>
      </c>
      <c r="D22" s="164" t="s">
        <v>76</v>
      </c>
      <c r="E22" s="165">
        <v>10</v>
      </c>
      <c r="F22" s="165"/>
      <c r="G22" s="166">
        <f>E22*F22</f>
        <v>0</v>
      </c>
      <c r="O22" s="196">
        <v>2</v>
      </c>
      <c r="AA22" s="192">
        <v>1</v>
      </c>
      <c r="AB22" s="192">
        <v>1</v>
      </c>
      <c r="AC22" s="192">
        <v>1</v>
      </c>
      <c r="AZ22" s="192">
        <v>1</v>
      </c>
      <c r="BA22" s="192">
        <f>IF(AZ22=1,G22,0)</f>
        <v>0</v>
      </c>
      <c r="BB22" s="192">
        <f>IF(AZ22=2,G22,0)</f>
        <v>0</v>
      </c>
      <c r="BC22" s="192">
        <f>IF(AZ22=3,G22,0)</f>
        <v>0</v>
      </c>
      <c r="BD22" s="192">
        <f>IF(AZ22=4,G22,0)</f>
        <v>0</v>
      </c>
      <c r="BE22" s="192">
        <f>IF(AZ22=5,G22,0)</f>
        <v>0</v>
      </c>
      <c r="CA22" s="192">
        <v>1</v>
      </c>
      <c r="CB22" s="192">
        <v>1</v>
      </c>
      <c r="CZ22" s="192">
        <v>0</v>
      </c>
    </row>
    <row r="23" spans="1:104" s="192" customFormat="1" ht="12.75">
      <c r="A23" s="163">
        <v>14</v>
      </c>
      <c r="B23" s="199" t="s">
        <v>210</v>
      </c>
      <c r="C23" s="200" t="s">
        <v>211</v>
      </c>
      <c r="D23" s="164" t="s">
        <v>212</v>
      </c>
      <c r="E23" s="165">
        <v>10</v>
      </c>
      <c r="F23" s="165"/>
      <c r="G23" s="166">
        <f>E23*F23</f>
        <v>0</v>
      </c>
      <c r="O23" s="196">
        <v>2</v>
      </c>
      <c r="AA23" s="192">
        <v>1</v>
      </c>
      <c r="AB23" s="192">
        <v>1</v>
      </c>
      <c r="AC23" s="192">
        <v>1</v>
      </c>
      <c r="AZ23" s="192">
        <v>1</v>
      </c>
      <c r="BA23" s="192">
        <f>IF(AZ23=1,G23,0)</f>
        <v>0</v>
      </c>
      <c r="BB23" s="192">
        <f>IF(AZ23=2,G23,0)</f>
        <v>0</v>
      </c>
      <c r="BC23" s="192">
        <f>IF(AZ23=3,G23,0)</f>
        <v>0</v>
      </c>
      <c r="BD23" s="192">
        <f>IF(AZ23=4,G23,0)</f>
        <v>0</v>
      </c>
      <c r="BE23" s="192">
        <f>IF(AZ23=5,G23,0)</f>
        <v>0</v>
      </c>
      <c r="CA23" s="192">
        <v>1</v>
      </c>
      <c r="CB23" s="192">
        <v>1</v>
      </c>
      <c r="CZ23" s="192">
        <v>0</v>
      </c>
    </row>
    <row r="24" spans="1:104" s="192" customFormat="1" ht="12.75">
      <c r="A24" s="163">
        <v>15</v>
      </c>
      <c r="B24" s="199" t="s">
        <v>213</v>
      </c>
      <c r="C24" s="200" t="s">
        <v>218</v>
      </c>
      <c r="D24" s="164" t="s">
        <v>214</v>
      </c>
      <c r="E24" s="165">
        <v>30</v>
      </c>
      <c r="F24" s="165"/>
      <c r="G24" s="166">
        <f>E24*F24</f>
        <v>0</v>
      </c>
      <c r="O24" s="196">
        <v>2</v>
      </c>
      <c r="AA24" s="192">
        <v>1</v>
      </c>
      <c r="AB24" s="192">
        <v>1</v>
      </c>
      <c r="AC24" s="192">
        <v>1</v>
      </c>
      <c r="AZ24" s="192">
        <v>1</v>
      </c>
      <c r="BA24" s="192">
        <f>IF(AZ24=1,G24,0)</f>
        <v>0</v>
      </c>
      <c r="BB24" s="192">
        <f>IF(AZ24=2,G24,0)</f>
        <v>0</v>
      </c>
      <c r="BC24" s="192">
        <f>IF(AZ24=3,G24,0)</f>
        <v>0</v>
      </c>
      <c r="BD24" s="192">
        <f>IF(AZ24=4,G24,0)</f>
        <v>0</v>
      </c>
      <c r="BE24" s="192">
        <f>IF(AZ24=5,G24,0)</f>
        <v>0</v>
      </c>
      <c r="CA24" s="192">
        <v>1</v>
      </c>
      <c r="CB24" s="192">
        <v>1</v>
      </c>
      <c r="CZ24" s="192">
        <v>0</v>
      </c>
    </row>
    <row r="25" spans="1:104" s="192" customFormat="1" ht="12.75">
      <c r="A25" s="163">
        <v>16</v>
      </c>
      <c r="B25" s="199" t="s">
        <v>215</v>
      </c>
      <c r="C25" s="200" t="s">
        <v>216</v>
      </c>
      <c r="D25" s="164" t="s">
        <v>214</v>
      </c>
      <c r="E25" s="165">
        <v>30</v>
      </c>
      <c r="F25" s="165"/>
      <c r="G25" s="166">
        <f>E25*F25</f>
        <v>0</v>
      </c>
      <c r="O25" s="196">
        <v>2</v>
      </c>
      <c r="AA25" s="192">
        <v>1</v>
      </c>
      <c r="AB25" s="192">
        <v>1</v>
      </c>
      <c r="AC25" s="192">
        <v>1</v>
      </c>
      <c r="AZ25" s="192">
        <v>1</v>
      </c>
      <c r="BA25" s="192">
        <f>IF(AZ25=1,G25,0)</f>
        <v>0</v>
      </c>
      <c r="BB25" s="192">
        <f>IF(AZ25=2,G25,0)</f>
        <v>0</v>
      </c>
      <c r="BC25" s="192">
        <f>IF(AZ25=3,G25,0)</f>
        <v>0</v>
      </c>
      <c r="BD25" s="192">
        <f>IF(AZ25=4,G25,0)</f>
        <v>0</v>
      </c>
      <c r="BE25" s="192">
        <f>IF(AZ25=5,G25,0)</f>
        <v>0</v>
      </c>
      <c r="CA25" s="192">
        <v>1</v>
      </c>
      <c r="CB25" s="192">
        <v>1</v>
      </c>
      <c r="CZ25" s="192">
        <v>0</v>
      </c>
    </row>
    <row r="26" spans="1:15" s="192" customFormat="1" ht="12.75">
      <c r="A26" s="163">
        <v>17</v>
      </c>
      <c r="B26" s="199" t="s">
        <v>131</v>
      </c>
      <c r="C26" s="200" t="s">
        <v>137</v>
      </c>
      <c r="D26" s="164" t="s">
        <v>75</v>
      </c>
      <c r="E26" s="165">
        <v>179.93</v>
      </c>
      <c r="F26" s="165"/>
      <c r="G26" s="166">
        <f t="shared" si="0"/>
        <v>0</v>
      </c>
      <c r="O26" s="196"/>
    </row>
    <row r="27" spans="1:15" s="192" customFormat="1" ht="12.75">
      <c r="A27" s="163">
        <v>18</v>
      </c>
      <c r="B27" s="199" t="s">
        <v>132</v>
      </c>
      <c r="C27" s="200" t="s">
        <v>138</v>
      </c>
      <c r="D27" s="164" t="s">
        <v>75</v>
      </c>
      <c r="E27" s="165">
        <v>2519.02</v>
      </c>
      <c r="F27" s="165"/>
      <c r="G27" s="166">
        <f t="shared" si="0"/>
        <v>0</v>
      </c>
      <c r="O27" s="196"/>
    </row>
    <row r="28" spans="1:15" s="192" customFormat="1" ht="12.75">
      <c r="A28" s="163">
        <v>19</v>
      </c>
      <c r="B28" s="199" t="s">
        <v>133</v>
      </c>
      <c r="C28" s="200" t="s">
        <v>139</v>
      </c>
      <c r="D28" s="164" t="s">
        <v>75</v>
      </c>
      <c r="E28" s="165">
        <v>179.93</v>
      </c>
      <c r="F28" s="165"/>
      <c r="G28" s="166">
        <f t="shared" si="0"/>
        <v>0</v>
      </c>
      <c r="O28" s="196"/>
    </row>
    <row r="29" spans="1:15" s="192" customFormat="1" ht="12.75">
      <c r="A29" s="163">
        <v>20</v>
      </c>
      <c r="B29" s="199" t="s">
        <v>134</v>
      </c>
      <c r="C29" s="200" t="s">
        <v>140</v>
      </c>
      <c r="D29" s="164" t="s">
        <v>75</v>
      </c>
      <c r="E29" s="165">
        <v>359.86</v>
      </c>
      <c r="F29" s="165"/>
      <c r="G29" s="166">
        <f t="shared" si="0"/>
        <v>0</v>
      </c>
      <c r="O29" s="196"/>
    </row>
    <row r="30" spans="1:15" s="192" customFormat="1" ht="12.75">
      <c r="A30" s="163">
        <v>21</v>
      </c>
      <c r="B30" s="199" t="s">
        <v>135</v>
      </c>
      <c r="C30" s="200" t="s">
        <v>141</v>
      </c>
      <c r="D30" s="164" t="s">
        <v>75</v>
      </c>
      <c r="E30" s="165">
        <v>159.36</v>
      </c>
      <c r="F30" s="165"/>
      <c r="G30" s="166">
        <f t="shared" si="0"/>
        <v>0</v>
      </c>
      <c r="O30" s="196"/>
    </row>
    <row r="31" spans="1:15" s="192" customFormat="1" ht="12.75">
      <c r="A31" s="163">
        <v>22</v>
      </c>
      <c r="B31" s="199" t="s">
        <v>166</v>
      </c>
      <c r="C31" s="200" t="s">
        <v>174</v>
      </c>
      <c r="D31" s="164" t="s">
        <v>75</v>
      </c>
      <c r="E31" s="165">
        <v>20.29</v>
      </c>
      <c r="F31" s="165"/>
      <c r="G31" s="166">
        <f t="shared" si="0"/>
        <v>0</v>
      </c>
      <c r="O31" s="196"/>
    </row>
    <row r="32" spans="1:57" s="192" customFormat="1" ht="12.75">
      <c r="A32" s="167"/>
      <c r="B32" s="168" t="s">
        <v>73</v>
      </c>
      <c r="C32" s="169" t="str">
        <f>CONCATENATE(B12," ",C12)</f>
        <v>96 Bourání konstrukcí</v>
      </c>
      <c r="D32" s="170"/>
      <c r="E32" s="171"/>
      <c r="F32" s="172"/>
      <c r="G32" s="173">
        <f>SUM(G12:G31)</f>
        <v>0</v>
      </c>
      <c r="O32" s="196">
        <v>4</v>
      </c>
      <c r="BA32" s="197">
        <f>SUM(BA12:BA31)</f>
        <v>0</v>
      </c>
      <c r="BB32" s="197">
        <f>SUM(BB12:BB31)</f>
        <v>0</v>
      </c>
      <c r="BC32" s="197">
        <f>SUM(BC12:BC31)</f>
        <v>0</v>
      </c>
      <c r="BD32" s="197">
        <f>SUM(BD12:BD31)</f>
        <v>0</v>
      </c>
      <c r="BE32" s="197">
        <f>SUM(BE12:BE31)</f>
        <v>0</v>
      </c>
    </row>
    <row r="33" spans="1:15" s="194" customFormat="1" ht="18.75" customHeight="1">
      <c r="A33" s="186" t="s">
        <v>72</v>
      </c>
      <c r="B33" s="187" t="s">
        <v>92</v>
      </c>
      <c r="C33" s="188" t="s">
        <v>93</v>
      </c>
      <c r="D33" s="189"/>
      <c r="E33" s="190"/>
      <c r="F33" s="190"/>
      <c r="G33" s="191"/>
      <c r="H33" s="193"/>
      <c r="I33" s="193"/>
      <c r="O33" s="195">
        <v>1</v>
      </c>
    </row>
    <row r="34" spans="1:104" s="192" customFormat="1" ht="12.75">
      <c r="A34" s="163">
        <v>23</v>
      </c>
      <c r="B34" s="199" t="s">
        <v>114</v>
      </c>
      <c r="C34" s="200" t="s">
        <v>113</v>
      </c>
      <c r="D34" s="164" t="s">
        <v>75</v>
      </c>
      <c r="E34" s="165">
        <v>22.62</v>
      </c>
      <c r="F34" s="165"/>
      <c r="G34" s="166">
        <f>E34*F34</f>
        <v>0</v>
      </c>
      <c r="O34" s="196">
        <v>2</v>
      </c>
      <c r="AA34" s="192">
        <v>1</v>
      </c>
      <c r="AB34" s="192">
        <v>7</v>
      </c>
      <c r="AC34" s="192">
        <v>7</v>
      </c>
      <c r="AZ34" s="192">
        <v>2</v>
      </c>
      <c r="BA34" s="192">
        <f>IF(AZ34=1,G34,0)</f>
        <v>0</v>
      </c>
      <c r="BB34" s="192">
        <f>IF(AZ34=2,G34,0)</f>
        <v>0</v>
      </c>
      <c r="BC34" s="192">
        <f>IF(AZ34=3,G34,0)</f>
        <v>0</v>
      </c>
      <c r="BD34" s="192">
        <f>IF(AZ34=4,G34,0)</f>
        <v>0</v>
      </c>
      <c r="BE34" s="192">
        <f>IF(AZ34=5,G34,0)</f>
        <v>0</v>
      </c>
      <c r="CA34" s="192">
        <v>1</v>
      </c>
      <c r="CB34" s="192">
        <v>7</v>
      </c>
      <c r="CZ34" s="192">
        <v>0.0002</v>
      </c>
    </row>
    <row r="35" spans="1:57" s="192" customFormat="1" ht="12.75">
      <c r="A35" s="167"/>
      <c r="B35" s="168" t="s">
        <v>73</v>
      </c>
      <c r="C35" s="169" t="str">
        <f>CONCATENATE(B33," ",C33)</f>
        <v>99 Přesun hmot</v>
      </c>
      <c r="D35" s="170"/>
      <c r="E35" s="171"/>
      <c r="F35" s="172"/>
      <c r="G35" s="173">
        <f>SUM(G33:G34)</f>
        <v>0</v>
      </c>
      <c r="O35" s="196">
        <v>4</v>
      </c>
      <c r="BA35" s="197">
        <f>SUM(BA33:BA34)</f>
        <v>0</v>
      </c>
      <c r="BB35" s="197">
        <f>SUM(BB33:BB34)</f>
        <v>0</v>
      </c>
      <c r="BC35" s="197">
        <f>SUM(BC33:BC34)</f>
        <v>0</v>
      </c>
      <c r="BD35" s="197">
        <f>SUM(BD33:BD34)</f>
        <v>0</v>
      </c>
      <c r="BE35" s="197">
        <f>SUM(BE33:BE34)</f>
        <v>0</v>
      </c>
    </row>
    <row r="36" spans="1:15" s="194" customFormat="1" ht="18.75" customHeight="1">
      <c r="A36" s="186" t="s">
        <v>72</v>
      </c>
      <c r="B36" s="187" t="s">
        <v>78</v>
      </c>
      <c r="C36" s="188" t="s">
        <v>79</v>
      </c>
      <c r="D36" s="189"/>
      <c r="E36" s="190"/>
      <c r="F36" s="190"/>
      <c r="G36" s="191"/>
      <c r="H36" s="193"/>
      <c r="I36" s="193"/>
      <c r="O36" s="195">
        <v>1</v>
      </c>
    </row>
    <row r="37" spans="1:15" s="192" customFormat="1" ht="12.75">
      <c r="A37" s="163">
        <v>24</v>
      </c>
      <c r="B37" s="199" t="s">
        <v>175</v>
      </c>
      <c r="C37" s="200" t="s">
        <v>179</v>
      </c>
      <c r="D37" s="164" t="s">
        <v>115</v>
      </c>
      <c r="E37" s="165">
        <v>569.16</v>
      </c>
      <c r="F37" s="165"/>
      <c r="G37" s="166">
        <f>E37*F37</f>
        <v>0</v>
      </c>
      <c r="O37" s="196"/>
    </row>
    <row r="38" spans="1:15" s="192" customFormat="1" ht="12.75">
      <c r="A38" s="163">
        <v>25</v>
      </c>
      <c r="B38" s="199" t="s">
        <v>176</v>
      </c>
      <c r="C38" s="200" t="s">
        <v>180</v>
      </c>
      <c r="D38" s="164" t="s">
        <v>115</v>
      </c>
      <c r="E38" s="165">
        <v>74.95</v>
      </c>
      <c r="F38" s="165"/>
      <c r="G38" s="166">
        <f aca="true" t="shared" si="1" ref="G38:G55">E38*F38</f>
        <v>0</v>
      </c>
      <c r="O38" s="196"/>
    </row>
    <row r="39" spans="1:15" s="192" customFormat="1" ht="12.75">
      <c r="A39" s="163">
        <v>26</v>
      </c>
      <c r="B39" s="199" t="s">
        <v>185</v>
      </c>
      <c r="C39" s="200" t="s">
        <v>186</v>
      </c>
      <c r="D39" s="164" t="s">
        <v>75</v>
      </c>
      <c r="E39" s="165">
        <v>0.13</v>
      </c>
      <c r="F39" s="165"/>
      <c r="G39" s="166">
        <f t="shared" si="1"/>
        <v>0</v>
      </c>
      <c r="O39" s="196"/>
    </row>
    <row r="40" spans="1:15" s="192" customFormat="1" ht="12.75">
      <c r="A40" s="163">
        <v>27</v>
      </c>
      <c r="B40" s="199" t="s">
        <v>177</v>
      </c>
      <c r="C40" s="200" t="s">
        <v>181</v>
      </c>
      <c r="D40" s="164" t="s">
        <v>115</v>
      </c>
      <c r="E40" s="165">
        <v>569.16</v>
      </c>
      <c r="F40" s="165"/>
      <c r="G40" s="166">
        <f t="shared" si="1"/>
        <v>0</v>
      </c>
      <c r="O40" s="196"/>
    </row>
    <row r="41" spans="1:15" s="192" customFormat="1" ht="12.75">
      <c r="A41" s="163">
        <v>28</v>
      </c>
      <c r="B41" s="199" t="s">
        <v>178</v>
      </c>
      <c r="C41" s="200" t="s">
        <v>182</v>
      </c>
      <c r="D41" s="164" t="s">
        <v>115</v>
      </c>
      <c r="E41" s="165">
        <v>74.95</v>
      </c>
      <c r="F41" s="165"/>
      <c r="G41" s="166">
        <f t="shared" si="1"/>
        <v>0</v>
      </c>
      <c r="O41" s="196"/>
    </row>
    <row r="42" spans="1:15" s="192" customFormat="1" ht="22.5">
      <c r="A42" s="163">
        <v>29</v>
      </c>
      <c r="B42" s="199" t="s">
        <v>187</v>
      </c>
      <c r="C42" s="200" t="s">
        <v>183</v>
      </c>
      <c r="D42" s="164" t="s">
        <v>115</v>
      </c>
      <c r="E42" s="165">
        <v>744.47</v>
      </c>
      <c r="F42" s="165"/>
      <c r="G42" s="166">
        <f t="shared" si="1"/>
        <v>0</v>
      </c>
      <c r="O42" s="196"/>
    </row>
    <row r="43" spans="1:15" s="192" customFormat="1" ht="12.75">
      <c r="A43" s="163">
        <v>30</v>
      </c>
      <c r="B43" s="199" t="s">
        <v>94</v>
      </c>
      <c r="C43" s="200" t="s">
        <v>97</v>
      </c>
      <c r="D43" s="164" t="s">
        <v>115</v>
      </c>
      <c r="E43" s="165">
        <v>569.16</v>
      </c>
      <c r="F43" s="165"/>
      <c r="G43" s="166">
        <f t="shared" si="1"/>
        <v>0</v>
      </c>
      <c r="O43" s="196"/>
    </row>
    <row r="44" spans="1:15" s="192" customFormat="1" ht="12.75">
      <c r="A44" s="163">
        <v>31</v>
      </c>
      <c r="B44" s="199" t="s">
        <v>80</v>
      </c>
      <c r="C44" s="200" t="s">
        <v>81</v>
      </c>
      <c r="D44" s="164" t="s">
        <v>115</v>
      </c>
      <c r="E44" s="165">
        <v>113.17</v>
      </c>
      <c r="F44" s="165"/>
      <c r="G44" s="166">
        <f t="shared" si="1"/>
        <v>0</v>
      </c>
      <c r="O44" s="196"/>
    </row>
    <row r="45" spans="1:15" s="192" customFormat="1" ht="22.5">
      <c r="A45" s="163">
        <v>32</v>
      </c>
      <c r="B45" s="199" t="s">
        <v>121</v>
      </c>
      <c r="C45" s="200" t="s">
        <v>184</v>
      </c>
      <c r="D45" s="164" t="s">
        <v>115</v>
      </c>
      <c r="E45" s="165">
        <v>784.68</v>
      </c>
      <c r="F45" s="165"/>
      <c r="G45" s="166">
        <f t="shared" si="1"/>
        <v>0</v>
      </c>
      <c r="O45" s="196"/>
    </row>
    <row r="46" spans="1:15" s="192" customFormat="1" ht="12.75">
      <c r="A46" s="163">
        <v>33</v>
      </c>
      <c r="B46" s="199" t="s">
        <v>142</v>
      </c>
      <c r="C46" s="200" t="s">
        <v>146</v>
      </c>
      <c r="D46" s="164" t="s">
        <v>76</v>
      </c>
      <c r="E46" s="165">
        <v>28</v>
      </c>
      <c r="F46" s="165"/>
      <c r="G46" s="166">
        <f t="shared" si="1"/>
        <v>0</v>
      </c>
      <c r="O46" s="196"/>
    </row>
    <row r="47" spans="1:15" s="192" customFormat="1" ht="12.75">
      <c r="A47" s="163">
        <v>34</v>
      </c>
      <c r="B47" s="199" t="s">
        <v>143</v>
      </c>
      <c r="C47" s="200" t="s">
        <v>147</v>
      </c>
      <c r="D47" s="164" t="s">
        <v>76</v>
      </c>
      <c r="E47" s="165">
        <v>28</v>
      </c>
      <c r="F47" s="165"/>
      <c r="G47" s="166">
        <f t="shared" si="1"/>
        <v>0</v>
      </c>
      <c r="O47" s="196"/>
    </row>
    <row r="48" spans="1:15" s="192" customFormat="1" ht="12.75">
      <c r="A48" s="163">
        <v>35</v>
      </c>
      <c r="B48" s="199" t="s">
        <v>144</v>
      </c>
      <c r="C48" s="200" t="s">
        <v>148</v>
      </c>
      <c r="D48" s="164" t="s">
        <v>76</v>
      </c>
      <c r="E48" s="165">
        <v>10.24</v>
      </c>
      <c r="F48" s="165"/>
      <c r="G48" s="166">
        <f t="shared" si="1"/>
        <v>0</v>
      </c>
      <c r="O48" s="196"/>
    </row>
    <row r="49" spans="1:15" s="192" customFormat="1" ht="22.5">
      <c r="A49" s="163">
        <v>36</v>
      </c>
      <c r="B49" s="199" t="s">
        <v>95</v>
      </c>
      <c r="C49" s="200" t="s">
        <v>145</v>
      </c>
      <c r="D49" s="164" t="s">
        <v>77</v>
      </c>
      <c r="E49" s="165">
        <v>319.8</v>
      </c>
      <c r="F49" s="165"/>
      <c r="G49" s="166">
        <f t="shared" si="1"/>
        <v>0</v>
      </c>
      <c r="O49" s="196"/>
    </row>
    <row r="50" spans="1:15" s="192" customFormat="1" ht="12.75">
      <c r="A50" s="163">
        <v>37</v>
      </c>
      <c r="B50" s="199" t="s">
        <v>96</v>
      </c>
      <c r="C50" s="200" t="s">
        <v>98</v>
      </c>
      <c r="D50" s="164" t="s">
        <v>115</v>
      </c>
      <c r="E50" s="165">
        <v>682.33</v>
      </c>
      <c r="F50" s="165"/>
      <c r="G50" s="166">
        <f t="shared" si="1"/>
        <v>0</v>
      </c>
      <c r="O50" s="196"/>
    </row>
    <row r="51" spans="1:15" s="192" customFormat="1" ht="12.75">
      <c r="A51" s="163">
        <v>38</v>
      </c>
      <c r="B51" s="199" t="s">
        <v>122</v>
      </c>
      <c r="C51" s="200" t="s">
        <v>149</v>
      </c>
      <c r="D51" s="164" t="s">
        <v>115</v>
      </c>
      <c r="E51" s="165">
        <v>784.68</v>
      </c>
      <c r="F51" s="165"/>
      <c r="G51" s="166">
        <f t="shared" si="1"/>
        <v>0</v>
      </c>
      <c r="O51" s="196"/>
    </row>
    <row r="52" spans="1:15" s="192" customFormat="1" ht="12.75">
      <c r="A52" s="163">
        <v>39</v>
      </c>
      <c r="B52" s="199" t="s">
        <v>249</v>
      </c>
      <c r="C52" s="200" t="s">
        <v>104</v>
      </c>
      <c r="D52" s="164" t="s">
        <v>76</v>
      </c>
      <c r="E52" s="165">
        <v>12</v>
      </c>
      <c r="F52" s="165"/>
      <c r="G52" s="166">
        <f t="shared" si="1"/>
        <v>0</v>
      </c>
      <c r="O52" s="196"/>
    </row>
    <row r="53" spans="1:15" s="192" customFormat="1" ht="22.5">
      <c r="A53" s="163">
        <v>40</v>
      </c>
      <c r="B53" s="199" t="s">
        <v>249</v>
      </c>
      <c r="C53" s="200" t="s">
        <v>150</v>
      </c>
      <c r="D53" s="164" t="s">
        <v>115</v>
      </c>
      <c r="E53" s="165">
        <v>12</v>
      </c>
      <c r="F53" s="165"/>
      <c r="G53" s="166">
        <f t="shared" si="1"/>
        <v>0</v>
      </c>
      <c r="O53" s="196"/>
    </row>
    <row r="54" spans="1:15" s="192" customFormat="1" ht="12.75">
      <c r="A54" s="163">
        <v>41</v>
      </c>
      <c r="B54" s="199" t="s">
        <v>118</v>
      </c>
      <c r="C54" s="200" t="s">
        <v>116</v>
      </c>
      <c r="D54" s="164" t="s">
        <v>76</v>
      </c>
      <c r="E54" s="165">
        <v>6</v>
      </c>
      <c r="F54" s="165"/>
      <c r="G54" s="166">
        <f t="shared" si="1"/>
        <v>0</v>
      </c>
      <c r="O54" s="196"/>
    </row>
    <row r="55" spans="1:15" s="192" customFormat="1" ht="12.75">
      <c r="A55" s="163">
        <v>42</v>
      </c>
      <c r="B55" s="199" t="s">
        <v>231</v>
      </c>
      <c r="C55" s="200" t="s">
        <v>232</v>
      </c>
      <c r="D55" s="164" t="s">
        <v>75</v>
      </c>
      <c r="E55" s="165">
        <v>5.88</v>
      </c>
      <c r="F55" s="205"/>
      <c r="G55" s="166">
        <f t="shared" si="1"/>
        <v>0</v>
      </c>
      <c r="O55" s="196"/>
    </row>
    <row r="56" spans="1:57" s="192" customFormat="1" ht="12.75">
      <c r="A56" s="167"/>
      <c r="B56" s="168" t="s">
        <v>73</v>
      </c>
      <c r="C56" s="169" t="str">
        <f>CONCATENATE(B36," ",C36)</f>
        <v>712 Živičné krytiny</v>
      </c>
      <c r="D56" s="170"/>
      <c r="E56" s="171"/>
      <c r="F56" s="172"/>
      <c r="G56" s="173">
        <f>SUM(G37:G55)</f>
        <v>0</v>
      </c>
      <c r="O56" s="196">
        <v>4</v>
      </c>
      <c r="BA56" s="197">
        <f>SUM(BA36:BA54)</f>
        <v>0</v>
      </c>
      <c r="BB56" s="197">
        <f>SUM(BB36:BB54)</f>
        <v>0</v>
      </c>
      <c r="BC56" s="197">
        <f>SUM(BC36:BC54)</f>
        <v>0</v>
      </c>
      <c r="BD56" s="197">
        <f>SUM(BD36:BD54)</f>
        <v>0</v>
      </c>
      <c r="BE56" s="197">
        <f>SUM(BE36:BE54)</f>
        <v>0</v>
      </c>
    </row>
    <row r="57" spans="1:15" s="194" customFormat="1" ht="18.75" customHeight="1">
      <c r="A57" s="186" t="s">
        <v>72</v>
      </c>
      <c r="B57" s="187" t="s">
        <v>105</v>
      </c>
      <c r="C57" s="188" t="s">
        <v>106</v>
      </c>
      <c r="D57" s="189"/>
      <c r="E57" s="190"/>
      <c r="F57" s="190"/>
      <c r="G57" s="191"/>
      <c r="H57" s="193"/>
      <c r="I57" s="193"/>
      <c r="O57" s="195">
        <v>1</v>
      </c>
    </row>
    <row r="58" spans="1:15" s="192" customFormat="1" ht="12.75">
      <c r="A58" s="163">
        <v>43</v>
      </c>
      <c r="B58" s="199" t="s">
        <v>188</v>
      </c>
      <c r="C58" s="200" t="s">
        <v>192</v>
      </c>
      <c r="D58" s="164" t="s">
        <v>115</v>
      </c>
      <c r="E58" s="165">
        <v>81.36</v>
      </c>
      <c r="F58" s="165"/>
      <c r="G58" s="166">
        <f>E58*F58</f>
        <v>0</v>
      </c>
      <c r="O58" s="196"/>
    </row>
    <row r="59" spans="1:15" s="192" customFormat="1" ht="22.5">
      <c r="A59" s="163">
        <v>44</v>
      </c>
      <c r="B59" s="199" t="s">
        <v>196</v>
      </c>
      <c r="C59" s="200" t="s">
        <v>203</v>
      </c>
      <c r="D59" s="164" t="s">
        <v>115</v>
      </c>
      <c r="E59" s="165">
        <v>85.43</v>
      </c>
      <c r="F59" s="165"/>
      <c r="G59" s="166">
        <f aca="true" t="shared" si="2" ref="G59:G66">E59*F59</f>
        <v>0</v>
      </c>
      <c r="O59" s="196"/>
    </row>
    <row r="60" spans="1:15" s="192" customFormat="1" ht="12.75">
      <c r="A60" s="163">
        <v>45</v>
      </c>
      <c r="B60" s="199" t="s">
        <v>189</v>
      </c>
      <c r="C60" s="200" t="s">
        <v>193</v>
      </c>
      <c r="D60" s="164" t="s">
        <v>115</v>
      </c>
      <c r="E60" s="165">
        <v>47.46</v>
      </c>
      <c r="F60" s="165"/>
      <c r="G60" s="166">
        <f t="shared" si="2"/>
        <v>0</v>
      </c>
      <c r="O60" s="196"/>
    </row>
    <row r="61" spans="1:15" s="192" customFormat="1" ht="22.5">
      <c r="A61" s="163">
        <v>46</v>
      </c>
      <c r="B61" s="199" t="s">
        <v>196</v>
      </c>
      <c r="C61" s="200" t="s">
        <v>203</v>
      </c>
      <c r="D61" s="164" t="s">
        <v>115</v>
      </c>
      <c r="E61" s="165">
        <v>49.83</v>
      </c>
      <c r="F61" s="165"/>
      <c r="G61" s="166">
        <f t="shared" si="2"/>
        <v>0</v>
      </c>
      <c r="O61" s="196"/>
    </row>
    <row r="62" spans="1:15" s="192" customFormat="1" ht="12.75">
      <c r="A62" s="163">
        <v>47</v>
      </c>
      <c r="B62" s="199" t="s">
        <v>190</v>
      </c>
      <c r="C62" s="200" t="s">
        <v>194</v>
      </c>
      <c r="D62" s="164" t="s">
        <v>115</v>
      </c>
      <c r="E62" s="165">
        <v>569.16</v>
      </c>
      <c r="F62" s="165"/>
      <c r="G62" s="166">
        <f t="shared" si="2"/>
        <v>0</v>
      </c>
      <c r="O62" s="196"/>
    </row>
    <row r="63" spans="1:15" s="192" customFormat="1" ht="22.5">
      <c r="A63" s="163">
        <v>48</v>
      </c>
      <c r="B63" s="199" t="s">
        <v>196</v>
      </c>
      <c r="C63" s="200" t="s">
        <v>203</v>
      </c>
      <c r="D63" s="164" t="s">
        <v>115</v>
      </c>
      <c r="E63" s="165">
        <v>597.62</v>
      </c>
      <c r="F63" s="165"/>
      <c r="G63" s="166">
        <f t="shared" si="2"/>
        <v>0</v>
      </c>
      <c r="O63" s="196"/>
    </row>
    <row r="64" spans="1:15" s="192" customFormat="1" ht="12.75">
      <c r="A64" s="163">
        <v>49</v>
      </c>
      <c r="B64" s="199" t="s">
        <v>191</v>
      </c>
      <c r="C64" s="200" t="s">
        <v>195</v>
      </c>
      <c r="D64" s="164" t="s">
        <v>115</v>
      </c>
      <c r="E64" s="165">
        <v>569.16</v>
      </c>
      <c r="F64" s="165"/>
      <c r="G64" s="166">
        <f t="shared" si="2"/>
        <v>0</v>
      </c>
      <c r="O64" s="196"/>
    </row>
    <row r="65" spans="1:15" s="192" customFormat="1" ht="12.75">
      <c r="A65" s="163">
        <v>50</v>
      </c>
      <c r="B65" s="199" t="s">
        <v>197</v>
      </c>
      <c r="C65" s="200" t="s">
        <v>204</v>
      </c>
      <c r="D65" s="164" t="s">
        <v>202</v>
      </c>
      <c r="E65" s="165">
        <v>134.48</v>
      </c>
      <c r="F65" s="165"/>
      <c r="G65" s="166">
        <f t="shared" si="2"/>
        <v>0</v>
      </c>
      <c r="O65" s="196"/>
    </row>
    <row r="66" spans="1:15" s="192" customFormat="1" ht="12.75">
      <c r="A66" s="163">
        <v>51</v>
      </c>
      <c r="B66" s="199" t="s">
        <v>233</v>
      </c>
      <c r="C66" s="200" t="s">
        <v>234</v>
      </c>
      <c r="D66" s="164" t="s">
        <v>75</v>
      </c>
      <c r="E66" s="165">
        <v>6.3</v>
      </c>
      <c r="F66" s="165"/>
      <c r="G66" s="166">
        <f t="shared" si="2"/>
        <v>0</v>
      </c>
      <c r="O66" s="196"/>
    </row>
    <row r="67" spans="1:57" s="192" customFormat="1" ht="12.75">
      <c r="A67" s="167"/>
      <c r="B67" s="168" t="s">
        <v>73</v>
      </c>
      <c r="C67" s="169" t="str">
        <f>CONCATENATE(B57," ",C57)</f>
        <v>713 Izolace tepelné</v>
      </c>
      <c r="D67" s="170"/>
      <c r="E67" s="171"/>
      <c r="F67" s="172"/>
      <c r="G67" s="173">
        <f>SUM(G57:G66)</f>
        <v>0</v>
      </c>
      <c r="O67" s="196">
        <v>4</v>
      </c>
      <c r="BA67" s="197">
        <f>SUM(BA58:BA66)</f>
        <v>0</v>
      </c>
      <c r="BB67" s="197">
        <f>SUM(BB58:BB66)</f>
        <v>0</v>
      </c>
      <c r="BC67" s="197">
        <f>SUM(BC58:BC66)</f>
        <v>0</v>
      </c>
      <c r="BD67" s="197">
        <f>SUM(BD58:BD66)</f>
        <v>0</v>
      </c>
      <c r="BE67" s="197">
        <f>SUM(BE58:BE66)</f>
        <v>0</v>
      </c>
    </row>
    <row r="68" spans="1:15" s="194" customFormat="1" ht="18.75" customHeight="1">
      <c r="A68" s="186" t="s">
        <v>72</v>
      </c>
      <c r="B68" s="187" t="s">
        <v>100</v>
      </c>
      <c r="C68" s="188" t="s">
        <v>99</v>
      </c>
      <c r="D68" s="189"/>
      <c r="E68" s="190"/>
      <c r="F68" s="190"/>
      <c r="G68" s="191"/>
      <c r="H68" s="193"/>
      <c r="I68" s="193"/>
      <c r="O68" s="195">
        <v>1</v>
      </c>
    </row>
    <row r="69" spans="1:104" s="192" customFormat="1" ht="12.75">
      <c r="A69" s="163">
        <v>52</v>
      </c>
      <c r="B69" s="199" t="s">
        <v>107</v>
      </c>
      <c r="C69" s="200" t="s">
        <v>219</v>
      </c>
      <c r="D69" s="164" t="s">
        <v>76</v>
      </c>
      <c r="E69" s="165">
        <v>12</v>
      </c>
      <c r="F69" s="165"/>
      <c r="G69" s="166">
        <f aca="true" t="shared" si="3" ref="G69:G77">E69*F69</f>
        <v>0</v>
      </c>
      <c r="O69" s="196">
        <v>2</v>
      </c>
      <c r="AA69" s="192">
        <v>1</v>
      </c>
      <c r="AB69" s="192">
        <v>7</v>
      </c>
      <c r="AC69" s="192">
        <v>7</v>
      </c>
      <c r="AZ69" s="192">
        <v>2</v>
      </c>
      <c r="BA69" s="192">
        <f>IF(AZ69=1,G69,0)</f>
        <v>0</v>
      </c>
      <c r="BB69" s="192">
        <f>IF(AZ69=2,G69,0)</f>
        <v>0</v>
      </c>
      <c r="BC69" s="192">
        <f>IF(AZ69=3,G69,0)</f>
        <v>0</v>
      </c>
      <c r="BD69" s="192">
        <f>IF(AZ69=4,G69,0)</f>
        <v>0</v>
      </c>
      <c r="BE69" s="192">
        <f>IF(AZ69=5,G69,0)</f>
        <v>0</v>
      </c>
      <c r="CA69" s="192">
        <v>1</v>
      </c>
      <c r="CB69" s="192">
        <v>7</v>
      </c>
      <c r="CZ69" s="192">
        <v>0.0002</v>
      </c>
    </row>
    <row r="70" spans="1:104" s="192" customFormat="1" ht="12.75">
      <c r="A70" s="163">
        <v>53</v>
      </c>
      <c r="B70" s="199" t="s">
        <v>103</v>
      </c>
      <c r="C70" s="200" t="s">
        <v>117</v>
      </c>
      <c r="D70" s="164" t="s">
        <v>76</v>
      </c>
      <c r="E70" s="165">
        <v>2</v>
      </c>
      <c r="F70" s="165"/>
      <c r="G70" s="166">
        <f t="shared" si="3"/>
        <v>0</v>
      </c>
      <c r="O70" s="196">
        <v>2</v>
      </c>
      <c r="AA70" s="192">
        <v>1</v>
      </c>
      <c r="AB70" s="192">
        <v>7</v>
      </c>
      <c r="AC70" s="192">
        <v>7</v>
      </c>
      <c r="AZ70" s="192">
        <v>2</v>
      </c>
      <c r="BA70" s="192">
        <f>IF(AZ70=1,G70,0)</f>
        <v>0</v>
      </c>
      <c r="BB70" s="192">
        <f>IF(AZ70=2,G70,0)</f>
        <v>0</v>
      </c>
      <c r="BC70" s="192">
        <f>IF(AZ70=3,G70,0)</f>
        <v>0</v>
      </c>
      <c r="BD70" s="192">
        <f>IF(AZ70=4,G70,0)</f>
        <v>0</v>
      </c>
      <c r="BE70" s="192">
        <f>IF(AZ70=5,G70,0)</f>
        <v>0</v>
      </c>
      <c r="CA70" s="192">
        <v>1</v>
      </c>
      <c r="CB70" s="192">
        <v>7</v>
      </c>
      <c r="CZ70" s="192">
        <v>0.0002</v>
      </c>
    </row>
    <row r="71" spans="1:104" s="192" customFormat="1" ht="12.75">
      <c r="A71" s="163">
        <v>54</v>
      </c>
      <c r="B71" s="199" t="s">
        <v>198</v>
      </c>
      <c r="C71" s="200" t="s">
        <v>199</v>
      </c>
      <c r="D71" s="164" t="s">
        <v>76</v>
      </c>
      <c r="E71" s="165">
        <v>2</v>
      </c>
      <c r="F71" s="165"/>
      <c r="G71" s="166">
        <f t="shared" si="3"/>
        <v>0</v>
      </c>
      <c r="O71" s="196">
        <v>2</v>
      </c>
      <c r="AA71" s="192">
        <v>1</v>
      </c>
      <c r="AB71" s="192">
        <v>7</v>
      </c>
      <c r="AC71" s="192">
        <v>7</v>
      </c>
      <c r="AZ71" s="192">
        <v>2</v>
      </c>
      <c r="BA71" s="192">
        <f>IF(AZ71=1,G71,0)</f>
        <v>0</v>
      </c>
      <c r="BB71" s="192">
        <f>IF(AZ71=2,G71,0)</f>
        <v>0</v>
      </c>
      <c r="BC71" s="192">
        <f>IF(AZ71=3,G71,0)</f>
        <v>0</v>
      </c>
      <c r="BD71" s="192">
        <f>IF(AZ71=4,G71,0)</f>
        <v>0</v>
      </c>
      <c r="BE71" s="192">
        <f>IF(AZ71=5,G71,0)</f>
        <v>0</v>
      </c>
      <c r="CA71" s="192">
        <v>1</v>
      </c>
      <c r="CB71" s="192">
        <v>7</v>
      </c>
      <c r="CZ71" s="192">
        <v>0.0002</v>
      </c>
    </row>
    <row r="72" spans="1:15" s="192" customFormat="1" ht="12.75">
      <c r="A72" s="163">
        <v>55</v>
      </c>
      <c r="B72" s="203" t="s">
        <v>221</v>
      </c>
      <c r="C72" s="200" t="s">
        <v>220</v>
      </c>
      <c r="D72" s="164" t="s">
        <v>76</v>
      </c>
      <c r="E72" s="165">
        <v>11</v>
      </c>
      <c r="F72" s="165"/>
      <c r="G72" s="166">
        <f t="shared" si="3"/>
        <v>0</v>
      </c>
      <c r="O72" s="196"/>
    </row>
    <row r="73" spans="1:15" s="192" customFormat="1" ht="12.75">
      <c r="A73" s="163">
        <v>56</v>
      </c>
      <c r="B73" s="203" t="s">
        <v>222</v>
      </c>
      <c r="C73" s="200" t="s">
        <v>223</v>
      </c>
      <c r="D73" s="164" t="s">
        <v>76</v>
      </c>
      <c r="E73" s="165">
        <v>1</v>
      </c>
      <c r="F73" s="165"/>
      <c r="G73" s="166">
        <f t="shared" si="3"/>
        <v>0</v>
      </c>
      <c r="O73" s="196"/>
    </row>
    <row r="74" spans="1:15" s="192" customFormat="1" ht="12.75">
      <c r="A74" s="163">
        <v>57</v>
      </c>
      <c r="B74" s="203" t="s">
        <v>248</v>
      </c>
      <c r="C74" s="200" t="s">
        <v>255</v>
      </c>
      <c r="D74" s="164" t="s">
        <v>76</v>
      </c>
      <c r="E74" s="165">
        <v>1</v>
      </c>
      <c r="F74" s="165"/>
      <c r="G74" s="166">
        <f t="shared" si="3"/>
        <v>0</v>
      </c>
      <c r="O74" s="196"/>
    </row>
    <row r="75" spans="1:15" s="192" customFormat="1" ht="12.75">
      <c r="A75" s="163">
        <v>58</v>
      </c>
      <c r="B75" s="203" t="s">
        <v>254</v>
      </c>
      <c r="C75" s="200" t="s">
        <v>256</v>
      </c>
      <c r="D75" s="164" t="s">
        <v>76</v>
      </c>
      <c r="E75" s="165">
        <v>1</v>
      </c>
      <c r="F75" s="165"/>
      <c r="G75" s="166">
        <f t="shared" si="3"/>
        <v>0</v>
      </c>
      <c r="O75" s="196"/>
    </row>
    <row r="76" spans="1:15" s="192" customFormat="1" ht="12.75">
      <c r="A76" s="163">
        <v>59</v>
      </c>
      <c r="B76" s="203" t="s">
        <v>254</v>
      </c>
      <c r="C76" s="200" t="s">
        <v>257</v>
      </c>
      <c r="D76" s="164" t="s">
        <v>76</v>
      </c>
      <c r="E76" s="165">
        <v>1</v>
      </c>
      <c r="F76" s="165"/>
      <c r="G76" s="166">
        <f t="shared" si="3"/>
        <v>0</v>
      </c>
      <c r="O76" s="196"/>
    </row>
    <row r="77" spans="1:15" s="192" customFormat="1" ht="12.75">
      <c r="A77" s="163">
        <v>60</v>
      </c>
      <c r="B77" s="199" t="s">
        <v>235</v>
      </c>
      <c r="C77" s="200" t="s">
        <v>236</v>
      </c>
      <c r="D77" s="164" t="s">
        <v>75</v>
      </c>
      <c r="E77" s="165">
        <v>0.2</v>
      </c>
      <c r="F77" s="165"/>
      <c r="G77" s="166">
        <f t="shared" si="3"/>
        <v>0</v>
      </c>
      <c r="O77" s="196"/>
    </row>
    <row r="78" spans="1:57" s="192" customFormat="1" ht="12.75">
      <c r="A78" s="167"/>
      <c r="B78" s="168" t="s">
        <v>73</v>
      </c>
      <c r="C78" s="169" t="str">
        <f>CONCATENATE(B68," ",C68)</f>
        <v>721 Zdravotně technické instalace budov</v>
      </c>
      <c r="D78" s="170"/>
      <c r="E78" s="171"/>
      <c r="F78" s="172"/>
      <c r="G78" s="173">
        <f>SUM(G68:G77)</f>
        <v>0</v>
      </c>
      <c r="O78" s="196">
        <v>4</v>
      </c>
      <c r="BA78" s="197">
        <f>SUM(BA68:BA72)</f>
        <v>0</v>
      </c>
      <c r="BB78" s="197">
        <f>SUM(BB68:BB72)</f>
        <v>0</v>
      </c>
      <c r="BC78" s="197">
        <f>SUM(BC68:BC72)</f>
        <v>0</v>
      </c>
      <c r="BD78" s="197">
        <f>SUM(BD68:BD72)</f>
        <v>0</v>
      </c>
      <c r="BE78" s="197">
        <f>SUM(BE68:BE72)</f>
        <v>0</v>
      </c>
    </row>
    <row r="79" spans="1:15" s="194" customFormat="1" ht="18.75" customHeight="1">
      <c r="A79" s="186" t="s">
        <v>72</v>
      </c>
      <c r="B79" s="187" t="s">
        <v>109</v>
      </c>
      <c r="C79" s="188" t="s">
        <v>110</v>
      </c>
      <c r="D79" s="189"/>
      <c r="E79" s="190"/>
      <c r="F79" s="190"/>
      <c r="G79" s="191"/>
      <c r="H79" s="193"/>
      <c r="I79" s="193"/>
      <c r="O79" s="195">
        <v>1</v>
      </c>
    </row>
    <row r="80" spans="1:15" s="192" customFormat="1" ht="12.75">
      <c r="A80" s="163">
        <v>61</v>
      </c>
      <c r="B80" s="199" t="s">
        <v>248</v>
      </c>
      <c r="C80" s="200" t="s">
        <v>200</v>
      </c>
      <c r="D80" s="164" t="s">
        <v>77</v>
      </c>
      <c r="E80" s="165">
        <v>120.5</v>
      </c>
      <c r="F80" s="165"/>
      <c r="G80" s="166">
        <f>E80*F80</f>
        <v>0</v>
      </c>
      <c r="O80" s="196"/>
    </row>
    <row r="81" spans="1:15" s="192" customFormat="1" ht="12.75">
      <c r="A81" s="163">
        <v>62</v>
      </c>
      <c r="B81" s="199" t="s">
        <v>123</v>
      </c>
      <c r="C81" s="200" t="s">
        <v>120</v>
      </c>
      <c r="D81" s="164" t="s">
        <v>115</v>
      </c>
      <c r="E81" s="165">
        <v>46.4</v>
      </c>
      <c r="F81" s="165"/>
      <c r="G81" s="166">
        <f>E81*F81</f>
        <v>0</v>
      </c>
      <c r="O81" s="196"/>
    </row>
    <row r="82" spans="1:15" s="192" customFormat="1" ht="12.75">
      <c r="A82" s="163">
        <v>63</v>
      </c>
      <c r="B82" s="199" t="s">
        <v>250</v>
      </c>
      <c r="C82" s="200" t="s">
        <v>201</v>
      </c>
      <c r="D82" s="164" t="s">
        <v>76</v>
      </c>
      <c r="E82" s="165">
        <v>1205</v>
      </c>
      <c r="F82" s="165"/>
      <c r="G82" s="166">
        <f>E82*F82</f>
        <v>0</v>
      </c>
      <c r="O82" s="196"/>
    </row>
    <row r="83" spans="1:15" s="192" customFormat="1" ht="12.75">
      <c r="A83" s="163">
        <v>64</v>
      </c>
      <c r="B83" s="199" t="s">
        <v>237</v>
      </c>
      <c r="C83" s="200" t="s">
        <v>238</v>
      </c>
      <c r="D83" s="164" t="s">
        <v>75</v>
      </c>
      <c r="E83" s="165">
        <v>0.78</v>
      </c>
      <c r="F83" s="165"/>
      <c r="G83" s="166">
        <f>E83*F83</f>
        <v>0</v>
      </c>
      <c r="O83" s="196"/>
    </row>
    <row r="84" spans="1:57" s="192" customFormat="1" ht="12.75">
      <c r="A84" s="167"/>
      <c r="B84" s="168" t="s">
        <v>73</v>
      </c>
      <c r="C84" s="169" t="str">
        <f>CONCATENATE(B79," ",C79)</f>
        <v>762 Konstrukce tesařské</v>
      </c>
      <c r="D84" s="170"/>
      <c r="E84" s="171"/>
      <c r="F84" s="172"/>
      <c r="G84" s="173">
        <f>SUM(G79:G83)</f>
        <v>0</v>
      </c>
      <c r="O84" s="196">
        <v>4</v>
      </c>
      <c r="BA84" s="197">
        <f>SUM(BA79:BA83)</f>
        <v>0</v>
      </c>
      <c r="BB84" s="197">
        <f>SUM(BB79:BB83)</f>
        <v>0</v>
      </c>
      <c r="BC84" s="197">
        <f>SUM(BC79:BC83)</f>
        <v>0</v>
      </c>
      <c r="BD84" s="197">
        <f>SUM(BD79:BD83)</f>
        <v>0</v>
      </c>
      <c r="BE84" s="197">
        <f>SUM(BE79:BE83)</f>
        <v>0</v>
      </c>
    </row>
    <row r="85" spans="1:15" s="194" customFormat="1" ht="18.75" customHeight="1">
      <c r="A85" s="186" t="s">
        <v>72</v>
      </c>
      <c r="B85" s="187" t="s">
        <v>111</v>
      </c>
      <c r="C85" s="188" t="s">
        <v>112</v>
      </c>
      <c r="D85" s="189"/>
      <c r="E85" s="190"/>
      <c r="F85" s="190"/>
      <c r="G85" s="191"/>
      <c r="H85" s="193"/>
      <c r="I85" s="193"/>
      <c r="O85" s="195">
        <v>1</v>
      </c>
    </row>
    <row r="86" spans="1:15" s="192" customFormat="1" ht="12.75">
      <c r="A86" s="163">
        <v>65</v>
      </c>
      <c r="B86" s="199" t="s">
        <v>206</v>
      </c>
      <c r="C86" s="200" t="s">
        <v>205</v>
      </c>
      <c r="D86" s="164" t="s">
        <v>77</v>
      </c>
      <c r="E86" s="165">
        <v>120.5</v>
      </c>
      <c r="F86" s="165"/>
      <c r="G86" s="166">
        <f>E86*F86</f>
        <v>0</v>
      </c>
      <c r="O86" s="196"/>
    </row>
    <row r="87" spans="1:15" s="192" customFormat="1" ht="22.5">
      <c r="A87" s="163">
        <v>66</v>
      </c>
      <c r="B87" s="199" t="s">
        <v>151</v>
      </c>
      <c r="C87" s="200" t="s">
        <v>153</v>
      </c>
      <c r="D87" s="164" t="s">
        <v>77</v>
      </c>
      <c r="E87" s="165">
        <v>16.3</v>
      </c>
      <c r="F87" s="165"/>
      <c r="G87" s="166">
        <f>E87*F87</f>
        <v>0</v>
      </c>
      <c r="O87" s="196"/>
    </row>
    <row r="88" spans="1:15" s="192" customFormat="1" ht="22.5">
      <c r="A88" s="163">
        <v>67</v>
      </c>
      <c r="B88" s="199" t="s">
        <v>151</v>
      </c>
      <c r="C88" s="200" t="s">
        <v>207</v>
      </c>
      <c r="D88" s="164" t="s">
        <v>77</v>
      </c>
      <c r="E88" s="165">
        <v>120.5</v>
      </c>
      <c r="F88" s="165"/>
      <c r="G88" s="166">
        <f>E88*F88</f>
        <v>0</v>
      </c>
      <c r="O88" s="196"/>
    </row>
    <row r="89" spans="1:15" s="192" customFormat="1" ht="12.75">
      <c r="A89" s="163">
        <v>68</v>
      </c>
      <c r="B89" s="199" t="s">
        <v>239</v>
      </c>
      <c r="C89" s="200" t="s">
        <v>152</v>
      </c>
      <c r="D89" s="164" t="s">
        <v>75</v>
      </c>
      <c r="E89" s="165">
        <v>0.88</v>
      </c>
      <c r="F89" s="165"/>
      <c r="G89" s="166">
        <f>E89*F89</f>
        <v>0</v>
      </c>
      <c r="O89" s="196"/>
    </row>
    <row r="90" spans="1:57" s="192" customFormat="1" ht="12.75">
      <c r="A90" s="167"/>
      <c r="B90" s="168" t="s">
        <v>73</v>
      </c>
      <c r="C90" s="169" t="str">
        <f>CONCATENATE(B85," ",C85)</f>
        <v>764 Konstrukce klempířské</v>
      </c>
      <c r="D90" s="170"/>
      <c r="E90" s="171"/>
      <c r="F90" s="172"/>
      <c r="G90" s="173">
        <f>SUM(G85:G89)</f>
        <v>0</v>
      </c>
      <c r="O90" s="196">
        <v>4</v>
      </c>
      <c r="BA90" s="197">
        <f>SUM(BA85:BA89)</f>
        <v>0</v>
      </c>
      <c r="BB90" s="197">
        <f>SUM(BB85:BB89)</f>
        <v>0</v>
      </c>
      <c r="BC90" s="197">
        <f>SUM(BC85:BC89)</f>
        <v>0</v>
      </c>
      <c r="BD90" s="197">
        <f>SUM(BD85:BD89)</f>
        <v>0</v>
      </c>
      <c r="BE90" s="197">
        <f>SUM(BE85:BE89)</f>
        <v>0</v>
      </c>
    </row>
    <row r="91" spans="1:15" s="194" customFormat="1" ht="18.75" customHeight="1">
      <c r="A91" s="186" t="s">
        <v>72</v>
      </c>
      <c r="B91" s="187" t="s">
        <v>229</v>
      </c>
      <c r="C91" s="188" t="s">
        <v>230</v>
      </c>
      <c r="D91" s="189"/>
      <c r="E91" s="190"/>
      <c r="F91" s="190"/>
      <c r="G91" s="191"/>
      <c r="H91" s="193"/>
      <c r="I91" s="193"/>
      <c r="O91" s="195">
        <v>1</v>
      </c>
    </row>
    <row r="92" spans="1:15" s="192" customFormat="1" ht="12.75">
      <c r="A92" s="163">
        <v>69</v>
      </c>
      <c r="B92" s="199" t="s">
        <v>242</v>
      </c>
      <c r="C92" s="204" t="s">
        <v>224</v>
      </c>
      <c r="D92" s="164" t="s">
        <v>76</v>
      </c>
      <c r="E92" s="165">
        <v>1</v>
      </c>
      <c r="F92" s="165"/>
      <c r="G92" s="166">
        <f>E92*F92</f>
        <v>0</v>
      </c>
      <c r="O92" s="196"/>
    </row>
    <row r="93" spans="1:15" s="192" customFormat="1" ht="22.5">
      <c r="A93" s="163">
        <v>70</v>
      </c>
      <c r="B93" s="199" t="s">
        <v>244</v>
      </c>
      <c r="C93" s="204" t="s">
        <v>225</v>
      </c>
      <c r="D93" s="201" t="s">
        <v>76</v>
      </c>
      <c r="E93" s="202">
        <v>1</v>
      </c>
      <c r="F93" s="202"/>
      <c r="G93" s="166">
        <f>E93*F93</f>
        <v>0</v>
      </c>
      <c r="O93" s="196"/>
    </row>
    <row r="94" spans="1:104" s="192" customFormat="1" ht="22.5">
      <c r="A94" s="163">
        <v>71</v>
      </c>
      <c r="B94" s="199" t="s">
        <v>245</v>
      </c>
      <c r="C94" s="200" t="s">
        <v>243</v>
      </c>
      <c r="D94" s="164" t="s">
        <v>76</v>
      </c>
      <c r="E94" s="165">
        <v>1</v>
      </c>
      <c r="F94" s="165"/>
      <c r="G94" s="166">
        <f>E94*F94</f>
        <v>0</v>
      </c>
      <c r="O94" s="196">
        <v>2</v>
      </c>
      <c r="AA94" s="192">
        <v>1</v>
      </c>
      <c r="AB94" s="192">
        <v>7</v>
      </c>
      <c r="AC94" s="192">
        <v>7</v>
      </c>
      <c r="AZ94" s="192">
        <v>2</v>
      </c>
      <c r="BA94" s="192">
        <f>IF(AZ94=1,G94,0)</f>
        <v>0</v>
      </c>
      <c r="BB94" s="192">
        <f>IF(AZ94=2,G94,0)</f>
        <v>0</v>
      </c>
      <c r="BC94" s="192">
        <f>IF(AZ94=3,G94,0)</f>
        <v>0</v>
      </c>
      <c r="BD94" s="192">
        <f>IF(AZ94=4,G94,0)</f>
        <v>0</v>
      </c>
      <c r="BE94" s="192">
        <f>IF(AZ94=5,G94,0)</f>
        <v>0</v>
      </c>
      <c r="CA94" s="192">
        <v>1</v>
      </c>
      <c r="CB94" s="192">
        <v>7</v>
      </c>
      <c r="CZ94" s="192">
        <v>0.0002</v>
      </c>
    </row>
    <row r="95" spans="1:104" s="192" customFormat="1" ht="12.75">
      <c r="A95" s="163">
        <v>72</v>
      </c>
      <c r="B95" s="199" t="s">
        <v>246</v>
      </c>
      <c r="C95" s="200" t="s">
        <v>247</v>
      </c>
      <c r="D95" s="164" t="s">
        <v>115</v>
      </c>
      <c r="E95" s="165">
        <v>4</v>
      </c>
      <c r="F95" s="165"/>
      <c r="G95" s="166">
        <f>E95*F95</f>
        <v>0</v>
      </c>
      <c r="O95" s="196">
        <v>2</v>
      </c>
      <c r="AA95" s="192">
        <v>1</v>
      </c>
      <c r="AB95" s="192">
        <v>7</v>
      </c>
      <c r="AC95" s="192">
        <v>7</v>
      </c>
      <c r="AZ95" s="192">
        <v>2</v>
      </c>
      <c r="BA95" s="192">
        <f>IF(AZ95=1,G95,0)</f>
        <v>0</v>
      </c>
      <c r="BB95" s="192">
        <f>IF(AZ95=2,G95,0)</f>
        <v>0</v>
      </c>
      <c r="BC95" s="192">
        <f>IF(AZ95=3,G95,0)</f>
        <v>0</v>
      </c>
      <c r="BD95" s="192">
        <f>IF(AZ95=4,G95,0)</f>
        <v>0</v>
      </c>
      <c r="BE95" s="192">
        <f>IF(AZ95=5,G95,0)</f>
        <v>0</v>
      </c>
      <c r="CA95" s="192">
        <v>1</v>
      </c>
      <c r="CB95" s="192">
        <v>7</v>
      </c>
      <c r="CZ95" s="192">
        <v>0.0002</v>
      </c>
    </row>
    <row r="96" spans="1:15" s="192" customFormat="1" ht="12.75">
      <c r="A96" s="163">
        <v>73</v>
      </c>
      <c r="B96" s="199" t="s">
        <v>240</v>
      </c>
      <c r="C96" s="200" t="s">
        <v>258</v>
      </c>
      <c r="D96" s="164" t="s">
        <v>75</v>
      </c>
      <c r="E96" s="165">
        <v>0.61</v>
      </c>
      <c r="F96" s="165"/>
      <c r="G96" s="166">
        <f>E96*F96</f>
        <v>0</v>
      </c>
      <c r="O96" s="196"/>
    </row>
    <row r="97" spans="1:57" s="192" customFormat="1" ht="12.75">
      <c r="A97" s="167"/>
      <c r="B97" s="168" t="s">
        <v>73</v>
      </c>
      <c r="C97" s="169" t="str">
        <f>CONCATENATE(B91," ",C91)</f>
        <v>767 Konstrukce zámečnické</v>
      </c>
      <c r="D97" s="170"/>
      <c r="E97" s="171"/>
      <c r="F97" s="172"/>
      <c r="G97" s="173">
        <f>SUM(G91:G96)</f>
        <v>0</v>
      </c>
      <c r="O97" s="196">
        <v>4</v>
      </c>
      <c r="BA97" s="197">
        <f>SUM(BA91:BA96)</f>
        <v>0</v>
      </c>
      <c r="BB97" s="197">
        <f>SUM(BB91:BB96)</f>
        <v>0</v>
      </c>
      <c r="BC97" s="197">
        <f>SUM(BC91:BC96)</f>
        <v>0</v>
      </c>
      <c r="BD97" s="197">
        <f>SUM(BD91:BD96)</f>
        <v>0</v>
      </c>
      <c r="BE97" s="197">
        <f>SUM(BE91:BE96)</f>
        <v>0</v>
      </c>
    </row>
    <row r="98" spans="1:15" s="194" customFormat="1" ht="18.75" customHeight="1">
      <c r="A98" s="186" t="s">
        <v>72</v>
      </c>
      <c r="B98" s="187" t="s">
        <v>102</v>
      </c>
      <c r="C98" s="188" t="s">
        <v>101</v>
      </c>
      <c r="D98" s="189"/>
      <c r="E98" s="190"/>
      <c r="F98" s="190"/>
      <c r="G98" s="191"/>
      <c r="H98" s="193"/>
      <c r="I98" s="193"/>
      <c r="O98" s="195">
        <v>1</v>
      </c>
    </row>
    <row r="99" spans="1:15" s="192" customFormat="1" ht="12.75">
      <c r="A99" s="163">
        <v>74</v>
      </c>
      <c r="B99" s="199" t="s">
        <v>251</v>
      </c>
      <c r="C99" s="200" t="s">
        <v>259</v>
      </c>
      <c r="D99" s="164" t="s">
        <v>77</v>
      </c>
      <c r="E99" s="165">
        <v>167.65</v>
      </c>
      <c r="F99" s="165"/>
      <c r="G99" s="166">
        <f>E99*F99</f>
        <v>0</v>
      </c>
      <c r="O99" s="196"/>
    </row>
    <row r="100" spans="1:15" s="192" customFormat="1" ht="12.75">
      <c r="A100" s="163">
        <v>75</v>
      </c>
      <c r="B100" s="199" t="s">
        <v>252</v>
      </c>
      <c r="C100" s="200" t="s">
        <v>241</v>
      </c>
      <c r="D100" s="164" t="s">
        <v>77</v>
      </c>
      <c r="E100" s="165">
        <v>167.65</v>
      </c>
      <c r="F100" s="165"/>
      <c r="G100" s="166">
        <f>E100*F100</f>
        <v>0</v>
      </c>
      <c r="O100" s="196"/>
    </row>
    <row r="101" spans="1:15" s="192" customFormat="1" ht="12.75">
      <c r="A101" s="163">
        <v>76</v>
      </c>
      <c r="B101" s="199" t="s">
        <v>253</v>
      </c>
      <c r="C101" s="200" t="s">
        <v>119</v>
      </c>
      <c r="D101" s="164" t="s">
        <v>154</v>
      </c>
      <c r="E101" s="165">
        <v>1</v>
      </c>
      <c r="F101" s="165"/>
      <c r="G101" s="166">
        <f>E101*F101</f>
        <v>0</v>
      </c>
      <c r="O101" s="196"/>
    </row>
    <row r="102" spans="1:57" s="192" customFormat="1" ht="12.75">
      <c r="A102" s="167"/>
      <c r="B102" s="168" t="s">
        <v>73</v>
      </c>
      <c r="C102" s="169" t="str">
        <f>CONCATENATE(B98," ",C98)</f>
        <v>M21 Elektromontáže</v>
      </c>
      <c r="D102" s="170"/>
      <c r="E102" s="171"/>
      <c r="F102" s="172"/>
      <c r="G102" s="173">
        <f>SUM(G98:G101)</f>
        <v>0</v>
      </c>
      <c r="O102" s="196">
        <v>4</v>
      </c>
      <c r="BA102" s="197">
        <f>SUM(BA98:BA101)</f>
        <v>0</v>
      </c>
      <c r="BB102" s="197">
        <f>SUM(BB98:BB101)</f>
        <v>0</v>
      </c>
      <c r="BC102" s="197">
        <f>SUM(BC98:BC101)</f>
        <v>0</v>
      </c>
      <c r="BD102" s="197">
        <f>SUM(BD98:BD101)</f>
        <v>0</v>
      </c>
      <c r="BE102" s="197">
        <f>SUM(BE98:BE101)</f>
        <v>0</v>
      </c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spans="1:7" ht="12.75">
      <c r="A117" s="174"/>
      <c r="B117" s="174"/>
      <c r="C117" s="174"/>
      <c r="D117" s="174"/>
      <c r="E117" s="174"/>
      <c r="F117" s="174"/>
      <c r="G117" s="174"/>
    </row>
    <row r="118" spans="1:7" ht="12.75">
      <c r="A118" s="174"/>
      <c r="B118" s="174"/>
      <c r="C118" s="174"/>
      <c r="D118" s="174"/>
      <c r="E118" s="174"/>
      <c r="F118" s="174"/>
      <c r="G118" s="174"/>
    </row>
    <row r="119" spans="1:7" ht="12.75">
      <c r="A119" s="174"/>
      <c r="B119" s="174"/>
      <c r="C119" s="174"/>
      <c r="D119" s="174"/>
      <c r="E119" s="174"/>
      <c r="F119" s="174"/>
      <c r="G119" s="174"/>
    </row>
    <row r="120" spans="1:7" ht="12.75">
      <c r="A120" s="174"/>
      <c r="B120" s="174"/>
      <c r="C120" s="174"/>
      <c r="D120" s="174"/>
      <c r="E120" s="174"/>
      <c r="F120" s="174"/>
      <c r="G120" s="174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spans="1:2" ht="12.75">
      <c r="A152" s="175"/>
      <c r="B152" s="175"/>
    </row>
    <row r="153" spans="1:7" ht="12.75">
      <c r="A153" s="174"/>
      <c r="B153" s="174"/>
      <c r="C153" s="177"/>
      <c r="D153" s="177"/>
      <c r="E153" s="178"/>
      <c r="F153" s="177"/>
      <c r="G153" s="179"/>
    </row>
    <row r="154" spans="1:7" ht="12.75">
      <c r="A154" s="180"/>
      <c r="B154" s="180"/>
      <c r="C154" s="174"/>
      <c r="D154" s="174"/>
      <c r="E154" s="181"/>
      <c r="F154" s="174"/>
      <c r="G154" s="174"/>
    </row>
    <row r="155" spans="1:7" ht="12.75">
      <c r="A155" s="174"/>
      <c r="B155" s="174"/>
      <c r="C155" s="174"/>
      <c r="D155" s="174"/>
      <c r="E155" s="181"/>
      <c r="F155" s="174"/>
      <c r="G155" s="174"/>
    </row>
    <row r="156" spans="1:7" ht="12.75">
      <c r="A156" s="174"/>
      <c r="B156" s="174"/>
      <c r="C156" s="174"/>
      <c r="D156" s="174"/>
      <c r="E156" s="181"/>
      <c r="F156" s="174"/>
      <c r="G156" s="174"/>
    </row>
    <row r="157" spans="1:7" ht="12.75">
      <c r="A157" s="174"/>
      <c r="B157" s="174"/>
      <c r="C157" s="174"/>
      <c r="D157" s="174"/>
      <c r="E157" s="181"/>
      <c r="F157" s="174"/>
      <c r="G157" s="174"/>
    </row>
    <row r="158" spans="1:7" ht="12.75">
      <c r="A158" s="174"/>
      <c r="B158" s="174"/>
      <c r="C158" s="174"/>
      <c r="D158" s="174"/>
      <c r="E158" s="181"/>
      <c r="F158" s="174"/>
      <c r="G158" s="174"/>
    </row>
    <row r="159" spans="1:7" ht="12.75">
      <c r="A159" s="174"/>
      <c r="B159" s="174"/>
      <c r="C159" s="174"/>
      <c r="D159" s="174"/>
      <c r="E159" s="181"/>
      <c r="F159" s="174"/>
      <c r="G159" s="174"/>
    </row>
    <row r="160" spans="1:7" ht="12.75">
      <c r="A160" s="174"/>
      <c r="B160" s="174"/>
      <c r="C160" s="174"/>
      <c r="D160" s="174"/>
      <c r="E160" s="181"/>
      <c r="F160" s="174"/>
      <c r="G160" s="174"/>
    </row>
    <row r="161" spans="1:7" ht="12.75">
      <c r="A161" s="174"/>
      <c r="B161" s="174"/>
      <c r="C161" s="174"/>
      <c r="D161" s="174"/>
      <c r="E161" s="181"/>
      <c r="F161" s="174"/>
      <c r="G161" s="174"/>
    </row>
    <row r="162" spans="1:7" ht="12.75">
      <c r="A162" s="174"/>
      <c r="B162" s="174"/>
      <c r="C162" s="174"/>
      <c r="D162" s="174"/>
      <c r="E162" s="181"/>
      <c r="F162" s="174"/>
      <c r="G162" s="174"/>
    </row>
    <row r="163" spans="1:7" ht="12.75">
      <c r="A163" s="174"/>
      <c r="B163" s="174"/>
      <c r="C163" s="174"/>
      <c r="D163" s="174"/>
      <c r="E163" s="181"/>
      <c r="F163" s="174"/>
      <c r="G163" s="174"/>
    </row>
    <row r="164" spans="1:7" ht="12.75">
      <c r="A164" s="174"/>
      <c r="B164" s="174"/>
      <c r="C164" s="174"/>
      <c r="D164" s="174"/>
      <c r="E164" s="181"/>
      <c r="F164" s="174"/>
      <c r="G164" s="174"/>
    </row>
    <row r="165" spans="1:7" ht="12.75">
      <c r="A165" s="174"/>
      <c r="B165" s="174"/>
      <c r="C165" s="174"/>
      <c r="D165" s="174"/>
      <c r="E165" s="181"/>
      <c r="F165" s="174"/>
      <c r="G165" s="174"/>
    </row>
    <row r="166" spans="1:7" ht="12.75">
      <c r="A166" s="174"/>
      <c r="B166" s="174"/>
      <c r="C166" s="174"/>
      <c r="D166" s="174"/>
      <c r="E166" s="181"/>
      <c r="F166" s="174"/>
      <c r="G166" s="17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fitToHeight="0" fitToWidth="1" horizontalDpi="600" verticalDpi="600" orientation="portrait" paperSize="9" scale="9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stavebniservis.net</cp:lastModifiedBy>
  <cp:lastPrinted>2016-06-09T14:34:09Z</cp:lastPrinted>
  <dcterms:created xsi:type="dcterms:W3CDTF">2012-08-31T11:20:34Z</dcterms:created>
  <dcterms:modified xsi:type="dcterms:W3CDTF">2016-08-19T10:31:21Z</dcterms:modified>
  <cp:category/>
  <cp:version/>
  <cp:contentType/>
  <cp:contentStatus/>
</cp:coreProperties>
</file>