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0520" windowHeight="114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'Položky'!$A$1:$G$70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<sst xmlns="http://schemas.openxmlformats.org/spreadsheetml/2006/main" count="305" uniqueCount="205">
  <si>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</si>
  <si>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</si>
  <si>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</si>
  <si>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</si>
  <si>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</si>
  <si>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</si>
  <si>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</si>
  <si>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</si>
  <si>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</si>
  <si>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</si>
  <si>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</si>
  <si>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</si>
  <si>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</si>
  <si>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</si>
  <si>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</si>
  <si>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</si>
  <si>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</si>
  <si>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</si>
  <si>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</si>
  <si>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</si>
  <si>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</si>
  <si>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</si>
  <si>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</si>
  <si>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</si>
  <si>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</si>
  <si>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</si>
  <si>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</si>
  <si>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</si>
  <si>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</si>
  <si>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</si>
  <si>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</si>
  <si>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</si>
  <si>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</si>
  <si>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</si>
  <si>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</si>
  <si>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</si>
  <si>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</si>
  <si>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</si>
  <si>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</si>
  <si>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</si>
  <si>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</si>
  <si>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</si>
  <si>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</si>
  <si>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</si>
  <si>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</si>
  <si>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</si>
  <si>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</si>
  <si>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</si>
  <si>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</si>
  <si>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</si>
  <si>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</si>
  <si>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</si>
  <si>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</si>
  <si>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</si>
  <si>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</si>
  <si>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</si>
  <si>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</si>
  <si>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</si>
  <si>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</si>
  <si>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</si>
  <si>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</si>
  <si>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</si>
  <si>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</si>
  <si>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</si>
  <si>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</si>
  <si>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</si>
  <si>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</si>
  <si>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</si>
  <si>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</si>
  <si>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</si>
  <si>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</si>
  <si>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</si>
  <si>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</si>
  <si>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</si>
  <si>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01.1</t>
  </si>
  <si>
    <t>t</t>
  </si>
  <si>
    <t>kus</t>
  </si>
  <si>
    <t>m</t>
  </si>
  <si>
    <t>712</t>
  </si>
  <si>
    <t>Živičné krytiny</t>
  </si>
  <si>
    <t>712871801R00</t>
  </si>
  <si>
    <t xml:space="preserve">Samostatné vytažení izolace, fólií PVC polož.volně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</si>
  <si>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</si>
  <si>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</si>
  <si>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</si>
  <si>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</si>
  <si>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</si>
  <si>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</si>
  <si>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</si>
  <si>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</si>
  <si>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ISŠ Hodonín</t>
  </si>
  <si>
    <t>95</t>
  </si>
  <si>
    <t>Dokončovací kce na pozem. stav.</t>
  </si>
  <si>
    <t>712371801R00</t>
  </si>
  <si>
    <t>712391175R00</t>
  </si>
  <si>
    <t>712391171R00</t>
  </si>
  <si>
    <t xml:space="preserve">Povlaková krytina střech do 10 st., fólií PVC </t>
  </si>
  <si>
    <t xml:space="preserve">Připevnění izolace kotvícími pásky, úhelníky </t>
  </si>
  <si>
    <t xml:space="preserve">Povlaková krytina střech do 10 st., podkl. textil. </t>
  </si>
  <si>
    <t>Zdravotně technické instalace budov</t>
  </si>
  <si>
    <t>721</t>
  </si>
  <si>
    <t>Elektromontáže</t>
  </si>
  <si>
    <t>M21</t>
  </si>
  <si>
    <t>721233116R00</t>
  </si>
  <si>
    <t>712310915R00</t>
  </si>
  <si>
    <t>ISŠ Hodonín, Lipová alej 21, Hodonín</t>
  </si>
  <si>
    <t>712391172R00</t>
  </si>
  <si>
    <t>998712103R00</t>
  </si>
  <si>
    <t xml:space="preserve">Povlaková krytina střech do 10st., ochran. textil. </t>
  </si>
  <si>
    <t>Opracování střešních prostupů fólií PVC</t>
  </si>
  <si>
    <t>Přesun hmot pro povlakové krytiny, výšky do 24 m</t>
  </si>
  <si>
    <t>713</t>
  </si>
  <si>
    <t>Izolace tepelné</t>
  </si>
  <si>
    <t>713141151R00</t>
  </si>
  <si>
    <t>998713103R00</t>
  </si>
  <si>
    <t xml:space="preserve">Izolace tepelná střech kladená na sucho 1vrstvá </t>
  </si>
  <si>
    <t>Přesun hmot pro izolace tepelné, výšky do 24 m</t>
  </si>
  <si>
    <t>721210823R00</t>
  </si>
  <si>
    <t>998721103R00</t>
  </si>
  <si>
    <t>Demontáž střešní vpusti DN 125</t>
  </si>
  <si>
    <t>Přesun hmot pro vnitřní kanalizaci, výšky do 24 m</t>
  </si>
  <si>
    <t>762</t>
  </si>
  <si>
    <t>Konstrukce tesařské</t>
  </si>
  <si>
    <t>Přesun hmot pro tesařské konstrukce, výšky do 24 m</t>
  </si>
  <si>
    <t>998762103R00</t>
  </si>
  <si>
    <t>764</t>
  </si>
  <si>
    <t>Konstrukce klempířské</t>
  </si>
  <si>
    <t>764430850R00</t>
  </si>
  <si>
    <t>998764103R00</t>
  </si>
  <si>
    <t xml:space="preserve">Demontáž oplechování zdí,rš 600 mm </t>
  </si>
  <si>
    <t>Přesun hmot pro klempířské konstr., výšky do 24 m</t>
  </si>
  <si>
    <t>783</t>
  </si>
  <si>
    <t>783782205R00</t>
  </si>
  <si>
    <t>Nátěry</t>
  </si>
  <si>
    <t>Údržba - příplatek za správkový kus NAIP</t>
  </si>
  <si>
    <t>m2</t>
  </si>
  <si>
    <t>Střešní hydroizolační fólie PVC-P tl. 1,5 mm šedá</t>
  </si>
  <si>
    <t>Střešní hydroizolační fólie na detaily tl. 1,5 mm šedá</t>
  </si>
  <si>
    <t>Polyuretanový těsnící tmel, kartuše 310 ml</t>
  </si>
  <si>
    <t>Tmelení spár š. 1 cm, hl. 0,7 cm, tmel Soudalseal</t>
  </si>
  <si>
    <t>Izolace tepelná stěn lepením</t>
  </si>
  <si>
    <t>713131131R00</t>
  </si>
  <si>
    <t>Deska střešní polystyrenová EPS 100 S tl. 50 mm</t>
  </si>
  <si>
    <t>Vtok střešní PVC DN 125</t>
  </si>
  <si>
    <t>762341630R00</t>
  </si>
  <si>
    <t>Bednění zhlaví atik z desek tvrdých</t>
  </si>
  <si>
    <t>712361114R00</t>
  </si>
  <si>
    <t>Montáž spádových klínů zhlaví atik</t>
  </si>
  <si>
    <t>Hranolek SM/JD 1 25-75 cm2 dl. 400-600 cm</t>
  </si>
  <si>
    <t>762395000R00</t>
  </si>
  <si>
    <t>Spojovací a ochranné prostředky pro střechy</t>
  </si>
  <si>
    <t>m3</t>
  </si>
  <si>
    <t>764530460R00</t>
  </si>
  <si>
    <t>Oplechování zdí z Ti Zn plechu, rš 750 mm</t>
  </si>
  <si>
    <t>Nátěr tesařských konstrukcí Bochemitem QB 2x</t>
  </si>
  <si>
    <t>952903001U0J</t>
  </si>
  <si>
    <t>Očištění střech - běžný stupeň znečištění</t>
  </si>
  <si>
    <t>624602111R00</t>
  </si>
  <si>
    <t>Demontáž vodiče AlMgSi 8 vč. podpěr</t>
  </si>
  <si>
    <t>Demontáž jímací tyče</t>
  </si>
  <si>
    <t>Demontáž svorek spojovacích, univerzálních, okapových</t>
  </si>
  <si>
    <t>Demontáž svorek křížových</t>
  </si>
  <si>
    <t>Demontáž svorek JT</t>
  </si>
  <si>
    <t>712-PC01</t>
  </si>
  <si>
    <t>283-PC01</t>
  </si>
  <si>
    <t>283-PC02</t>
  </si>
  <si>
    <t>210-PC01</t>
  </si>
  <si>
    <t>210-PC02</t>
  </si>
  <si>
    <t>210-PC03</t>
  </si>
  <si>
    <t>210-PC04</t>
  </si>
  <si>
    <t>210-PC05</t>
  </si>
  <si>
    <t>210-PC06</t>
  </si>
  <si>
    <t>210-PC07</t>
  </si>
  <si>
    <t>210-PC08</t>
  </si>
  <si>
    <t>210-PC09</t>
  </si>
  <si>
    <t>210-PC10</t>
  </si>
  <si>
    <t>210-PC11</t>
  </si>
  <si>
    <t>Revizní zpráva hromosvodu</t>
  </si>
  <si>
    <t>Zpětná montáž vodiče AlMgSi 8 vč. podpěr</t>
  </si>
  <si>
    <t>Zpětná montáž svorek křížových</t>
  </si>
  <si>
    <t>Zpětná montáž jímací tyče</t>
  </si>
  <si>
    <t>Zpětná montáž svorek JT</t>
  </si>
  <si>
    <t>Zpětná montáž svorek spojovacích, univerzálních, okapových</t>
  </si>
  <si>
    <t>Deska dřevoštěpková OSB 3 N - 4PD tl. 18 mm</t>
  </si>
  <si>
    <t>28322103A</t>
  </si>
  <si>
    <t>67390872</t>
  </si>
  <si>
    <t>28375945</t>
  </si>
  <si>
    <t>60726014A</t>
  </si>
  <si>
    <t>60515002</t>
  </si>
  <si>
    <t>762311103R00</t>
  </si>
  <si>
    <t>Montáž kotevních želez, příložek, patek, táhel</t>
  </si>
  <si>
    <r>
      <t>Sklovláknitá netkaná textílie 120 g/m</t>
    </r>
    <r>
      <rPr>
        <vertAlign val="superscript"/>
        <sz val="8"/>
        <rFont val="Arial"/>
        <family val="2"/>
      </rPr>
      <t>2</t>
    </r>
  </si>
  <si>
    <r>
      <t>Polypropylenová netkaná textílie 300 g/m</t>
    </r>
    <r>
      <rPr>
        <vertAlign val="superscript"/>
        <sz val="8"/>
        <rFont val="Arial"/>
        <family val="2"/>
      </rPr>
      <t>2</t>
    </r>
  </si>
  <si>
    <t>SO 02 Pavilon kuchyně a jídelny</t>
  </si>
  <si>
    <t>712391176R00</t>
  </si>
  <si>
    <t>Připevnění izolace kotvicími terči</t>
  </si>
  <si>
    <t>Deska střešní polystyrenová EPS 100 S tl. 80 mm</t>
  </si>
  <si>
    <t>764323830R00</t>
  </si>
  <si>
    <t xml:space="preserve">Demont. oplech. okapů, živičná krytina, rš 330 mm </t>
  </si>
  <si>
    <t>Oplechování okapů Ti Zn,živičná krytina, rš 330 mm</t>
  </si>
  <si>
    <t>764223430R00</t>
  </si>
  <si>
    <t>POLOŽKOVÝ ROZPOČET</t>
  </si>
  <si>
    <t>Položkový rozpočet</t>
  </si>
  <si>
    <t>Jméno :Ing. František Minařík</t>
  </si>
  <si>
    <t>Ing. František Minařík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</si>
</sst>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vertAlign val="superscript"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34" fillId="0" borderId="58" xfId="47" applyFont="1" applyBorder="1" applyAlignment="1">
      <alignment horizontal="center" vertical="top"/>
      <protection/>
    </xf>
    <xf numFmtId="49" fontId="34" fillId="0" borderId="58" xfId="47" applyNumberFormat="1" applyFont="1" applyBorder="1" applyAlignment="1">
      <alignment horizontal="left" vertical="top"/>
      <protection/>
    </xf>
    <xf numFmtId="0" fontId="34" fillId="0" borderId="58" xfId="47" applyFont="1" applyBorder="1" applyAlignment="1">
      <alignment vertical="top" wrapText="1"/>
      <protection/>
    </xf>
    <xf numFmtId="49" fontId="34" fillId="0" borderId="58" xfId="47" applyNumberFormat="1" applyFont="1" applyBorder="1" applyAlignment="1">
      <alignment horizontal="center" shrinkToFit="1"/>
      <protection/>
    </xf>
    <xf numFmtId="4" fontId="34" fillId="0" borderId="58" xfId="47" applyNumberFormat="1" applyFont="1" applyBorder="1" applyAlignment="1">
      <alignment horizontal="right"/>
      <protection/>
    </xf>
    <xf numFmtId="4" fontId="34" fillId="0" borderId="58" xfId="47" applyNumberFormat="1" applyFont="1" applyBorder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5" fillId="18" borderId="19" xfId="47" applyNumberFormat="1" applyFont="1" applyFill="1" applyBorder="1" applyAlignment="1">
      <alignment horizontal="left"/>
      <protection/>
    </xf>
    <xf numFmtId="0" fontId="35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0" fontId="0" fillId="0" borderId="0" xfId="47" applyBorder="1">
      <alignment/>
      <protection/>
    </xf>
    <xf numFmtId="0" fontId="36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7" fillId="0" borderId="0" xfId="47" applyFont="1" applyBorder="1">
      <alignment/>
      <protection/>
    </xf>
    <xf numFmtId="3" fontId="37" fillId="0" borderId="0" xfId="47" applyNumberFormat="1" applyFont="1" applyBorder="1" applyAlignment="1">
      <alignment horizontal="right"/>
      <protection/>
    </xf>
    <xf numFmtId="4" fontId="37" fillId="0" borderId="0" xfId="47" applyNumberFormat="1" applyFont="1" applyBorder="1">
      <alignment/>
      <protection/>
    </xf>
    <xf numFmtId="0" fontId="36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24" fillId="0" borderId="60" xfId="47" applyFont="1" applyBorder="1" applyAlignment="1">
      <alignment horizontal="center" vertical="center"/>
      <protection/>
    </xf>
    <xf numFmtId="49" fontId="24" fillId="0" borderId="60" xfId="47" applyNumberFormat="1" applyFont="1" applyBorder="1" applyAlignment="1">
      <alignment horizontal="left" vertical="center"/>
      <protection/>
    </xf>
    <xf numFmtId="0" fontId="24" fillId="0" borderId="59" xfId="47" applyFont="1" applyBorder="1" applyAlignment="1">
      <alignment vertical="center"/>
      <protection/>
    </xf>
    <xf numFmtId="0" fontId="23" fillId="0" borderId="18" xfId="47" applyFont="1" applyBorder="1" applyAlignment="1">
      <alignment horizontal="center" vertical="center"/>
      <protection/>
    </xf>
    <xf numFmtId="0" fontId="23" fillId="0" borderId="18" xfId="47" applyNumberFormat="1" applyFont="1" applyBorder="1" applyAlignment="1">
      <alignment horizontal="right" vertical="center"/>
      <protection/>
    </xf>
    <xf numFmtId="0" fontId="23" fillId="0" borderId="17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47" applyNumberFormat="1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0" borderId="0" xfId="47" applyFont="1">
      <alignment/>
      <protection/>
    </xf>
    <xf numFmtId="3" fontId="0" fillId="0" borderId="0" xfId="47" applyNumberFormat="1" applyFont="1">
      <alignment/>
      <protection/>
    </xf>
    <xf numFmtId="14" fontId="23" fillId="0" borderId="0" xfId="0" applyNumberFormat="1" applyFont="1" applyBorder="1" applyAlignment="1">
      <alignment horizontal="right"/>
    </xf>
    <xf numFmtId="14" fontId="23" fillId="0" borderId="2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4">
      <selection activeCell="I18" sqref="I1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201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/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/>
      <c r="B5" s="18"/>
      <c r="C5" s="19" t="s">
        <v>193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/>
      <c r="B7" s="25"/>
      <c r="C7" s="26" t="s">
        <v>105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203"/>
      <c r="D8" s="203"/>
      <c r="E8" s="204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3"/>
      <c r="D9" s="203"/>
      <c r="E9" s="204"/>
      <c r="F9" s="13"/>
      <c r="G9" s="34"/>
      <c r="H9" s="35"/>
    </row>
    <row r="10" spans="1:8" ht="12.75">
      <c r="A10" s="29" t="s">
        <v>14</v>
      </c>
      <c r="B10" s="13"/>
      <c r="C10" s="203" t="s">
        <v>90</v>
      </c>
      <c r="D10" s="203"/>
      <c r="E10" s="203"/>
      <c r="F10" s="36"/>
      <c r="G10" s="37"/>
      <c r="H10" s="38"/>
    </row>
    <row r="11" spans="1:57" ht="13.5" customHeight="1">
      <c r="A11" s="29" t="s">
        <v>15</v>
      </c>
      <c r="B11" s="13"/>
      <c r="C11" s="203"/>
      <c r="D11" s="203"/>
      <c r="E11" s="203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4" t="s">
        <v>204</v>
      </c>
      <c r="D12" s="205"/>
      <c r="E12" s="206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Rekapitulace!A20</f>
        <v>Ztížené výrobní podmínky</v>
      </c>
      <c r="E15" s="58"/>
      <c r="F15" s="59"/>
      <c r="G15" s="56">
        <f>Rekapitulace!I20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Rekapitulace!A21</f>
        <v>Oborová přirážka</v>
      </c>
      <c r="E16" s="60"/>
      <c r="F16" s="61"/>
      <c r="G16" s="56">
        <f>Rekapitulace!I21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Rekapitulace!A22</f>
        <v>Přesun stavebních kapacit</v>
      </c>
      <c r="E17" s="60"/>
      <c r="F17" s="61"/>
      <c r="G17" s="56">
        <f>Rekapitulace!I22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Rekapitulace!A23</f>
        <v>Mimostaveništní doprava</v>
      </c>
      <c r="E18" s="60"/>
      <c r="F18" s="61"/>
      <c r="G18" s="56">
        <f>Rekapitulace!I23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Rekapitulace!A24</f>
        <v>Zařízení staveniště</v>
      </c>
      <c r="E19" s="60"/>
      <c r="F19" s="61"/>
      <c r="G19" s="56">
        <f>Rekapitulace!I24</f>
        <v>0</v>
      </c>
    </row>
    <row r="20" spans="1:7" ht="15.75" customHeight="1">
      <c r="A20" s="64"/>
      <c r="B20" s="55"/>
      <c r="C20" s="56"/>
      <c r="D20" s="9" t="str">
        <f>Rekapitulace!A25</f>
        <v>Provoz investora</v>
      </c>
      <c r="E20" s="60"/>
      <c r="F20" s="61"/>
      <c r="G20" s="56">
        <f>Rekapitulace!I25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Rekapitulace!A26</f>
        <v>Kompletační činnost (IČD)</v>
      </c>
      <c r="E21" s="60"/>
      <c r="F21" s="61"/>
      <c r="G21" s="56">
        <f>Rekapitulace!I26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203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199"/>
      <c r="C26" s="200"/>
      <c r="D26" s="66" t="s">
        <v>39</v>
      </c>
      <c r="E26" s="77"/>
      <c r="F26" s="78" t="s">
        <v>39</v>
      </c>
      <c r="G26" s="79"/>
    </row>
    <row r="27" spans="1:7" ht="12.75">
      <c r="A27" s="65"/>
      <c r="B27" s="80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1" t="s">
        <v>41</v>
      </c>
      <c r="G28" s="79"/>
    </row>
    <row r="29" spans="1:7" ht="69" customHeight="1">
      <c r="A29" s="65"/>
      <c r="B29" s="66"/>
      <c r="C29" s="82"/>
      <c r="D29" s="83"/>
      <c r="E29" s="82"/>
      <c r="F29" s="66"/>
      <c r="G29" s="79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9">
        <f>C23-F32</f>
        <v>0</v>
      </c>
      <c r="G30" s="210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9">
        <f>ROUND(PRODUCT(F30,C31/100),0)</f>
        <v>0</v>
      </c>
      <c r="G31" s="210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9">
        <v>0</v>
      </c>
      <c r="G32" s="210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9">
        <f>ROUND(PRODUCT(F32,C33/100),0)</f>
        <v>0</v>
      </c>
      <c r="G33" s="210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1">
        <f>ROUND(SUM(F30:F33),0)</f>
        <v>0</v>
      </c>
      <c r="G34" s="212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2"/>
      <c r="C37" s="202"/>
      <c r="D37" s="202"/>
      <c r="E37" s="202"/>
      <c r="F37" s="202"/>
      <c r="G37" s="202"/>
      <c r="H37" t="s">
        <v>5</v>
      </c>
    </row>
    <row r="38" spans="1:8" ht="12.75" customHeight="1">
      <c r="A38" s="95"/>
      <c r="B38" s="202"/>
      <c r="C38" s="202"/>
      <c r="D38" s="202"/>
      <c r="E38" s="202"/>
      <c r="F38" s="202"/>
      <c r="G38" s="202"/>
      <c r="H38" t="s">
        <v>5</v>
      </c>
    </row>
    <row r="39" spans="1:8" ht="12.75">
      <c r="A39" s="95"/>
      <c r="B39" s="202"/>
      <c r="C39" s="202"/>
      <c r="D39" s="202"/>
      <c r="E39" s="202"/>
      <c r="F39" s="202"/>
      <c r="G39" s="202"/>
      <c r="H39" t="s">
        <v>5</v>
      </c>
    </row>
    <row r="40" spans="1:8" ht="12.75">
      <c r="A40" s="95"/>
      <c r="B40" s="202"/>
      <c r="C40" s="202"/>
      <c r="D40" s="202"/>
      <c r="E40" s="202"/>
      <c r="F40" s="202"/>
      <c r="G40" s="202"/>
      <c r="H40" t="s">
        <v>5</v>
      </c>
    </row>
    <row r="41" spans="1:8" ht="12.75">
      <c r="A41" s="95"/>
      <c r="B41" s="202"/>
      <c r="C41" s="202"/>
      <c r="D41" s="202"/>
      <c r="E41" s="202"/>
      <c r="F41" s="202"/>
      <c r="G41" s="202"/>
      <c r="H41" t="s">
        <v>5</v>
      </c>
    </row>
    <row r="42" spans="1:8" ht="12.75">
      <c r="A42" s="95"/>
      <c r="B42" s="202"/>
      <c r="C42" s="202"/>
      <c r="D42" s="202"/>
      <c r="E42" s="202"/>
      <c r="F42" s="202"/>
      <c r="G42" s="202"/>
      <c r="H42" t="s">
        <v>5</v>
      </c>
    </row>
    <row r="43" spans="1:8" ht="12.75">
      <c r="A43" s="95"/>
      <c r="B43" s="202"/>
      <c r="C43" s="202"/>
      <c r="D43" s="202"/>
      <c r="E43" s="202"/>
      <c r="F43" s="202"/>
      <c r="G43" s="202"/>
      <c r="H43" t="s">
        <v>5</v>
      </c>
    </row>
    <row r="44" spans="1:8" ht="12.75">
      <c r="A44" s="95"/>
      <c r="B44" s="202"/>
      <c r="C44" s="202"/>
      <c r="D44" s="202"/>
      <c r="E44" s="202"/>
      <c r="F44" s="202"/>
      <c r="G44" s="202"/>
      <c r="H44" t="s">
        <v>5</v>
      </c>
    </row>
    <row r="45" spans="1:8" ht="0.75" customHeight="1">
      <c r="A45" s="95"/>
      <c r="B45" s="202"/>
      <c r="C45" s="202"/>
      <c r="D45" s="202"/>
      <c r="E45" s="202"/>
      <c r="F45" s="202"/>
      <c r="G45" s="202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6">
      <selection activeCell="I30" sqref="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6" t="s">
        <v>105</v>
      </c>
      <c r="D1" s="97"/>
      <c r="E1" s="98"/>
      <c r="F1" s="97"/>
      <c r="G1" s="99" t="s">
        <v>49</v>
      </c>
      <c r="H1" s="100" t="s">
        <v>74</v>
      </c>
      <c r="I1" s="101"/>
    </row>
    <row r="2" spans="1:9" ht="13.5" thickBot="1">
      <c r="A2" s="217" t="s">
        <v>50</v>
      </c>
      <c r="B2" s="218"/>
      <c r="C2" s="102" t="s">
        <v>193</v>
      </c>
      <c r="D2" s="103"/>
      <c r="E2" s="104"/>
      <c r="F2" s="103"/>
      <c r="G2" s="219"/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5" customFormat="1" ht="12.75">
      <c r="A7" s="183" t="s">
        <v>91</v>
      </c>
      <c r="B7" s="114" t="s">
        <v>92</v>
      </c>
      <c r="C7" s="66"/>
      <c r="D7" s="115"/>
      <c r="E7" s="184">
        <f>Položky!G9</f>
        <v>0</v>
      </c>
      <c r="F7" s="185">
        <v>0</v>
      </c>
      <c r="G7" s="185">
        <v>0</v>
      </c>
      <c r="H7" s="185">
        <v>0</v>
      </c>
      <c r="I7" s="186">
        <v>0</v>
      </c>
    </row>
    <row r="8" spans="1:9" s="35" customFormat="1" ht="12.75">
      <c r="A8" s="183" t="s">
        <v>78</v>
      </c>
      <c r="B8" s="114" t="s">
        <v>79</v>
      </c>
      <c r="C8" s="66"/>
      <c r="D8" s="115"/>
      <c r="E8" s="184">
        <v>0</v>
      </c>
      <c r="F8" s="185">
        <f>Položky!G26</f>
        <v>0</v>
      </c>
      <c r="G8" s="185">
        <v>0</v>
      </c>
      <c r="H8" s="185">
        <v>0</v>
      </c>
      <c r="I8" s="186">
        <v>0</v>
      </c>
    </row>
    <row r="9" spans="1:9" s="35" customFormat="1" ht="12.75">
      <c r="A9" s="183" t="s">
        <v>111</v>
      </c>
      <c r="B9" s="114" t="s">
        <v>112</v>
      </c>
      <c r="C9" s="66"/>
      <c r="D9" s="115"/>
      <c r="E9" s="184">
        <v>0</v>
      </c>
      <c r="F9" s="185">
        <f>Položky!G33</f>
        <v>0</v>
      </c>
      <c r="G9" s="185">
        <v>0</v>
      </c>
      <c r="H9" s="185">
        <v>0</v>
      </c>
      <c r="I9" s="186">
        <v>0</v>
      </c>
    </row>
    <row r="10" spans="1:9" s="35" customFormat="1" ht="12.75">
      <c r="A10" s="183" t="s">
        <v>100</v>
      </c>
      <c r="B10" s="114" t="s">
        <v>99</v>
      </c>
      <c r="C10" s="66"/>
      <c r="D10" s="115"/>
      <c r="E10" s="184">
        <v>0</v>
      </c>
      <c r="F10" s="185">
        <f>Položky!G38</f>
        <v>0</v>
      </c>
      <c r="G10" s="185">
        <v>0</v>
      </c>
      <c r="H10" s="185">
        <v>0</v>
      </c>
      <c r="I10" s="186">
        <v>0</v>
      </c>
    </row>
    <row r="11" spans="1:9" s="35" customFormat="1" ht="12.75">
      <c r="A11" s="183" t="s">
        <v>121</v>
      </c>
      <c r="B11" s="114" t="s">
        <v>122</v>
      </c>
      <c r="C11" s="66"/>
      <c r="D11" s="115"/>
      <c r="E11" s="184">
        <v>0</v>
      </c>
      <c r="F11" s="185">
        <f>Položky!G47</f>
        <v>0</v>
      </c>
      <c r="G11" s="185">
        <v>0</v>
      </c>
      <c r="H11" s="185">
        <v>0</v>
      </c>
      <c r="I11" s="186">
        <v>0</v>
      </c>
    </row>
    <row r="12" spans="1:9" s="35" customFormat="1" ht="12.75">
      <c r="A12" s="183" t="s">
        <v>125</v>
      </c>
      <c r="B12" s="114" t="s">
        <v>122</v>
      </c>
      <c r="C12" s="66"/>
      <c r="D12" s="115"/>
      <c r="E12" s="184">
        <v>0</v>
      </c>
      <c r="F12" s="185">
        <f>Položky!G54</f>
        <v>0</v>
      </c>
      <c r="G12" s="185">
        <v>0</v>
      </c>
      <c r="H12" s="185">
        <v>0</v>
      </c>
      <c r="I12" s="186">
        <v>0</v>
      </c>
    </row>
    <row r="13" spans="1:9" s="35" customFormat="1" ht="12.75">
      <c r="A13" s="183" t="s">
        <v>131</v>
      </c>
      <c r="B13" s="114" t="s">
        <v>133</v>
      </c>
      <c r="C13" s="66"/>
      <c r="D13" s="115"/>
      <c r="E13" s="184">
        <v>0</v>
      </c>
      <c r="F13" s="185">
        <f>Položky!G57</f>
        <v>0</v>
      </c>
      <c r="G13" s="185">
        <v>0</v>
      </c>
      <c r="H13" s="185">
        <v>0</v>
      </c>
      <c r="I13" s="186">
        <v>0</v>
      </c>
    </row>
    <row r="14" spans="1:9" s="35" customFormat="1" ht="13.5" thickBot="1">
      <c r="A14" s="183" t="s">
        <v>102</v>
      </c>
      <c r="B14" s="114" t="s">
        <v>101</v>
      </c>
      <c r="C14" s="66"/>
      <c r="D14" s="115"/>
      <c r="E14" s="184">
        <v>0</v>
      </c>
      <c r="F14" s="185">
        <v>0</v>
      </c>
      <c r="G14" s="185">
        <v>0</v>
      </c>
      <c r="H14" s="185">
        <f>Položky!G70</f>
        <v>0</v>
      </c>
      <c r="I14" s="186">
        <v>0</v>
      </c>
    </row>
    <row r="15" spans="1:9" s="122" customFormat="1" ht="13.5" thickBot="1">
      <c r="A15" s="116"/>
      <c r="B15" s="117" t="s">
        <v>57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ht="12.75">
      <c r="A16" s="66"/>
      <c r="B16" s="66"/>
      <c r="C16" s="66"/>
      <c r="D16" s="66"/>
      <c r="E16" s="66"/>
      <c r="F16" s="66"/>
      <c r="G16" s="66"/>
      <c r="H16" s="66"/>
      <c r="I16" s="66"/>
    </row>
    <row r="17" spans="1:57" ht="19.5" customHeight="1">
      <c r="A17" s="106" t="s">
        <v>58</v>
      </c>
      <c r="B17" s="106"/>
      <c r="C17" s="106"/>
      <c r="D17" s="106"/>
      <c r="E17" s="106"/>
      <c r="F17" s="106"/>
      <c r="G17" s="123"/>
      <c r="H17" s="106"/>
      <c r="I17" s="106"/>
      <c r="BA17" s="41"/>
      <c r="BB17" s="41"/>
      <c r="BC17" s="41"/>
      <c r="BD17" s="41"/>
      <c r="BE17" s="41"/>
    </row>
    <row r="18" spans="1:9" ht="13.5" thickBot="1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2.75">
      <c r="A19" s="71" t="s">
        <v>59</v>
      </c>
      <c r="B19" s="72"/>
      <c r="C19" s="72"/>
      <c r="D19" s="124"/>
      <c r="E19" s="125" t="s">
        <v>60</v>
      </c>
      <c r="F19" s="126" t="s">
        <v>61</v>
      </c>
      <c r="G19" s="127" t="s">
        <v>62</v>
      </c>
      <c r="H19" s="128"/>
      <c r="I19" s="129" t="s">
        <v>60</v>
      </c>
    </row>
    <row r="20" spans="1:53" ht="12.75">
      <c r="A20" s="64" t="s">
        <v>82</v>
      </c>
      <c r="B20" s="55"/>
      <c r="C20" s="55"/>
      <c r="D20" s="130"/>
      <c r="E20" s="131"/>
      <c r="F20" s="132"/>
      <c r="G20" s="133">
        <f>SUM(E15:I15)</f>
        <v>0</v>
      </c>
      <c r="H20" s="134"/>
      <c r="I20" s="135">
        <f aca="true" t="shared" si="0" ref="I20:I27">E20+F20*G20/100</f>
        <v>0</v>
      </c>
      <c r="BA20">
        <v>0</v>
      </c>
    </row>
    <row r="21" spans="1:53" ht="12.75">
      <c r="A21" s="64" t="s">
        <v>83</v>
      </c>
      <c r="B21" s="55"/>
      <c r="C21" s="55"/>
      <c r="D21" s="130"/>
      <c r="E21" s="131"/>
      <c r="F21" s="132"/>
      <c r="G21" s="133">
        <f>SUM(E15:I15)</f>
        <v>0</v>
      </c>
      <c r="H21" s="134"/>
      <c r="I21" s="135">
        <f t="shared" si="0"/>
        <v>0</v>
      </c>
      <c r="BA21">
        <v>0</v>
      </c>
    </row>
    <row r="22" spans="1:53" ht="12.75">
      <c r="A22" s="64" t="s">
        <v>84</v>
      </c>
      <c r="B22" s="55"/>
      <c r="C22" s="55"/>
      <c r="D22" s="130"/>
      <c r="E22" s="131"/>
      <c r="F22" s="132"/>
      <c r="G22" s="133">
        <f>SUM(E15:I15)</f>
        <v>0</v>
      </c>
      <c r="H22" s="134"/>
      <c r="I22" s="135">
        <f t="shared" si="0"/>
        <v>0</v>
      </c>
      <c r="BA22">
        <v>0</v>
      </c>
    </row>
    <row r="23" spans="1:53" ht="12.75">
      <c r="A23" s="64" t="s">
        <v>85</v>
      </c>
      <c r="B23" s="55"/>
      <c r="C23" s="55"/>
      <c r="D23" s="130"/>
      <c r="E23" s="131"/>
      <c r="F23" s="132"/>
      <c r="G23" s="133">
        <f>SUM(E15:I15)</f>
        <v>0</v>
      </c>
      <c r="H23" s="134"/>
      <c r="I23" s="135">
        <f t="shared" si="0"/>
        <v>0</v>
      </c>
      <c r="BA23">
        <v>0</v>
      </c>
    </row>
    <row r="24" spans="1:53" ht="12.75">
      <c r="A24" s="64" t="s">
        <v>86</v>
      </c>
      <c r="B24" s="55"/>
      <c r="C24" s="55"/>
      <c r="D24" s="130"/>
      <c r="E24" s="131"/>
      <c r="F24" s="132"/>
      <c r="G24" s="133">
        <f>SUM(E15:I15)</f>
        <v>0</v>
      </c>
      <c r="H24" s="134"/>
      <c r="I24" s="135">
        <f t="shared" si="0"/>
        <v>0</v>
      </c>
      <c r="BA24">
        <v>1</v>
      </c>
    </row>
    <row r="25" spans="1:53" ht="12.75">
      <c r="A25" s="64" t="s">
        <v>87</v>
      </c>
      <c r="B25" s="55"/>
      <c r="C25" s="55"/>
      <c r="D25" s="130"/>
      <c r="E25" s="131"/>
      <c r="F25" s="132"/>
      <c r="G25" s="133">
        <f>SUM(E15:I15)</f>
        <v>0</v>
      </c>
      <c r="H25" s="134"/>
      <c r="I25" s="135">
        <f t="shared" si="0"/>
        <v>0</v>
      </c>
      <c r="BA25">
        <v>1</v>
      </c>
    </row>
    <row r="26" spans="1:53" ht="12.75">
      <c r="A26" s="64" t="s">
        <v>88</v>
      </c>
      <c r="B26" s="55"/>
      <c r="C26" s="55"/>
      <c r="D26" s="130"/>
      <c r="E26" s="131"/>
      <c r="F26" s="132"/>
      <c r="G26" s="133">
        <f>SUM(E15:I15)</f>
        <v>0</v>
      </c>
      <c r="H26" s="134"/>
      <c r="I26" s="135">
        <f t="shared" si="0"/>
        <v>0</v>
      </c>
      <c r="BA26">
        <v>2</v>
      </c>
    </row>
    <row r="27" spans="1:53" ht="12.75">
      <c r="A27" s="64" t="s">
        <v>89</v>
      </c>
      <c r="B27" s="55"/>
      <c r="C27" s="55"/>
      <c r="D27" s="130"/>
      <c r="E27" s="131"/>
      <c r="F27" s="132"/>
      <c r="G27" s="133">
        <f>SUM(E15:I15)</f>
        <v>0</v>
      </c>
      <c r="H27" s="134"/>
      <c r="I27" s="135">
        <f t="shared" si="0"/>
        <v>0</v>
      </c>
      <c r="BA27">
        <v>2</v>
      </c>
    </row>
    <row r="28" spans="1:9" ht="13.5" thickBot="1">
      <c r="A28" s="136"/>
      <c r="B28" s="137" t="s">
        <v>63</v>
      </c>
      <c r="C28" s="138"/>
      <c r="D28" s="139"/>
      <c r="E28" s="140"/>
      <c r="F28" s="141"/>
      <c r="G28" s="141"/>
      <c r="H28" s="213">
        <f>SUM(I20:I27)</f>
        <v>0</v>
      </c>
      <c r="I28" s="214"/>
    </row>
    <row r="30" spans="2:9" ht="12.75">
      <c r="B30" s="122"/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4"/>
  <sheetViews>
    <sheetView showGridLines="0" showZeros="0" zoomScale="120" zoomScaleNormal="120" zoomScalePageLayoutView="0" workbookViewId="0" topLeftCell="A1">
      <selection activeCell="F59" sqref="F59:F69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77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s="193" customFormat="1" ht="15.75">
      <c r="A1" s="222" t="s">
        <v>202</v>
      </c>
      <c r="B1" s="222"/>
      <c r="C1" s="222"/>
      <c r="D1" s="222"/>
      <c r="E1" s="222"/>
      <c r="F1" s="222"/>
      <c r="G1" s="222"/>
    </row>
    <row r="2" spans="1:7" s="193" customFormat="1" ht="14.25" customHeight="1" thickBot="1">
      <c r="A2" s="146"/>
      <c r="B2" s="147"/>
      <c r="C2" s="148"/>
      <c r="D2" s="148"/>
      <c r="E2" s="149"/>
      <c r="F2" s="148"/>
      <c r="G2" s="148"/>
    </row>
    <row r="3" spans="1:7" s="193" customFormat="1" ht="13.5" thickTop="1">
      <c r="A3" s="215" t="s">
        <v>48</v>
      </c>
      <c r="B3" s="216"/>
      <c r="C3" s="96" t="s">
        <v>105</v>
      </c>
      <c r="D3" s="150"/>
      <c r="E3" s="151" t="s">
        <v>64</v>
      </c>
      <c r="F3" s="152" t="str">
        <f>Rekapitulace!H1</f>
        <v>01.1</v>
      </c>
      <c r="G3" s="153"/>
    </row>
    <row r="4" spans="1:7" s="193" customFormat="1" ht="13.5" thickBot="1">
      <c r="A4" s="223" t="s">
        <v>50</v>
      </c>
      <c r="B4" s="218"/>
      <c r="C4" s="102" t="s">
        <v>193</v>
      </c>
      <c r="D4" s="154"/>
      <c r="E4" s="224">
        <f>Rekapitulace!G2</f>
        <v>0</v>
      </c>
      <c r="F4" s="225"/>
      <c r="G4" s="226"/>
    </row>
    <row r="5" spans="1:7" s="193" customFormat="1" ht="13.5" thickTop="1">
      <c r="A5" s="155"/>
      <c r="B5" s="146"/>
      <c r="C5" s="146"/>
      <c r="D5" s="146"/>
      <c r="E5" s="156"/>
      <c r="F5" s="146"/>
      <c r="G5" s="157"/>
    </row>
    <row r="6" spans="1:7" s="193" customFormat="1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s="195" customFormat="1" ht="18.75" customHeight="1">
      <c r="A7" s="187" t="s">
        <v>72</v>
      </c>
      <c r="B7" s="188" t="s">
        <v>91</v>
      </c>
      <c r="C7" s="189" t="s">
        <v>92</v>
      </c>
      <c r="D7" s="190"/>
      <c r="E7" s="191"/>
      <c r="F7" s="191"/>
      <c r="G7" s="192"/>
      <c r="H7" s="194"/>
      <c r="I7" s="194"/>
      <c r="O7" s="196">
        <v>1</v>
      </c>
    </row>
    <row r="8" spans="1:104" s="193" customFormat="1" ht="12.75">
      <c r="A8" s="162">
        <v>1</v>
      </c>
      <c r="B8" s="163" t="s">
        <v>155</v>
      </c>
      <c r="C8" s="164" t="s">
        <v>156</v>
      </c>
      <c r="D8" s="165" t="s">
        <v>135</v>
      </c>
      <c r="E8" s="166">
        <v>871.34</v>
      </c>
      <c r="F8" s="166"/>
      <c r="G8" s="167">
        <f>E8*F8</f>
        <v>0</v>
      </c>
      <c r="O8" s="197">
        <v>2</v>
      </c>
      <c r="AA8" s="193">
        <v>1</v>
      </c>
      <c r="AB8" s="193">
        <v>7</v>
      </c>
      <c r="AC8" s="193">
        <v>7</v>
      </c>
      <c r="AZ8" s="193">
        <v>2</v>
      </c>
      <c r="BA8" s="193">
        <f>IF(AZ8=1,G8,0)</f>
        <v>0</v>
      </c>
      <c r="BB8" s="193">
        <f>IF(AZ8=2,G8,0)</f>
        <v>0</v>
      </c>
      <c r="BC8" s="193">
        <f>IF(AZ8=3,G8,0)</f>
        <v>0</v>
      </c>
      <c r="BD8" s="193">
        <f>IF(AZ8=4,G8,0)</f>
        <v>0</v>
      </c>
      <c r="BE8" s="193">
        <f>IF(AZ8=5,G8,0)</f>
        <v>0</v>
      </c>
      <c r="CA8" s="193">
        <v>1</v>
      </c>
      <c r="CB8" s="193">
        <v>7</v>
      </c>
      <c r="CZ8" s="193">
        <v>0.0002</v>
      </c>
    </row>
    <row r="9" spans="1:57" s="193" customFormat="1" ht="12.75">
      <c r="A9" s="168"/>
      <c r="B9" s="169" t="s">
        <v>73</v>
      </c>
      <c r="C9" s="170" t="str">
        <f>CONCATENATE(B7," ",C7)</f>
        <v>95 Dokončovací kce na pozem. stav.</v>
      </c>
      <c r="D9" s="171"/>
      <c r="E9" s="172"/>
      <c r="F9" s="173"/>
      <c r="G9" s="174">
        <f>SUM(G7:G8)</f>
        <v>0</v>
      </c>
      <c r="O9" s="197">
        <v>4</v>
      </c>
      <c r="BA9" s="198">
        <f>SUM(BA7:BA8)</f>
        <v>0</v>
      </c>
      <c r="BB9" s="198">
        <f>SUM(BB7:BB8)</f>
        <v>0</v>
      </c>
      <c r="BC9" s="198">
        <f>SUM(BC7:BC8)</f>
        <v>0</v>
      </c>
      <c r="BD9" s="198">
        <f>SUM(BD7:BD8)</f>
        <v>0</v>
      </c>
      <c r="BE9" s="198">
        <f>SUM(BE7:BE8)</f>
        <v>0</v>
      </c>
    </row>
    <row r="10" spans="1:15" s="195" customFormat="1" ht="18.75" customHeight="1">
      <c r="A10" s="187" t="s">
        <v>72</v>
      </c>
      <c r="B10" s="188" t="s">
        <v>78</v>
      </c>
      <c r="C10" s="189" t="s">
        <v>79</v>
      </c>
      <c r="D10" s="190"/>
      <c r="E10" s="191"/>
      <c r="F10" s="191"/>
      <c r="G10" s="192"/>
      <c r="H10" s="194"/>
      <c r="I10" s="194"/>
      <c r="O10" s="196">
        <v>1</v>
      </c>
    </row>
    <row r="11" spans="1:104" s="193" customFormat="1" ht="12.75">
      <c r="A11" s="162">
        <v>2</v>
      </c>
      <c r="B11" s="163" t="s">
        <v>104</v>
      </c>
      <c r="C11" s="164" t="s">
        <v>134</v>
      </c>
      <c r="D11" s="165" t="s">
        <v>135</v>
      </c>
      <c r="E11" s="166">
        <v>871.34</v>
      </c>
      <c r="F11" s="166"/>
      <c r="G11" s="167">
        <f>E11*F11</f>
        <v>0</v>
      </c>
      <c r="O11" s="197">
        <v>2</v>
      </c>
      <c r="AA11" s="193">
        <v>1</v>
      </c>
      <c r="AB11" s="193">
        <v>7</v>
      </c>
      <c r="AC11" s="193">
        <v>7</v>
      </c>
      <c r="AZ11" s="193">
        <v>2</v>
      </c>
      <c r="BA11" s="193">
        <f>IF(AZ11=1,G11,0)</f>
        <v>0</v>
      </c>
      <c r="BB11" s="193">
        <f>IF(AZ11=2,G11,0)</f>
        <v>0</v>
      </c>
      <c r="BC11" s="193">
        <f>IF(AZ11=3,G11,0)</f>
        <v>0</v>
      </c>
      <c r="BD11" s="193">
        <f>IF(AZ11=4,G11,0)</f>
        <v>0</v>
      </c>
      <c r="BE11" s="193">
        <f>IF(AZ11=5,G11,0)</f>
        <v>0</v>
      </c>
      <c r="CA11" s="193">
        <v>1</v>
      </c>
      <c r="CB11" s="193">
        <v>7</v>
      </c>
      <c r="CZ11" s="193">
        <v>0.0002</v>
      </c>
    </row>
    <row r="12" spans="1:15" s="193" customFormat="1" ht="12.75">
      <c r="A12" s="162">
        <v>3</v>
      </c>
      <c r="B12" s="163" t="s">
        <v>93</v>
      </c>
      <c r="C12" s="164" t="s">
        <v>96</v>
      </c>
      <c r="D12" s="165" t="s">
        <v>135</v>
      </c>
      <c r="E12" s="166">
        <v>871.34</v>
      </c>
      <c r="F12" s="166"/>
      <c r="G12" s="167">
        <f aca="true" t="shared" si="0" ref="G12:G25">E12*F12</f>
        <v>0</v>
      </c>
      <c r="O12" s="197"/>
    </row>
    <row r="13" spans="1:15" s="193" customFormat="1" ht="12.75">
      <c r="A13" s="162">
        <v>4</v>
      </c>
      <c r="B13" s="163" t="s">
        <v>80</v>
      </c>
      <c r="C13" s="164" t="s">
        <v>81</v>
      </c>
      <c r="D13" s="165" t="s">
        <v>135</v>
      </c>
      <c r="E13" s="166">
        <v>140.94</v>
      </c>
      <c r="F13" s="166"/>
      <c r="G13" s="167">
        <f t="shared" si="0"/>
        <v>0</v>
      </c>
      <c r="O13" s="197"/>
    </row>
    <row r="14" spans="1:15" s="193" customFormat="1" ht="12.75">
      <c r="A14" s="162">
        <v>5</v>
      </c>
      <c r="B14" s="163" t="s">
        <v>184</v>
      </c>
      <c r="C14" s="164" t="s">
        <v>136</v>
      </c>
      <c r="D14" s="165" t="s">
        <v>135</v>
      </c>
      <c r="E14" s="166">
        <v>1164.12</v>
      </c>
      <c r="F14" s="166"/>
      <c r="G14" s="167">
        <f t="shared" si="0"/>
        <v>0</v>
      </c>
      <c r="O14" s="197"/>
    </row>
    <row r="15" spans="1:15" s="193" customFormat="1" ht="12.75">
      <c r="A15" s="162">
        <v>6</v>
      </c>
      <c r="B15" s="163" t="s">
        <v>94</v>
      </c>
      <c r="C15" s="164" t="s">
        <v>97</v>
      </c>
      <c r="D15" s="165" t="s">
        <v>77</v>
      </c>
      <c r="E15" s="166">
        <v>460.74</v>
      </c>
      <c r="F15" s="166"/>
      <c r="G15" s="167">
        <f t="shared" si="0"/>
        <v>0</v>
      </c>
      <c r="O15" s="197"/>
    </row>
    <row r="16" spans="1:15" s="193" customFormat="1" ht="12.75">
      <c r="A16" s="162">
        <v>7</v>
      </c>
      <c r="B16" s="163" t="s">
        <v>194</v>
      </c>
      <c r="C16" s="164" t="s">
        <v>195</v>
      </c>
      <c r="D16" s="165" t="s">
        <v>76</v>
      </c>
      <c r="E16" s="166">
        <v>3486</v>
      </c>
      <c r="F16" s="166"/>
      <c r="G16" s="167">
        <f t="shared" si="0"/>
        <v>0</v>
      </c>
      <c r="O16" s="197"/>
    </row>
    <row r="17" spans="1:15" s="193" customFormat="1" ht="12.75">
      <c r="A17" s="162">
        <v>8</v>
      </c>
      <c r="B17" s="163" t="s">
        <v>95</v>
      </c>
      <c r="C17" s="164" t="s">
        <v>98</v>
      </c>
      <c r="D17" s="165" t="s">
        <v>135</v>
      </c>
      <c r="E17" s="166">
        <v>1012.28</v>
      </c>
      <c r="F17" s="166"/>
      <c r="G17" s="167">
        <f t="shared" si="0"/>
        <v>0</v>
      </c>
      <c r="O17" s="197"/>
    </row>
    <row r="18" spans="1:15" s="193" customFormat="1" ht="12.75">
      <c r="A18" s="162">
        <v>9</v>
      </c>
      <c r="B18" s="163" t="s">
        <v>185</v>
      </c>
      <c r="C18" s="164" t="s">
        <v>191</v>
      </c>
      <c r="D18" s="165" t="s">
        <v>135</v>
      </c>
      <c r="E18" s="166">
        <v>1164.12</v>
      </c>
      <c r="F18" s="166"/>
      <c r="G18" s="167">
        <f t="shared" si="0"/>
        <v>0</v>
      </c>
      <c r="O18" s="197"/>
    </row>
    <row r="19" spans="1:15" s="193" customFormat="1" ht="12.75">
      <c r="A19" s="162">
        <v>10</v>
      </c>
      <c r="B19" s="163" t="s">
        <v>106</v>
      </c>
      <c r="C19" s="164" t="s">
        <v>108</v>
      </c>
      <c r="D19" s="165" t="s">
        <v>135</v>
      </c>
      <c r="E19" s="166">
        <v>1012.28</v>
      </c>
      <c r="F19" s="166"/>
      <c r="G19" s="167">
        <f t="shared" si="0"/>
        <v>0</v>
      </c>
      <c r="O19" s="197"/>
    </row>
    <row r="20" spans="1:15" s="193" customFormat="1" ht="12.75">
      <c r="A20" s="162">
        <v>11</v>
      </c>
      <c r="B20" s="163" t="s">
        <v>185</v>
      </c>
      <c r="C20" s="164" t="s">
        <v>192</v>
      </c>
      <c r="D20" s="165" t="s">
        <v>135</v>
      </c>
      <c r="E20" s="166">
        <v>1164.12</v>
      </c>
      <c r="F20" s="166"/>
      <c r="G20" s="167">
        <f t="shared" si="0"/>
        <v>0</v>
      </c>
      <c r="O20" s="197"/>
    </row>
    <row r="21" spans="1:15" s="193" customFormat="1" ht="12.75">
      <c r="A21" s="162">
        <v>12</v>
      </c>
      <c r="B21" s="163" t="s">
        <v>163</v>
      </c>
      <c r="C21" s="164" t="s">
        <v>109</v>
      </c>
      <c r="D21" s="165" t="s">
        <v>76</v>
      </c>
      <c r="E21" s="166">
        <v>44</v>
      </c>
      <c r="F21" s="166"/>
      <c r="G21" s="167">
        <f t="shared" si="0"/>
        <v>0</v>
      </c>
      <c r="O21" s="197"/>
    </row>
    <row r="22" spans="1:15" s="193" customFormat="1" ht="12.75">
      <c r="A22" s="162">
        <v>13</v>
      </c>
      <c r="B22" s="163" t="s">
        <v>164</v>
      </c>
      <c r="C22" s="164" t="s">
        <v>137</v>
      </c>
      <c r="D22" s="165" t="s">
        <v>135</v>
      </c>
      <c r="E22" s="166">
        <v>44</v>
      </c>
      <c r="F22" s="166"/>
      <c r="G22" s="167">
        <f t="shared" si="0"/>
        <v>0</v>
      </c>
      <c r="O22" s="197"/>
    </row>
    <row r="23" spans="1:15" s="193" customFormat="1" ht="12.75">
      <c r="A23" s="162">
        <v>14</v>
      </c>
      <c r="B23" s="163" t="s">
        <v>165</v>
      </c>
      <c r="C23" s="164" t="s">
        <v>138</v>
      </c>
      <c r="D23" s="165" t="s">
        <v>76</v>
      </c>
      <c r="E23" s="166">
        <v>5</v>
      </c>
      <c r="F23" s="166"/>
      <c r="G23" s="167">
        <f t="shared" si="0"/>
        <v>0</v>
      </c>
      <c r="O23" s="197"/>
    </row>
    <row r="24" spans="1:15" s="193" customFormat="1" ht="12.75">
      <c r="A24" s="162">
        <v>15</v>
      </c>
      <c r="B24" s="163" t="s">
        <v>157</v>
      </c>
      <c r="C24" s="164" t="s">
        <v>139</v>
      </c>
      <c r="D24" s="165" t="s">
        <v>77</v>
      </c>
      <c r="E24" s="166">
        <v>11.2</v>
      </c>
      <c r="F24" s="166"/>
      <c r="G24" s="167">
        <f t="shared" si="0"/>
        <v>0</v>
      </c>
      <c r="O24" s="197"/>
    </row>
    <row r="25" spans="1:15" s="193" customFormat="1" ht="12.75">
      <c r="A25" s="162">
        <v>16</v>
      </c>
      <c r="B25" s="163" t="s">
        <v>107</v>
      </c>
      <c r="C25" s="164" t="s">
        <v>110</v>
      </c>
      <c r="D25" s="165" t="s">
        <v>75</v>
      </c>
      <c r="E25" s="166">
        <v>3.59</v>
      </c>
      <c r="F25" s="166"/>
      <c r="G25" s="167">
        <f t="shared" si="0"/>
        <v>0</v>
      </c>
      <c r="O25" s="197"/>
    </row>
    <row r="26" spans="1:57" s="193" customFormat="1" ht="12.75">
      <c r="A26" s="168"/>
      <c r="B26" s="169" t="s">
        <v>73</v>
      </c>
      <c r="C26" s="170" t="str">
        <f>CONCATENATE(B10," ",C10)</f>
        <v>712 Živičné krytiny</v>
      </c>
      <c r="D26" s="171"/>
      <c r="E26" s="172"/>
      <c r="F26" s="173"/>
      <c r="G26" s="174">
        <f>SUM(G10:G25)</f>
        <v>0</v>
      </c>
      <c r="O26" s="197">
        <v>4</v>
      </c>
      <c r="BA26" s="198">
        <f>SUM(BA10:BA25)</f>
        <v>0</v>
      </c>
      <c r="BB26" s="198">
        <f>SUM(BB10:BB25)</f>
        <v>0</v>
      </c>
      <c r="BC26" s="198">
        <f>SUM(BC10:BC25)</f>
        <v>0</v>
      </c>
      <c r="BD26" s="198">
        <f>SUM(BD10:BD25)</f>
        <v>0</v>
      </c>
      <c r="BE26" s="198">
        <f>SUM(BE10:BE25)</f>
        <v>0</v>
      </c>
    </row>
    <row r="27" spans="1:15" s="195" customFormat="1" ht="18.75" customHeight="1">
      <c r="A27" s="187" t="s">
        <v>72</v>
      </c>
      <c r="B27" s="188" t="s">
        <v>111</v>
      </c>
      <c r="C27" s="189" t="s">
        <v>112</v>
      </c>
      <c r="D27" s="190"/>
      <c r="E27" s="191"/>
      <c r="F27" s="191"/>
      <c r="G27" s="192"/>
      <c r="H27" s="194"/>
      <c r="I27" s="194"/>
      <c r="O27" s="196">
        <v>1</v>
      </c>
    </row>
    <row r="28" spans="1:15" s="193" customFormat="1" ht="12.75">
      <c r="A28" s="162">
        <v>17</v>
      </c>
      <c r="B28" s="163" t="s">
        <v>141</v>
      </c>
      <c r="C28" s="164" t="s">
        <v>140</v>
      </c>
      <c r="D28" s="165" t="s">
        <v>135</v>
      </c>
      <c r="E28" s="166">
        <v>140.94</v>
      </c>
      <c r="F28" s="166"/>
      <c r="G28" s="167">
        <f>E28*F28</f>
        <v>0</v>
      </c>
      <c r="O28" s="197"/>
    </row>
    <row r="29" spans="1:15" s="193" customFormat="1" ht="12.75">
      <c r="A29" s="162">
        <v>18</v>
      </c>
      <c r="B29" s="163" t="s">
        <v>186</v>
      </c>
      <c r="C29" s="164" t="s">
        <v>142</v>
      </c>
      <c r="D29" s="165" t="s">
        <v>135</v>
      </c>
      <c r="E29" s="166">
        <v>147.99</v>
      </c>
      <c r="F29" s="166"/>
      <c r="G29" s="167">
        <f>E29*F29</f>
        <v>0</v>
      </c>
      <c r="O29" s="197"/>
    </row>
    <row r="30" spans="1:15" s="193" customFormat="1" ht="12.75">
      <c r="A30" s="162">
        <v>19</v>
      </c>
      <c r="B30" s="163" t="s">
        <v>113</v>
      </c>
      <c r="C30" s="164" t="s">
        <v>115</v>
      </c>
      <c r="D30" s="165" t="s">
        <v>135</v>
      </c>
      <c r="E30" s="166">
        <v>1742.68</v>
      </c>
      <c r="F30" s="166"/>
      <c r="G30" s="167">
        <f>E30*F30</f>
        <v>0</v>
      </c>
      <c r="O30" s="197"/>
    </row>
    <row r="31" spans="1:15" s="193" customFormat="1" ht="12.75">
      <c r="A31" s="162">
        <v>20</v>
      </c>
      <c r="B31" s="163" t="s">
        <v>186</v>
      </c>
      <c r="C31" s="164" t="s">
        <v>196</v>
      </c>
      <c r="D31" s="165" t="s">
        <v>135</v>
      </c>
      <c r="E31" s="166">
        <v>1777.53</v>
      </c>
      <c r="F31" s="166"/>
      <c r="G31" s="167">
        <f>E31*F31</f>
        <v>0</v>
      </c>
      <c r="O31" s="197"/>
    </row>
    <row r="32" spans="1:15" s="193" customFormat="1" ht="12.75">
      <c r="A32" s="162">
        <v>21</v>
      </c>
      <c r="B32" s="163" t="s">
        <v>114</v>
      </c>
      <c r="C32" s="164" t="s">
        <v>116</v>
      </c>
      <c r="D32" s="165" t="s">
        <v>75</v>
      </c>
      <c r="E32" s="166">
        <v>3.82</v>
      </c>
      <c r="F32" s="166"/>
      <c r="G32" s="167">
        <f>E32*F32</f>
        <v>0</v>
      </c>
      <c r="O32" s="197"/>
    </row>
    <row r="33" spans="1:57" s="193" customFormat="1" ht="12.75">
      <c r="A33" s="168"/>
      <c r="B33" s="169" t="s">
        <v>73</v>
      </c>
      <c r="C33" s="170" t="str">
        <f>CONCATENATE(B27," ",C27)</f>
        <v>713 Izolace tepelné</v>
      </c>
      <c r="D33" s="171"/>
      <c r="E33" s="172"/>
      <c r="F33" s="173"/>
      <c r="G33" s="174">
        <f>SUM(G27:G32)</f>
        <v>0</v>
      </c>
      <c r="O33" s="197">
        <v>4</v>
      </c>
      <c r="BA33" s="198">
        <f>SUM(BA28:BA32)</f>
        <v>0</v>
      </c>
      <c r="BB33" s="198">
        <f>SUM(BB28:BB32)</f>
        <v>0</v>
      </c>
      <c r="BC33" s="198">
        <f>SUM(BC28:BC32)</f>
        <v>0</v>
      </c>
      <c r="BD33" s="198">
        <f>SUM(BD28:BD32)</f>
        <v>0</v>
      </c>
      <c r="BE33" s="198">
        <f>SUM(BE28:BE32)</f>
        <v>0</v>
      </c>
    </row>
    <row r="34" spans="1:15" s="195" customFormat="1" ht="18.75" customHeight="1">
      <c r="A34" s="187" t="s">
        <v>72</v>
      </c>
      <c r="B34" s="188" t="s">
        <v>100</v>
      </c>
      <c r="C34" s="189" t="s">
        <v>99</v>
      </c>
      <c r="D34" s="190"/>
      <c r="E34" s="191"/>
      <c r="F34" s="191"/>
      <c r="G34" s="192"/>
      <c r="H34" s="194"/>
      <c r="I34" s="194"/>
      <c r="O34" s="196">
        <v>1</v>
      </c>
    </row>
    <row r="35" spans="1:104" s="193" customFormat="1" ht="12.75">
      <c r="A35" s="162">
        <v>22</v>
      </c>
      <c r="B35" s="163" t="s">
        <v>117</v>
      </c>
      <c r="C35" s="164" t="s">
        <v>119</v>
      </c>
      <c r="D35" s="165" t="s">
        <v>76</v>
      </c>
      <c r="E35" s="166">
        <v>2</v>
      </c>
      <c r="F35" s="166"/>
      <c r="G35" s="167">
        <f>E35*F35</f>
        <v>0</v>
      </c>
      <c r="O35" s="197">
        <v>2</v>
      </c>
      <c r="AA35" s="193">
        <v>1</v>
      </c>
      <c r="AB35" s="193">
        <v>7</v>
      </c>
      <c r="AC35" s="193">
        <v>7</v>
      </c>
      <c r="AZ35" s="193">
        <v>2</v>
      </c>
      <c r="BA35" s="193">
        <f>IF(AZ35=1,G35,0)</f>
        <v>0</v>
      </c>
      <c r="BB35" s="193">
        <f>IF(AZ35=2,G35,0)</f>
        <v>0</v>
      </c>
      <c r="BC35" s="193">
        <f>IF(AZ35=3,G35,0)</f>
        <v>0</v>
      </c>
      <c r="BD35" s="193">
        <f>IF(AZ35=4,G35,0)</f>
        <v>0</v>
      </c>
      <c r="BE35" s="193">
        <f>IF(AZ35=5,G35,0)</f>
        <v>0</v>
      </c>
      <c r="CA35" s="193">
        <v>1</v>
      </c>
      <c r="CB35" s="193">
        <v>7</v>
      </c>
      <c r="CZ35" s="193">
        <v>0.0002</v>
      </c>
    </row>
    <row r="36" spans="1:104" s="193" customFormat="1" ht="12.75">
      <c r="A36" s="162">
        <v>23</v>
      </c>
      <c r="B36" s="163" t="s">
        <v>103</v>
      </c>
      <c r="C36" s="164" t="s">
        <v>143</v>
      </c>
      <c r="D36" s="165" t="s">
        <v>76</v>
      </c>
      <c r="E36" s="166">
        <v>2</v>
      </c>
      <c r="F36" s="166"/>
      <c r="G36" s="167">
        <f>E36*F36</f>
        <v>0</v>
      </c>
      <c r="O36" s="197">
        <v>2</v>
      </c>
      <c r="AA36" s="193">
        <v>1</v>
      </c>
      <c r="AB36" s="193">
        <v>7</v>
      </c>
      <c r="AC36" s="193">
        <v>7</v>
      </c>
      <c r="AZ36" s="193">
        <v>2</v>
      </c>
      <c r="BA36" s="193">
        <f>IF(AZ36=1,G36,0)</f>
        <v>0</v>
      </c>
      <c r="BB36" s="193">
        <f>IF(AZ36=2,G36,0)</f>
        <v>0</v>
      </c>
      <c r="BC36" s="193">
        <f>IF(AZ36=3,G36,0)</f>
        <v>0</v>
      </c>
      <c r="BD36" s="193">
        <f>IF(AZ36=4,G36,0)</f>
        <v>0</v>
      </c>
      <c r="BE36" s="193">
        <f>IF(AZ36=5,G36,0)</f>
        <v>0</v>
      </c>
      <c r="CA36" s="193">
        <v>1</v>
      </c>
      <c r="CB36" s="193">
        <v>7</v>
      </c>
      <c r="CZ36" s="193">
        <v>0.0002</v>
      </c>
    </row>
    <row r="37" spans="1:15" s="193" customFormat="1" ht="12.75">
      <c r="A37" s="162">
        <v>24</v>
      </c>
      <c r="B37" s="163" t="s">
        <v>118</v>
      </c>
      <c r="C37" s="164" t="s">
        <v>120</v>
      </c>
      <c r="D37" s="165" t="s">
        <v>75</v>
      </c>
      <c r="E37" s="166">
        <v>0.05</v>
      </c>
      <c r="F37" s="166"/>
      <c r="G37" s="167">
        <f>E37*F37</f>
        <v>0</v>
      </c>
      <c r="O37" s="197"/>
    </row>
    <row r="38" spans="1:57" s="193" customFormat="1" ht="12.75">
      <c r="A38" s="168"/>
      <c r="B38" s="169" t="s">
        <v>73</v>
      </c>
      <c r="C38" s="170" t="str">
        <f>CONCATENATE(B34," ",C34)</f>
        <v>721 Zdravotně technické instalace budov</v>
      </c>
      <c r="D38" s="171"/>
      <c r="E38" s="172"/>
      <c r="F38" s="173"/>
      <c r="G38" s="174">
        <f>SUM(G34:G37)</f>
        <v>0</v>
      </c>
      <c r="O38" s="197">
        <v>4</v>
      </c>
      <c r="BA38" s="198">
        <f>SUM(BA34:BA37)</f>
        <v>0</v>
      </c>
      <c r="BB38" s="198">
        <f>SUM(BB34:BB37)</f>
        <v>0</v>
      </c>
      <c r="BC38" s="198">
        <f>SUM(BC34:BC37)</f>
        <v>0</v>
      </c>
      <c r="BD38" s="198">
        <f>SUM(BD34:BD37)</f>
        <v>0</v>
      </c>
      <c r="BE38" s="198">
        <f>SUM(BE34:BE37)</f>
        <v>0</v>
      </c>
    </row>
    <row r="39" spans="1:15" s="195" customFormat="1" ht="18.75" customHeight="1">
      <c r="A39" s="187" t="s">
        <v>72</v>
      </c>
      <c r="B39" s="188" t="s">
        <v>121</v>
      </c>
      <c r="C39" s="189" t="s">
        <v>122</v>
      </c>
      <c r="D39" s="190"/>
      <c r="E39" s="191"/>
      <c r="F39" s="191"/>
      <c r="G39" s="192"/>
      <c r="H39" s="194"/>
      <c r="I39" s="194"/>
      <c r="O39" s="196">
        <v>1</v>
      </c>
    </row>
    <row r="40" spans="1:15" s="193" customFormat="1" ht="12.75">
      <c r="A40" s="162">
        <v>25</v>
      </c>
      <c r="B40" s="163" t="s">
        <v>189</v>
      </c>
      <c r="C40" s="164" t="s">
        <v>190</v>
      </c>
      <c r="D40" s="165" t="s">
        <v>76</v>
      </c>
      <c r="E40" s="166">
        <v>282</v>
      </c>
      <c r="F40" s="166"/>
      <c r="G40" s="167">
        <f>E40*F40</f>
        <v>0</v>
      </c>
      <c r="O40" s="197"/>
    </row>
    <row r="41" spans="1:15" s="193" customFormat="1" ht="12.75">
      <c r="A41" s="162">
        <v>26</v>
      </c>
      <c r="B41" s="163" t="s">
        <v>144</v>
      </c>
      <c r="C41" s="164" t="s">
        <v>145</v>
      </c>
      <c r="D41" s="165" t="s">
        <v>135</v>
      </c>
      <c r="E41" s="166">
        <v>70.53</v>
      </c>
      <c r="F41" s="166"/>
      <c r="G41" s="167">
        <f aca="true" t="shared" si="1" ref="G41:G46">E41*F41</f>
        <v>0</v>
      </c>
      <c r="O41" s="197"/>
    </row>
    <row r="42" spans="1:15" s="193" customFormat="1" ht="12.75">
      <c r="A42" s="162">
        <v>27</v>
      </c>
      <c r="B42" s="163" t="s">
        <v>187</v>
      </c>
      <c r="C42" s="164" t="s">
        <v>183</v>
      </c>
      <c r="D42" s="165" t="s">
        <v>135</v>
      </c>
      <c r="E42" s="166">
        <v>77.58</v>
      </c>
      <c r="F42" s="166"/>
      <c r="G42" s="167">
        <f t="shared" si="1"/>
        <v>0</v>
      </c>
      <c r="O42" s="197"/>
    </row>
    <row r="43" spans="1:15" s="193" customFormat="1" ht="12.75">
      <c r="A43" s="162">
        <v>28</v>
      </c>
      <c r="B43" s="163" t="s">
        <v>146</v>
      </c>
      <c r="C43" s="164" t="s">
        <v>147</v>
      </c>
      <c r="D43" s="165" t="s">
        <v>77</v>
      </c>
      <c r="E43" s="166">
        <v>141.05</v>
      </c>
      <c r="F43" s="166"/>
      <c r="G43" s="167">
        <f t="shared" si="1"/>
        <v>0</v>
      </c>
      <c r="O43" s="197"/>
    </row>
    <row r="44" spans="1:15" s="193" customFormat="1" ht="12.75">
      <c r="A44" s="162">
        <v>29</v>
      </c>
      <c r="B44" s="163" t="s">
        <v>188</v>
      </c>
      <c r="C44" s="164" t="s">
        <v>148</v>
      </c>
      <c r="D44" s="165" t="s">
        <v>151</v>
      </c>
      <c r="E44" s="166">
        <v>0.39</v>
      </c>
      <c r="F44" s="166"/>
      <c r="G44" s="167">
        <f t="shared" si="1"/>
        <v>0</v>
      </c>
      <c r="O44" s="197"/>
    </row>
    <row r="45" spans="1:15" s="193" customFormat="1" ht="12.75">
      <c r="A45" s="162">
        <v>30</v>
      </c>
      <c r="B45" s="163" t="s">
        <v>149</v>
      </c>
      <c r="C45" s="164" t="s">
        <v>150</v>
      </c>
      <c r="D45" s="165" t="s">
        <v>151</v>
      </c>
      <c r="E45" s="166">
        <v>1.79</v>
      </c>
      <c r="F45" s="166"/>
      <c r="G45" s="167">
        <f t="shared" si="1"/>
        <v>0</v>
      </c>
      <c r="O45" s="197"/>
    </row>
    <row r="46" spans="1:15" s="193" customFormat="1" ht="12.75">
      <c r="A46" s="162">
        <v>31</v>
      </c>
      <c r="B46" s="163" t="s">
        <v>124</v>
      </c>
      <c r="C46" s="164" t="s">
        <v>123</v>
      </c>
      <c r="D46" s="165" t="s">
        <v>75</v>
      </c>
      <c r="E46" s="166">
        <v>1.346</v>
      </c>
      <c r="F46" s="166"/>
      <c r="G46" s="167">
        <f t="shared" si="1"/>
        <v>0</v>
      </c>
      <c r="O46" s="197"/>
    </row>
    <row r="47" spans="1:57" s="193" customFormat="1" ht="12.75">
      <c r="A47" s="168"/>
      <c r="B47" s="169" t="s">
        <v>73</v>
      </c>
      <c r="C47" s="170" t="str">
        <f>CONCATENATE(B39," ",C39)</f>
        <v>762 Konstrukce tesařské</v>
      </c>
      <c r="D47" s="171"/>
      <c r="E47" s="172"/>
      <c r="F47" s="173"/>
      <c r="G47" s="174">
        <f>SUM(G39:G46)</f>
        <v>0</v>
      </c>
      <c r="O47" s="197">
        <v>4</v>
      </c>
      <c r="BA47" s="198">
        <f>SUM(BA39:BA46)</f>
        <v>0</v>
      </c>
      <c r="BB47" s="198">
        <f>SUM(BB39:BB46)</f>
        <v>0</v>
      </c>
      <c r="BC47" s="198">
        <f>SUM(BC39:BC46)</f>
        <v>0</v>
      </c>
      <c r="BD47" s="198">
        <f>SUM(BD39:BD46)</f>
        <v>0</v>
      </c>
      <c r="BE47" s="198">
        <f>SUM(BE39:BE46)</f>
        <v>0</v>
      </c>
    </row>
    <row r="48" spans="1:15" s="195" customFormat="1" ht="18.75" customHeight="1">
      <c r="A48" s="187" t="s">
        <v>72</v>
      </c>
      <c r="B48" s="188" t="s">
        <v>125</v>
      </c>
      <c r="C48" s="189" t="s">
        <v>126</v>
      </c>
      <c r="D48" s="190"/>
      <c r="E48" s="191"/>
      <c r="F48" s="191"/>
      <c r="G48" s="192"/>
      <c r="H48" s="194"/>
      <c r="I48" s="194"/>
      <c r="O48" s="196">
        <v>1</v>
      </c>
    </row>
    <row r="49" spans="1:104" s="193" customFormat="1" ht="12.75">
      <c r="A49" s="162">
        <v>32</v>
      </c>
      <c r="B49" s="163" t="s">
        <v>197</v>
      </c>
      <c r="C49" s="164" t="s">
        <v>198</v>
      </c>
      <c r="D49" s="165" t="s">
        <v>77</v>
      </c>
      <c r="E49" s="166">
        <v>4.35</v>
      </c>
      <c r="F49" s="166"/>
      <c r="G49" s="167">
        <f>E49*F49</f>
        <v>0</v>
      </c>
      <c r="O49" s="197">
        <v>2</v>
      </c>
      <c r="AA49" s="193">
        <v>1</v>
      </c>
      <c r="AB49" s="193">
        <v>7</v>
      </c>
      <c r="AC49" s="193">
        <v>7</v>
      </c>
      <c r="AZ49" s="193">
        <v>2</v>
      </c>
      <c r="BA49" s="193">
        <f>IF(AZ49=1,G49,0)</f>
        <v>0</v>
      </c>
      <c r="BB49" s="193">
        <f>IF(AZ49=2,G49,0)</f>
        <v>0</v>
      </c>
      <c r="BC49" s="193">
        <f>IF(AZ49=3,G49,0)</f>
        <v>0</v>
      </c>
      <c r="BD49" s="193">
        <f>IF(AZ49=4,G49,0)</f>
        <v>0</v>
      </c>
      <c r="BE49" s="193">
        <f>IF(AZ49=5,G49,0)</f>
        <v>0</v>
      </c>
      <c r="CA49" s="193">
        <v>1</v>
      </c>
      <c r="CB49" s="193">
        <v>7</v>
      </c>
      <c r="CZ49" s="193">
        <v>0.00334</v>
      </c>
    </row>
    <row r="50" spans="1:104" s="193" customFormat="1" ht="12.75">
      <c r="A50" s="162">
        <v>33</v>
      </c>
      <c r="B50" s="163" t="s">
        <v>200</v>
      </c>
      <c r="C50" s="164" t="s">
        <v>199</v>
      </c>
      <c r="D50" s="165" t="s">
        <v>77</v>
      </c>
      <c r="E50" s="166">
        <v>4.35</v>
      </c>
      <c r="F50" s="166"/>
      <c r="G50" s="167">
        <f>E50*F50</f>
        <v>0</v>
      </c>
      <c r="O50" s="197">
        <v>2</v>
      </c>
      <c r="AA50" s="193">
        <v>1</v>
      </c>
      <c r="AB50" s="193">
        <v>7</v>
      </c>
      <c r="AC50" s="193">
        <v>7</v>
      </c>
      <c r="AZ50" s="193">
        <v>2</v>
      </c>
      <c r="BA50" s="193">
        <f>IF(AZ50=1,G50,0)</f>
        <v>0</v>
      </c>
      <c r="BB50" s="193">
        <f>IF(AZ50=2,G50,0)</f>
        <v>0</v>
      </c>
      <c r="BC50" s="193">
        <f>IF(AZ50=3,G50,0)</f>
        <v>0</v>
      </c>
      <c r="BD50" s="193">
        <f>IF(AZ50=4,G50,0)</f>
        <v>0</v>
      </c>
      <c r="BE50" s="193">
        <f>IF(AZ50=5,G50,0)</f>
        <v>0</v>
      </c>
      <c r="CA50" s="193">
        <v>1</v>
      </c>
      <c r="CB50" s="193">
        <v>7</v>
      </c>
      <c r="CZ50" s="193">
        <v>0.00334</v>
      </c>
    </row>
    <row r="51" spans="1:104" s="193" customFormat="1" ht="12.75">
      <c r="A51" s="162">
        <v>34</v>
      </c>
      <c r="B51" s="163" t="s">
        <v>127</v>
      </c>
      <c r="C51" s="164" t="s">
        <v>129</v>
      </c>
      <c r="D51" s="165" t="s">
        <v>77</v>
      </c>
      <c r="E51" s="166">
        <v>141.05</v>
      </c>
      <c r="F51" s="166"/>
      <c r="G51" s="167">
        <f>E51*F51</f>
        <v>0</v>
      </c>
      <c r="O51" s="197">
        <v>2</v>
      </c>
      <c r="AA51" s="193">
        <v>1</v>
      </c>
      <c r="AB51" s="193">
        <v>7</v>
      </c>
      <c r="AC51" s="193">
        <v>7</v>
      </c>
      <c r="AZ51" s="193">
        <v>2</v>
      </c>
      <c r="BA51" s="193">
        <f>IF(AZ51=1,G51,0)</f>
        <v>0</v>
      </c>
      <c r="BB51" s="193">
        <f>IF(AZ51=2,G51,0)</f>
        <v>0</v>
      </c>
      <c r="BC51" s="193">
        <f>IF(AZ51=3,G51,0)</f>
        <v>0</v>
      </c>
      <c r="BD51" s="193">
        <f>IF(AZ51=4,G51,0)</f>
        <v>0</v>
      </c>
      <c r="BE51" s="193">
        <f>IF(AZ51=5,G51,0)</f>
        <v>0</v>
      </c>
      <c r="CA51" s="193">
        <v>1</v>
      </c>
      <c r="CB51" s="193">
        <v>7</v>
      </c>
      <c r="CZ51" s="193">
        <v>0.00334</v>
      </c>
    </row>
    <row r="52" spans="1:104" s="193" customFormat="1" ht="12.75">
      <c r="A52" s="162">
        <v>35</v>
      </c>
      <c r="B52" s="163" t="s">
        <v>152</v>
      </c>
      <c r="C52" s="164" t="s">
        <v>153</v>
      </c>
      <c r="D52" s="165" t="s">
        <v>77</v>
      </c>
      <c r="E52" s="166">
        <v>141.05</v>
      </c>
      <c r="F52" s="166"/>
      <c r="G52" s="167">
        <f>E52*F52</f>
        <v>0</v>
      </c>
      <c r="O52" s="197">
        <v>2</v>
      </c>
      <c r="AA52" s="193">
        <v>1</v>
      </c>
      <c r="AB52" s="193">
        <v>7</v>
      </c>
      <c r="AC52" s="193">
        <v>7</v>
      </c>
      <c r="AZ52" s="193">
        <v>2</v>
      </c>
      <c r="BA52" s="193">
        <f>IF(AZ52=1,G52,0)</f>
        <v>0</v>
      </c>
      <c r="BB52" s="193">
        <f>IF(AZ52=2,G52,0)</f>
        <v>0</v>
      </c>
      <c r="BC52" s="193">
        <f>IF(AZ52=3,G52,0)</f>
        <v>0</v>
      </c>
      <c r="BD52" s="193">
        <f>IF(AZ52=4,G52,0)</f>
        <v>0</v>
      </c>
      <c r="BE52" s="193">
        <f>IF(AZ52=5,G52,0)</f>
        <v>0</v>
      </c>
      <c r="CA52" s="193">
        <v>1</v>
      </c>
      <c r="CB52" s="193">
        <v>7</v>
      </c>
      <c r="CZ52" s="193">
        <v>0.0004</v>
      </c>
    </row>
    <row r="53" spans="1:104" s="193" customFormat="1" ht="12.75">
      <c r="A53" s="162">
        <v>36</v>
      </c>
      <c r="B53" s="163" t="s">
        <v>128</v>
      </c>
      <c r="C53" s="164" t="s">
        <v>130</v>
      </c>
      <c r="D53" s="165" t="s">
        <v>75</v>
      </c>
      <c r="E53" s="166">
        <v>0.94</v>
      </c>
      <c r="F53" s="166"/>
      <c r="G53" s="167">
        <f>E53*F53</f>
        <v>0</v>
      </c>
      <c r="O53" s="197">
        <v>2</v>
      </c>
      <c r="AA53" s="193">
        <v>1</v>
      </c>
      <c r="AB53" s="193">
        <v>7</v>
      </c>
      <c r="AC53" s="193">
        <v>7</v>
      </c>
      <c r="AZ53" s="193">
        <v>2</v>
      </c>
      <c r="BA53" s="193">
        <f>IF(AZ53=1,G53,0)</f>
        <v>0</v>
      </c>
      <c r="BB53" s="193">
        <f>IF(AZ53=2,G53,0)</f>
        <v>0</v>
      </c>
      <c r="BC53" s="193">
        <f>IF(AZ53=3,G53,0)</f>
        <v>0</v>
      </c>
      <c r="BD53" s="193">
        <f>IF(AZ53=4,G53,0)</f>
        <v>0</v>
      </c>
      <c r="BE53" s="193">
        <f>IF(AZ53=5,G53,0)</f>
        <v>0</v>
      </c>
      <c r="CA53" s="193">
        <v>1</v>
      </c>
      <c r="CB53" s="193">
        <v>7</v>
      </c>
      <c r="CZ53" s="193">
        <v>0.00225</v>
      </c>
    </row>
    <row r="54" spans="1:57" s="193" customFormat="1" ht="12.75">
      <c r="A54" s="168"/>
      <c r="B54" s="169" t="s">
        <v>73</v>
      </c>
      <c r="C54" s="170" t="str">
        <f>CONCATENATE(B48," ",C48)</f>
        <v>764 Konstrukce klempířské</v>
      </c>
      <c r="D54" s="171"/>
      <c r="E54" s="172"/>
      <c r="F54" s="173"/>
      <c r="G54" s="174">
        <f>SUM(G48:G53)</f>
        <v>0</v>
      </c>
      <c r="O54" s="197">
        <v>4</v>
      </c>
      <c r="BA54" s="198">
        <f>SUM(BA48:BA53)</f>
        <v>0</v>
      </c>
      <c r="BB54" s="198">
        <f>SUM(BB48:BB53)</f>
        <v>0</v>
      </c>
      <c r="BC54" s="198">
        <f>SUM(BC48:BC53)</f>
        <v>0</v>
      </c>
      <c r="BD54" s="198">
        <f>SUM(BD48:BD53)</f>
        <v>0</v>
      </c>
      <c r="BE54" s="198">
        <f>SUM(BE48:BE53)</f>
        <v>0</v>
      </c>
    </row>
    <row r="55" spans="1:15" s="195" customFormat="1" ht="18.75" customHeight="1">
      <c r="A55" s="187" t="s">
        <v>72</v>
      </c>
      <c r="B55" s="188" t="s">
        <v>131</v>
      </c>
      <c r="C55" s="189" t="s">
        <v>133</v>
      </c>
      <c r="D55" s="190"/>
      <c r="E55" s="191"/>
      <c r="F55" s="191"/>
      <c r="G55" s="192"/>
      <c r="H55" s="194"/>
      <c r="I55" s="194"/>
      <c r="O55" s="196">
        <v>1</v>
      </c>
    </row>
    <row r="56" spans="1:104" s="193" customFormat="1" ht="12.75">
      <c r="A56" s="162">
        <v>37</v>
      </c>
      <c r="B56" s="163" t="s">
        <v>132</v>
      </c>
      <c r="C56" s="164" t="s">
        <v>154</v>
      </c>
      <c r="D56" s="165" t="s">
        <v>135</v>
      </c>
      <c r="E56" s="166">
        <v>28.21</v>
      </c>
      <c r="F56" s="166"/>
      <c r="G56" s="167">
        <f>E56*F56</f>
        <v>0</v>
      </c>
      <c r="O56" s="197">
        <v>2</v>
      </c>
      <c r="AA56" s="193">
        <v>1</v>
      </c>
      <c r="AB56" s="193">
        <v>7</v>
      </c>
      <c r="AC56" s="193">
        <v>7</v>
      </c>
      <c r="AZ56" s="193">
        <v>2</v>
      </c>
      <c r="BA56" s="193">
        <f>IF(AZ56=1,G56,0)</f>
        <v>0</v>
      </c>
      <c r="BB56" s="193">
        <f>IF(AZ56=2,G56,0)</f>
        <v>0</v>
      </c>
      <c r="BC56" s="193">
        <f>IF(AZ56=3,G56,0)</f>
        <v>0</v>
      </c>
      <c r="BD56" s="193">
        <f>IF(AZ56=4,G56,0)</f>
        <v>0</v>
      </c>
      <c r="BE56" s="193">
        <f>IF(AZ56=5,G56,0)</f>
        <v>0</v>
      </c>
      <c r="CA56" s="193">
        <v>1</v>
      </c>
      <c r="CB56" s="193">
        <v>7</v>
      </c>
      <c r="CZ56" s="193">
        <v>0.00334</v>
      </c>
    </row>
    <row r="57" spans="1:57" s="193" customFormat="1" ht="12.75">
      <c r="A57" s="168"/>
      <c r="B57" s="169" t="s">
        <v>73</v>
      </c>
      <c r="C57" s="170" t="str">
        <f>CONCATENATE(B55," ",C55)</f>
        <v>783 Nátěry</v>
      </c>
      <c r="D57" s="171"/>
      <c r="E57" s="172"/>
      <c r="F57" s="173"/>
      <c r="G57" s="174">
        <f>SUM(G55:G56)</f>
        <v>0</v>
      </c>
      <c r="O57" s="197">
        <v>4</v>
      </c>
      <c r="BA57" s="198">
        <f>SUM(BA55:BA56)</f>
        <v>0</v>
      </c>
      <c r="BB57" s="198">
        <f>SUM(BB55:BB56)</f>
        <v>0</v>
      </c>
      <c r="BC57" s="198">
        <f>SUM(BC55:BC56)</f>
        <v>0</v>
      </c>
      <c r="BD57" s="198">
        <f>SUM(BD55:BD56)</f>
        <v>0</v>
      </c>
      <c r="BE57" s="198">
        <f>SUM(BE55:BE56)</f>
        <v>0</v>
      </c>
    </row>
    <row r="58" spans="1:15" s="195" customFormat="1" ht="18.75" customHeight="1">
      <c r="A58" s="187" t="s">
        <v>72</v>
      </c>
      <c r="B58" s="188" t="s">
        <v>102</v>
      </c>
      <c r="C58" s="189" t="s">
        <v>101</v>
      </c>
      <c r="D58" s="190"/>
      <c r="E58" s="191"/>
      <c r="F58" s="191"/>
      <c r="G58" s="192"/>
      <c r="H58" s="194"/>
      <c r="I58" s="194"/>
      <c r="O58" s="196">
        <v>1</v>
      </c>
    </row>
    <row r="59" spans="1:104" s="193" customFormat="1" ht="12.75">
      <c r="A59" s="162">
        <v>38</v>
      </c>
      <c r="B59" s="163" t="s">
        <v>166</v>
      </c>
      <c r="C59" s="164" t="s">
        <v>158</v>
      </c>
      <c r="D59" s="165" t="s">
        <v>77</v>
      </c>
      <c r="E59" s="166">
        <v>143</v>
      </c>
      <c r="F59" s="166"/>
      <c r="G59" s="167">
        <f>E59*F59</f>
        <v>0</v>
      </c>
      <c r="O59" s="197">
        <v>2</v>
      </c>
      <c r="AA59" s="193">
        <v>1</v>
      </c>
      <c r="AB59" s="193">
        <v>7</v>
      </c>
      <c r="AC59" s="193">
        <v>7</v>
      </c>
      <c r="AZ59" s="193">
        <v>2</v>
      </c>
      <c r="BA59" s="193">
        <f>IF(AZ59=1,G59,0)</f>
        <v>0</v>
      </c>
      <c r="BB59" s="193">
        <f>IF(AZ59=2,G59,0)</f>
        <v>0</v>
      </c>
      <c r="BC59" s="193">
        <f>IF(AZ59=3,G59,0)</f>
        <v>0</v>
      </c>
      <c r="BD59" s="193">
        <f>IF(AZ59=4,G59,0)</f>
        <v>0</v>
      </c>
      <c r="BE59" s="193">
        <f>IF(AZ59=5,G59,0)</f>
        <v>0</v>
      </c>
      <c r="CA59" s="193">
        <v>1</v>
      </c>
      <c r="CB59" s="193">
        <v>7</v>
      </c>
      <c r="CZ59" s="193">
        <v>0.00334</v>
      </c>
    </row>
    <row r="60" spans="1:15" s="193" customFormat="1" ht="22.5">
      <c r="A60" s="162">
        <v>39</v>
      </c>
      <c r="B60" s="163" t="s">
        <v>167</v>
      </c>
      <c r="C60" s="164" t="s">
        <v>160</v>
      </c>
      <c r="D60" s="165" t="s">
        <v>76</v>
      </c>
      <c r="E60" s="166">
        <v>39</v>
      </c>
      <c r="F60" s="166"/>
      <c r="G60" s="167">
        <f aca="true" t="shared" si="2" ref="G60:G69">E60*F60</f>
        <v>0</v>
      </c>
      <c r="O60" s="197"/>
    </row>
    <row r="61" spans="1:15" s="193" customFormat="1" ht="12.75">
      <c r="A61" s="162">
        <v>40</v>
      </c>
      <c r="B61" s="163" t="s">
        <v>168</v>
      </c>
      <c r="C61" s="164" t="s">
        <v>161</v>
      </c>
      <c r="D61" s="165" t="s">
        <v>76</v>
      </c>
      <c r="E61" s="166">
        <v>5</v>
      </c>
      <c r="F61" s="166"/>
      <c r="G61" s="167">
        <f t="shared" si="2"/>
        <v>0</v>
      </c>
      <c r="O61" s="197"/>
    </row>
    <row r="62" spans="1:15" s="193" customFormat="1" ht="12.75">
      <c r="A62" s="162">
        <v>41</v>
      </c>
      <c r="B62" s="163" t="s">
        <v>169</v>
      </c>
      <c r="C62" s="164" t="s">
        <v>159</v>
      </c>
      <c r="D62" s="165" t="s">
        <v>76</v>
      </c>
      <c r="E62" s="166">
        <v>3</v>
      </c>
      <c r="F62" s="166"/>
      <c r="G62" s="167">
        <f t="shared" si="2"/>
        <v>0</v>
      </c>
      <c r="O62" s="197"/>
    </row>
    <row r="63" spans="1:104" s="193" customFormat="1" ht="12.75">
      <c r="A63" s="162">
        <v>42</v>
      </c>
      <c r="B63" s="163" t="s">
        <v>170</v>
      </c>
      <c r="C63" s="164" t="s">
        <v>162</v>
      </c>
      <c r="D63" s="165" t="s">
        <v>76</v>
      </c>
      <c r="E63" s="166">
        <v>3</v>
      </c>
      <c r="F63" s="166"/>
      <c r="G63" s="167">
        <f t="shared" si="2"/>
        <v>0</v>
      </c>
      <c r="O63" s="197">
        <v>2</v>
      </c>
      <c r="AA63" s="193">
        <v>1</v>
      </c>
      <c r="AB63" s="193">
        <v>7</v>
      </c>
      <c r="AC63" s="193">
        <v>7</v>
      </c>
      <c r="AZ63" s="193">
        <v>2</v>
      </c>
      <c r="BA63" s="193">
        <f>IF(AZ63=1,G63,0)</f>
        <v>0</v>
      </c>
      <c r="BB63" s="193">
        <f>IF(AZ63=2,G63,0)</f>
        <v>0</v>
      </c>
      <c r="BC63" s="193">
        <f>IF(AZ63=3,G63,0)</f>
        <v>0</v>
      </c>
      <c r="BD63" s="193">
        <f>IF(AZ63=4,G63,0)</f>
        <v>0</v>
      </c>
      <c r="BE63" s="193">
        <f>IF(AZ63=5,G63,0)</f>
        <v>0</v>
      </c>
      <c r="CA63" s="193">
        <v>1</v>
      </c>
      <c r="CB63" s="193">
        <v>7</v>
      </c>
      <c r="CZ63" s="193">
        <v>0.00225</v>
      </c>
    </row>
    <row r="64" spans="1:104" s="193" customFormat="1" ht="12.75">
      <c r="A64" s="162">
        <v>43</v>
      </c>
      <c r="B64" s="163" t="s">
        <v>171</v>
      </c>
      <c r="C64" s="164" t="s">
        <v>178</v>
      </c>
      <c r="D64" s="165" t="s">
        <v>77</v>
      </c>
      <c r="E64" s="166">
        <v>143</v>
      </c>
      <c r="F64" s="166"/>
      <c r="G64" s="167">
        <f t="shared" si="2"/>
        <v>0</v>
      </c>
      <c r="O64" s="197">
        <v>2</v>
      </c>
      <c r="AA64" s="193">
        <v>1</v>
      </c>
      <c r="AB64" s="193">
        <v>7</v>
      </c>
      <c r="AC64" s="193">
        <v>7</v>
      </c>
      <c r="AZ64" s="193">
        <v>2</v>
      </c>
      <c r="BA64" s="193">
        <f>IF(AZ64=1,G64,0)</f>
        <v>0</v>
      </c>
      <c r="BB64" s="193">
        <f>IF(AZ64=2,G64,0)</f>
        <v>0</v>
      </c>
      <c r="BC64" s="193">
        <f>IF(AZ64=3,G64,0)</f>
        <v>0</v>
      </c>
      <c r="BD64" s="193">
        <f>IF(AZ64=4,G64,0)</f>
        <v>0</v>
      </c>
      <c r="BE64" s="193">
        <f>IF(AZ64=5,G64,0)</f>
        <v>0</v>
      </c>
      <c r="CA64" s="193">
        <v>1</v>
      </c>
      <c r="CB64" s="193">
        <v>7</v>
      </c>
      <c r="CZ64" s="193">
        <v>0.00334</v>
      </c>
    </row>
    <row r="65" spans="1:15" s="193" customFormat="1" ht="22.5">
      <c r="A65" s="162">
        <v>44</v>
      </c>
      <c r="B65" s="163" t="s">
        <v>172</v>
      </c>
      <c r="C65" s="164" t="s">
        <v>182</v>
      </c>
      <c r="D65" s="165" t="s">
        <v>76</v>
      </c>
      <c r="E65" s="166">
        <v>39</v>
      </c>
      <c r="F65" s="166"/>
      <c r="G65" s="167">
        <f t="shared" si="2"/>
        <v>0</v>
      </c>
      <c r="O65" s="197"/>
    </row>
    <row r="66" spans="1:15" s="193" customFormat="1" ht="12.75">
      <c r="A66" s="162">
        <v>45</v>
      </c>
      <c r="B66" s="163" t="s">
        <v>173</v>
      </c>
      <c r="C66" s="164" t="s">
        <v>179</v>
      </c>
      <c r="D66" s="165" t="s">
        <v>76</v>
      </c>
      <c r="E66" s="166">
        <v>5</v>
      </c>
      <c r="F66" s="166"/>
      <c r="G66" s="167">
        <f t="shared" si="2"/>
        <v>0</v>
      </c>
      <c r="O66" s="197"/>
    </row>
    <row r="67" spans="1:15" s="193" customFormat="1" ht="12.75">
      <c r="A67" s="162">
        <v>46</v>
      </c>
      <c r="B67" s="163" t="s">
        <v>174</v>
      </c>
      <c r="C67" s="164" t="s">
        <v>180</v>
      </c>
      <c r="D67" s="165" t="s">
        <v>76</v>
      </c>
      <c r="E67" s="166">
        <v>3</v>
      </c>
      <c r="F67" s="166"/>
      <c r="G67" s="167">
        <f t="shared" si="2"/>
        <v>0</v>
      </c>
      <c r="O67" s="197"/>
    </row>
    <row r="68" spans="1:104" s="193" customFormat="1" ht="12.75">
      <c r="A68" s="162">
        <v>47</v>
      </c>
      <c r="B68" s="163" t="s">
        <v>175</v>
      </c>
      <c r="C68" s="164" t="s">
        <v>181</v>
      </c>
      <c r="D68" s="165" t="s">
        <v>76</v>
      </c>
      <c r="E68" s="166">
        <v>3</v>
      </c>
      <c r="F68" s="166"/>
      <c r="G68" s="167">
        <f t="shared" si="2"/>
        <v>0</v>
      </c>
      <c r="O68" s="197">
        <v>2</v>
      </c>
      <c r="AA68" s="193">
        <v>1</v>
      </c>
      <c r="AB68" s="193">
        <v>7</v>
      </c>
      <c r="AC68" s="193">
        <v>7</v>
      </c>
      <c r="AZ68" s="193">
        <v>2</v>
      </c>
      <c r="BA68" s="193">
        <f>IF(AZ68=1,G68,0)</f>
        <v>0</v>
      </c>
      <c r="BB68" s="193">
        <f>IF(AZ68=2,G68,0)</f>
        <v>0</v>
      </c>
      <c r="BC68" s="193">
        <f>IF(AZ68=3,G68,0)</f>
        <v>0</v>
      </c>
      <c r="BD68" s="193">
        <f>IF(AZ68=4,G68,0)</f>
        <v>0</v>
      </c>
      <c r="BE68" s="193">
        <f>IF(AZ68=5,G68,0)</f>
        <v>0</v>
      </c>
      <c r="CA68" s="193">
        <v>1</v>
      </c>
      <c r="CB68" s="193">
        <v>7</v>
      </c>
      <c r="CZ68" s="193">
        <v>0.00225</v>
      </c>
    </row>
    <row r="69" spans="1:104" s="193" customFormat="1" ht="12.75">
      <c r="A69" s="162">
        <v>48</v>
      </c>
      <c r="B69" s="163" t="s">
        <v>176</v>
      </c>
      <c r="C69" s="164" t="s">
        <v>177</v>
      </c>
      <c r="D69" s="165" t="s">
        <v>76</v>
      </c>
      <c r="E69" s="166">
        <v>1</v>
      </c>
      <c r="F69" s="166"/>
      <c r="G69" s="167">
        <f t="shared" si="2"/>
        <v>0</v>
      </c>
      <c r="O69" s="197">
        <v>2</v>
      </c>
      <c r="AA69" s="193">
        <v>1</v>
      </c>
      <c r="AB69" s="193">
        <v>7</v>
      </c>
      <c r="AC69" s="193">
        <v>7</v>
      </c>
      <c r="AZ69" s="193">
        <v>2</v>
      </c>
      <c r="BA69" s="193">
        <f>IF(AZ69=1,G69,0)</f>
        <v>0</v>
      </c>
      <c r="BB69" s="193">
        <f>IF(AZ69=2,G69,0)</f>
        <v>0</v>
      </c>
      <c r="BC69" s="193">
        <f>IF(AZ69=3,G69,0)</f>
        <v>0</v>
      </c>
      <c r="BD69" s="193">
        <f>IF(AZ69=4,G69,0)</f>
        <v>0</v>
      </c>
      <c r="BE69" s="193">
        <f>IF(AZ69=5,G69,0)</f>
        <v>0</v>
      </c>
      <c r="CA69" s="193">
        <v>1</v>
      </c>
      <c r="CB69" s="193">
        <v>7</v>
      </c>
      <c r="CZ69" s="193">
        <v>0.00225</v>
      </c>
    </row>
    <row r="70" spans="1:57" s="193" customFormat="1" ht="12.75">
      <c r="A70" s="168"/>
      <c r="B70" s="169" t="s">
        <v>73</v>
      </c>
      <c r="C70" s="170" t="str">
        <f>CONCATENATE(B58," ",C58)</f>
        <v>M21 Elektromontáže</v>
      </c>
      <c r="D70" s="171"/>
      <c r="E70" s="172"/>
      <c r="F70" s="173"/>
      <c r="G70" s="174">
        <f>SUM(G58:G69)</f>
        <v>0</v>
      </c>
      <c r="O70" s="197">
        <v>4</v>
      </c>
      <c r="BA70" s="198">
        <f>SUM(BA58:BA69)</f>
        <v>0</v>
      </c>
      <c r="BB70" s="198">
        <f>SUM(BB58:BB69)</f>
        <v>0</v>
      </c>
      <c r="BC70" s="198">
        <f>SUM(BC58:BC69)</f>
        <v>0</v>
      </c>
      <c r="BD70" s="198">
        <f>SUM(BD58:BD69)</f>
        <v>0</v>
      </c>
      <c r="BE70" s="198">
        <f>SUM(BE58:BE69)</f>
        <v>0</v>
      </c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spans="1:7" ht="12.75">
      <c r="A85" s="175"/>
      <c r="B85" s="175"/>
      <c r="C85" s="175"/>
      <c r="D85" s="175"/>
      <c r="E85" s="175"/>
      <c r="F85" s="175"/>
      <c r="G85" s="175"/>
    </row>
    <row r="86" spans="1:7" ht="12.75">
      <c r="A86" s="175"/>
      <c r="B86" s="175"/>
      <c r="C86" s="175"/>
      <c r="D86" s="175"/>
      <c r="E86" s="175"/>
      <c r="F86" s="175"/>
      <c r="G86" s="175"/>
    </row>
    <row r="87" spans="1:7" ht="12.75">
      <c r="A87" s="175"/>
      <c r="B87" s="175"/>
      <c r="C87" s="175"/>
      <c r="D87" s="175"/>
      <c r="E87" s="175"/>
      <c r="F87" s="175"/>
      <c r="G87" s="175"/>
    </row>
    <row r="88" spans="1:7" ht="12.75">
      <c r="A88" s="175"/>
      <c r="B88" s="175"/>
      <c r="C88" s="175"/>
      <c r="D88" s="175"/>
      <c r="E88" s="175"/>
      <c r="F88" s="175"/>
      <c r="G88" s="17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spans="1:2" ht="12.75">
      <c r="A120" s="176"/>
      <c r="B120" s="176"/>
    </row>
    <row r="121" spans="1:7" ht="12.75">
      <c r="A121" s="175"/>
      <c r="B121" s="175"/>
      <c r="C121" s="178"/>
      <c r="D121" s="178"/>
      <c r="E121" s="179"/>
      <c r="F121" s="178"/>
      <c r="G121" s="180"/>
    </row>
    <row r="122" spans="1:7" ht="12.75">
      <c r="A122" s="181"/>
      <c r="B122" s="181"/>
      <c r="C122" s="175"/>
      <c r="D122" s="175"/>
      <c r="E122" s="182"/>
      <c r="F122" s="175"/>
      <c r="G122" s="175"/>
    </row>
    <row r="123" spans="1:7" ht="12.75">
      <c r="A123" s="175"/>
      <c r="B123" s="175"/>
      <c r="C123" s="175"/>
      <c r="D123" s="175"/>
      <c r="E123" s="182"/>
      <c r="F123" s="175"/>
      <c r="G123" s="175"/>
    </row>
    <row r="124" spans="1:7" ht="12.75">
      <c r="A124" s="175"/>
      <c r="B124" s="175"/>
      <c r="C124" s="175"/>
      <c r="D124" s="175"/>
      <c r="E124" s="182"/>
      <c r="F124" s="175"/>
      <c r="G124" s="175"/>
    </row>
    <row r="125" spans="1:7" ht="12.75">
      <c r="A125" s="175"/>
      <c r="B125" s="175"/>
      <c r="C125" s="175"/>
      <c r="D125" s="175"/>
      <c r="E125" s="182"/>
      <c r="F125" s="175"/>
      <c r="G125" s="175"/>
    </row>
    <row r="126" spans="1:7" ht="12.75">
      <c r="A126" s="175"/>
      <c r="B126" s="175"/>
      <c r="C126" s="175"/>
      <c r="D126" s="175"/>
      <c r="E126" s="182"/>
      <c r="F126" s="175"/>
      <c r="G126" s="175"/>
    </row>
    <row r="127" spans="1:7" ht="12.75">
      <c r="A127" s="175"/>
      <c r="B127" s="175"/>
      <c r="C127" s="175"/>
      <c r="D127" s="175"/>
      <c r="E127" s="182"/>
      <c r="F127" s="175"/>
      <c r="G127" s="175"/>
    </row>
    <row r="128" spans="1:7" ht="12.75">
      <c r="A128" s="175"/>
      <c r="B128" s="175"/>
      <c r="C128" s="175"/>
      <c r="D128" s="175"/>
      <c r="E128" s="182"/>
      <c r="F128" s="175"/>
      <c r="G128" s="175"/>
    </row>
    <row r="129" spans="1:7" ht="12.75">
      <c r="A129" s="175"/>
      <c r="B129" s="175"/>
      <c r="C129" s="175"/>
      <c r="D129" s="175"/>
      <c r="E129" s="182"/>
      <c r="F129" s="175"/>
      <c r="G129" s="175"/>
    </row>
    <row r="130" spans="1:7" ht="12.75">
      <c r="A130" s="175"/>
      <c r="B130" s="175"/>
      <c r="C130" s="175"/>
      <c r="D130" s="175"/>
      <c r="E130" s="182"/>
      <c r="F130" s="175"/>
      <c r="G130" s="175"/>
    </row>
    <row r="131" spans="1:7" ht="12.75">
      <c r="A131" s="175"/>
      <c r="B131" s="175"/>
      <c r="C131" s="175"/>
      <c r="D131" s="175"/>
      <c r="E131" s="182"/>
      <c r="F131" s="175"/>
      <c r="G131" s="175"/>
    </row>
    <row r="132" spans="1:7" ht="12.75">
      <c r="A132" s="175"/>
      <c r="B132" s="175"/>
      <c r="C132" s="175"/>
      <c r="D132" s="175"/>
      <c r="E132" s="182"/>
      <c r="F132" s="175"/>
      <c r="G132" s="175"/>
    </row>
    <row r="133" spans="1:7" ht="12.75">
      <c r="A133" s="175"/>
      <c r="B133" s="175"/>
      <c r="C133" s="175"/>
      <c r="D133" s="175"/>
      <c r="E133" s="182"/>
      <c r="F133" s="175"/>
      <c r="G133" s="175"/>
    </row>
    <row r="134" spans="1:7" ht="12.75">
      <c r="A134" s="175"/>
      <c r="B134" s="175"/>
      <c r="C134" s="175"/>
      <c r="D134" s="175"/>
      <c r="E134" s="182"/>
      <c r="F134" s="175"/>
      <c r="G134" s="17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stavebniservis.net</cp:lastModifiedBy>
  <cp:lastPrinted>2012-10-18T04:22:32Z</cp:lastPrinted>
  <dcterms:created xsi:type="dcterms:W3CDTF">2012-08-31T11:20:34Z</dcterms:created>
  <dcterms:modified xsi:type="dcterms:W3CDTF">2013-10-10T11:46:08Z</dcterms:modified>
  <cp:category/>
  <cp:version/>
  <cp:contentType/>
  <cp:contentStatus/>
</cp:coreProperties>
</file>