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il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01 01A Pol" sheetId="13" r:id="rId5"/>
    <sheet name="01 01B Pol" sheetId="14" r:id="rId6"/>
    <sheet name="01 01C Pol" sheetId="15" r:id="rId7"/>
    <sheet name="01 01D Pol" sheetId="16" r:id="rId8"/>
    <sheet name="02 02 Pol" sheetId="17" r:id="rId9"/>
  </sheets>
  <externalReferences>
    <externalReference r:id="rId10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'01 01A Pol'!$1:$7</definedName>
    <definedName name="_xlnm.Print_Titles" localSheetId="5">'01 01B Pol'!$1:$7</definedName>
    <definedName name="_xlnm.Print_Titles" localSheetId="6">'01 01C Pol'!$1:$7</definedName>
    <definedName name="_xlnm.Print_Titles" localSheetId="7">'01 01D Pol'!$1:$7</definedName>
    <definedName name="_xlnm.Print_Titles" localSheetId="8">'02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Naklady'!$A$1:$W$37</definedName>
    <definedName name="_xlnm.Print_Area" localSheetId="4">'01 01A Pol'!$A$1:$W$198</definedName>
    <definedName name="_xlnm.Print_Area" localSheetId="5">'01 01B Pol'!$A$1:$W$53</definedName>
    <definedName name="_xlnm.Print_Area" localSheetId="6">'01 01C Pol'!$A$1:$W$70</definedName>
    <definedName name="_xlnm.Print_Area" localSheetId="7">'01 01D Pol'!$A$1:$W$118</definedName>
    <definedName name="_xlnm.Print_Area" localSheetId="8">'02 02 Pol'!$A$1:$W$223</definedName>
    <definedName name="_xlnm.Print_Area" localSheetId="1">Stavba!$A$1:$J$90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9" i="1" l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17" i="17"/>
  <c r="BA162" i="17"/>
  <c r="BA159" i="17"/>
  <c r="BA156" i="17"/>
  <c r="BA153" i="17"/>
  <c r="BA144" i="17"/>
  <c r="BA141" i="17"/>
  <c r="BA61" i="17"/>
  <c r="BA57" i="17"/>
  <c r="G9" i="17"/>
  <c r="G8" i="17" s="1"/>
  <c r="I9" i="17"/>
  <c r="I8" i="17" s="1"/>
  <c r="K9" i="17"/>
  <c r="K8" i="17" s="1"/>
  <c r="O9" i="17"/>
  <c r="O8" i="17" s="1"/>
  <c r="Q9" i="17"/>
  <c r="Q8" i="17" s="1"/>
  <c r="V9" i="17"/>
  <c r="V8" i="17" s="1"/>
  <c r="G12" i="17"/>
  <c r="I12" i="17"/>
  <c r="K12" i="17"/>
  <c r="M12" i="17"/>
  <c r="O12" i="17"/>
  <c r="Q12" i="17"/>
  <c r="V12" i="17"/>
  <c r="K15" i="17"/>
  <c r="V15" i="17"/>
  <c r="G16" i="17"/>
  <c r="G15" i="17" s="1"/>
  <c r="I16" i="17"/>
  <c r="I15" i="17" s="1"/>
  <c r="K16" i="17"/>
  <c r="M16" i="17"/>
  <c r="O16" i="17"/>
  <c r="O15" i="17" s="1"/>
  <c r="Q16" i="17"/>
  <c r="Q15" i="17" s="1"/>
  <c r="V16" i="17"/>
  <c r="G27" i="17"/>
  <c r="M27" i="17" s="1"/>
  <c r="I27" i="17"/>
  <c r="K27" i="17"/>
  <c r="O27" i="17"/>
  <c r="Q27" i="17"/>
  <c r="V27" i="17"/>
  <c r="G41" i="17"/>
  <c r="I41" i="17"/>
  <c r="K41" i="17"/>
  <c r="M41" i="17"/>
  <c r="O41" i="17"/>
  <c r="Q41" i="17"/>
  <c r="V41" i="17"/>
  <c r="K55" i="17"/>
  <c r="V55" i="17"/>
  <c r="G56" i="17"/>
  <c r="G55" i="17" s="1"/>
  <c r="I56" i="17"/>
  <c r="I55" i="17" s="1"/>
  <c r="K56" i="17"/>
  <c r="M56" i="17"/>
  <c r="O56" i="17"/>
  <c r="O55" i="17" s="1"/>
  <c r="Q56" i="17"/>
  <c r="Q55" i="17" s="1"/>
  <c r="V56" i="17"/>
  <c r="G60" i="17"/>
  <c r="M60" i="17" s="1"/>
  <c r="I60" i="17"/>
  <c r="K60" i="17"/>
  <c r="O60" i="17"/>
  <c r="Q60" i="17"/>
  <c r="V60" i="17"/>
  <c r="G65" i="17"/>
  <c r="M65" i="17" s="1"/>
  <c r="I65" i="17"/>
  <c r="K65" i="17"/>
  <c r="K64" i="17" s="1"/>
  <c r="O65" i="17"/>
  <c r="O64" i="17" s="1"/>
  <c r="Q65" i="17"/>
  <c r="V65" i="17"/>
  <c r="V64" i="17" s="1"/>
  <c r="G69" i="17"/>
  <c r="I69" i="17"/>
  <c r="K69" i="17"/>
  <c r="M69" i="17"/>
  <c r="O69" i="17"/>
  <c r="Q69" i="17"/>
  <c r="V69" i="17"/>
  <c r="G76" i="17"/>
  <c r="M76" i="17" s="1"/>
  <c r="I76" i="17"/>
  <c r="K76" i="17"/>
  <c r="O76" i="17"/>
  <c r="Q76" i="17"/>
  <c r="V76" i="17"/>
  <c r="G79" i="17"/>
  <c r="I79" i="17"/>
  <c r="I64" i="17" s="1"/>
  <c r="K79" i="17"/>
  <c r="M79" i="17"/>
  <c r="O79" i="17"/>
  <c r="Q79" i="17"/>
  <c r="Q64" i="17" s="1"/>
  <c r="V79" i="17"/>
  <c r="K85" i="17"/>
  <c r="V85" i="17"/>
  <c r="G86" i="17"/>
  <c r="I86" i="17"/>
  <c r="I85" i="17" s="1"/>
  <c r="K86" i="17"/>
  <c r="M86" i="17"/>
  <c r="O86" i="17"/>
  <c r="Q86" i="17"/>
  <c r="Q85" i="17" s="1"/>
  <c r="V86" i="17"/>
  <c r="G97" i="17"/>
  <c r="G85" i="17" s="1"/>
  <c r="I97" i="17"/>
  <c r="K97" i="17"/>
  <c r="O97" i="17"/>
  <c r="O85" i="17" s="1"/>
  <c r="Q97" i="17"/>
  <c r="V97" i="17"/>
  <c r="G100" i="17"/>
  <c r="I100" i="17"/>
  <c r="K100" i="17"/>
  <c r="M100" i="17"/>
  <c r="O100" i="17"/>
  <c r="Q100" i="17"/>
  <c r="V100" i="17"/>
  <c r="G103" i="17"/>
  <c r="I103" i="17"/>
  <c r="I102" i="17" s="1"/>
  <c r="K103" i="17"/>
  <c r="M103" i="17"/>
  <c r="O103" i="17"/>
  <c r="Q103" i="17"/>
  <c r="Q102" i="17" s="1"/>
  <c r="V103" i="17"/>
  <c r="G105" i="17"/>
  <c r="G102" i="17" s="1"/>
  <c r="I105" i="17"/>
  <c r="K105" i="17"/>
  <c r="O105" i="17"/>
  <c r="O102" i="17" s="1"/>
  <c r="Q105" i="17"/>
  <c r="V105" i="17"/>
  <c r="G107" i="17"/>
  <c r="I107" i="17"/>
  <c r="K107" i="17"/>
  <c r="M107" i="17"/>
  <c r="O107" i="17"/>
  <c r="Q107" i="17"/>
  <c r="V107" i="17"/>
  <c r="G115" i="17"/>
  <c r="M115" i="17" s="1"/>
  <c r="I115" i="17"/>
  <c r="K115" i="17"/>
  <c r="K102" i="17" s="1"/>
  <c r="O115" i="17"/>
  <c r="Q115" i="17"/>
  <c r="V115" i="17"/>
  <c r="V102" i="17" s="1"/>
  <c r="G118" i="17"/>
  <c r="I118" i="17"/>
  <c r="K118" i="17"/>
  <c r="M118" i="17"/>
  <c r="O118" i="17"/>
  <c r="Q118" i="17"/>
  <c r="V118" i="17"/>
  <c r="G121" i="17"/>
  <c r="M121" i="17" s="1"/>
  <c r="I121" i="17"/>
  <c r="K121" i="17"/>
  <c r="O121" i="17"/>
  <c r="Q121" i="17"/>
  <c r="V121" i="17"/>
  <c r="G124" i="17"/>
  <c r="I124" i="17"/>
  <c r="K124" i="17"/>
  <c r="M124" i="17"/>
  <c r="O124" i="17"/>
  <c r="Q124" i="17"/>
  <c r="V124" i="17"/>
  <c r="G125" i="17"/>
  <c r="M125" i="17" s="1"/>
  <c r="I125" i="17"/>
  <c r="K125" i="17"/>
  <c r="O125" i="17"/>
  <c r="Q125" i="17"/>
  <c r="V125" i="17"/>
  <c r="I127" i="17"/>
  <c r="Q127" i="17"/>
  <c r="G128" i="17"/>
  <c r="G127" i="17" s="1"/>
  <c r="I128" i="17"/>
  <c r="K128" i="17"/>
  <c r="K127" i="17" s="1"/>
  <c r="O128" i="17"/>
  <c r="O127" i="17" s="1"/>
  <c r="Q128" i="17"/>
  <c r="V128" i="17"/>
  <c r="V127" i="17" s="1"/>
  <c r="I131" i="17"/>
  <c r="Q131" i="17"/>
  <c r="G132" i="17"/>
  <c r="M132" i="17" s="1"/>
  <c r="M131" i="17" s="1"/>
  <c r="I132" i="17"/>
  <c r="K132" i="17"/>
  <c r="K131" i="17" s="1"/>
  <c r="O132" i="17"/>
  <c r="O131" i="17" s="1"/>
  <c r="Q132" i="17"/>
  <c r="V132" i="17"/>
  <c r="V131" i="17" s="1"/>
  <c r="G134" i="17"/>
  <c r="I134" i="17"/>
  <c r="K134" i="17"/>
  <c r="M134" i="17"/>
  <c r="O134" i="17"/>
  <c r="Q134" i="17"/>
  <c r="V134" i="17"/>
  <c r="G139" i="17"/>
  <c r="G140" i="17"/>
  <c r="I140" i="17"/>
  <c r="I139" i="17" s="1"/>
  <c r="K140" i="17"/>
  <c r="M140" i="17"/>
  <c r="O140" i="17"/>
  <c r="Q140" i="17"/>
  <c r="Q139" i="17" s="1"/>
  <c r="V140" i="17"/>
  <c r="G143" i="17"/>
  <c r="M143" i="17" s="1"/>
  <c r="I143" i="17"/>
  <c r="K143" i="17"/>
  <c r="K139" i="17" s="1"/>
  <c r="O143" i="17"/>
  <c r="Q143" i="17"/>
  <c r="V143" i="17"/>
  <c r="V139" i="17" s="1"/>
  <c r="G146" i="17"/>
  <c r="I146" i="17"/>
  <c r="K146" i="17"/>
  <c r="M146" i="17"/>
  <c r="O146" i="17"/>
  <c r="Q146" i="17"/>
  <c r="V146" i="17"/>
  <c r="G148" i="17"/>
  <c r="M148" i="17" s="1"/>
  <c r="I148" i="17"/>
  <c r="K148" i="17"/>
  <c r="O148" i="17"/>
  <c r="O139" i="17" s="1"/>
  <c r="Q148" i="17"/>
  <c r="V148" i="17"/>
  <c r="G150" i="17"/>
  <c r="I150" i="17"/>
  <c r="K150" i="17"/>
  <c r="M150" i="17"/>
  <c r="O150" i="17"/>
  <c r="Q150" i="17"/>
  <c r="V150" i="17"/>
  <c r="G152" i="17"/>
  <c r="M152" i="17" s="1"/>
  <c r="I152" i="17"/>
  <c r="K152" i="17"/>
  <c r="O152" i="17"/>
  <c r="Q152" i="17"/>
  <c r="V152" i="17"/>
  <c r="G155" i="17"/>
  <c r="I155" i="17"/>
  <c r="K155" i="17"/>
  <c r="M155" i="17"/>
  <c r="O155" i="17"/>
  <c r="Q155" i="17"/>
  <c r="V155" i="17"/>
  <c r="G158" i="17"/>
  <c r="M158" i="17" s="1"/>
  <c r="I158" i="17"/>
  <c r="K158" i="17"/>
  <c r="O158" i="17"/>
  <c r="Q158" i="17"/>
  <c r="V158" i="17"/>
  <c r="G161" i="17"/>
  <c r="I161" i="17"/>
  <c r="K161" i="17"/>
  <c r="M161" i="17"/>
  <c r="O161" i="17"/>
  <c r="Q161" i="17"/>
  <c r="V161" i="17"/>
  <c r="G164" i="17"/>
  <c r="M164" i="17" s="1"/>
  <c r="I164" i="17"/>
  <c r="K164" i="17"/>
  <c r="O164" i="17"/>
  <c r="Q164" i="17"/>
  <c r="V164" i="17"/>
  <c r="G166" i="17"/>
  <c r="I166" i="17"/>
  <c r="K166" i="17"/>
  <c r="M166" i="17"/>
  <c r="O166" i="17"/>
  <c r="Q166" i="17"/>
  <c r="V166" i="17"/>
  <c r="G168" i="17"/>
  <c r="O168" i="17"/>
  <c r="G169" i="17"/>
  <c r="I169" i="17"/>
  <c r="I168" i="17" s="1"/>
  <c r="K169" i="17"/>
  <c r="M169" i="17"/>
  <c r="O169" i="17"/>
  <c r="Q169" i="17"/>
  <c r="Q168" i="17" s="1"/>
  <c r="V169" i="17"/>
  <c r="G170" i="17"/>
  <c r="M170" i="17" s="1"/>
  <c r="I170" i="17"/>
  <c r="K170" i="17"/>
  <c r="K168" i="17" s="1"/>
  <c r="O170" i="17"/>
  <c r="Q170" i="17"/>
  <c r="V170" i="17"/>
  <c r="V168" i="17" s="1"/>
  <c r="G172" i="17"/>
  <c r="G171" i="17" s="1"/>
  <c r="I172" i="17"/>
  <c r="K172" i="17"/>
  <c r="K171" i="17" s="1"/>
  <c r="O172" i="17"/>
  <c r="O171" i="17" s="1"/>
  <c r="Q172" i="17"/>
  <c r="V172" i="17"/>
  <c r="V171" i="17" s="1"/>
  <c r="G174" i="17"/>
  <c r="I174" i="17"/>
  <c r="I171" i="17" s="1"/>
  <c r="K174" i="17"/>
  <c r="M174" i="17"/>
  <c r="O174" i="17"/>
  <c r="Q174" i="17"/>
  <c r="Q171" i="17" s="1"/>
  <c r="V174" i="17"/>
  <c r="G176" i="17"/>
  <c r="M176" i="17" s="1"/>
  <c r="I176" i="17"/>
  <c r="K176" i="17"/>
  <c r="O176" i="17"/>
  <c r="Q176" i="17"/>
  <c r="V176" i="17"/>
  <c r="G179" i="17"/>
  <c r="I179" i="17"/>
  <c r="K179" i="17"/>
  <c r="M179" i="17"/>
  <c r="O179" i="17"/>
  <c r="Q179" i="17"/>
  <c r="V179" i="17"/>
  <c r="G184" i="17"/>
  <c r="M184" i="17" s="1"/>
  <c r="I184" i="17"/>
  <c r="K184" i="17"/>
  <c r="O184" i="17"/>
  <c r="Q184" i="17"/>
  <c r="V184" i="17"/>
  <c r="G186" i="17"/>
  <c r="I186" i="17"/>
  <c r="K186" i="17"/>
  <c r="M186" i="17"/>
  <c r="O186" i="17"/>
  <c r="Q186" i="17"/>
  <c r="V186" i="17"/>
  <c r="G188" i="17"/>
  <c r="M188" i="17" s="1"/>
  <c r="I188" i="17"/>
  <c r="K188" i="17"/>
  <c r="O188" i="17"/>
  <c r="Q188" i="17"/>
  <c r="V188" i="17"/>
  <c r="G190" i="17"/>
  <c r="I190" i="17"/>
  <c r="K190" i="17"/>
  <c r="M190" i="17"/>
  <c r="O190" i="17"/>
  <c r="Q190" i="17"/>
  <c r="V190" i="17"/>
  <c r="G192" i="17"/>
  <c r="M192" i="17" s="1"/>
  <c r="I192" i="17"/>
  <c r="K192" i="17"/>
  <c r="O192" i="17"/>
  <c r="Q192" i="17"/>
  <c r="V192" i="17"/>
  <c r="G194" i="17"/>
  <c r="I194" i="17"/>
  <c r="K194" i="17"/>
  <c r="M194" i="17"/>
  <c r="O194" i="17"/>
  <c r="Q194" i="17"/>
  <c r="V194" i="17"/>
  <c r="G196" i="17"/>
  <c r="M196" i="17" s="1"/>
  <c r="I196" i="17"/>
  <c r="K196" i="17"/>
  <c r="O196" i="17"/>
  <c r="Q196" i="17"/>
  <c r="V196" i="17"/>
  <c r="I198" i="17"/>
  <c r="Q198" i="17"/>
  <c r="G199" i="17"/>
  <c r="G198" i="17" s="1"/>
  <c r="I199" i="17"/>
  <c r="K199" i="17"/>
  <c r="K198" i="17" s="1"/>
  <c r="O199" i="17"/>
  <c r="O198" i="17" s="1"/>
  <c r="Q199" i="17"/>
  <c r="V199" i="17"/>
  <c r="V198" i="17" s="1"/>
  <c r="I200" i="17"/>
  <c r="Q200" i="17"/>
  <c r="G201" i="17"/>
  <c r="M201" i="17" s="1"/>
  <c r="M200" i="17" s="1"/>
  <c r="I201" i="17"/>
  <c r="K201" i="17"/>
  <c r="K200" i="17" s="1"/>
  <c r="O201" i="17"/>
  <c r="O200" i="17" s="1"/>
  <c r="Q201" i="17"/>
  <c r="V201" i="17"/>
  <c r="V200" i="17" s="1"/>
  <c r="G204" i="17"/>
  <c r="G203" i="17" s="1"/>
  <c r="I204" i="17"/>
  <c r="I203" i="17" s="1"/>
  <c r="K204" i="17"/>
  <c r="K203" i="17" s="1"/>
  <c r="O204" i="17"/>
  <c r="O203" i="17" s="1"/>
  <c r="Q204" i="17"/>
  <c r="Q203" i="17" s="1"/>
  <c r="V204" i="17"/>
  <c r="V203" i="17" s="1"/>
  <c r="G205" i="17"/>
  <c r="I205" i="17"/>
  <c r="K205" i="17"/>
  <c r="M205" i="17"/>
  <c r="O205" i="17"/>
  <c r="Q205" i="17"/>
  <c r="V205" i="17"/>
  <c r="G206" i="17"/>
  <c r="I206" i="17"/>
  <c r="K206" i="17"/>
  <c r="M206" i="17"/>
  <c r="O206" i="17"/>
  <c r="Q206" i="17"/>
  <c r="V206" i="17"/>
  <c r="G207" i="17"/>
  <c r="I207" i="17"/>
  <c r="K207" i="17"/>
  <c r="M207" i="17"/>
  <c r="O207" i="17"/>
  <c r="Q207" i="17"/>
  <c r="V207" i="17"/>
  <c r="G208" i="17"/>
  <c r="M208" i="17" s="1"/>
  <c r="I208" i="17"/>
  <c r="K208" i="17"/>
  <c r="O208" i="17"/>
  <c r="Q208" i="17"/>
  <c r="V208" i="17"/>
  <c r="G209" i="17"/>
  <c r="I209" i="17"/>
  <c r="K209" i="17"/>
  <c r="M209" i="17"/>
  <c r="O209" i="17"/>
  <c r="Q209" i="17"/>
  <c r="V209" i="17"/>
  <c r="G210" i="17"/>
  <c r="M210" i="17" s="1"/>
  <c r="I210" i="17"/>
  <c r="K210" i="17"/>
  <c r="O210" i="17"/>
  <c r="Q210" i="17"/>
  <c r="V210" i="17"/>
  <c r="G212" i="17"/>
  <c r="G211" i="17" s="1"/>
  <c r="I212" i="17"/>
  <c r="I211" i="17" s="1"/>
  <c r="K212" i="17"/>
  <c r="K211" i="17" s="1"/>
  <c r="O212" i="17"/>
  <c r="O211" i="17" s="1"/>
  <c r="Q212" i="17"/>
  <c r="Q211" i="17" s="1"/>
  <c r="V212" i="17"/>
  <c r="V211" i="17" s="1"/>
  <c r="G213" i="17"/>
  <c r="I213" i="17"/>
  <c r="K213" i="17"/>
  <c r="M213" i="17"/>
  <c r="O213" i="17"/>
  <c r="Q213" i="17"/>
  <c r="V213" i="17"/>
  <c r="G214" i="17"/>
  <c r="I214" i="17"/>
  <c r="K214" i="17"/>
  <c r="M214" i="17"/>
  <c r="O214" i="17"/>
  <c r="Q214" i="17"/>
  <c r="V214" i="17"/>
  <c r="G215" i="17"/>
  <c r="I215" i="17"/>
  <c r="K215" i="17"/>
  <c r="M215" i="17"/>
  <c r="O215" i="17"/>
  <c r="Q215" i="17"/>
  <c r="V215" i="17"/>
  <c r="AE217" i="17"/>
  <c r="G112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G8" i="16" s="1"/>
  <c r="I12" i="16"/>
  <c r="K12" i="16"/>
  <c r="O12" i="16"/>
  <c r="O8" i="16" s="1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G33" i="16"/>
  <c r="I33" i="16"/>
  <c r="K33" i="16"/>
  <c r="M33" i="16"/>
  <c r="O33" i="16"/>
  <c r="Q33" i="16"/>
  <c r="V33" i="16"/>
  <c r="G34" i="16"/>
  <c r="I34" i="16"/>
  <c r="K34" i="16"/>
  <c r="M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Q38" i="16"/>
  <c r="V38" i="16"/>
  <c r="G39" i="16"/>
  <c r="I39" i="16"/>
  <c r="K39" i="16"/>
  <c r="M39" i="16"/>
  <c r="O39" i="16"/>
  <c r="Q39" i="16"/>
  <c r="V39" i="16"/>
  <c r="G40" i="16"/>
  <c r="M40" i="16" s="1"/>
  <c r="I40" i="16"/>
  <c r="K40" i="16"/>
  <c r="O40" i="16"/>
  <c r="Q40" i="16"/>
  <c r="V40" i="16"/>
  <c r="G41" i="16"/>
  <c r="I41" i="16"/>
  <c r="K41" i="16"/>
  <c r="M41" i="16"/>
  <c r="O41" i="16"/>
  <c r="Q41" i="16"/>
  <c r="V41" i="16"/>
  <c r="G42" i="16"/>
  <c r="I42" i="16"/>
  <c r="K42" i="16"/>
  <c r="M42" i="16"/>
  <c r="O42" i="16"/>
  <c r="Q42" i="16"/>
  <c r="V42" i="16"/>
  <c r="G43" i="16"/>
  <c r="I43" i="16"/>
  <c r="K43" i="16"/>
  <c r="M43" i="16"/>
  <c r="O43" i="16"/>
  <c r="Q43" i="16"/>
  <c r="V43" i="16"/>
  <c r="G44" i="16"/>
  <c r="M44" i="16" s="1"/>
  <c r="I44" i="16"/>
  <c r="K44" i="16"/>
  <c r="O44" i="16"/>
  <c r="Q44" i="16"/>
  <c r="V44" i="16"/>
  <c r="G45" i="16"/>
  <c r="I45" i="16"/>
  <c r="K45" i="16"/>
  <c r="M45" i="16"/>
  <c r="O45" i="16"/>
  <c r="Q45" i="16"/>
  <c r="V45" i="16"/>
  <c r="G47" i="16"/>
  <c r="G46" i="16" s="1"/>
  <c r="I47" i="16"/>
  <c r="I46" i="16" s="1"/>
  <c r="K47" i="16"/>
  <c r="M47" i="16"/>
  <c r="O47" i="16"/>
  <c r="O46" i="16" s="1"/>
  <c r="Q47" i="16"/>
  <c r="Q46" i="16" s="1"/>
  <c r="V47" i="16"/>
  <c r="G48" i="16"/>
  <c r="M48" i="16" s="1"/>
  <c r="I48" i="16"/>
  <c r="K48" i="16"/>
  <c r="O48" i="16"/>
  <c r="Q48" i="16"/>
  <c r="V48" i="16"/>
  <c r="G49" i="16"/>
  <c r="I49" i="16"/>
  <c r="K49" i="16"/>
  <c r="M49" i="16"/>
  <c r="O49" i="16"/>
  <c r="Q49" i="16"/>
  <c r="V49" i="16"/>
  <c r="G50" i="16"/>
  <c r="M50" i="16" s="1"/>
  <c r="I50" i="16"/>
  <c r="K50" i="16"/>
  <c r="K46" i="16" s="1"/>
  <c r="O50" i="16"/>
  <c r="Q50" i="16"/>
  <c r="V50" i="16"/>
  <c r="V46" i="16" s="1"/>
  <c r="G51" i="16"/>
  <c r="I51" i="16"/>
  <c r="K51" i="16"/>
  <c r="M51" i="16"/>
  <c r="O51" i="16"/>
  <c r="Q51" i="16"/>
  <c r="V51" i="16"/>
  <c r="G52" i="16"/>
  <c r="M52" i="16" s="1"/>
  <c r="I52" i="16"/>
  <c r="K52" i="16"/>
  <c r="O52" i="16"/>
  <c r="Q52" i="16"/>
  <c r="V52" i="16"/>
  <c r="G53" i="16"/>
  <c r="I53" i="16"/>
  <c r="K53" i="16"/>
  <c r="M53" i="16"/>
  <c r="O53" i="16"/>
  <c r="Q53" i="16"/>
  <c r="V53" i="16"/>
  <c r="G54" i="16"/>
  <c r="M54" i="16" s="1"/>
  <c r="I54" i="16"/>
  <c r="K54" i="16"/>
  <c r="O54" i="16"/>
  <c r="Q54" i="16"/>
  <c r="V54" i="16"/>
  <c r="G55" i="16"/>
  <c r="I55" i="16"/>
  <c r="K55" i="16"/>
  <c r="M55" i="16"/>
  <c r="O55" i="16"/>
  <c r="Q55" i="16"/>
  <c r="V55" i="16"/>
  <c r="G56" i="16"/>
  <c r="M56" i="16" s="1"/>
  <c r="I56" i="16"/>
  <c r="K56" i="16"/>
  <c r="O56" i="16"/>
  <c r="Q56" i="16"/>
  <c r="V56" i="16"/>
  <c r="G58" i="16"/>
  <c r="M58" i="16" s="1"/>
  <c r="I58" i="16"/>
  <c r="K58" i="16"/>
  <c r="K57" i="16" s="1"/>
  <c r="O58" i="16"/>
  <c r="Q58" i="16"/>
  <c r="V58" i="16"/>
  <c r="V57" i="16" s="1"/>
  <c r="G59" i="16"/>
  <c r="I59" i="16"/>
  <c r="K59" i="16"/>
  <c r="M59" i="16"/>
  <c r="O59" i="16"/>
  <c r="Q59" i="16"/>
  <c r="V59" i="16"/>
  <c r="G60" i="16"/>
  <c r="M60" i="16" s="1"/>
  <c r="I60" i="16"/>
  <c r="K60" i="16"/>
  <c r="O60" i="16"/>
  <c r="O57" i="16" s="1"/>
  <c r="Q60" i="16"/>
  <c r="V60" i="16"/>
  <c r="G61" i="16"/>
  <c r="M61" i="16" s="1"/>
  <c r="I61" i="16"/>
  <c r="I57" i="16" s="1"/>
  <c r="K61" i="16"/>
  <c r="O61" i="16"/>
  <c r="Q61" i="16"/>
  <c r="Q57" i="16" s="1"/>
  <c r="V61" i="16"/>
  <c r="G62" i="16"/>
  <c r="M62" i="16" s="1"/>
  <c r="I62" i="16"/>
  <c r="K62" i="16"/>
  <c r="O62" i="16"/>
  <c r="Q62" i="16"/>
  <c r="V62" i="16"/>
  <c r="G63" i="16"/>
  <c r="I63" i="16"/>
  <c r="K63" i="16"/>
  <c r="M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7" i="16"/>
  <c r="I67" i="16"/>
  <c r="K67" i="16"/>
  <c r="M67" i="16"/>
  <c r="O67" i="16"/>
  <c r="Q67" i="16"/>
  <c r="V67" i="16"/>
  <c r="G68" i="16"/>
  <c r="M68" i="16" s="1"/>
  <c r="I68" i="16"/>
  <c r="K68" i="16"/>
  <c r="O68" i="16"/>
  <c r="Q68" i="16"/>
  <c r="V68" i="16"/>
  <c r="G69" i="16"/>
  <c r="M69" i="16" s="1"/>
  <c r="I69" i="16"/>
  <c r="K69" i="16"/>
  <c r="O69" i="16"/>
  <c r="Q69" i="16"/>
  <c r="V69" i="16"/>
  <c r="G70" i="16"/>
  <c r="I70" i="16"/>
  <c r="K70" i="16"/>
  <c r="M70" i="16"/>
  <c r="O70" i="16"/>
  <c r="Q70" i="16"/>
  <c r="V70" i="16"/>
  <c r="G71" i="16"/>
  <c r="I71" i="16"/>
  <c r="K71" i="16"/>
  <c r="M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I74" i="16"/>
  <c r="K74" i="16"/>
  <c r="M74" i="16"/>
  <c r="O74" i="16"/>
  <c r="Q74" i="16"/>
  <c r="V74" i="16"/>
  <c r="G75" i="16"/>
  <c r="I75" i="16"/>
  <c r="K75" i="16"/>
  <c r="M75" i="16"/>
  <c r="O75" i="16"/>
  <c r="Q75" i="16"/>
  <c r="V75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I78" i="16"/>
  <c r="K78" i="16"/>
  <c r="M78" i="16"/>
  <c r="O78" i="16"/>
  <c r="Q78" i="16"/>
  <c r="V78" i="16"/>
  <c r="G79" i="16"/>
  <c r="I79" i="16"/>
  <c r="K79" i="16"/>
  <c r="M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I82" i="16"/>
  <c r="K82" i="16"/>
  <c r="M82" i="16"/>
  <c r="O82" i="16"/>
  <c r="Q82" i="16"/>
  <c r="V82" i="16"/>
  <c r="G83" i="16"/>
  <c r="I83" i="16"/>
  <c r="K83" i="16"/>
  <c r="M83" i="16"/>
  <c r="O83" i="16"/>
  <c r="Q83" i="16"/>
  <c r="V83" i="16"/>
  <c r="G84" i="16"/>
  <c r="M84" i="16" s="1"/>
  <c r="I84" i="16"/>
  <c r="K84" i="16"/>
  <c r="O84" i="16"/>
  <c r="Q84" i="16"/>
  <c r="V84" i="16"/>
  <c r="G85" i="16"/>
  <c r="M85" i="16" s="1"/>
  <c r="I85" i="16"/>
  <c r="K85" i="16"/>
  <c r="O85" i="16"/>
  <c r="Q85" i="16"/>
  <c r="V85" i="16"/>
  <c r="G86" i="16"/>
  <c r="I86" i="16"/>
  <c r="K86" i="16"/>
  <c r="M86" i="16"/>
  <c r="O86" i="16"/>
  <c r="Q86" i="16"/>
  <c r="V86" i="16"/>
  <c r="G87" i="16"/>
  <c r="I87" i="16"/>
  <c r="K87" i="16"/>
  <c r="M87" i="16"/>
  <c r="O87" i="16"/>
  <c r="Q87" i="16"/>
  <c r="V87" i="16"/>
  <c r="G88" i="16"/>
  <c r="AF112" i="16" s="1"/>
  <c r="I88" i="16"/>
  <c r="K88" i="16"/>
  <c r="O88" i="16"/>
  <c r="Q88" i="16"/>
  <c r="V88" i="16"/>
  <c r="G89" i="16"/>
  <c r="M89" i="16" s="1"/>
  <c r="I89" i="16"/>
  <c r="K89" i="16"/>
  <c r="O89" i="16"/>
  <c r="Q89" i="16"/>
  <c r="V89" i="16"/>
  <c r="G90" i="16"/>
  <c r="I90" i="16"/>
  <c r="K90" i="16"/>
  <c r="M90" i="16"/>
  <c r="O90" i="16"/>
  <c r="Q90" i="16"/>
  <c r="V90" i="16"/>
  <c r="G92" i="16"/>
  <c r="G91" i="16" s="1"/>
  <c r="I92" i="16"/>
  <c r="I91" i="16" s="1"/>
  <c r="K92" i="16"/>
  <c r="O92" i="16"/>
  <c r="O91" i="16" s="1"/>
  <c r="Q92" i="16"/>
  <c r="Q91" i="16" s="1"/>
  <c r="V92" i="16"/>
  <c r="G93" i="16"/>
  <c r="M93" i="16" s="1"/>
  <c r="I93" i="16"/>
  <c r="K93" i="16"/>
  <c r="K91" i="16" s="1"/>
  <c r="O93" i="16"/>
  <c r="Q93" i="16"/>
  <c r="V93" i="16"/>
  <c r="V91" i="16" s="1"/>
  <c r="G94" i="16"/>
  <c r="I94" i="16"/>
  <c r="K94" i="16"/>
  <c r="M94" i="16"/>
  <c r="O94" i="16"/>
  <c r="Q94" i="16"/>
  <c r="V94" i="16"/>
  <c r="G95" i="16"/>
  <c r="I95" i="16"/>
  <c r="K95" i="16"/>
  <c r="M95" i="16"/>
  <c r="O95" i="16"/>
  <c r="Q95" i="16"/>
  <c r="V95" i="16"/>
  <c r="G96" i="16"/>
  <c r="M96" i="16" s="1"/>
  <c r="I96" i="16"/>
  <c r="K96" i="16"/>
  <c r="O96" i="16"/>
  <c r="Q96" i="16"/>
  <c r="V96" i="16"/>
  <c r="G98" i="16"/>
  <c r="I98" i="16"/>
  <c r="K98" i="16"/>
  <c r="K97" i="16" s="1"/>
  <c r="M98" i="16"/>
  <c r="O98" i="16"/>
  <c r="Q98" i="16"/>
  <c r="V98" i="16"/>
  <c r="V97" i="16" s="1"/>
  <c r="G99" i="16"/>
  <c r="G97" i="16" s="1"/>
  <c r="I99" i="16"/>
  <c r="K99" i="16"/>
  <c r="M99" i="16"/>
  <c r="O99" i="16"/>
  <c r="Q99" i="16"/>
  <c r="V99" i="16"/>
  <c r="G100" i="16"/>
  <c r="M100" i="16" s="1"/>
  <c r="I100" i="16"/>
  <c r="K100" i="16"/>
  <c r="O100" i="16"/>
  <c r="O97" i="16" s="1"/>
  <c r="Q100" i="16"/>
  <c r="V100" i="16"/>
  <c r="G101" i="16"/>
  <c r="M101" i="16" s="1"/>
  <c r="I101" i="16"/>
  <c r="I97" i="16" s="1"/>
  <c r="K101" i="16"/>
  <c r="O101" i="16"/>
  <c r="Q101" i="16"/>
  <c r="Q97" i="16" s="1"/>
  <c r="V101" i="16"/>
  <c r="G102" i="16"/>
  <c r="I102" i="16"/>
  <c r="K102" i="16"/>
  <c r="M102" i="16"/>
  <c r="O102" i="16"/>
  <c r="Q102" i="16"/>
  <c r="V102" i="16"/>
  <c r="G103" i="16"/>
  <c r="I103" i="16"/>
  <c r="K103" i="16"/>
  <c r="M103" i="16"/>
  <c r="O103" i="16"/>
  <c r="Q103" i="16"/>
  <c r="V103" i="16"/>
  <c r="G104" i="16"/>
  <c r="M104" i="16" s="1"/>
  <c r="I104" i="16"/>
  <c r="K104" i="16"/>
  <c r="O104" i="16"/>
  <c r="Q104" i="16"/>
  <c r="V104" i="16"/>
  <c r="G106" i="16"/>
  <c r="I106" i="16"/>
  <c r="K106" i="16"/>
  <c r="K105" i="16" s="1"/>
  <c r="M106" i="16"/>
  <c r="O106" i="16"/>
  <c r="Q106" i="16"/>
  <c r="V106" i="16"/>
  <c r="V105" i="16" s="1"/>
  <c r="G107" i="16"/>
  <c r="I107" i="16"/>
  <c r="K107" i="16"/>
  <c r="M107" i="16"/>
  <c r="O107" i="16"/>
  <c r="Q107" i="16"/>
  <c r="V107" i="16"/>
  <c r="G108" i="16"/>
  <c r="G105" i="16" s="1"/>
  <c r="I108" i="16"/>
  <c r="K108" i="16"/>
  <c r="O108" i="16"/>
  <c r="O105" i="16" s="1"/>
  <c r="Q108" i="16"/>
  <c r="V108" i="16"/>
  <c r="G109" i="16"/>
  <c r="M109" i="16" s="1"/>
  <c r="I109" i="16"/>
  <c r="I105" i="16" s="1"/>
  <c r="K109" i="16"/>
  <c r="O109" i="16"/>
  <c r="Q109" i="16"/>
  <c r="Q105" i="16" s="1"/>
  <c r="V109" i="16"/>
  <c r="G110" i="16"/>
  <c r="I110" i="16"/>
  <c r="K110" i="16"/>
  <c r="M110" i="16"/>
  <c r="O110" i="16"/>
  <c r="Q110" i="16"/>
  <c r="V110" i="16"/>
  <c r="AE112" i="16"/>
  <c r="G64" i="15"/>
  <c r="G9" i="15"/>
  <c r="I9" i="15"/>
  <c r="I8" i="15" s="1"/>
  <c r="K9" i="15"/>
  <c r="K8" i="15" s="1"/>
  <c r="M9" i="15"/>
  <c r="O9" i="15"/>
  <c r="Q9" i="15"/>
  <c r="Q8" i="15" s="1"/>
  <c r="V9" i="15"/>
  <c r="V8" i="15" s="1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I23" i="15"/>
  <c r="K23" i="15"/>
  <c r="M23" i="15"/>
  <c r="O23" i="15"/>
  <c r="Q23" i="15"/>
  <c r="V23" i="15"/>
  <c r="G25" i="15"/>
  <c r="I25" i="15"/>
  <c r="I24" i="15" s="1"/>
  <c r="K25" i="15"/>
  <c r="K24" i="15" s="1"/>
  <c r="M25" i="15"/>
  <c r="O25" i="15"/>
  <c r="Q25" i="15"/>
  <c r="Q24" i="15" s="1"/>
  <c r="V25" i="15"/>
  <c r="V24" i="15" s="1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G24" i="15" s="1"/>
  <c r="I28" i="15"/>
  <c r="K28" i="15"/>
  <c r="O28" i="15"/>
  <c r="O24" i="15" s="1"/>
  <c r="Q28" i="15"/>
  <c r="V28" i="15"/>
  <c r="G29" i="15"/>
  <c r="I29" i="15"/>
  <c r="K29" i="15"/>
  <c r="M29" i="15"/>
  <c r="O29" i="15"/>
  <c r="Q29" i="15"/>
  <c r="V29" i="15"/>
  <c r="G31" i="15"/>
  <c r="I31" i="15"/>
  <c r="I30" i="15" s="1"/>
  <c r="K31" i="15"/>
  <c r="M31" i="15"/>
  <c r="O31" i="15"/>
  <c r="Q31" i="15"/>
  <c r="Q30" i="15" s="1"/>
  <c r="V31" i="15"/>
  <c r="G32" i="15"/>
  <c r="G30" i="15" s="1"/>
  <c r="I32" i="15"/>
  <c r="K32" i="15"/>
  <c r="O32" i="15"/>
  <c r="O30" i="15" s="1"/>
  <c r="Q32" i="15"/>
  <c r="V32" i="15"/>
  <c r="G33" i="15"/>
  <c r="I33" i="15"/>
  <c r="K33" i="15"/>
  <c r="M33" i="15"/>
  <c r="O33" i="15"/>
  <c r="Q33" i="15"/>
  <c r="V33" i="15"/>
  <c r="G34" i="15"/>
  <c r="M34" i="15" s="1"/>
  <c r="I34" i="15"/>
  <c r="K34" i="15"/>
  <c r="K30" i="15" s="1"/>
  <c r="O34" i="15"/>
  <c r="Q34" i="15"/>
  <c r="V34" i="15"/>
  <c r="V30" i="15" s="1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5" i="15"/>
  <c r="I45" i="15"/>
  <c r="I44" i="15" s="1"/>
  <c r="K45" i="15"/>
  <c r="M45" i="15"/>
  <c r="O45" i="15"/>
  <c r="Q45" i="15"/>
  <c r="Q44" i="15" s="1"/>
  <c r="V45" i="15"/>
  <c r="G46" i="15"/>
  <c r="M46" i="15" s="1"/>
  <c r="I46" i="15"/>
  <c r="K46" i="15"/>
  <c r="K44" i="15" s="1"/>
  <c r="O46" i="15"/>
  <c r="Q46" i="15"/>
  <c r="V46" i="15"/>
  <c r="V44" i="15" s="1"/>
  <c r="G48" i="15"/>
  <c r="I48" i="15"/>
  <c r="K48" i="15"/>
  <c r="M48" i="15"/>
  <c r="O48" i="15"/>
  <c r="Q48" i="15"/>
  <c r="V48" i="15"/>
  <c r="G49" i="15"/>
  <c r="G44" i="15" s="1"/>
  <c r="I49" i="15"/>
  <c r="K49" i="15"/>
  <c r="O49" i="15"/>
  <c r="O44" i="15" s="1"/>
  <c r="Q49" i="15"/>
  <c r="V49" i="15"/>
  <c r="G51" i="15"/>
  <c r="M51" i="15" s="1"/>
  <c r="I51" i="15"/>
  <c r="K51" i="15"/>
  <c r="K50" i="15" s="1"/>
  <c r="O51" i="15"/>
  <c r="O50" i="15" s="1"/>
  <c r="Q51" i="15"/>
  <c r="V51" i="15"/>
  <c r="V50" i="15" s="1"/>
  <c r="G52" i="15"/>
  <c r="I52" i="15"/>
  <c r="K52" i="15"/>
  <c r="M52" i="15"/>
  <c r="O52" i="15"/>
  <c r="Q52" i="15"/>
  <c r="V52" i="15"/>
  <c r="G53" i="15"/>
  <c r="M53" i="15" s="1"/>
  <c r="I53" i="15"/>
  <c r="K53" i="15"/>
  <c r="O53" i="15"/>
  <c r="Q53" i="15"/>
  <c r="V53" i="15"/>
  <c r="G54" i="15"/>
  <c r="I54" i="15"/>
  <c r="I50" i="15" s="1"/>
  <c r="K54" i="15"/>
  <c r="M54" i="15"/>
  <c r="O54" i="15"/>
  <c r="Q54" i="15"/>
  <c r="Q50" i="15" s="1"/>
  <c r="V54" i="15"/>
  <c r="G55" i="15"/>
  <c r="M55" i="15" s="1"/>
  <c r="I55" i="15"/>
  <c r="K55" i="15"/>
  <c r="O55" i="15"/>
  <c r="Q55" i="15"/>
  <c r="V55" i="15"/>
  <c r="G56" i="15"/>
  <c r="I56" i="15"/>
  <c r="K56" i="15"/>
  <c r="M56" i="15"/>
  <c r="O56" i="15"/>
  <c r="Q56" i="15"/>
  <c r="V56" i="15"/>
  <c r="G57" i="15"/>
  <c r="G58" i="15"/>
  <c r="I58" i="15"/>
  <c r="I57" i="15" s="1"/>
  <c r="K58" i="15"/>
  <c r="M58" i="15"/>
  <c r="O58" i="15"/>
  <c r="Q58" i="15"/>
  <c r="Q57" i="15" s="1"/>
  <c r="V58" i="15"/>
  <c r="G59" i="15"/>
  <c r="M59" i="15" s="1"/>
  <c r="I59" i="15"/>
  <c r="K59" i="15"/>
  <c r="K57" i="15" s="1"/>
  <c r="O59" i="15"/>
  <c r="Q59" i="15"/>
  <c r="V59" i="15"/>
  <c r="V57" i="15" s="1"/>
  <c r="G60" i="15"/>
  <c r="I60" i="15"/>
  <c r="K60" i="15"/>
  <c r="M60" i="15"/>
  <c r="O60" i="15"/>
  <c r="Q60" i="15"/>
  <c r="V60" i="15"/>
  <c r="G61" i="15"/>
  <c r="M61" i="15" s="1"/>
  <c r="I61" i="15"/>
  <c r="K61" i="15"/>
  <c r="O61" i="15"/>
  <c r="O57" i="15" s="1"/>
  <c r="Q61" i="15"/>
  <c r="V61" i="15"/>
  <c r="G62" i="15"/>
  <c r="I62" i="15"/>
  <c r="K62" i="15"/>
  <c r="M62" i="15"/>
  <c r="O62" i="15"/>
  <c r="Q62" i="15"/>
  <c r="V62" i="15"/>
  <c r="AE64" i="15"/>
  <c r="G47" i="14"/>
  <c r="G9" i="14"/>
  <c r="I9" i="14"/>
  <c r="I8" i="14" s="1"/>
  <c r="K9" i="14"/>
  <c r="K8" i="14" s="1"/>
  <c r="M9" i="14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3" i="14"/>
  <c r="I13" i="14"/>
  <c r="K13" i="14"/>
  <c r="M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I21" i="14"/>
  <c r="Q21" i="14"/>
  <c r="G22" i="14"/>
  <c r="G21" i="14" s="1"/>
  <c r="I22" i="14"/>
  <c r="K22" i="14"/>
  <c r="K21" i="14" s="1"/>
  <c r="M22" i="14"/>
  <c r="M21" i="14" s="1"/>
  <c r="O22" i="14"/>
  <c r="O21" i="14" s="1"/>
  <c r="Q22" i="14"/>
  <c r="V22" i="14"/>
  <c r="V21" i="14" s="1"/>
  <c r="G24" i="14"/>
  <c r="G23" i="14" s="1"/>
  <c r="I24" i="14"/>
  <c r="I23" i="14" s="1"/>
  <c r="K24" i="14"/>
  <c r="K23" i="14" s="1"/>
  <c r="O24" i="14"/>
  <c r="O23" i="14" s="1"/>
  <c r="Q24" i="14"/>
  <c r="Q23" i="14" s="1"/>
  <c r="V24" i="14"/>
  <c r="V23" i="14" s="1"/>
  <c r="I25" i="14"/>
  <c r="Q25" i="14"/>
  <c r="G26" i="14"/>
  <c r="G25" i="14" s="1"/>
  <c r="I26" i="14"/>
  <c r="K26" i="14"/>
  <c r="K25" i="14" s="1"/>
  <c r="M26" i="14"/>
  <c r="M25" i="14" s="1"/>
  <c r="O26" i="14"/>
  <c r="O25" i="14" s="1"/>
  <c r="Q26" i="14"/>
  <c r="V26" i="14"/>
  <c r="V25" i="14" s="1"/>
  <c r="G28" i="14"/>
  <c r="G27" i="14" s="1"/>
  <c r="I28" i="14"/>
  <c r="I27" i="14" s="1"/>
  <c r="K28" i="14"/>
  <c r="K27" i="14" s="1"/>
  <c r="O28" i="14"/>
  <c r="O27" i="14" s="1"/>
  <c r="Q28" i="14"/>
  <c r="Q27" i="14" s="1"/>
  <c r="V28" i="14"/>
  <c r="V27" i="14" s="1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I34" i="14"/>
  <c r="K34" i="14"/>
  <c r="M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I37" i="14"/>
  <c r="K37" i="14"/>
  <c r="M37" i="14"/>
  <c r="O37" i="14"/>
  <c r="Q37" i="14"/>
  <c r="V37" i="14"/>
  <c r="G38" i="14"/>
  <c r="I38" i="14"/>
  <c r="K38" i="14"/>
  <c r="M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I41" i="14"/>
  <c r="K41" i="14"/>
  <c r="M41" i="14"/>
  <c r="O41" i="14"/>
  <c r="Q41" i="14"/>
  <c r="V41" i="14"/>
  <c r="G42" i="14"/>
  <c r="I42" i="14"/>
  <c r="K42" i="14"/>
  <c r="M42" i="14"/>
  <c r="O42" i="14"/>
  <c r="Q42" i="14"/>
  <c r="V42" i="14"/>
  <c r="G43" i="14"/>
  <c r="O43" i="14"/>
  <c r="G44" i="14"/>
  <c r="M44" i="14" s="1"/>
  <c r="M43" i="14" s="1"/>
  <c r="I44" i="14"/>
  <c r="I43" i="14" s="1"/>
  <c r="K44" i="14"/>
  <c r="K43" i="14" s="1"/>
  <c r="O44" i="14"/>
  <c r="Q44" i="14"/>
  <c r="Q43" i="14" s="1"/>
  <c r="V44" i="14"/>
  <c r="V43" i="14" s="1"/>
  <c r="G45" i="14"/>
  <c r="I45" i="14"/>
  <c r="K45" i="14"/>
  <c r="M45" i="14"/>
  <c r="O45" i="14"/>
  <c r="Q45" i="14"/>
  <c r="V45" i="14"/>
  <c r="AE47" i="14"/>
  <c r="G192" i="13"/>
  <c r="BA169" i="13"/>
  <c r="BA128" i="13"/>
  <c r="BA116" i="13"/>
  <c r="BA113" i="13"/>
  <c r="BA97" i="13"/>
  <c r="BA93" i="13"/>
  <c r="BA32" i="13"/>
  <c r="BA28" i="13"/>
  <c r="BA24" i="13"/>
  <c r="BA20" i="13"/>
  <c r="G9" i="13"/>
  <c r="I9" i="13"/>
  <c r="K9" i="13"/>
  <c r="O9" i="13"/>
  <c r="O8" i="13" s="1"/>
  <c r="Q9" i="13"/>
  <c r="V9" i="13"/>
  <c r="G12" i="13"/>
  <c r="M12" i="13" s="1"/>
  <c r="I12" i="13"/>
  <c r="I8" i="13" s="1"/>
  <c r="K12" i="13"/>
  <c r="O12" i="13"/>
  <c r="Q12" i="13"/>
  <c r="Q8" i="13" s="1"/>
  <c r="V12" i="13"/>
  <c r="G15" i="13"/>
  <c r="M15" i="13" s="1"/>
  <c r="I15" i="13"/>
  <c r="K15" i="13"/>
  <c r="K8" i="13" s="1"/>
  <c r="O15" i="13"/>
  <c r="Q15" i="13"/>
  <c r="V15" i="13"/>
  <c r="V8" i="13" s="1"/>
  <c r="G19" i="13"/>
  <c r="I19" i="13"/>
  <c r="K19" i="13"/>
  <c r="O19" i="13"/>
  <c r="O18" i="13" s="1"/>
  <c r="Q19" i="13"/>
  <c r="V19" i="13"/>
  <c r="G23" i="13"/>
  <c r="M23" i="13" s="1"/>
  <c r="I23" i="13"/>
  <c r="I18" i="13" s="1"/>
  <c r="K23" i="13"/>
  <c r="O23" i="13"/>
  <c r="Q23" i="13"/>
  <c r="Q18" i="13" s="1"/>
  <c r="V23" i="13"/>
  <c r="G27" i="13"/>
  <c r="M27" i="13" s="1"/>
  <c r="I27" i="13"/>
  <c r="K27" i="13"/>
  <c r="K18" i="13" s="1"/>
  <c r="O27" i="13"/>
  <c r="Q27" i="13"/>
  <c r="V27" i="13"/>
  <c r="V18" i="13" s="1"/>
  <c r="G31" i="13"/>
  <c r="I31" i="13"/>
  <c r="K31" i="13"/>
  <c r="M31" i="13"/>
  <c r="O31" i="13"/>
  <c r="Q31" i="13"/>
  <c r="V31" i="13"/>
  <c r="G35" i="13"/>
  <c r="M35" i="13" s="1"/>
  <c r="I35" i="13"/>
  <c r="K35" i="13"/>
  <c r="O35" i="13"/>
  <c r="Q35" i="13"/>
  <c r="V35" i="13"/>
  <c r="I41" i="13"/>
  <c r="G42" i="13"/>
  <c r="M42" i="13" s="1"/>
  <c r="I42" i="13"/>
  <c r="K42" i="13"/>
  <c r="K41" i="13" s="1"/>
  <c r="O42" i="13"/>
  <c r="Q42" i="13"/>
  <c r="V42" i="13"/>
  <c r="G46" i="13"/>
  <c r="I46" i="13"/>
  <c r="K46" i="13"/>
  <c r="M46" i="13"/>
  <c r="O46" i="13"/>
  <c r="Q46" i="13"/>
  <c r="V46" i="13"/>
  <c r="G51" i="13"/>
  <c r="I51" i="13"/>
  <c r="K51" i="13"/>
  <c r="O51" i="13"/>
  <c r="O41" i="13" s="1"/>
  <c r="Q51" i="13"/>
  <c r="V51" i="13"/>
  <c r="G56" i="13"/>
  <c r="M56" i="13" s="1"/>
  <c r="I56" i="13"/>
  <c r="K56" i="13"/>
  <c r="O56" i="13"/>
  <c r="Q56" i="13"/>
  <c r="Q41" i="13" s="1"/>
  <c r="V56" i="13"/>
  <c r="G58" i="13"/>
  <c r="M58" i="13" s="1"/>
  <c r="I58" i="13"/>
  <c r="K58" i="13"/>
  <c r="O58" i="13"/>
  <c r="Q58" i="13"/>
  <c r="V58" i="13"/>
  <c r="G63" i="13"/>
  <c r="I63" i="13"/>
  <c r="K63" i="13"/>
  <c r="O63" i="13"/>
  <c r="O62" i="13" s="1"/>
  <c r="Q63" i="13"/>
  <c r="V63" i="13"/>
  <c r="G66" i="13"/>
  <c r="M66" i="13" s="1"/>
  <c r="I66" i="13"/>
  <c r="I62" i="13" s="1"/>
  <c r="K66" i="13"/>
  <c r="O66" i="13"/>
  <c r="Q66" i="13"/>
  <c r="Q62" i="13" s="1"/>
  <c r="V66" i="13"/>
  <c r="G69" i="13"/>
  <c r="M69" i="13" s="1"/>
  <c r="I69" i="13"/>
  <c r="K69" i="13"/>
  <c r="K62" i="13" s="1"/>
  <c r="O69" i="13"/>
  <c r="Q69" i="13"/>
  <c r="V69" i="13"/>
  <c r="V62" i="13" s="1"/>
  <c r="K74" i="13"/>
  <c r="V74" i="13"/>
  <c r="G75" i="13"/>
  <c r="I75" i="13"/>
  <c r="K75" i="13"/>
  <c r="O75" i="13"/>
  <c r="Q75" i="13"/>
  <c r="V75" i="13"/>
  <c r="G78" i="13"/>
  <c r="M78" i="13" s="1"/>
  <c r="I78" i="13"/>
  <c r="I74" i="13" s="1"/>
  <c r="K78" i="13"/>
  <c r="O78" i="13"/>
  <c r="Q78" i="13"/>
  <c r="Q74" i="13" s="1"/>
  <c r="V78" i="13"/>
  <c r="K84" i="13"/>
  <c r="G85" i="13"/>
  <c r="I85" i="13"/>
  <c r="K85" i="13"/>
  <c r="M85" i="13"/>
  <c r="O85" i="13"/>
  <c r="Q85" i="13"/>
  <c r="V85" i="13"/>
  <c r="G89" i="13"/>
  <c r="I89" i="13"/>
  <c r="K89" i="13"/>
  <c r="O89" i="13"/>
  <c r="Q89" i="13"/>
  <c r="V89" i="13"/>
  <c r="G92" i="13"/>
  <c r="M92" i="13" s="1"/>
  <c r="I92" i="13"/>
  <c r="K92" i="13"/>
  <c r="O92" i="13"/>
  <c r="Q92" i="13"/>
  <c r="Q84" i="13" s="1"/>
  <c r="V92" i="13"/>
  <c r="G96" i="13"/>
  <c r="M96" i="13" s="1"/>
  <c r="I96" i="13"/>
  <c r="I84" i="13" s="1"/>
  <c r="K96" i="13"/>
  <c r="O96" i="13"/>
  <c r="Q96" i="13"/>
  <c r="V96" i="13"/>
  <c r="V84" i="13" s="1"/>
  <c r="G101" i="13"/>
  <c r="I101" i="13"/>
  <c r="K101" i="13"/>
  <c r="M101" i="13"/>
  <c r="O101" i="13"/>
  <c r="Q101" i="13"/>
  <c r="V101" i="13"/>
  <c r="G103" i="13"/>
  <c r="M103" i="13" s="1"/>
  <c r="I103" i="13"/>
  <c r="K103" i="13"/>
  <c r="O103" i="13"/>
  <c r="Q103" i="13"/>
  <c r="V103" i="13"/>
  <c r="G107" i="13"/>
  <c r="M107" i="13" s="1"/>
  <c r="I107" i="13"/>
  <c r="K107" i="13"/>
  <c r="O107" i="13"/>
  <c r="Q107" i="13"/>
  <c r="V107" i="13"/>
  <c r="G109" i="13"/>
  <c r="M109" i="13" s="1"/>
  <c r="I109" i="13"/>
  <c r="K109" i="13"/>
  <c r="O109" i="13"/>
  <c r="Q109" i="13"/>
  <c r="V109" i="13"/>
  <c r="G112" i="13"/>
  <c r="I112" i="13"/>
  <c r="K112" i="13"/>
  <c r="M112" i="13"/>
  <c r="O112" i="13"/>
  <c r="Q112" i="13"/>
  <c r="V112" i="13"/>
  <c r="G115" i="13"/>
  <c r="M115" i="13" s="1"/>
  <c r="I115" i="13"/>
  <c r="K115" i="13"/>
  <c r="O115" i="13"/>
  <c r="Q115" i="13"/>
  <c r="V115" i="13"/>
  <c r="G119" i="13"/>
  <c r="M119" i="13" s="1"/>
  <c r="I119" i="13"/>
  <c r="K119" i="13"/>
  <c r="O119" i="13"/>
  <c r="Q119" i="13"/>
  <c r="V119" i="13"/>
  <c r="I121" i="13"/>
  <c r="K121" i="13"/>
  <c r="Q121" i="13"/>
  <c r="V121" i="13"/>
  <c r="G122" i="13"/>
  <c r="I122" i="13"/>
  <c r="K122" i="13"/>
  <c r="M122" i="13"/>
  <c r="O122" i="13"/>
  <c r="Q122" i="13"/>
  <c r="V122" i="13"/>
  <c r="G124" i="13"/>
  <c r="G121" i="13" s="1"/>
  <c r="I124" i="13"/>
  <c r="K124" i="13"/>
  <c r="O124" i="13"/>
  <c r="O121" i="13" s="1"/>
  <c r="Q124" i="13"/>
  <c r="V124" i="13"/>
  <c r="G126" i="13"/>
  <c r="O126" i="13"/>
  <c r="Q126" i="13"/>
  <c r="G127" i="13"/>
  <c r="M127" i="13" s="1"/>
  <c r="M126" i="13" s="1"/>
  <c r="I127" i="13"/>
  <c r="I126" i="13" s="1"/>
  <c r="K127" i="13"/>
  <c r="K126" i="13" s="1"/>
  <c r="O127" i="13"/>
  <c r="Q127" i="13"/>
  <c r="V127" i="13"/>
  <c r="V126" i="13" s="1"/>
  <c r="K129" i="13"/>
  <c r="G130" i="13"/>
  <c r="G129" i="13" s="1"/>
  <c r="I130" i="13"/>
  <c r="K130" i="13"/>
  <c r="O130" i="13"/>
  <c r="Q130" i="13"/>
  <c r="V130" i="13"/>
  <c r="G138" i="13"/>
  <c r="M138" i="13" s="1"/>
  <c r="I138" i="13"/>
  <c r="K138" i="13"/>
  <c r="O138" i="13"/>
  <c r="Q138" i="13"/>
  <c r="V138" i="13"/>
  <c r="G145" i="13"/>
  <c r="M145" i="13" s="1"/>
  <c r="I145" i="13"/>
  <c r="K145" i="13"/>
  <c r="O145" i="13"/>
  <c r="Q145" i="13"/>
  <c r="V145" i="13"/>
  <c r="V129" i="13" s="1"/>
  <c r="I151" i="13"/>
  <c r="K151" i="13"/>
  <c r="Q151" i="13"/>
  <c r="V151" i="13"/>
  <c r="G152" i="13"/>
  <c r="G151" i="13" s="1"/>
  <c r="I152" i="13"/>
  <c r="K152" i="13"/>
  <c r="O152" i="13"/>
  <c r="O151" i="13" s="1"/>
  <c r="Q152" i="13"/>
  <c r="V152" i="13"/>
  <c r="I154" i="13"/>
  <c r="Q154" i="13"/>
  <c r="G155" i="13"/>
  <c r="M155" i="13" s="1"/>
  <c r="I155" i="13"/>
  <c r="K155" i="13"/>
  <c r="K154" i="13" s="1"/>
  <c r="O155" i="13"/>
  <c r="Q155" i="13"/>
  <c r="V155" i="13"/>
  <c r="V154" i="13" s="1"/>
  <c r="G159" i="13"/>
  <c r="I159" i="13"/>
  <c r="K159" i="13"/>
  <c r="M159" i="13"/>
  <c r="O159" i="13"/>
  <c r="Q159" i="13"/>
  <c r="V159" i="13"/>
  <c r="G161" i="13"/>
  <c r="G154" i="13" s="1"/>
  <c r="I161" i="13"/>
  <c r="K161" i="13"/>
  <c r="O161" i="13"/>
  <c r="Q161" i="13"/>
  <c r="V161" i="13"/>
  <c r="G165" i="13"/>
  <c r="M165" i="13" s="1"/>
  <c r="I165" i="13"/>
  <c r="K165" i="13"/>
  <c r="O165" i="13"/>
  <c r="O154" i="13" s="1"/>
  <c r="Q165" i="13"/>
  <c r="V165" i="13"/>
  <c r="G167" i="13"/>
  <c r="I167" i="13"/>
  <c r="O167" i="13"/>
  <c r="Q167" i="13"/>
  <c r="V167" i="13"/>
  <c r="G168" i="13"/>
  <c r="I168" i="13"/>
  <c r="K168" i="13"/>
  <c r="K167" i="13" s="1"/>
  <c r="M168" i="13"/>
  <c r="M167" i="13" s="1"/>
  <c r="O168" i="13"/>
  <c r="Q168" i="13"/>
  <c r="V168" i="13"/>
  <c r="G170" i="13"/>
  <c r="G171" i="13"/>
  <c r="M171" i="13" s="1"/>
  <c r="M170" i="13" s="1"/>
  <c r="I171" i="13"/>
  <c r="I170" i="13" s="1"/>
  <c r="K171" i="13"/>
  <c r="O171" i="13"/>
  <c r="O170" i="13" s="1"/>
  <c r="Q171" i="13"/>
  <c r="Q170" i="13" s="1"/>
  <c r="V171" i="13"/>
  <c r="G174" i="13"/>
  <c r="M174" i="13" s="1"/>
  <c r="I174" i="13"/>
  <c r="K174" i="13"/>
  <c r="K170" i="13" s="1"/>
  <c r="O174" i="13"/>
  <c r="Q174" i="13"/>
  <c r="V174" i="13"/>
  <c r="V170" i="13" s="1"/>
  <c r="G180" i="13"/>
  <c r="I180" i="13"/>
  <c r="K180" i="13"/>
  <c r="M180" i="13"/>
  <c r="O180" i="13"/>
  <c r="Q180" i="13"/>
  <c r="V180" i="13"/>
  <c r="G182" i="13"/>
  <c r="G183" i="13"/>
  <c r="M183" i="13" s="1"/>
  <c r="I183" i="13"/>
  <c r="K183" i="13"/>
  <c r="O183" i="13"/>
  <c r="O182" i="13" s="1"/>
  <c r="Q183" i="13"/>
  <c r="V183" i="13"/>
  <c r="G187" i="13"/>
  <c r="M187" i="13" s="1"/>
  <c r="M182" i="13" s="1"/>
  <c r="I187" i="13"/>
  <c r="K187" i="13"/>
  <c r="O187" i="13"/>
  <c r="Q187" i="13"/>
  <c r="V187" i="13"/>
  <c r="V182" i="13" s="1"/>
  <c r="G189" i="13"/>
  <c r="I189" i="13"/>
  <c r="K189" i="13"/>
  <c r="M189" i="13"/>
  <c r="O189" i="13"/>
  <c r="Q189" i="13"/>
  <c r="V189" i="13"/>
  <c r="AE192" i="13"/>
  <c r="G36" i="12"/>
  <c r="BA33" i="12"/>
  <c r="BA25" i="12"/>
  <c r="BA23" i="12"/>
  <c r="BA16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O8" i="12" s="1"/>
  <c r="Q15" i="12"/>
  <c r="V15" i="12"/>
  <c r="G17" i="12"/>
  <c r="M17" i="12" s="1"/>
  <c r="I17" i="12"/>
  <c r="K17" i="12"/>
  <c r="O17" i="12"/>
  <c r="Q17" i="12"/>
  <c r="V17" i="12"/>
  <c r="G20" i="12"/>
  <c r="I20" i="12"/>
  <c r="I19" i="12" s="1"/>
  <c r="K20" i="12"/>
  <c r="M20" i="12"/>
  <c r="O20" i="12"/>
  <c r="Q20" i="12"/>
  <c r="Q19" i="12" s="1"/>
  <c r="V20" i="12"/>
  <c r="G22" i="12"/>
  <c r="M22" i="12" s="1"/>
  <c r="I22" i="12"/>
  <c r="K22" i="12"/>
  <c r="O22" i="12"/>
  <c r="O19" i="12" s="1"/>
  <c r="Q22" i="12"/>
  <c r="V22" i="12"/>
  <c r="G24" i="12"/>
  <c r="I24" i="12"/>
  <c r="K24" i="12"/>
  <c r="M24" i="12"/>
  <c r="O24" i="12"/>
  <c r="Q24" i="12"/>
  <c r="V24" i="12"/>
  <c r="G26" i="12"/>
  <c r="M26" i="12" s="1"/>
  <c r="I26" i="12"/>
  <c r="K26" i="12"/>
  <c r="K19" i="12" s="1"/>
  <c r="O26" i="12"/>
  <c r="Q26" i="12"/>
  <c r="V26" i="12"/>
  <c r="V19" i="12" s="1"/>
  <c r="G28" i="12"/>
  <c r="I28" i="12"/>
  <c r="K28" i="12"/>
  <c r="M28" i="12"/>
  <c r="O28" i="12"/>
  <c r="Q28" i="12"/>
  <c r="V28" i="12"/>
  <c r="G30" i="12"/>
  <c r="M30" i="12" s="1"/>
  <c r="I30" i="12"/>
  <c r="K30" i="12"/>
  <c r="O30" i="12"/>
  <c r="Q30" i="12"/>
  <c r="V30" i="12"/>
  <c r="G32" i="12"/>
  <c r="I32" i="12"/>
  <c r="K32" i="12"/>
  <c r="M32" i="12"/>
  <c r="O32" i="12"/>
  <c r="Q32" i="12"/>
  <c r="V32" i="12"/>
  <c r="G34" i="12"/>
  <c r="M34" i="12" s="1"/>
  <c r="I34" i="12"/>
  <c r="K34" i="12"/>
  <c r="O34" i="12"/>
  <c r="Q34" i="12"/>
  <c r="V34" i="12"/>
  <c r="AE36" i="12"/>
  <c r="AF36" i="12"/>
  <c r="I20" i="1"/>
  <c r="I19" i="1"/>
  <c r="I18" i="1"/>
  <c r="I17" i="1"/>
  <c r="I16" i="1"/>
  <c r="I90" i="1"/>
  <c r="J89" i="1" s="1"/>
  <c r="AZ52" i="1"/>
  <c r="G27" i="1"/>
  <c r="F49" i="1"/>
  <c r="G23" i="1" s="1"/>
  <c r="G49" i="1"/>
  <c r="G25" i="1" s="1"/>
  <c r="G26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49" i="1" s="1"/>
  <c r="J62" i="1" l="1"/>
  <c r="J63" i="1"/>
  <c r="J67" i="1"/>
  <c r="J69" i="1"/>
  <c r="J71" i="1"/>
  <c r="J73" i="1"/>
  <c r="J75" i="1"/>
  <c r="J60" i="1"/>
  <c r="J59" i="1"/>
  <c r="J65" i="1"/>
  <c r="J61" i="1"/>
  <c r="J64" i="1"/>
  <c r="J66" i="1"/>
  <c r="J68" i="1"/>
  <c r="J70" i="1"/>
  <c r="J72" i="1"/>
  <c r="J74" i="1"/>
  <c r="J58" i="1"/>
  <c r="J78" i="1"/>
  <c r="J80" i="1"/>
  <c r="J76" i="1"/>
  <c r="J84" i="1"/>
  <c r="J82" i="1"/>
  <c r="J88" i="1"/>
  <c r="J86" i="1"/>
  <c r="G28" i="1"/>
  <c r="G24" i="1"/>
  <c r="G29" i="1" s="1"/>
  <c r="M168" i="17"/>
  <c r="M64" i="17"/>
  <c r="M15" i="17"/>
  <c r="M139" i="17"/>
  <c r="M102" i="17"/>
  <c r="M55" i="17"/>
  <c r="M212" i="17"/>
  <c r="M211" i="17" s="1"/>
  <c r="M204" i="17"/>
  <c r="M203" i="17" s="1"/>
  <c r="G200" i="17"/>
  <c r="M199" i="17"/>
  <c r="M198" i="17" s="1"/>
  <c r="M172" i="17"/>
  <c r="M171" i="17" s="1"/>
  <c r="G131" i="17"/>
  <c r="M128" i="17"/>
  <c r="M127" i="17" s="1"/>
  <c r="M105" i="17"/>
  <c r="M97" i="17"/>
  <c r="M85" i="17" s="1"/>
  <c r="G64" i="17"/>
  <c r="M9" i="17"/>
  <c r="M8" i="17" s="1"/>
  <c r="AF217" i="17"/>
  <c r="M46" i="16"/>
  <c r="M97" i="16"/>
  <c r="M8" i="16"/>
  <c r="M108" i="16"/>
  <c r="M105" i="16" s="1"/>
  <c r="M92" i="16"/>
  <c r="M91" i="16" s="1"/>
  <c r="M88" i="16"/>
  <c r="M57" i="16" s="1"/>
  <c r="G57" i="16"/>
  <c r="M12" i="16"/>
  <c r="M57" i="15"/>
  <c r="M50" i="15"/>
  <c r="M30" i="15"/>
  <c r="AF64" i="15"/>
  <c r="G50" i="15"/>
  <c r="M49" i="15"/>
  <c r="M44" i="15" s="1"/>
  <c r="M32" i="15"/>
  <c r="M28" i="15"/>
  <c r="M24" i="15" s="1"/>
  <c r="M12" i="15"/>
  <c r="M8" i="15" s="1"/>
  <c r="AF47" i="14"/>
  <c r="M28" i="14"/>
  <c r="M27" i="14" s="1"/>
  <c r="M24" i="14"/>
  <c r="M23" i="14" s="1"/>
  <c r="M12" i="14"/>
  <c r="M8" i="14" s="1"/>
  <c r="G74" i="13"/>
  <c r="M75" i="13"/>
  <c r="M74" i="13" s="1"/>
  <c r="G41" i="13"/>
  <c r="M51" i="13"/>
  <c r="V41" i="13"/>
  <c r="I182" i="13"/>
  <c r="I129" i="13"/>
  <c r="O129" i="13"/>
  <c r="O84" i="13"/>
  <c r="G84" i="13"/>
  <c r="O74" i="13"/>
  <c r="G62" i="13"/>
  <c r="M63" i="13"/>
  <c r="M62" i="13" s="1"/>
  <c r="M41" i="13"/>
  <c r="G8" i="13"/>
  <c r="AF192" i="13"/>
  <c r="M9" i="13"/>
  <c r="M8" i="13" s="1"/>
  <c r="K182" i="13"/>
  <c r="Q182" i="13"/>
  <c r="M161" i="13"/>
  <c r="M154" i="13"/>
  <c r="M152" i="13"/>
  <c r="M151" i="13" s="1"/>
  <c r="Q129" i="13"/>
  <c r="M130" i="13"/>
  <c r="M129" i="13" s="1"/>
  <c r="M124" i="13"/>
  <c r="M121" i="13" s="1"/>
  <c r="M89" i="13"/>
  <c r="M84" i="13" s="1"/>
  <c r="G18" i="13"/>
  <c r="M19" i="13"/>
  <c r="M18" i="13" s="1"/>
  <c r="M8" i="12"/>
  <c r="M19" i="12"/>
  <c r="G19" i="12"/>
  <c r="G8" i="12"/>
  <c r="J77" i="1"/>
  <c r="J79" i="1"/>
  <c r="J81" i="1"/>
  <c r="J83" i="1"/>
  <c r="J85" i="1"/>
  <c r="J87" i="1"/>
  <c r="J47" i="1"/>
  <c r="J43" i="1"/>
  <c r="J48" i="1"/>
  <c r="J44" i="1"/>
  <c r="J40" i="1"/>
  <c r="J45" i="1"/>
  <c r="J41" i="1"/>
  <c r="J42" i="1"/>
  <c r="J46" i="1"/>
  <c r="J39" i="1"/>
  <c r="J49" i="1" s="1"/>
  <c r="H49" i="1"/>
  <c r="I21" i="1"/>
  <c r="J28" i="1"/>
  <c r="J26" i="1"/>
  <c r="G38" i="1"/>
  <c r="F38" i="1"/>
  <c r="H32" i="1"/>
  <c r="J23" i="1"/>
  <c r="J24" i="1"/>
  <c r="J25" i="1"/>
  <c r="J27" i="1"/>
  <c r="E24" i="1"/>
  <c r="E26" i="1"/>
  <c r="J90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<sst xmlns="http://schemas.openxmlformats.org/spreadsheetml/2006/main" count="3095" uniqueCount="926">
  <si>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</si>
  <si>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</si>
  <si>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</si>
  <si>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</si>
  <si>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</si>
  <si>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</si>
  <si>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</si>
  <si>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</si>
  <si>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</si>
  <si>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</si>
  <si>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</si>
  <si>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</si>
  <si>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</si>
  <si>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</si>
  <si>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</si>
  <si>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</si>
  <si>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</si>
  <si>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</si>
  <si>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</si>
  <si>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</si>
  <si>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</si>
  <si>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</si>
  <si>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</si>
  <si>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</si>
  <si>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</si>
  <si>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</si>
  <si>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</si>
  <si>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</si>
  <si>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</si>
  <si>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</si>
  <si>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</si>
  <si>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</si>
  <si>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</si>
  <si>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</si>
  <si>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</si>
  <si>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</si>
  <si>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</si>
  <si>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</si>
  <si>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</si>
  <si>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</si>
  <si>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</si>
  <si>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</si>
  <si>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</si>
  <si>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005095</t>
  </si>
  <si>
    <t>Přístavba DL pohybových poruch Boskovice - II. etapa</t>
  </si>
  <si>
    <t>Jihomoravské dětské léčebny, příspěvková organizace</t>
  </si>
  <si>
    <t>Křetín</t>
  </si>
  <si>
    <t>67962</t>
  </si>
  <si>
    <t>00386766</t>
  </si>
  <si>
    <t>Ing. arch. Marie Škvařilová</t>
  </si>
  <si>
    <t>Loužky 355</t>
  </si>
  <si>
    <t>Bořitov</t>
  </si>
  <si>
    <t>67921</t>
  </si>
  <si>
    <t>75632993</t>
  </si>
  <si>
    <t>Stavba</t>
  </si>
  <si>
    <t>00</t>
  </si>
  <si>
    <t>Vedlejší a ostatní náklady</t>
  </si>
  <si>
    <t>01</t>
  </si>
  <si>
    <t>Ubytovací jednotky</t>
  </si>
  <si>
    <t>01A</t>
  </si>
  <si>
    <t>Ubytovací jednotky - Stavební řešení - změna 2017/02</t>
  </si>
  <si>
    <t>01B</t>
  </si>
  <si>
    <t>Ubytovací jednotky - Napojení vodovodu</t>
  </si>
  <si>
    <t>01C</t>
  </si>
  <si>
    <t>Ubytovací jednotky - Napojení slaboproudu</t>
  </si>
  <si>
    <t>01D</t>
  </si>
  <si>
    <t>Ubytovací jednotky - Napojení NN</t>
  </si>
  <si>
    <t>02</t>
  </si>
  <si>
    <t>Zpevněná plocha</t>
  </si>
  <si>
    <t>Zpevněná plocha - změna 2017/02</t>
  </si>
  <si>
    <t>Celkem za stavbu</t>
  </si>
  <si>
    <t>CZK</t>
  </si>
  <si>
    <t>Popis rozpočtu: 01A - Ubytovací jednotky - Stavební řešení - změna 2017/02</t>
  </si>
  <si>
    <t>V rozpočtu je započteno uložení zeminy z výkopů a ornice na meziskládce pro potřeby konečných terénních úprav obsažených v SO 02.</t>
  </si>
  <si>
    <t>Rekapitulace dílů</t>
  </si>
  <si>
    <t>Typ dílu</t>
  </si>
  <si>
    <t>1</t>
  </si>
  <si>
    <t>Zemní práce</t>
  </si>
  <si>
    <t>11</t>
  </si>
  <si>
    <t>Přípravné a přidružené práce</t>
  </si>
  <si>
    <t>12</t>
  </si>
  <si>
    <t>Odkopávky a prokopávky</t>
  </si>
  <si>
    <t>13</t>
  </si>
  <si>
    <t>Hloubené vykopávky</t>
  </si>
  <si>
    <t>16</t>
  </si>
  <si>
    <t>Přemístění výkopku</t>
  </si>
  <si>
    <t>17</t>
  </si>
  <si>
    <t>Konstrukce ze zemin</t>
  </si>
  <si>
    <t>18</t>
  </si>
  <si>
    <t>Povrchové úpravy terénu</t>
  </si>
  <si>
    <t>27</t>
  </si>
  <si>
    <t>Základy</t>
  </si>
  <si>
    <t>28</t>
  </si>
  <si>
    <t>Zpevňování hornin a konstrukcí</t>
  </si>
  <si>
    <t>38</t>
  </si>
  <si>
    <t>Kompletní konstrukce</t>
  </si>
  <si>
    <t>4</t>
  </si>
  <si>
    <t>Vodorovné konstrukce</t>
  </si>
  <si>
    <t>56</t>
  </si>
  <si>
    <t>Podkladní vrstvy komunikací a zpevněných ploch</t>
  </si>
  <si>
    <t>59</t>
  </si>
  <si>
    <t>Dlažby a předlažby komunikací</t>
  </si>
  <si>
    <t>63</t>
  </si>
  <si>
    <t>Podlahy a podlahové konstrukce</t>
  </si>
  <si>
    <t>89</t>
  </si>
  <si>
    <t>Ostatní konstrukce na trubním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</si>
  <si>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</si>
  <si>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</si>
  <si>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</si>
  <si>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</si>
  <si>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</si>
  <si>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</si>
  <si>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</si>
  <si>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</si>
  <si>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</si>
  <si>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</si>
  <si>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</si>
  <si>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</si>
  <si>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</si>
  <si>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</si>
  <si>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767</t>
  </si>
  <si>
    <t>Konstrukce zámečnické</t>
  </si>
  <si>
    <t>M21a</t>
  </si>
  <si>
    <t>C21M - Elektromontáže</t>
  </si>
  <si>
    <t>M21b</t>
  </si>
  <si>
    <t>Materiály</t>
  </si>
  <si>
    <t>M21c</t>
  </si>
  <si>
    <t>Dodávky zařízení (specifikace)</t>
  </si>
  <si>
    <t>M21d</t>
  </si>
  <si>
    <t>Práce v HZS</t>
  </si>
  <si>
    <t>M23</t>
  </si>
  <si>
    <t>Montáže potrubí</t>
  </si>
  <si>
    <t>M46</t>
  </si>
  <si>
    <t>C46M - Zemní práce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</si>
  <si>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</si>
  <si>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</si>
  <si>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</si>
  <si>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</si>
  <si>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</si>
  <si>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</si>
  <si>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</si>
  <si>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</si>
  <si>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</si>
  <si>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</si>
  <si>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</si>
  <si>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</si>
  <si>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</si>
  <si>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</si>
  <si>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</si>
  <si>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</si>
  <si>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</si>
  <si>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</si>
  <si>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</si>
  <si>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</si>
  <si>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</si>
  <si>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</si>
  <si>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</si>
  <si>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</si>
  <si>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</si>
  <si>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</si>
  <si>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</si>
  <si>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</si>
  <si>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</si>
  <si>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</si>
  <si>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</si>
  <si>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</si>
  <si>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</si>
  <si>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00411 R</t>
  </si>
  <si>
    <t>Přípravné a průzkumné služby či práce</t>
  </si>
  <si>
    <t>Soubor</t>
  </si>
  <si>
    <t>RTS 17/ I</t>
  </si>
  <si>
    <t>Indiv</t>
  </si>
  <si>
    <t>POL99_2</t>
  </si>
  <si>
    <t>Náklady dodavatele vyplývající z povinností dodavatele stanovených obchodními podmínkami před zahájením stavebních prací. Tato skupina zahrnuje zejména náklady na přípravné činnosti.</t>
  </si>
  <si>
    <t>POP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</si>
  <si>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</si>
  <si>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</si>
  <si>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</si>
  <si>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</si>
  <si>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</si>
  <si>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</si>
  <si>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</si>
  <si>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</si>
  <si>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</si>
  <si>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</si>
  <si>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</si>
  <si>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</si>
  <si>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</si>
  <si>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</si>
  <si>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</si>
  <si>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</si>
  <si>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</si>
  <si>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</si>
  <si>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</si>
  <si>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</si>
  <si>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</si>
  <si>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</si>
  <si>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</si>
  <si>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</si>
  <si>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</si>
  <si>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</si>
  <si>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</si>
  <si>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</si>
  <si>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</si>
  <si>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</si>
  <si>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</si>
  <si>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</si>
  <si>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</si>
  <si>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</si>
  <si>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00529</t>
  </si>
  <si>
    <t>Kompletace příslušných dokladů realizace při předání stavby</t>
  </si>
  <si>
    <t>kpl</t>
  </si>
  <si>
    <t>Vlastní</t>
  </si>
  <si>
    <t>POL99_0</t>
  </si>
  <si>
    <t>SUM</t>
  </si>
  <si>
    <t>END</t>
  </si>
  <si>
    <t>Položkový soupis prací a dodávek</t>
  </si>
  <si>
    <t>121101102R00</t>
  </si>
  <si>
    <t>Sejmutí ornice s přemístěním na vzdálenost přes 50 do 100 m</t>
  </si>
  <si>
    <t>m3</t>
  </si>
  <si>
    <t>800-1</t>
  </si>
  <si>
    <t>RTS 16/ I</t>
  </si>
  <si>
    <t>POL1_1</t>
  </si>
  <si>
    <t>nebo lesní půdy, s vodorovným přemístěním na hromady v místě upotřebení nebo na dočasné či trvalé skládky se složením</t>
  </si>
  <si>
    <t>SPI</t>
  </si>
  <si>
    <t>sejmutí ornice : (7,95*13,05+0,3*1,885+12,7*7,95)*0,2</t>
  </si>
  <si>
    <t>VV</t>
  </si>
  <si>
    <t>122201102R00</t>
  </si>
  <si>
    <t>Odkopávky a  prokopávky nezapažené v hornině 3_x000D_
 přes 100 do 1 000 m3</t>
  </si>
  <si>
    <t>POL1_</t>
  </si>
  <si>
    <t>s přehozením výkopku na vzdálenost do 3 m nebo s naložením na dopravní prostředek,</t>
  </si>
  <si>
    <t>HTÚ : (7,95*13,05+0,3*1,885+12,7*7,95)*0,3</t>
  </si>
  <si>
    <t>122201109R00</t>
  </si>
  <si>
    <t>Odkopávky a  prokopávky nezapažené v hornině 3_x000D_
 příplatek k cenám za lepivost horniny</t>
  </si>
  <si>
    <t>HTÚ : (7,95*13,05+0,3*1,885+12,7*7,95)*0,3*0,3</t>
  </si>
  <si>
    <t>132201112R00</t>
  </si>
  <si>
    <t>Hloubení rýh šířky do 60 cm nad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</si>
  <si>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</si>
  <si>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P1 : 0,5*0,4*1,1*12*0,5</t>
  </si>
  <si>
    <t>P2 : 0,5*0,4*2,35*12*0,5</t>
  </si>
  <si>
    <t>132201119R00</t>
  </si>
  <si>
    <t xml:space="preserve">Hloubení rýh šířky do 60 cm příplatek za lepivost, v hornině 3,  </t>
  </si>
  <si>
    <t>P1 : 0,5*0,4*1,1*12*0,5*0,3</t>
  </si>
  <si>
    <t>P2 : 0,5*0,4*2,35*12*0,5*0,3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</si>
  <si>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</si>
  <si>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</si>
  <si>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</si>
  <si>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P3 : 0,5*1,5*(12,7+12,75)*0,5</t>
  </si>
  <si>
    <t>P4 : 0,5*1,3*9,835*0,5</t>
  </si>
  <si>
    <t>132201219R00</t>
  </si>
  <si>
    <t xml:space="preserve">Hloubení rýh šířky přes 60 do 200 cm příplatek za lepivost, v hornině 3,  </t>
  </si>
  <si>
    <t>P3 : 0,5*1,5*(12,7+12,75)*0,5*0,3</t>
  </si>
  <si>
    <t>P4 : 0,5*1,3*9,835*0,5*0,3</t>
  </si>
  <si>
    <t>139601102R00</t>
  </si>
  <si>
    <t>Ruční výkop jam, rýh a šachet v hornině 3</t>
  </si>
  <si>
    <t>s přehozením na vzdálenost do 5 m nebo s naložením na ruční dopravní prostředek</t>
  </si>
  <si>
    <t>162301101R00</t>
  </si>
  <si>
    <t>Vodorovné přemístění výkopku z horniny 1 až 4, na vzdálenost přes 50  do 500 m</t>
  </si>
  <si>
    <t>po suchu, bez ohledu na druh dopravního prostředku, bez naložení výkopku, avšak se složením bez rozhrnutí,</t>
  </si>
  <si>
    <t>výkopy : 61,5834+4,14+12,74012+16,88013</t>
  </si>
  <si>
    <t>S3, S4 - násyp pod geotextilii : (7,4*12,7+12,75*7,4-0,3*1*12-0,3*2,25*12)*0,25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</si>
  <si>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</si>
  <si>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</si>
  <si>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</si>
  <si>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S4 pod buňkami nad geotextilii : (2,975*6,4*2+3,75*6,4*2+3,525*6,4-1,75*0,3*8-0,5*0,3*4)*0,05</t>
  </si>
  <si>
    <t>P3 : 0,5*(1,5-0,5)*(12,7+12,75)</t>
  </si>
  <si>
    <t>P4 : 0,5*(1,3-0,5)*9,835</t>
  </si>
  <si>
    <t>162201210R00</t>
  </si>
  <si>
    <t>Vodorovné přemístění výkopku nošením příplatek k ceně za každých dalších 10 m_x000D_
 z horniny 1 až 4, kolečkem</t>
  </si>
  <si>
    <t>S4 pod buňkami nad geotextilii : (2,975*6,4*2+3,75*6,4*2+3,525*6,4-1,75*0,3*8-0,5*0,3*4)*0,05*4</t>
  </si>
  <si>
    <t>P3 : 0,5*(1,5-0,5)*(12,7+12,75)*4</t>
  </si>
  <si>
    <t>P4 : 0,5*(1,3-0,5)*9,835*4</t>
  </si>
  <si>
    <t>167101101R00</t>
  </si>
  <si>
    <t>Nakládání, skládání, překládání neulehlého výkopku nakládání výkopku_x000D_
 do 100 m3, z horniny 1 až 4</t>
  </si>
  <si>
    <t>167101201R00</t>
  </si>
  <si>
    <t>Nakládání, skládání, překládání neulehlého výkopku nakládání, skládání, překládání neulehléno výkopku nebo zeminy - ručně_x000D_
 z horniny 1 až 4</t>
  </si>
  <si>
    <t>171201101R00</t>
  </si>
  <si>
    <t>Uložení sypaniny do násypů nezhutněných</t>
  </si>
  <si>
    <t>Uložení sypaniny do násypů nebo na skládku s rozprostřením sypaniny ve vrstvách a s hrubým urovnáním.</t>
  </si>
  <si>
    <t>171201201R00</t>
  </si>
  <si>
    <t>Uložení sypaniny na dočasnou skládku tak, že na 1 m2 plochy připadá přes 2 m3 výkopku nebo ornice</t>
  </si>
  <si>
    <t>ornice : 41,0556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</si>
  <si>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</si>
  <si>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</si>
  <si>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</si>
  <si>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181101101R00</t>
  </si>
  <si>
    <t>Úprava pláně v zářezech v hornině 1 až 4, bez zhutnění</t>
  </si>
  <si>
    <t>m2</t>
  </si>
  <si>
    <t>vyrovnáním výškových rozdílů, ploch vodorovných a ploch do sklonu 1 : 5.</t>
  </si>
  <si>
    <t>S3, S4 - násyp pod geotextilii : (7,4*12,7+12,75*7,4-0,3*1*12-0,3*2,25*12)</t>
  </si>
  <si>
    <t>181101102R00</t>
  </si>
  <si>
    <t>Úprava pláně v zářezech v hornině 1 až 4, se zhutněním</t>
  </si>
  <si>
    <t>P1 : 0,4*1,1*12</t>
  </si>
  <si>
    <t>P2 : 0,4*2,35*12</t>
  </si>
  <si>
    <t>P3 : 0,5*(12,7+12,75)</t>
  </si>
  <si>
    <t>P4 : 0,3*9,835</t>
  </si>
  <si>
    <t>274272140RT4</t>
  </si>
  <si>
    <t>Zdivo základové z bednicích tvárnic tloušťky 300 mm, výplň betonem C 25/30</t>
  </si>
  <si>
    <t>801-1</t>
  </si>
  <si>
    <t>s výplní betonem, bez výztuže,</t>
  </si>
  <si>
    <t>P1 : 1*1*12</t>
  </si>
  <si>
    <t>P2 : 1*2,25*12</t>
  </si>
  <si>
    <t>274321411R00</t>
  </si>
  <si>
    <t>Beton základových pasů železový z betonu C 25/30</t>
  </si>
  <si>
    <t>bez výztuže</t>
  </si>
  <si>
    <t>P3 : (0,5*1,5-0,3*0,3)*(12,7+12,75)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</si>
  <si>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</si>
  <si>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</si>
  <si>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</si>
  <si>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P3 : (0,5*1,5-0,3*0,3)*4+(1,5*2+0,3*2)*(12,7+12,75)</t>
  </si>
  <si>
    <t>prostupy pro specializace : 3</t>
  </si>
  <si>
    <t>274351216R00</t>
  </si>
  <si>
    <t>Bednění stěn základových pasů odstranění</t>
  </si>
  <si>
    <t>Včetně očištění, vytřídění a uložení bednicího materiálu.</t>
  </si>
  <si>
    <t>274361821R00</t>
  </si>
  <si>
    <t>Výztuž základových pasů z betonářské oceli 10 505(R)</t>
  </si>
  <si>
    <t>t</t>
  </si>
  <si>
    <t>dle statiky 1,4,5,8,9,10 : ((16*31+182+338)*0,617+(14,4+26,4+195)*0,385)*1,05/1000</t>
  </si>
  <si>
    <t>275321411R00</t>
  </si>
  <si>
    <t>Beton základových patek železový z betonu C 25/30</t>
  </si>
  <si>
    <t>bez dodávky a uložení výztuže</t>
  </si>
  <si>
    <t>P1 : 0,4*0,4*1,1*12</t>
  </si>
  <si>
    <t>P2 : 0,4*0,4*2,35*12</t>
  </si>
  <si>
    <t>275361821R00</t>
  </si>
  <si>
    <t>Výztuž základových patek z betonářské oceli 10 505(R)</t>
  </si>
  <si>
    <t>dle statiky 1,2,3 : ((2036-16*31-18*13+483,6)*0,617+176,3*0,385)*1,05/1000</t>
  </si>
  <si>
    <t>279321411R00</t>
  </si>
  <si>
    <t>Beton základových zdí železový z betonu C 25/30</t>
  </si>
  <si>
    <t>P4 : 0,3*(1,5+1,7)/2*9,835</t>
  </si>
  <si>
    <t>279351105R00</t>
  </si>
  <si>
    <t>Bednění základových zdí oboustranné, zřízení</t>
  </si>
  <si>
    <t>bednění svislé nebo šikmé (odkloněné), půdorysně přímé nebo zalomené základových zdí ve volných nebo zapažených jámách, rýhách, šachtách, včetně případných vzpěr,</t>
  </si>
  <si>
    <t>P4 : 2*(1,5+1,7)/2*9,835</t>
  </si>
  <si>
    <t>279351106R00</t>
  </si>
  <si>
    <t>Bednění základových zdí oboustranné, odstranění</t>
  </si>
  <si>
    <t>Včetně  očištění, vytřídění a uložení bednicího materiálu.</t>
  </si>
  <si>
    <t>279361821R00</t>
  </si>
  <si>
    <t>Výztuž základových zdí z betonářské oceli 10 505(R)</t>
  </si>
  <si>
    <t>dle statiky : 2210,6*1,05/1000-0,75354-1,23066</t>
  </si>
  <si>
    <t>289971213R00</t>
  </si>
  <si>
    <t>Zřízení vrstvy z geotextilie skl.do 1:5 š.do 8,5 m</t>
  </si>
  <si>
    <t>S3, S4 : (7,4*12,7+12,75*7,4-0,3*1*12-0,3*2,25*12)</t>
  </si>
  <si>
    <t>69366198R</t>
  </si>
  <si>
    <t>geotextilie PP; funkce separační, ochranná, výztužná, filtrační; plošná hmotnost 300 g/m2; zpevněná oboustranně</t>
  </si>
  <si>
    <t>SPCM</t>
  </si>
  <si>
    <t>POL3_</t>
  </si>
  <si>
    <t>S3, S4 : (7,4*12,7+12,75*7,4-0,3*1*12-0,3*2,25*12)*1,055</t>
  </si>
  <si>
    <t>KV/1-6</t>
  </si>
  <si>
    <t>D+M Kompletizovaný výrobek dle PD - ubytovací jednotky - o rozměrech 7,65m x 4,20m, zastavěné plochy 32,13 m2, celkové výšky 3,45m, provedené jako samonosný výrobek</t>
  </si>
  <si>
    <t>osazený na připravené základové konstrukce, připojený v nápojných bodech k rozvodům technických instalací, sestávající ze tří místností - vstupní zádveří, koupelna s WC a obytná místnost, nosná ocelová konstrukce, obvodový plášť - obvodová stěna U = 0,24 W/m2K, podlaha U = 0,17 W/m2K, strop U = 0,17/0,14 W/m2K, Uokna ? 1,2 W/m2K, Udveří  ? 1,4 W/m2K, kompletní HSV, PSV, vnitřní technické instalace (součástí dodávky není nábytek, interiérový mobiliář a spotřebiče)</t>
  </si>
  <si>
    <t>631312511R00</t>
  </si>
  <si>
    <t xml:space="preserve">Mazanina z betonu prostého tl. přes 50 do 80 mm z betonu C -/12,5 </t>
  </si>
  <si>
    <t>(z kameniva) hlazená dřevěným hladítkem</t>
  </si>
  <si>
    <t>Včetně vytvoření dilatačních spár, bez zaplnění.</t>
  </si>
  <si>
    <t xml:space="preserve">podkladní beton : </t>
  </si>
  <si>
    <t>P1 : 0,4*0,05*1,1*12</t>
  </si>
  <si>
    <t>P2 : 0,4*0,05*2,35*12</t>
  </si>
  <si>
    <t>P3 : 0,5*0,1*(12,7+12,75)</t>
  </si>
  <si>
    <t>P4 : 0,3*0,1*9,835</t>
  </si>
  <si>
    <t>631571010R00</t>
  </si>
  <si>
    <t>Násyp pod podlahy z kameniva bez dodávky materiálu_x000D_
 bez určení tloušťky</t>
  </si>
  <si>
    <t>pod mazaniny a dlažby, popř. na plochých střechách, vodorovný nebo ve spádu, s udusáním a urovnáním povrchu,</t>
  </si>
  <si>
    <t>Začátek provozního součtu</t>
  </si>
  <si>
    <t xml:space="preserve">  pod buňkami : (7,4*12,7+12,75*7,4-0,3*1*12-0,3*2,25*12)</t>
  </si>
  <si>
    <t xml:space="preserve">  zeminou : -(2,975*6,4*2+3,75*6,4*2+3,525*6,4-1,75*0,3*8-0,5*0,3*4)</t>
  </si>
  <si>
    <t>Konec provozního součtu</t>
  </si>
  <si>
    <t>S3 : 72,79*0,05</t>
  </si>
  <si>
    <t>58333665R</t>
  </si>
  <si>
    <t>kamenivo přírodní těžené frakce 22,0 až 32,0 mm; třída prané, kačírek</t>
  </si>
  <si>
    <t>S3 : 72,79*0,05*1,1</t>
  </si>
  <si>
    <t>91-01</t>
  </si>
  <si>
    <t>D+M PVC obruba výšky 60 mm</t>
  </si>
  <si>
    <t>m</t>
  </si>
  <si>
    <t>2,15*6+2,2*3+2,1*4+2*2</t>
  </si>
  <si>
    <t>931991211R00</t>
  </si>
  <si>
    <t>Výplň dilatačních spár z lehčených plastů tloušťky 20 mm</t>
  </si>
  <si>
    <t>801-5</t>
  </si>
  <si>
    <t xml:space="preserve">dilatace základů : </t>
  </si>
  <si>
    <t>det A : (1,5*0,5-0,3*0,3)*2</t>
  </si>
  <si>
    <t>det B : 0,3*1,58</t>
  </si>
  <si>
    <t>93-01</t>
  </si>
  <si>
    <t>Osazení msykového trnu do železobetonové konstrukce</t>
  </si>
  <si>
    <t>kus</t>
  </si>
  <si>
    <t>základy : 6</t>
  </si>
  <si>
    <t>93-02</t>
  </si>
  <si>
    <t>D+M výplň dilatační spáry š. 20 mm trvale pružným silikonovým nebo polysulfidovým tmelem</t>
  </si>
  <si>
    <t>det A : (1,5+0,3)*2</t>
  </si>
  <si>
    <t>det B : 1,58</t>
  </si>
  <si>
    <t>55300090R</t>
  </si>
  <si>
    <t>trn dilatační</t>
  </si>
  <si>
    <t>998011001R00</t>
  </si>
  <si>
    <t>Přesun hmot pro budovy s nosnou konstrukcí zděnou výšky do 6 m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</si>
  <si>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</si>
  <si>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</si>
  <si>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</si>
  <si>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</si>
  <si>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800-711</t>
  </si>
  <si>
    <t>711112002RZ1</t>
  </si>
  <si>
    <t>Provedení izolace proti zemní vlhkosti natěradly za studena na ploše svislé, včetně pomocného lešení o výšce podlahy do 1900 mm a pro zatížení do 1,5 kPa. nátěrem asfaltovým lakem, 1x nátěr, včetně dodávky laku ALN</t>
  </si>
  <si>
    <t xml:space="preserve">  P3 : (0,5*1,5-0,3*0,3)*4+(1,5*2+0,3*2)*(12,7+12,75)</t>
  </si>
  <si>
    <t xml:space="preserve">  P4 : 2*(1,5+1,7)/2*9,835</t>
  </si>
  <si>
    <t>125,732*2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</si>
  <si>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</si>
  <si>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</si>
  <si>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</si>
  <si>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721176242R00</t>
  </si>
  <si>
    <t>Potrubí z plastových trub polyvinylchloridové potrubí PVC, dešťové, D 110 mmm, s 3,2 mm, DN 100</t>
  </si>
  <si>
    <t>800-721</t>
  </si>
  <si>
    <t>Potrubí včetně tvarovek, objímek a vložek pro tlumení hluku. Bez zednických výpomocí.</t>
  </si>
  <si>
    <t>Včetně zřízení a demontáže pomocného lešení.</t>
  </si>
  <si>
    <t>napojení střešních svodů : 6*0,8</t>
  </si>
  <si>
    <t>721242110RT1</t>
  </si>
  <si>
    <t>Lapače střešních splavenin D 110 mm, s otáč.kul.kloubem na odtoku, s košem , se suchou a nezámr.klapkou,čistícím víčkem a vylam.těs. kroužky pro připoj.potrub.svodů D 75, 90,...</t>
  </si>
  <si>
    <t>napojení střešních svodů : 6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</si>
  <si>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</si>
  <si>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</si>
  <si>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</si>
  <si>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JKSO:</t>
  </si>
  <si>
    <t>801.13</t>
  </si>
  <si>
    <t>budovy odborných léčebných ústavů a lázeňských léčeben</t>
  </si>
  <si>
    <t>JKSO</t>
  </si>
  <si>
    <t xml:space="preserve"> m3</t>
  </si>
  <si>
    <t>svislá nosná konstrukce montovaná z prostorových buněk</t>
  </si>
  <si>
    <t>JKSOChar</t>
  </si>
  <si>
    <t>novostavba objektu</t>
  </si>
  <si>
    <t>JKSOAkce</t>
  </si>
  <si>
    <t>Hloubení rýh š.do 200 cm hor.3 do 1000m3,STROJNĚ</t>
  </si>
  <si>
    <t>POL1_0</t>
  </si>
  <si>
    <t>161101101R00</t>
  </si>
  <si>
    <t>Svislé přemístění výkopku z hor.1-4 do 2,5 m</t>
  </si>
  <si>
    <t>174101101R00</t>
  </si>
  <si>
    <t>Zásyp jam, rýh, šachet se zhutněním</t>
  </si>
  <si>
    <t>151101101R00</t>
  </si>
  <si>
    <t>Pažení a rozepření stěn rýh - příložné - hl. do 2m</t>
  </si>
  <si>
    <t>151101211R00</t>
  </si>
  <si>
    <t>Odstranění pažení stěn - příložné - hl. do 4 m</t>
  </si>
  <si>
    <t>175101109R00</t>
  </si>
  <si>
    <t>Příplatek za prohození sypaniny pro obsyp potrubí</t>
  </si>
  <si>
    <t>175101101RT2</t>
  </si>
  <si>
    <t>Obsyp potrubí bez prohození sypaniny, s dodáním štěrkopísku frakce 0 - 22 mm</t>
  </si>
  <si>
    <t>167101102R00</t>
  </si>
  <si>
    <t>Nakládání výkopku z hor.1-4 v množství nad 100 m3</t>
  </si>
  <si>
    <t>162701101R00</t>
  </si>
  <si>
    <t>Vodorovné přemístění výkopku z hor.1-4 do 6000 m</t>
  </si>
  <si>
    <t>199000002R00</t>
  </si>
  <si>
    <t>Poplatek za skládku horniny 1- 4</t>
  </si>
  <si>
    <t>131100010RA0</t>
  </si>
  <si>
    <t>Hloubení nezapažených jam v hornině1-4, vnitřní vodovod</t>
  </si>
  <si>
    <t>POL2_0</t>
  </si>
  <si>
    <t>174100010RA0</t>
  </si>
  <si>
    <t>Zásyp jam, rýh a šachet sypaninou, vnitřní vodovod</t>
  </si>
  <si>
    <t>451573111R00</t>
  </si>
  <si>
    <t>Lože pod potrubí ze štěrkopísku do 63 mm</t>
  </si>
  <si>
    <t>631500002RA0</t>
  </si>
  <si>
    <t>Podlaha polyester.plastbeton 23 mm, mazanina 10 cm</t>
  </si>
  <si>
    <t>965042241RT6</t>
  </si>
  <si>
    <t>Bourání mazanin betonových tl. nad 10 cm, nad 4 m2, sbíječka  tl. mazaniny nad 20 cm</t>
  </si>
  <si>
    <t>722280107R00</t>
  </si>
  <si>
    <t>Tlaková zkouška vodovodního potrubí DN 40</t>
  </si>
  <si>
    <t>722290234R00</t>
  </si>
  <si>
    <t>Proplach a dezinfekce vodovod.potrubí DN 80</t>
  </si>
  <si>
    <t>722280106R00</t>
  </si>
  <si>
    <t>Tlaková zkouška vodovodního potrubí DN 32</t>
  </si>
  <si>
    <t>722181214RW6</t>
  </si>
  <si>
    <t>Izolace návleková tl. stěny 20 mm, vnitřní průměr 50 mm</t>
  </si>
  <si>
    <t>722131938R00</t>
  </si>
  <si>
    <t>Oprava-propojení dosavadního potrubí závit. DN 80</t>
  </si>
  <si>
    <t>722237225R00</t>
  </si>
  <si>
    <t>Kohout kulový, 2xvnitřní záv.  DN 40</t>
  </si>
  <si>
    <t>722265213R00</t>
  </si>
  <si>
    <t>Vodoměr domovní DN 20, Qn 2,5</t>
  </si>
  <si>
    <t>722260922R00</t>
  </si>
  <si>
    <t>Montáž vodoměrů závitových G 3/4</t>
  </si>
  <si>
    <t>722239105R00</t>
  </si>
  <si>
    <t>Montáž vodovodních armatur 2závity, G 6/4</t>
  </si>
  <si>
    <t>722171213R00</t>
  </si>
  <si>
    <t>Potrubí z PEHD, D 32 x 3,0 mm</t>
  </si>
  <si>
    <t>722171215R00</t>
  </si>
  <si>
    <t>Potrubí z PEHD, D 50 x 4,6 mm</t>
  </si>
  <si>
    <t>28653545R</t>
  </si>
  <si>
    <t>Tvarovka T tlaková PE HD (lPE) d 50 mm /32 mm</t>
  </si>
  <si>
    <t>POL3_0</t>
  </si>
  <si>
    <t>Tvarovka T tlaková PE HD (lPE) d 50 mm/50 mm</t>
  </si>
  <si>
    <t>POL12_0</t>
  </si>
  <si>
    <t>722175336R00</t>
  </si>
  <si>
    <t>Montáž tvarovek plast lepené tři spoje D 50 mm</t>
  </si>
  <si>
    <t>722172315R00</t>
  </si>
  <si>
    <t>Potrubí z PPR , studená, D 50x6,9 mm</t>
  </si>
  <si>
    <t>230180018R00</t>
  </si>
  <si>
    <t>Montáž trub z plastických hmot PE, PP, 50 x 4,5</t>
  </si>
  <si>
    <t>230180017R00</t>
  </si>
  <si>
    <t>Montáž trub z plastických hmot PE, PP, 32</t>
  </si>
  <si>
    <t>210010084</t>
  </si>
  <si>
    <t>trubka inst.pancéř.z PH typ 8029 R=29mm (PU)</t>
  </si>
  <si>
    <t>POL1_9</t>
  </si>
  <si>
    <t>210010123</t>
  </si>
  <si>
    <t>trubka ochr.z PE vnitřní do R=47mm (VU)</t>
  </si>
  <si>
    <t>210010301</t>
  </si>
  <si>
    <t>krab.přístrojová (1901; KP 68; KZ 3) bez zapojení</t>
  </si>
  <si>
    <t>ks</t>
  </si>
  <si>
    <t>210010501</t>
  </si>
  <si>
    <t>Svorka  bezšroubová  vícenásobná</t>
  </si>
  <si>
    <t>210100001</t>
  </si>
  <si>
    <t>ukonč.vod.v rozv.vč.zap.a konc.do 2.5mm2</t>
  </si>
  <si>
    <t>210100258</t>
  </si>
  <si>
    <t>ukonč.kab.smršt.zákl.do 5x4 mm2</t>
  </si>
  <si>
    <t>210111012</t>
  </si>
  <si>
    <t>zás.polozap./zapuštěné 10/16A 250V 2P+Z průb.mont.</t>
  </si>
  <si>
    <t>210120401</t>
  </si>
  <si>
    <t>jistič bez krytu</t>
  </si>
  <si>
    <t>210190005</t>
  </si>
  <si>
    <t>mont. a osazení datové rozvodnice</t>
  </si>
  <si>
    <t>210800627</t>
  </si>
  <si>
    <t>CYA 10 mm2 zž (VU)</t>
  </si>
  <si>
    <t>210802228</t>
  </si>
  <si>
    <t>Kabel UTP cat. 5e  odtdoor</t>
  </si>
  <si>
    <t>210802229</t>
  </si>
  <si>
    <t>Koaxiální kbel (75ohm) venkovní</t>
  </si>
  <si>
    <t>210810006</t>
  </si>
  <si>
    <t>CYKY-CYKYm 3Cx2.5 mm2 750V (VU)</t>
  </si>
  <si>
    <t>210950202</t>
  </si>
  <si>
    <t>přípl. za zatahování kab. při váze kab. do 2kg</t>
  </si>
  <si>
    <t>215012240</t>
  </si>
  <si>
    <t>lišta vkládací 80x40mm</t>
  </si>
  <si>
    <t>POL3_9</t>
  </si>
  <si>
    <t>460200233</t>
  </si>
  <si>
    <t>kabel.rýha 50cm/šíř. 50cm/hl. zem.tř.3</t>
  </si>
  <si>
    <t>460420022</t>
  </si>
  <si>
    <t>kabel.lože z kop.písku rýha 65cm tl.10cm</t>
  </si>
  <si>
    <t>460490012</t>
  </si>
  <si>
    <t>fólie výstražná z PVC šířky 33cm</t>
  </si>
  <si>
    <t>460560233</t>
  </si>
  <si>
    <t>ruč.zához.kab.rýhy 50cm šíř.50cm hl.zem.tř.3</t>
  </si>
  <si>
    <t>460620013</t>
  </si>
  <si>
    <t>provizorní úprava terénu zem.tř.3</t>
  </si>
  <si>
    <t>00209</t>
  </si>
  <si>
    <t>trubka panc. instal. z PH 8029 R=29mm</t>
  </si>
  <si>
    <t>00245</t>
  </si>
  <si>
    <t>Kabelová chráničk DN 40mm</t>
  </si>
  <si>
    <t>00313</t>
  </si>
  <si>
    <t>krabice KP 68  do  sádokartonu</t>
  </si>
  <si>
    <t>00367</t>
  </si>
  <si>
    <t>00766</t>
  </si>
  <si>
    <t>zásuvka 230, IP20, 2P+PE, 16A,, 230V  barva bílá</t>
  </si>
  <si>
    <t>02846</t>
  </si>
  <si>
    <t>CYA  10mm2 zž</t>
  </si>
  <si>
    <t>30020</t>
  </si>
  <si>
    <t>Kabelový kanál   80x40 mm</t>
  </si>
  <si>
    <t>33918</t>
  </si>
  <si>
    <t>CYKY 3Cx2.5mm2</t>
  </si>
  <si>
    <t>41088</t>
  </si>
  <si>
    <t>Jistič jednopólový 16A/B</t>
  </si>
  <si>
    <t>42194</t>
  </si>
  <si>
    <t>Kabel UTP cat. 5e odtdoor</t>
  </si>
  <si>
    <t>42208</t>
  </si>
  <si>
    <t>90001</t>
  </si>
  <si>
    <t>kopaný písek</t>
  </si>
  <si>
    <t>90006</t>
  </si>
  <si>
    <t>fólie z polyetylenu šíře 330mm</t>
  </si>
  <si>
    <t>kg</t>
  </si>
  <si>
    <t>Dodávka zesilovače TV signálu ,  2x aktivní rozbočovač, konektory  , zapojení,oživení  a závěrečné, měření</t>
  </si>
  <si>
    <t>komplet</t>
  </si>
  <si>
    <t>Datová rozvodnice  600x600x500 mm , 9U, 19" , PATCH panel  24 portů cat. 5e, optická vana vč. kazet, pro uložení svárů, vč. pictailů a spojek, police pro  osazení rozbočovače TV signálu  , vyvázání</t>
  </si>
  <si>
    <t>kabelů , ukončení  , konektory  zapojení</t>
  </si>
  <si>
    <t>03</t>
  </si>
  <si>
    <t>Závěrečné měření datových  zásuvek , protokol</t>
  </si>
  <si>
    <t>04</t>
  </si>
  <si>
    <t>Napojení  na stávající rozvody , podružný mat.</t>
  </si>
  <si>
    <t>M21d1</t>
  </si>
  <si>
    <t>Úklid pracoviště</t>
  </si>
  <si>
    <t>hod.</t>
  </si>
  <si>
    <t>M21d2</t>
  </si>
  <si>
    <t>Napojení na stávající rozvody</t>
  </si>
  <si>
    <t>M21d3</t>
  </si>
  <si>
    <t>Koordinace s ostatními profesemi</t>
  </si>
  <si>
    <t>M21d4</t>
  </si>
  <si>
    <t>Zabezpečení pracoviště</t>
  </si>
  <si>
    <t>M21d5</t>
  </si>
  <si>
    <t>napojení   do  stávajíc   datové rozvodnice + napojení na stáv. rozvody  TV</t>
  </si>
  <si>
    <t>M21d6</t>
  </si>
  <si>
    <t>Zatažení   optického kabelu   do kablové trasy</t>
  </si>
  <si>
    <t>3</t>
  </si>
  <si>
    <t>Podružný materiál, C21M - Elektromontáže (MAT.NOSNÝ)</t>
  </si>
  <si>
    <t>POL99_8</t>
  </si>
  <si>
    <t>Podíl přidružených výkonů z C21M a navázaného materiálu</t>
  </si>
  <si>
    <t>6</t>
  </si>
  <si>
    <t>Podíl přidružených výkonů z C46M</t>
  </si>
  <si>
    <t>8</t>
  </si>
  <si>
    <t>Podružný materiál</t>
  </si>
  <si>
    <t>10</t>
  </si>
  <si>
    <t>Doprava dodávek</t>
  </si>
  <si>
    <t>210010004</t>
  </si>
  <si>
    <t>trubka oheb.el.inst. typ 23 R=29mm (PO)</t>
  </si>
  <si>
    <t>210010134</t>
  </si>
  <si>
    <t>trubka ochr.z PE vnitřní do R=47mm (PU)</t>
  </si>
  <si>
    <t>210010135</t>
  </si>
  <si>
    <t>trubka ochr.z PE vnitřní do R=80mm (PU)</t>
  </si>
  <si>
    <t>210010313</t>
  </si>
  <si>
    <t>krab.odbočná s víčkem (KO 125) čtverc. bez zap.</t>
  </si>
  <si>
    <t>210010351</t>
  </si>
  <si>
    <t>krab.rozvodka  do 4mm2, IP 54 vč.zapoj.</t>
  </si>
  <si>
    <t>osazení pružinové bezšroubové svorky</t>
  </si>
  <si>
    <t>210010522</t>
  </si>
  <si>
    <t>odvíčkování nebo zavíčko. víčko na šrouby</t>
  </si>
  <si>
    <t>210100002</t>
  </si>
  <si>
    <t>ukonč.vod.v rozv.vč.zap.a konc.do 6mm2</t>
  </si>
  <si>
    <t>210100003</t>
  </si>
  <si>
    <t>ukonč.vod.v rozv.vč.zap.a konc.do 16mm2</t>
  </si>
  <si>
    <t>210100252</t>
  </si>
  <si>
    <t>ukonč.kab.smršt.zákl.do 4x25 mm2</t>
  </si>
  <si>
    <t>210190003</t>
  </si>
  <si>
    <t>mont.osazení prefabrikovaných  základů pod svítidlo</t>
  </si>
  <si>
    <t>210190004</t>
  </si>
  <si>
    <t>mont.oceloplech.rozvodnic do 150kg</t>
  </si>
  <si>
    <t>210201002</t>
  </si>
  <si>
    <t>Montáž svítidel a světlených sestav  dle specifikace v TZ</t>
  </si>
  <si>
    <t>210220022</t>
  </si>
  <si>
    <t>uzem. v zemi FeZn R=8-10 mm vč.svorek;propoj.aj.</t>
  </si>
  <si>
    <t>210220101</t>
  </si>
  <si>
    <t>svodové vodiče FeZn do R=10mm;Al o10mm;Cu R=8mm</t>
  </si>
  <si>
    <t>210220301</t>
  </si>
  <si>
    <t>svorky hromosvodové do 2 šroubu (SS;SR 03)</t>
  </si>
  <si>
    <t>210220302</t>
  </si>
  <si>
    <t>svorky hromosv.nad 2 šrouby(ST;SJ;SK;SZ;SR01;02)</t>
  </si>
  <si>
    <t>210220361</t>
  </si>
  <si>
    <t>tyčový zemnič vč.zaražení do země a připoj. do 2m</t>
  </si>
  <si>
    <t>210220364</t>
  </si>
  <si>
    <t>ekvipotenciální svorkovnice s krytem</t>
  </si>
  <si>
    <t>210220373</t>
  </si>
  <si>
    <t>ochranný úhelník nebo trubka s držáky do dřeva</t>
  </si>
  <si>
    <t>210220401</t>
  </si>
  <si>
    <t>označení svodu štítky smalt.;umělá hmota</t>
  </si>
  <si>
    <t>210220431</t>
  </si>
  <si>
    <t>tvarováni mont.dílu-jímače;ochran.trubky;úhelníky</t>
  </si>
  <si>
    <t>210800626</t>
  </si>
  <si>
    <t>CYA 6 mm2 zž (VU)</t>
  </si>
  <si>
    <t>CYA 10 mm2zž (VU)</t>
  </si>
  <si>
    <t>210810014</t>
  </si>
  <si>
    <t>CYKY-CYKYm 4Bx16 mm2 750V (VU)</t>
  </si>
  <si>
    <t>210810015</t>
  </si>
  <si>
    <t>CYKY-CYKYm 5Cx1.5 mm2 750V (VU)</t>
  </si>
  <si>
    <t>210810017</t>
  </si>
  <si>
    <t>CYKY-CYKYm 5Cx4 mm2 750V (VU)</t>
  </si>
  <si>
    <t>210950101</t>
  </si>
  <si>
    <t>označovací štítek na kabel(navíc proti ČSN)</t>
  </si>
  <si>
    <t>460010024</t>
  </si>
  <si>
    <t>vytyč.trati kab.vedení v zastavěném prostoru</t>
  </si>
  <si>
    <t>km</t>
  </si>
  <si>
    <t>460200263</t>
  </si>
  <si>
    <t>kabel.rýha 50cm/šíř. 80cm/hl. zem.tř.3</t>
  </si>
  <si>
    <t>460200303</t>
  </si>
  <si>
    <t>kabel.rýha 50cm/šíř. 120cm/hl. zem.tř.3</t>
  </si>
  <si>
    <t>460200813</t>
  </si>
  <si>
    <t>kabel.rýha 80cm/šíř. 50cm/hl. zem.tř.3</t>
  </si>
  <si>
    <t>460560263</t>
  </si>
  <si>
    <t>ruč.zához.kab.rýhy 50cm šíř.80cm hl.zem.tř.3</t>
  </si>
  <si>
    <t>460560303</t>
  </si>
  <si>
    <t>ruč.zához.kab.rýhy 50cm šíř.120cm hl.zem.tř.3</t>
  </si>
  <si>
    <t>460560813</t>
  </si>
  <si>
    <t>ruč.zához.kab.rýhy 80cm šíř.50cm hl.zem.tř.3</t>
  </si>
  <si>
    <t>00203</t>
  </si>
  <si>
    <t>trubka ohebná instal. PVC 2329 R=29mm</t>
  </si>
  <si>
    <t>Kabelová chránička DN 40mm</t>
  </si>
  <si>
    <t>00246</t>
  </si>
  <si>
    <t>Kabelová chránička DN 63mm</t>
  </si>
  <si>
    <t>00307</t>
  </si>
  <si>
    <t>krabice KO 125</t>
  </si>
  <si>
    <t>00320</t>
  </si>
  <si>
    <t>krab.rozvodka  do 4mm2, IP 54</t>
  </si>
  <si>
    <t>Pružinová bezšroubová svorka  3-5 násobná 1,5-2,5mm2</t>
  </si>
  <si>
    <t>01403</t>
  </si>
  <si>
    <t>FeZn30x4mm</t>
  </si>
  <si>
    <t>FeZn R=10mm</t>
  </si>
  <si>
    <t>Vodič ALMGSI 8mm</t>
  </si>
  <si>
    <t>POL12_1</t>
  </si>
  <si>
    <t>01424</t>
  </si>
  <si>
    <t>zemní tyč ZT 2000x28mm</t>
  </si>
  <si>
    <t>01427</t>
  </si>
  <si>
    <t>svorka SO k připojení okapových žlabů</t>
  </si>
  <si>
    <t>01428</t>
  </si>
  <si>
    <t>svorka zkušební SZ</t>
  </si>
  <si>
    <t>01437</t>
  </si>
  <si>
    <t>svorka SR 03 s páskem</t>
  </si>
  <si>
    <t>01466</t>
  </si>
  <si>
    <t>ochranný úhelník OU</t>
  </si>
  <si>
    <t>01473</t>
  </si>
  <si>
    <t>připojovací svorka SS spojovací pro lana</t>
  </si>
  <si>
    <t>01488</t>
  </si>
  <si>
    <t>označovací štítek</t>
  </si>
  <si>
    <t>01595</t>
  </si>
  <si>
    <t>kabelové oko příložkové pro vodiče Cu 7580-08 25/8</t>
  </si>
  <si>
    <t>02845</t>
  </si>
  <si>
    <t>CYA   6mm2 zž</t>
  </si>
  <si>
    <t>CYA  10mm2zž</t>
  </si>
  <si>
    <t>02945</t>
  </si>
  <si>
    <t>CYKY 4Bx16mm2</t>
  </si>
  <si>
    <t>02960</t>
  </si>
  <si>
    <t>CYKY 5Cx1.5mm2</t>
  </si>
  <si>
    <t>02962</t>
  </si>
  <si>
    <t>CYKY 5Cx4mm2</t>
  </si>
  <si>
    <t>06170</t>
  </si>
  <si>
    <t>svorka k zemnící tyči SJ 02</t>
  </si>
  <si>
    <t>11501</t>
  </si>
  <si>
    <t>Zinek  ve spreji</t>
  </si>
  <si>
    <t>Podpěra PV 21c</t>
  </si>
  <si>
    <t>11553</t>
  </si>
  <si>
    <t>ekvipotenciální svorkovnice  v KO 125</t>
  </si>
  <si>
    <t>11925</t>
  </si>
  <si>
    <t>Gumoafslt  ve spreji</t>
  </si>
  <si>
    <t>13458</t>
  </si>
  <si>
    <t>podpěra vedení PV 01</t>
  </si>
  <si>
    <t>13492</t>
  </si>
  <si>
    <t>svorka SK</t>
  </si>
  <si>
    <t>47310</t>
  </si>
  <si>
    <t>Sloupkové svítidlo , výška  svítidla 0,5m , průměr 110mm, nerez , IP 54 , E27, vč. světelného zdroje, a základu - specifikace viz. TZ</t>
  </si>
  <si>
    <t>Rozvodnice ER specifikace  dle  výkresové dokumentace č. v. 5</t>
  </si>
  <si>
    <t>Rozvodnice HR  specifikace  dle  výkresové dokumentace č. v. 6</t>
  </si>
  <si>
    <t>Vyzdění pilíře   pro ER+HR, vč. dodávky  mat.</t>
  </si>
  <si>
    <t>Ochrana  vodovního potrubí   před zamrznutím ( samoregulační kabel uožený  na přívodním potrubí  +, tepelná izolace, napojení  do zástrčky 230V  v  obytné buňce</t>
  </si>
  <si>
    <t>05</t>
  </si>
  <si>
    <t>geometrické vytýčení  a  zaměření kabelové  trasy NN a SLP</t>
  </si>
  <si>
    <t>M21d01</t>
  </si>
  <si>
    <t>M21d02</t>
  </si>
  <si>
    <t>Zhotovení projektové dokumentace zaměření skut prov.</t>
  </si>
  <si>
    <t>M21d03</t>
  </si>
  <si>
    <t>Účat ved montéra při revizi</t>
  </si>
  <si>
    <t>M21d04</t>
  </si>
  <si>
    <t>Elektromontáže  práce  oneosazené v C21m</t>
  </si>
  <si>
    <t>M21d05</t>
  </si>
  <si>
    <t>M21d06</t>
  </si>
  <si>
    <t>M21d07</t>
  </si>
  <si>
    <t>113106231R00</t>
  </si>
  <si>
    <t>Rozebrání dlažeb, panelů vozovek a ploch s jakoukoliv výplní spár _x000D_
 v jakékoliv ploše, ze zámkové dlažky, kladených do lože z kameniva</t>
  </si>
  <si>
    <t>822-1</t>
  </si>
  <si>
    <t>s přemístěním hmot na skládku na vzdálenost do 3 m nebo s naložením na dopravní prostředek</t>
  </si>
  <si>
    <t>v místě vjezdu : 14,13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</si>
  <si>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</si>
  <si>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</si>
  <si>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</si>
  <si>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>v místě vjezdu : 23,85</t>
  </si>
  <si>
    <t xml:space="preserve">  S1 : (101+79,1)</t>
  </si>
  <si>
    <t xml:space="preserve">  S2 : (113,45)</t>
  </si>
  <si>
    <t xml:space="preserve">  obruba zahradní : (34,4+21,1+3,62+2,165+0,05+7,585*2+5,65*2+0,05*4-33,46-34,35+1,6)*0,1</t>
  </si>
  <si>
    <t xml:space="preserve">  obruba silniční : (16,58+35,68)*0,2</t>
  </si>
  <si>
    <t xml:space="preserve">  obruba přechodová : 1*0,2</t>
  </si>
  <si>
    <t xml:space="preserve">  obruba nájezdová : 13,285*0,2</t>
  </si>
  <si>
    <t>309,0385*1,1*0,2</t>
  </si>
  <si>
    <t>122202202R00</t>
  </si>
  <si>
    <t>Odkopávky a prokopávky pro silnice v hornině 3 přes 100 do 1 000 m3</t>
  </si>
  <si>
    <t>s přemístěním výkopku v příčných profilech na vzdálenost do 15 m nebo s naložením na dopravní prostředek.</t>
  </si>
  <si>
    <t xml:space="preserve">  S1 : (101+79,1+14,13)</t>
  </si>
  <si>
    <t>207,539*1,1*0,8*0,17</t>
  </si>
  <si>
    <t>115,6295*1,1*1*0,07</t>
  </si>
  <si>
    <t>122202209R00</t>
  </si>
  <si>
    <t>Odkopávky a prokopávky pro silnice v hornině 3 příplatek za lepivost horniny</t>
  </si>
  <si>
    <t>207,539*1,1*0,8*0,17*0,3</t>
  </si>
  <si>
    <t>115,6295*1,1*1*0,07*0,3</t>
  </si>
  <si>
    <t>133201102R00</t>
  </si>
  <si>
    <t>Hloubení šachet v hornině 3_x000D_
 přes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</si>
  <si>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</si>
  <si>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Z7 : 0,3*0,3*0,9*4</t>
  </si>
  <si>
    <t>Z8 : 0,3*0,3*0,9*2</t>
  </si>
  <si>
    <t>133201109R00</t>
  </si>
  <si>
    <t>Hloubení šachet v hornině 3_x000D_
 příplatek za lepivost horniny</t>
  </si>
  <si>
    <t>Z7 : 0,3*0,3*0,9*4*0,3</t>
  </si>
  <si>
    <t>Z8 : 0,3*0,3*0,9*2*0,3</t>
  </si>
  <si>
    <t>S5 zatravnění : (43,77+8,21+800)*0,143</t>
  </si>
  <si>
    <t>násyp vedle zpevněných ploch a základů : 150*0,5*2/3</t>
  </si>
  <si>
    <t>162701105R00</t>
  </si>
  <si>
    <t>Vodorovné přemístění výkopku z horniny 1 až 4, na vzdálenost přes 9 000  do 10 000 m</t>
  </si>
  <si>
    <t>výkopy : 39,95131+0,486</t>
  </si>
  <si>
    <t>DZ : 0,3*0,3*0,6</t>
  </si>
  <si>
    <t>S1,S2 násyp : -309,0385*0,3*0,15</t>
  </si>
  <si>
    <t>výkopy SO01 : 61,5834+8,05888*2</t>
  </si>
  <si>
    <t>násyp a zásyp SO01 : -(44,1575+5,192)</t>
  </si>
  <si>
    <t>Nakládání, skládání, překládání neulehlého výkopku nakládání výkopku_x000D_
 přes 100 m3, z horniny 1 až 4</t>
  </si>
  <si>
    <t>Poplatky za skládku horniny 1- 4</t>
  </si>
  <si>
    <t>171101104R00</t>
  </si>
  <si>
    <t>Uložení sypaniny do násypů zhutněných s uzavřením povrchu násypu z hornin soudržných s předepsanou mírou zhutnění v procentech výsledků zkoušek Proctor-Standard							_x000D_
							_x000D_
 přes 100 do 102 % PS</t>
  </si>
  <si>
    <t>s rozprostřením sypaniny ve vrstvách a s hrubým urovnáním,</t>
  </si>
  <si>
    <t>S1,S2 násyp : 309,0385*0,3*0,15</t>
  </si>
  <si>
    <t>vedle zpevněných ploch a základů : 150*0,5*2/3</t>
  </si>
  <si>
    <t>S5 zatravnění : (43,77+8,21+800)*0,15</t>
  </si>
  <si>
    <t>180402111R00</t>
  </si>
  <si>
    <t>Založení trávníku parkového výsevem v rovině</t>
  </si>
  <si>
    <t>S5 zatravnění : (43,77+8,21+800)*0,7</t>
  </si>
  <si>
    <t>180402112R00</t>
  </si>
  <si>
    <t>Založení trávníku parkového výsevem svah do 1:2</t>
  </si>
  <si>
    <t>S5 zatravnění : (43,77+8,21+800)*0,3</t>
  </si>
  <si>
    <t>S1 : (101+79,1)</t>
  </si>
  <si>
    <t>S2 : (113,45)</t>
  </si>
  <si>
    <t>obruba zahradní : (34,4+21,1+3,62+2,165+0,05+7,585*2+5,65*2+0,05*4-33,46-34,35+1,6)*0,1</t>
  </si>
  <si>
    <t>obruba silniční : (16,58+35,68)*0,2</t>
  </si>
  <si>
    <t>obruba přechodová : 1*0,2</t>
  </si>
  <si>
    <t>obruba nájezdová : 13,285*0,2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</si>
  <si>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</si>
  <si>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</si>
  <si>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</si>
  <si>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182201101R00</t>
  </si>
  <si>
    <t>Svahování násypů bez rozlišení horniny</t>
  </si>
  <si>
    <t>trvalých svahů do projektovaných profilů s potřebným přemístěním výkopku při svahování v násypech,</t>
  </si>
  <si>
    <t>182301122R00</t>
  </si>
  <si>
    <t>Rozprostření a urovnání ornice ve svahu v souvislé ploše do 500 m2, tloušťka vrstvy přes 100 do 150 mm</t>
  </si>
  <si>
    <t>s případným nutným přemístěním hromad nebo dočasných skládek na místo potřeby ze vzdálenosti do 30 m, ve svahu sklonu přes 1 : 5,</t>
  </si>
  <si>
    <t>18-01</t>
  </si>
  <si>
    <t>Výsadba vzrostlého stromu včetně zemních prací, kotvení ke kůlu, hnojení a dodávky</t>
  </si>
  <si>
    <t>00572420R</t>
  </si>
  <si>
    <t>směs travní parková, dekorativní</t>
  </si>
  <si>
    <t>POL3_1</t>
  </si>
  <si>
    <t>S5 zatravnění : (43,77+8,21+800)*0,03</t>
  </si>
  <si>
    <t>275313611R00</t>
  </si>
  <si>
    <t>Beton základových patek prostý prostý z betonu C 16/20</t>
  </si>
  <si>
    <t>Z7 : 0,3*0,3*0,8*4</t>
  </si>
  <si>
    <t>Z8 : 0,3*0,3*0,8*2</t>
  </si>
  <si>
    <t>564851111R00</t>
  </si>
  <si>
    <t>Podklad ze štěrkodrti s rozprostřením a zhutněním tloušťka po zhutnění 150 mm</t>
  </si>
  <si>
    <t>564871111R00</t>
  </si>
  <si>
    <t>Podklad ze štěrkodrti s rozprostřením a zhutněním tloušťka po zhutnění 250 mm</t>
  </si>
  <si>
    <t>S1 : (101+79,1+14,13)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</si>
  <si>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</si>
  <si>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</si>
  <si>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</si>
  <si>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</si>
  <si>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</si>
  <si>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596291111R00</t>
  </si>
  <si>
    <t>Řezání zámkové dlažby tloušťky 60 mm</t>
  </si>
  <si>
    <t>S2 : 21,1+89,8</t>
  </si>
  <si>
    <t>596291113R00</t>
  </si>
  <si>
    <t>Řezání zámkové dlažby tloušťky 80 mm</t>
  </si>
  <si>
    <t>S1 : 14,135+2,3+0,35*2+37,3</t>
  </si>
  <si>
    <t>59-01</t>
  </si>
  <si>
    <t>Napojení stávající dlažby z I. etapy stavby na nově zpevněné plochy S1</t>
  </si>
  <si>
    <t>v místě vjezu : 23,85+5,3*2</t>
  </si>
  <si>
    <t>597101010RAA</t>
  </si>
  <si>
    <t>Odvodňovací žlaby komunikací a zpevněných ploch žlab odvodnovací polymerbetonový včetně dodávky roštu a žlabu, pro zatížení A15</t>
  </si>
  <si>
    <t>AP-HSV</t>
  </si>
  <si>
    <t>POL2_</t>
  </si>
  <si>
    <t>montáž odvodňovacích žlabů a vpustí k odvodňovacím žlabům z polymerbetonu, včetně betonového lože popř. obetonování, s dodávkou žlabů a vpustí.</t>
  </si>
  <si>
    <t>Z3,Z4 : 12,25+13-0,5*2</t>
  </si>
  <si>
    <t>597101035RAA</t>
  </si>
  <si>
    <t>Odvodňovací žlaby komunikací a zpevněných ploch žlab odvodnovací polymerbetonový včetně dodávky roštu a žlabu, pro zatížení D400</t>
  </si>
  <si>
    <t>Z5,Z6 : 3+1,5-0,5*2</t>
  </si>
  <si>
    <t>597103011RA0</t>
  </si>
  <si>
    <t>Odvodňovací žlaby komunikací a zpevněných ploch vpusť k žlabu polymerbetonová včetně dodávky vpusti, pro zatížení A15</t>
  </si>
  <si>
    <t>Z3,Z4 : 2</t>
  </si>
  <si>
    <t>597103020RA0</t>
  </si>
  <si>
    <t>Odvodňovací žlaby komunikací a zpevněných ploch vpusť k žlabu polymerbetonová včetně dodávky vpusti, pro zatížení D400</t>
  </si>
  <si>
    <t>Z5,Z6 : 2</t>
  </si>
  <si>
    <t>59245020R</t>
  </si>
  <si>
    <t>dlažba betonová zámková, dvouvrstvá; kost; šedá; l = 200 mm; š = 165 mm; tl. 60,0 mm</t>
  </si>
  <si>
    <t>S2 : (113,45)*1,01</t>
  </si>
  <si>
    <t>59245030R</t>
  </si>
  <si>
    <t>dlažba betonová zámková, dvouvrstvá; kost; šedá; l = 200 mm; š = 165 mm; tl. 80,0 mm</t>
  </si>
  <si>
    <t>S1 : (101+79,1+14,13)*1,01</t>
  </si>
  <si>
    <t>89-01</t>
  </si>
  <si>
    <t>D+M napojení pásové vpusti na vpusť z I. etapy stavby</t>
  </si>
  <si>
    <t>89-02</t>
  </si>
  <si>
    <t>D+M napojení pásové vpusti na kanalizaci</t>
  </si>
  <si>
    <t>914001121R00</t>
  </si>
  <si>
    <t xml:space="preserve">Osazení a montáž svislých dopravních značek sloupek, do betonového základu a AL patky,  </t>
  </si>
  <si>
    <t>DZ : 1</t>
  </si>
  <si>
    <t>914001125R00</t>
  </si>
  <si>
    <t xml:space="preserve">Osazení a montáž svislých dopravních značek značka, na sloupek,sloup, konzolu nebo objekt,  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</si>
  <si>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</si>
  <si>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</si>
  <si>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</si>
  <si>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obruba zahradní : (34,4+21,1+3,62+2,165+0,05+7,585*2+5,65*2+0,05*4-33,46-34,35+1,6)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</si>
  <si>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</si>
  <si>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</si>
  <si>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</si>
  <si>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obruba silniční : (16,58+35,68)</t>
  </si>
  <si>
    <t>obruba přechodová : 1</t>
  </si>
  <si>
    <t>obruba nájezdová : 13,285</t>
  </si>
  <si>
    <t>40445020.AR</t>
  </si>
  <si>
    <t>značka dopravní silniční svislá; zákazová B1-B34; tvar kruh; 500 mm; štít z pozink.plechu s dvoj.ohybem,retroref.folie I.tř.; záruka 7 let</t>
  </si>
  <si>
    <t>DZ : 2</t>
  </si>
  <si>
    <t>40445149.AR</t>
  </si>
  <si>
    <t>značka dopravní silniční svislá; dodatková tabule E3; tvar obdélník; 500x150 mm; štít z pozink.plechu s dvoj.ohybem,retroref.folie I.tř.; záruka 7 let</t>
  </si>
  <si>
    <t>404459502R</t>
  </si>
  <si>
    <t>příslušenství k dopr.značení sloupek Fe 60 pozinkovaný, délka 2500 mm</t>
  </si>
  <si>
    <t>59217337R</t>
  </si>
  <si>
    <t>obrubník zahradní materiál beton; l = 500,0 mm; š = 50,0 mm; h = 250,0 mm; barva šedá</t>
  </si>
  <si>
    <t>obruba zahradní : (34,4+21,1+3,62+2,165+0,05+7,585*2+5,65*2+0,05*4-33,46-34,35+1,6)/0,5*1,01</t>
  </si>
  <si>
    <t>59217472R</t>
  </si>
  <si>
    <t>obrubník silniční materiál beton; l = 1000,0 mm; š = 150,0 mm; h = 250,0 mm; barva šedá</t>
  </si>
  <si>
    <t>obruba silniční : (16,58+35,68)*1,01</t>
  </si>
  <si>
    <t>59217476R</t>
  </si>
  <si>
    <t>obrubník silniční nájezdový; materiál beton; l = 1000,0 mm; š = 150,0 mm; h = 150,0 mm; barva šedá</t>
  </si>
  <si>
    <t>obruba nájezdová : 13,285*1,01</t>
  </si>
  <si>
    <t>59217481R</t>
  </si>
  <si>
    <t>obrubník silniční přechodový pravý; materiál beton; l = 1000,0 mm; š = 150,0 mm; výškový rozsah h = 150 až 250 mm; barva šedá</t>
  </si>
  <si>
    <t>obruba přechodová : 1,01</t>
  </si>
  <si>
    <t>96-01</t>
  </si>
  <si>
    <t>Vybourání stávajícího oplocení s podezdívkou v přední části pozemku v délce cca 6,95 m, včetně odvozu a likvidace suti</t>
  </si>
  <si>
    <t>998223011R00</t>
  </si>
  <si>
    <t>Přesun hmot pozemních komunikací, kryt dlážděný jakékoliv délky objektu</t>
  </si>
  <si>
    <t>POL7_1</t>
  </si>
  <si>
    <t>vodorovně do 200 m</t>
  </si>
  <si>
    <t>767-01</t>
  </si>
  <si>
    <t>Demontáž vjezdové brány šířky 3500 mm a její přemístění do nové polohy, včetně zemních prací a základových patek</t>
  </si>
  <si>
    <t>Z/1a</t>
  </si>
  <si>
    <t>D+M ocelové zábradlí z jakl. profilů 20/40 mm, výplň kruhová ocel pr. 15 mm, výška 1450 mm, délka 300 mm, kotveno do základů, komaxitová barva světle šedá</t>
  </si>
  <si>
    <t>Z/1b</t>
  </si>
  <si>
    <t>D+M ocelové zábradlí z jakl. profilů 20/40 mm, výplň kruhová ocel pr. 15 mm, výška 1450 mm, délka 940 mm, kotveno do základů, komaxitová barva světle šedá</t>
  </si>
  <si>
    <t>Z/1c</t>
  </si>
  <si>
    <t>D+M ocelové zábradlí z jakl. profilů 20/40 mm, výplň kruhová ocel pr. 15 mm, výška 1450 mm, délka 230 mm, kotveno do základů, komaxitová barva světle šedá</t>
  </si>
  <si>
    <t>Z/2</t>
  </si>
  <si>
    <t>D+M ocelové zábradlí z jakl. profilů 50/50 mm, výplň kruhová ocel pr. 20 mm, výška 1000 mm, délka 3225 mm, kotveno do základů, žárově zinkováno</t>
  </si>
  <si>
    <t>Z/7</t>
  </si>
  <si>
    <t>D+M oplocení přední části ze sloupků 100/100/4 mm a 60/60/2 dl. 2650 mm, rám jakl 60/30/2 mm, výplň kruhová ocel pr. 15 mm, výška 2050 mm, délka 4800 mm, žárově zinkováno</t>
  </si>
  <si>
    <t>Z/8</t>
  </si>
  <si>
    <t>D+M oplocení přední části ze sloupků 100/100/4 mm dl. 2650 mm, rám jakl 60/30/2 mm, výplň kruhová ocel pr. 15 mm, výška 2050 mm, délka 2125 mm, žárově zinkováno</t>
  </si>
  <si>
    <t>979082212R00</t>
  </si>
  <si>
    <t>Vodorovná doprava suti po suchu s naložením a se složením na vzdálenost do 50 m</t>
  </si>
  <si>
    <t>POL8_</t>
  </si>
  <si>
    <t>979082213R00</t>
  </si>
  <si>
    <t>Vodorovná doprava suti po suchu bez naložení, ale se složením a hrubým urovnáním na vzdálenost do 1 km</t>
  </si>
  <si>
    <t>979082219R00</t>
  </si>
  <si>
    <t>Vodorovná doprava suti po suchu příplatek k ceně za každý další i započatý 1 km přes 1 km</t>
  </si>
  <si>
    <t>979990001R00</t>
  </si>
  <si>
    <t>Poplatek za skládku stavební suti</t>
  </si>
  <si>
    <t>801-3</t>
  </si>
  <si>
    <t>822.52</t>
  </si>
  <si>
    <t>plochy dvorů a nádvoří</t>
  </si>
  <si>
    <t xml:space="preserve"> m2</t>
  </si>
  <si>
    <t>kryt (materiál konstrukce krytu) dlážděný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</si>
</sst>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21" fillId="0" borderId="0" xfId="0" applyNumberFormat="1" applyFont="1" applyBorder="1" applyAlignment="1">
      <alignment horizontal="center" vertical="top" wrapText="1" shrinkToFit="1"/>
    </xf>
    <xf numFmtId="0" fontId="21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left" vertical="top" wrapText="1"/>
    </xf>
    <xf numFmtId="0" fontId="21" fillId="0" borderId="0" xfId="0" quotePrefix="1" applyNumberFormat="1" applyFont="1" applyBorder="1" applyAlignment="1">
      <alignment horizontal="left" vertical="top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4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9" fontId="17" fillId="0" borderId="43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4" t="s">
        <v>38</v>
      </c>
    </row>
    <row r="2" spans="1:7" ht="57.75" customHeight="1" x14ac:dyDescent="0.2">
      <c r="A2" s="75" t="s">
        <v>39</v>
      </c>
      <c r="B2" s="75"/>
      <c r="C2" s="75"/>
      <c r="D2" s="75"/>
      <c r="E2" s="75"/>
      <c r="F2" s="75"/>
      <c r="G2" s="75"/>
    </row>
  </sheetData>
  <sheetProtection algorithmName="SHA-512" hashValue="dr/12WT/QVxb/yDCND6agpJzNrNuwG2UNc9gxmuwhCRn0s9CRe6CFLEbh1fzLyolYGS4YxsMhxJFEyzIWvYiLA==" saltValue="TL0zEeGuXEp/M/1s9s+4Y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93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9" t="s">
        <v>36</v>
      </c>
      <c r="B1" s="76" t="s">
        <v>41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3"/>
      <c r="B2" s="100" t="s">
        <v>22</v>
      </c>
      <c r="C2" s="101"/>
      <c r="D2" s="102" t="s">
        <v>43</v>
      </c>
      <c r="E2" s="103" t="s">
        <v>44</v>
      </c>
      <c r="F2" s="104"/>
      <c r="G2" s="104"/>
      <c r="H2" s="104"/>
      <c r="I2" s="104"/>
      <c r="J2" s="105"/>
      <c r="O2" s="2"/>
    </row>
    <row r="3" spans="1:15" ht="27" hidden="1" customHeight="1" x14ac:dyDescent="0.2">
      <c r="A3" s="3"/>
      <c r="B3" s="106"/>
      <c r="C3" s="101"/>
      <c r="D3" s="107"/>
      <c r="E3" s="108"/>
      <c r="F3" s="109"/>
      <c r="G3" s="109"/>
      <c r="H3" s="109"/>
      <c r="I3" s="109"/>
      <c r="J3" s="110"/>
    </row>
    <row r="4" spans="1:15" ht="23.25" customHeight="1" x14ac:dyDescent="0.2">
      <c r="A4" s="3"/>
      <c r="B4" s="111"/>
      <c r="C4" s="112"/>
      <c r="D4" s="113"/>
      <c r="E4" s="114"/>
      <c r="F4" s="114"/>
      <c r="G4" s="114"/>
      <c r="H4" s="114"/>
      <c r="I4" s="114"/>
      <c r="J4" s="115"/>
    </row>
    <row r="5" spans="1:15" ht="24" customHeight="1" x14ac:dyDescent="0.2">
      <c r="A5" s="3"/>
      <c r="B5" s="43" t="s">
        <v>42</v>
      </c>
      <c r="C5" s="4"/>
      <c r="D5" s="116" t="s">
        <v>45</v>
      </c>
      <c r="E5" s="25"/>
      <c r="F5" s="25"/>
      <c r="G5" s="25"/>
      <c r="H5" s="26" t="s">
        <v>40</v>
      </c>
      <c r="I5" s="116" t="s">
        <v>48</v>
      </c>
      <c r="J5" s="10"/>
    </row>
    <row r="6" spans="1:15" ht="15.75" customHeight="1" x14ac:dyDescent="0.2">
      <c r="A6" s="3"/>
      <c r="B6" s="38"/>
      <c r="C6" s="25"/>
      <c r="D6" s="116"/>
      <c r="E6" s="25"/>
      <c r="F6" s="25"/>
      <c r="G6" s="25"/>
      <c r="H6" s="26" t="s">
        <v>34</v>
      </c>
      <c r="I6" s="31"/>
      <c r="J6" s="10"/>
    </row>
    <row r="7" spans="1:15" ht="15.75" customHeight="1" x14ac:dyDescent="0.2">
      <c r="A7" s="3"/>
      <c r="B7" s="39"/>
      <c r="C7" s="118" t="s">
        <v>47</v>
      </c>
      <c r="D7" s="117" t="s">
        <v>46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3"/>
      <c r="B8" s="43" t="s">
        <v>20</v>
      </c>
      <c r="C8" s="4"/>
      <c r="D8" s="119" t="s">
        <v>49</v>
      </c>
      <c r="E8" s="4"/>
      <c r="F8" s="4"/>
      <c r="G8" s="42"/>
      <c r="H8" s="26" t="s">
        <v>40</v>
      </c>
      <c r="I8" s="116" t="s">
        <v>53</v>
      </c>
      <c r="J8" s="10"/>
    </row>
    <row r="9" spans="1:15" ht="15.75" hidden="1" customHeight="1" x14ac:dyDescent="0.2">
      <c r="A9" s="3"/>
      <c r="B9" s="3"/>
      <c r="C9" s="4"/>
      <c r="D9" s="119" t="s">
        <v>50</v>
      </c>
      <c r="E9" s="4"/>
      <c r="F9" s="4"/>
      <c r="G9" s="42"/>
      <c r="H9" s="26" t="s">
        <v>34</v>
      </c>
      <c r="I9" s="31"/>
      <c r="J9" s="10"/>
    </row>
    <row r="10" spans="1:15" ht="15.75" hidden="1" customHeight="1" x14ac:dyDescent="0.2">
      <c r="A10" s="3"/>
      <c r="B10" s="48"/>
      <c r="C10" s="118" t="s">
        <v>52</v>
      </c>
      <c r="D10" s="120" t="s">
        <v>51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3"/>
      <c r="B11" s="43" t="s">
        <v>19</v>
      </c>
      <c r="C11" s="4"/>
      <c r="D11" s="121"/>
      <c r="E11" s="121"/>
      <c r="F11" s="121"/>
      <c r="G11" s="121"/>
      <c r="H11" s="26" t="s">
        <v>40</v>
      </c>
      <c r="I11" s="125"/>
      <c r="J11" s="10"/>
    </row>
    <row r="12" spans="1:15" ht="15.75" customHeight="1" x14ac:dyDescent="0.2">
      <c r="A12" s="3"/>
      <c r="B12" s="38"/>
      <c r="C12" s="25"/>
      <c r="D12" s="122"/>
      <c r="E12" s="122"/>
      <c r="F12" s="122"/>
      <c r="G12" s="122"/>
      <c r="H12" s="26" t="s">
        <v>34</v>
      </c>
      <c r="I12" s="125"/>
      <c r="J12" s="10"/>
    </row>
    <row r="13" spans="1:15" ht="15.75" customHeight="1" x14ac:dyDescent="0.2">
      <c r="A13" s="3"/>
      <c r="B13" s="39"/>
      <c r="C13" s="124"/>
      <c r="D13" s="123"/>
      <c r="E13" s="123"/>
      <c r="F13" s="123"/>
      <c r="G13" s="123"/>
      <c r="H13" s="27"/>
      <c r="I13" s="32"/>
      <c r="J13" s="47"/>
    </row>
    <row r="14" spans="1:15" ht="24" hidden="1" customHeight="1" x14ac:dyDescent="0.2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">
      <c r="A15" s="3"/>
      <c r="B15" s="48" t="s">
        <v>32</v>
      </c>
      <c r="C15" s="68"/>
      <c r="D15" s="49"/>
      <c r="E15" s="85"/>
      <c r="F15" s="85"/>
      <c r="G15" s="86"/>
      <c r="H15" s="86"/>
      <c r="I15" s="86" t="s">
        <v>29</v>
      </c>
      <c r="J15" s="87"/>
    </row>
    <row r="16" spans="1:15" ht="23.25" customHeight="1" x14ac:dyDescent="0.2">
      <c r="A16" s="190" t="s">
        <v>24</v>
      </c>
      <c r="B16" s="53" t="s">
        <v>24</v>
      </c>
      <c r="C16" s="54"/>
      <c r="D16" s="55"/>
      <c r="E16" s="82"/>
      <c r="F16" s="83"/>
      <c r="G16" s="82"/>
      <c r="H16" s="83"/>
      <c r="I16" s="82">
        <f>SUMIF(F58:F89,A16,I58:I89)+SUMIF(F58:F89,"PSU",I58:I89)</f>
        <v>0</v>
      </c>
      <c r="J16" s="84"/>
    </row>
    <row r="17" spans="1:10" ht="23.25" customHeight="1" x14ac:dyDescent="0.2">
      <c r="A17" s="190" t="s">
        <v>25</v>
      </c>
      <c r="B17" s="53" t="s">
        <v>25</v>
      </c>
      <c r="C17" s="54"/>
      <c r="D17" s="55"/>
      <c r="E17" s="82"/>
      <c r="F17" s="83"/>
      <c r="G17" s="82"/>
      <c r="H17" s="83"/>
      <c r="I17" s="82">
        <f>SUMIF(F58:F89,A17,I58:I89)</f>
        <v>0</v>
      </c>
      <c r="J17" s="84"/>
    </row>
    <row r="18" spans="1:10" ht="23.25" customHeight="1" x14ac:dyDescent="0.2">
      <c r="A18" s="190" t="s">
        <v>26</v>
      </c>
      <c r="B18" s="53" t="s">
        <v>26</v>
      </c>
      <c r="C18" s="54"/>
      <c r="D18" s="55"/>
      <c r="E18" s="82"/>
      <c r="F18" s="83"/>
      <c r="G18" s="82"/>
      <c r="H18" s="83"/>
      <c r="I18" s="82">
        <f>SUMIF(F58:F89,A18,I58:I89)</f>
        <v>0</v>
      </c>
      <c r="J18" s="84"/>
    </row>
    <row r="19" spans="1:10" ht="23.25" customHeight="1" x14ac:dyDescent="0.2">
      <c r="A19" s="190" t="s">
        <v>137</v>
      </c>
      <c r="B19" s="53" t="s">
        <v>27</v>
      </c>
      <c r="C19" s="54"/>
      <c r="D19" s="55"/>
      <c r="E19" s="82"/>
      <c r="F19" s="83"/>
      <c r="G19" s="82"/>
      <c r="H19" s="83"/>
      <c r="I19" s="82">
        <f>SUMIF(F58:F89,A19,I58:I89)</f>
        <v>0</v>
      </c>
      <c r="J19" s="84"/>
    </row>
    <row r="20" spans="1:10" ht="23.25" customHeight="1" x14ac:dyDescent="0.2">
      <c r="A20" s="190" t="s">
        <v>138</v>
      </c>
      <c r="B20" s="53" t="s">
        <v>28</v>
      </c>
      <c r="C20" s="54"/>
      <c r="D20" s="55"/>
      <c r="E20" s="82"/>
      <c r="F20" s="83"/>
      <c r="G20" s="82"/>
      <c r="H20" s="83"/>
      <c r="I20" s="82">
        <f>SUMIF(F58:F89,A20,I58:I89)</f>
        <v>0</v>
      </c>
      <c r="J20" s="84"/>
    </row>
    <row r="21" spans="1:10" ht="23.25" customHeight="1" x14ac:dyDescent="0.2">
      <c r="A21" s="3"/>
      <c r="B21" s="70" t="s">
        <v>29</v>
      </c>
      <c r="C21" s="71"/>
      <c r="D21" s="72"/>
      <c r="E21" s="88"/>
      <c r="F21" s="89"/>
      <c r="G21" s="88"/>
      <c r="H21" s="89"/>
      <c r="I21" s="88">
        <f>SUM(I16:J20)</f>
        <v>0</v>
      </c>
      <c r="J21" s="95"/>
    </row>
    <row r="22" spans="1:10" ht="33" customHeight="1" x14ac:dyDescent="0.2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3"/>
      <c r="B23" s="53" t="s">
        <v>12</v>
      </c>
      <c r="C23" s="54"/>
      <c r="D23" s="55"/>
      <c r="E23" s="56">
        <v>15</v>
      </c>
      <c r="F23" s="57" t="s">
        <v>0</v>
      </c>
      <c r="G23" s="93">
        <f>ZakladDPHSniVypocet</f>
        <v>0</v>
      </c>
      <c r="H23" s="94"/>
      <c r="I23" s="94"/>
      <c r="J23" s="58" t="str">
        <f t="shared" ref="J23:J28" si="0">Mena</f>
        <v>CZK</v>
      </c>
    </row>
    <row r="24" spans="1:10" ht="23.25" customHeight="1" x14ac:dyDescent="0.2">
      <c r="A24" s="3"/>
      <c r="B24" s="53" t="s">
        <v>13</v>
      </c>
      <c r="C24" s="54"/>
      <c r="D24" s="55"/>
      <c r="E24" s="56">
        <f>SazbaDPH1</f>
        <v>15</v>
      </c>
      <c r="F24" s="57" t="s">
        <v>0</v>
      </c>
      <c r="G24" s="91">
        <f>ZakladDPHSni*SazbaDPH1/100</f>
        <v>0</v>
      </c>
      <c r="H24" s="92"/>
      <c r="I24" s="92"/>
      <c r="J24" s="58" t="str">
        <f t="shared" si="0"/>
        <v>CZK</v>
      </c>
    </row>
    <row r="25" spans="1:10" ht="23.25" customHeight="1" x14ac:dyDescent="0.2">
      <c r="A25" s="3"/>
      <c r="B25" s="53" t="s">
        <v>14</v>
      </c>
      <c r="C25" s="54"/>
      <c r="D25" s="55"/>
      <c r="E25" s="56">
        <v>21</v>
      </c>
      <c r="F25" s="57" t="s">
        <v>0</v>
      </c>
      <c r="G25" s="93">
        <f>ZakladDPHZaklVypocet</f>
        <v>0</v>
      </c>
      <c r="H25" s="94"/>
      <c r="I25" s="94"/>
      <c r="J25" s="58" t="str">
        <f t="shared" si="0"/>
        <v>CZK</v>
      </c>
    </row>
    <row r="26" spans="1:10" ht="23.25" customHeight="1" x14ac:dyDescent="0.2">
      <c r="A26" s="3"/>
      <c r="B26" s="45" t="s">
        <v>15</v>
      </c>
      <c r="C26" s="21"/>
      <c r="D26" s="17"/>
      <c r="E26" s="40">
        <f>SazbaDPH2</f>
        <v>21</v>
      </c>
      <c r="F26" s="41" t="s">
        <v>0</v>
      </c>
      <c r="G26" s="79">
        <f>ZakladDPHZakl*SazbaDPH2/100</f>
        <v>0</v>
      </c>
      <c r="H26" s="80"/>
      <c r="I26" s="80"/>
      <c r="J26" s="52" t="str">
        <f t="shared" si="0"/>
        <v>CZK</v>
      </c>
    </row>
    <row r="27" spans="1:10" ht="23.25" customHeight="1" thickBot="1" x14ac:dyDescent="0.25">
      <c r="A27" s="3"/>
      <c r="B27" s="44" t="s">
        <v>4</v>
      </c>
      <c r="C27" s="19"/>
      <c r="D27" s="22"/>
      <c r="E27" s="19"/>
      <c r="F27" s="20"/>
      <c r="G27" s="81">
        <f>0</f>
        <v>0</v>
      </c>
      <c r="H27" s="81"/>
      <c r="I27" s="81"/>
      <c r="J27" s="59" t="str">
        <f t="shared" si="0"/>
        <v>CZK</v>
      </c>
    </row>
    <row r="28" spans="1:10" ht="27.75" hidden="1" customHeight="1" thickBot="1" x14ac:dyDescent="0.25">
      <c r="A28" s="3"/>
      <c r="B28" s="161" t="s">
        <v>23</v>
      </c>
      <c r="C28" s="162"/>
      <c r="D28" s="162"/>
      <c r="E28" s="163"/>
      <c r="F28" s="164"/>
      <c r="G28" s="165">
        <f>ZakladDPHSniVypocet+ZakladDPHZaklVypocet</f>
        <v>0</v>
      </c>
      <c r="H28" s="165"/>
      <c r="I28" s="165"/>
      <c r="J28" s="166" t="str">
        <f t="shared" si="0"/>
        <v>CZK</v>
      </c>
    </row>
    <row r="29" spans="1:10" ht="27.75" customHeight="1" thickBot="1" x14ac:dyDescent="0.25">
      <c r="A29" s="3"/>
      <c r="B29" s="161" t="s">
        <v>35</v>
      </c>
      <c r="C29" s="167"/>
      <c r="D29" s="167"/>
      <c r="E29" s="167"/>
      <c r="F29" s="167"/>
      <c r="G29" s="168">
        <f>ZakladDPHSni+DPHSni+ZakladDPHZakl+DPHZakl+Zaokrouhleni</f>
        <v>0</v>
      </c>
      <c r="H29" s="168"/>
      <c r="I29" s="168"/>
      <c r="J29" s="169" t="s">
        <v>71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42783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">
      <c r="A35" s="3"/>
      <c r="B35" s="3"/>
      <c r="C35" s="4"/>
      <c r="D35" s="90" t="s">
        <v>2</v>
      </c>
      <c r="E35" s="90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1" t="s">
        <v>16</v>
      </c>
      <c r="C37" s="132"/>
      <c r="D37" s="132"/>
      <c r="E37" s="132"/>
      <c r="F37" s="133"/>
      <c r="G37" s="133"/>
      <c r="H37" s="133"/>
      <c r="I37" s="133"/>
      <c r="J37" s="132"/>
    </row>
    <row r="38" spans="1:10" ht="25.5" customHeight="1" x14ac:dyDescent="0.2">
      <c r="A38" s="130" t="s">
        <v>37</v>
      </c>
      <c r="B38" s="134" t="s">
        <v>17</v>
      </c>
      <c r="C38" s="135" t="s">
        <v>5</v>
      </c>
      <c r="D38" s="136"/>
      <c r="E38" s="136"/>
      <c r="F38" s="137" t="str">
        <f>B23</f>
        <v>Základ pro sníženou DPH</v>
      </c>
      <c r="G38" s="137" t="str">
        <f>B25</f>
        <v>Základ pro základní DPH</v>
      </c>
      <c r="H38" s="138" t="s">
        <v>18</v>
      </c>
      <c r="I38" s="138" t="s">
        <v>1</v>
      </c>
      <c r="J38" s="139" t="s">
        <v>0</v>
      </c>
    </row>
    <row r="39" spans="1:10" ht="25.5" hidden="1" customHeight="1" x14ac:dyDescent="0.2">
      <c r="A39" s="130">
        <v>1</v>
      </c>
      <c r="B39" s="140" t="s">
        <v>54</v>
      </c>
      <c r="C39" s="141"/>
      <c r="D39" s="142"/>
      <c r="E39" s="142"/>
      <c r="F39" s="143">
        <f>'00 00 Naklady'!AE36+'01 01A Pol'!AE192+'01 01B Pol'!AE47+'01 01C Pol'!AE64+'01 01D Pol'!AE112+'02 02 Pol'!AE217</f>
        <v>0</v>
      </c>
      <c r="G39" s="144">
        <f>'00 00 Naklady'!AF36+'01 01A Pol'!AF192+'01 01B Pol'!AF47+'01 01C Pol'!AF64+'01 01D Pol'!AF112+'02 02 Pol'!AF217</f>
        <v>0</v>
      </c>
      <c r="H39" s="145">
        <f>(F39*SazbaDPH1/100)+(G39*SazbaDPH2/100)</f>
        <v>0</v>
      </c>
      <c r="I39" s="145">
        <f>F39+G39+H39</f>
        <v>0</v>
      </c>
      <c r="J39" s="146" t="str">
        <f>IF(CenaCelkemVypocet=0,"",I39/CenaCelkemVypocet*100)</f>
        <v/>
      </c>
    </row>
    <row r="40" spans="1:10" ht="25.5" customHeight="1" x14ac:dyDescent="0.2">
      <c r="A40" s="130">
        <v>2</v>
      </c>
      <c r="B40" s="147" t="s">
        <v>55</v>
      </c>
      <c r="C40" s="148" t="s">
        <v>56</v>
      </c>
      <c r="D40" s="149"/>
      <c r="E40" s="149"/>
      <c r="F40" s="150">
        <f>'00 00 Naklady'!AE36</f>
        <v>0</v>
      </c>
      <c r="G40" s="151">
        <f>'00 00 Naklady'!AF36</f>
        <v>0</v>
      </c>
      <c r="H40" s="151">
        <f>(F40*SazbaDPH1/100)+(G40*SazbaDPH2/100)</f>
        <v>0</v>
      </c>
      <c r="I40" s="151">
        <f>F40+G40+H40</f>
        <v>0</v>
      </c>
      <c r="J40" s="152" t="str">
        <f>IF(CenaCelkemVypocet=0,"",I40/CenaCelkemVypocet*100)</f>
        <v/>
      </c>
    </row>
    <row r="41" spans="1:10" ht="25.5" customHeight="1" x14ac:dyDescent="0.2">
      <c r="A41" s="130">
        <v>3</v>
      </c>
      <c r="B41" s="153" t="s">
        <v>55</v>
      </c>
      <c r="C41" s="141" t="s">
        <v>56</v>
      </c>
      <c r="D41" s="142"/>
      <c r="E41" s="142"/>
      <c r="F41" s="154">
        <f>'00 00 Naklady'!AE36</f>
        <v>0</v>
      </c>
      <c r="G41" s="145">
        <f>'00 00 Naklady'!AF36</f>
        <v>0</v>
      </c>
      <c r="H41" s="145">
        <f>(F41*SazbaDPH1/100)+(G41*SazbaDPH2/100)</f>
        <v>0</v>
      </c>
      <c r="I41" s="145">
        <f>F41+G41+H41</f>
        <v>0</v>
      </c>
      <c r="J41" s="146" t="str">
        <f>IF(CenaCelkemVypocet=0,"",I41/CenaCelkemVypocet*100)</f>
        <v/>
      </c>
    </row>
    <row r="42" spans="1:10" ht="25.5" customHeight="1" x14ac:dyDescent="0.2">
      <c r="A42" s="130">
        <v>2</v>
      </c>
      <c r="B42" s="147" t="s">
        <v>57</v>
      </c>
      <c r="C42" s="148" t="s">
        <v>58</v>
      </c>
      <c r="D42" s="149"/>
      <c r="E42" s="149"/>
      <c r="F42" s="150">
        <f>'01 01A Pol'!AE192+'01 01B Pol'!AE47+'01 01C Pol'!AE64+'01 01D Pol'!AE112</f>
        <v>0</v>
      </c>
      <c r="G42" s="151">
        <f>'01 01A Pol'!AF192+'01 01B Pol'!AF47+'01 01C Pol'!AF64+'01 01D Pol'!AF112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0">
        <v>3</v>
      </c>
      <c r="B43" s="153" t="s">
        <v>59</v>
      </c>
      <c r="C43" s="141" t="s">
        <v>60</v>
      </c>
      <c r="D43" s="142"/>
      <c r="E43" s="142"/>
      <c r="F43" s="154">
        <f>'01 01A Pol'!AE192</f>
        <v>0</v>
      </c>
      <c r="G43" s="145">
        <f>'01 01A Pol'!AF192</f>
        <v>0</v>
      </c>
      <c r="H43" s="145">
        <f>(F43*SazbaDPH1/100)+(G43*SazbaDPH2/100)</f>
        <v>0</v>
      </c>
      <c r="I43" s="145">
        <f>F43+G43+H43</f>
        <v>0</v>
      </c>
      <c r="J43" s="146" t="str">
        <f>IF(CenaCelkemVypocet=0,"",I43/CenaCelkemVypocet*100)</f>
        <v/>
      </c>
    </row>
    <row r="44" spans="1:10" ht="25.5" customHeight="1" x14ac:dyDescent="0.2">
      <c r="A44" s="130">
        <v>3</v>
      </c>
      <c r="B44" s="153" t="s">
        <v>61</v>
      </c>
      <c r="C44" s="141" t="s">
        <v>62</v>
      </c>
      <c r="D44" s="142"/>
      <c r="E44" s="142"/>
      <c r="F44" s="154">
        <f>'01 01B Pol'!AE47</f>
        <v>0</v>
      </c>
      <c r="G44" s="145">
        <f>'01 01B Pol'!AF47</f>
        <v>0</v>
      </c>
      <c r="H44" s="145">
        <f>(F44*SazbaDPH1/100)+(G44*SazbaDPH2/100)</f>
        <v>0</v>
      </c>
      <c r="I44" s="145">
        <f>F44+G44+H44</f>
        <v>0</v>
      </c>
      <c r="J44" s="146" t="str">
        <f>IF(CenaCelkemVypocet=0,"",I44/CenaCelkemVypocet*100)</f>
        <v/>
      </c>
    </row>
    <row r="45" spans="1:10" ht="25.5" customHeight="1" x14ac:dyDescent="0.2">
      <c r="A45" s="130">
        <v>3</v>
      </c>
      <c r="B45" s="153" t="s">
        <v>63</v>
      </c>
      <c r="C45" s="141" t="s">
        <v>64</v>
      </c>
      <c r="D45" s="142"/>
      <c r="E45" s="142"/>
      <c r="F45" s="154">
        <f>'01 01C Pol'!AE64</f>
        <v>0</v>
      </c>
      <c r="G45" s="145">
        <f>'01 01C Pol'!AF64</f>
        <v>0</v>
      </c>
      <c r="H45" s="145">
        <f>(F45*SazbaDPH1/100)+(G45*SazbaDPH2/100)</f>
        <v>0</v>
      </c>
      <c r="I45" s="145">
        <f>F45+G45+H45</f>
        <v>0</v>
      </c>
      <c r="J45" s="146" t="str">
        <f>IF(CenaCelkemVypocet=0,"",I45/CenaCelkemVypocet*100)</f>
        <v/>
      </c>
    </row>
    <row r="46" spans="1:10" ht="25.5" customHeight="1" x14ac:dyDescent="0.2">
      <c r="A46" s="130">
        <v>3</v>
      </c>
      <c r="B46" s="153" t="s">
        <v>65</v>
      </c>
      <c r="C46" s="141" t="s">
        <v>66</v>
      </c>
      <c r="D46" s="142"/>
      <c r="E46" s="142"/>
      <c r="F46" s="154">
        <f>'01 01D Pol'!AE112</f>
        <v>0</v>
      </c>
      <c r="G46" s="145">
        <f>'01 01D Pol'!AF112</f>
        <v>0</v>
      </c>
      <c r="H46" s="145">
        <f>(F46*SazbaDPH1/100)+(G46*SazbaDPH2/100)</f>
        <v>0</v>
      </c>
      <c r="I46" s="145">
        <f>F46+G46+H46</f>
        <v>0</v>
      </c>
      <c r="J46" s="146" t="str">
        <f>IF(CenaCelkemVypocet=0,"",I46/CenaCelkemVypocet*100)</f>
        <v/>
      </c>
    </row>
    <row r="47" spans="1:10" ht="25.5" customHeight="1" x14ac:dyDescent="0.2">
      <c r="A47" s="130">
        <v>2</v>
      </c>
      <c r="B47" s="147" t="s">
        <v>67</v>
      </c>
      <c r="C47" s="148" t="s">
        <v>68</v>
      </c>
      <c r="D47" s="149"/>
      <c r="E47" s="149"/>
      <c r="F47" s="150">
        <f>'02 02 Pol'!AE217</f>
        <v>0</v>
      </c>
      <c r="G47" s="151">
        <f>'02 02 Pol'!AF217</f>
        <v>0</v>
      </c>
      <c r="H47" s="151">
        <f>(F47*SazbaDPH1/100)+(G47*SazbaDPH2/100)</f>
        <v>0</v>
      </c>
      <c r="I47" s="151">
        <f>F47+G47+H47</f>
        <v>0</v>
      </c>
      <c r="J47" s="152" t="str">
        <f>IF(CenaCelkemVypocet=0,"",I47/CenaCelkemVypocet*100)</f>
        <v/>
      </c>
    </row>
    <row r="48" spans="1:10" ht="25.5" customHeight="1" x14ac:dyDescent="0.2">
      <c r="A48" s="130">
        <v>3</v>
      </c>
      <c r="B48" s="153" t="s">
        <v>67</v>
      </c>
      <c r="C48" s="141" t="s">
        <v>69</v>
      </c>
      <c r="D48" s="142"/>
      <c r="E48" s="142"/>
      <c r="F48" s="154">
        <f>'02 02 Pol'!AE217</f>
        <v>0</v>
      </c>
      <c r="G48" s="145">
        <f>'02 02 Pol'!AF217</f>
        <v>0</v>
      </c>
      <c r="H48" s="145">
        <f>(F48*SazbaDPH1/100)+(G48*SazbaDPH2/100)</f>
        <v>0</v>
      </c>
      <c r="I48" s="145">
        <f>F48+G48+H48</f>
        <v>0</v>
      </c>
      <c r="J48" s="146" t="str">
        <f>IF(CenaCelkemVypocet=0,"",I48/CenaCelkemVypocet*100)</f>
        <v/>
      </c>
    </row>
    <row r="49" spans="1:52" ht="25.5" customHeight="1" x14ac:dyDescent="0.2">
      <c r="A49" s="130"/>
      <c r="B49" s="155" t="s">
        <v>70</v>
      </c>
      <c r="C49" s="156"/>
      <c r="D49" s="156"/>
      <c r="E49" s="157"/>
      <c r="F49" s="158">
        <f>SUMIF(A39:A48,"=1",F39:F48)</f>
        <v>0</v>
      </c>
      <c r="G49" s="159">
        <f>SUMIF(A39:A48,"=1",G39:G48)</f>
        <v>0</v>
      </c>
      <c r="H49" s="159">
        <f>SUMIF(A39:A48,"=1",H39:H48)</f>
        <v>0</v>
      </c>
      <c r="I49" s="159">
        <f>SUMIF(A39:A48,"=1",I39:I48)</f>
        <v>0</v>
      </c>
      <c r="J49" s="160">
        <f>SUMIF(A39:A48,"=1",J39:J48)</f>
        <v>0</v>
      </c>
    </row>
    <row r="51" spans="1:52" x14ac:dyDescent="0.2">
      <c r="B51" t="s">
        <v>72</v>
      </c>
    </row>
    <row r="52" spans="1:52" ht="25.5" x14ac:dyDescent="0.2">
      <c r="B52" s="171" t="s">
        <v>73</v>
      </c>
      <c r="C52" s="171"/>
      <c r="D52" s="171"/>
      <c r="E52" s="171"/>
      <c r="F52" s="171"/>
      <c r="G52" s="171"/>
      <c r="H52" s="171"/>
      <c r="I52" s="171"/>
      <c r="J52" s="171"/>
      <c r="AZ52" s="170" t="str">
        <f>B52</f>
        <v>V rozpočtu je započteno uložení zeminy z výkopů a ornice na meziskládce pro potřeby konečných terénních úprav obsažených v SO 02.</v>
      </c>
    </row>
    <row r="55" spans="1:52" ht="15.75" x14ac:dyDescent="0.25">
      <c r="B55" s="172" t="s">
        <v>74</v>
      </c>
    </row>
    <row r="57" spans="1:52" ht="25.5" customHeight="1" x14ac:dyDescent="0.2">
      <c r="A57" s="173"/>
      <c r="B57" s="176" t="s">
        <v>17</v>
      </c>
      <c r="C57" s="176" t="s">
        <v>5</v>
      </c>
      <c r="D57" s="177"/>
      <c r="E57" s="177"/>
      <c r="F57" s="178" t="s">
        <v>75</v>
      </c>
      <c r="G57" s="178"/>
      <c r="H57" s="178"/>
      <c r="I57" s="178" t="s">
        <v>29</v>
      </c>
      <c r="J57" s="178" t="s">
        <v>0</v>
      </c>
    </row>
    <row r="58" spans="1:52" ht="25.5" customHeight="1" x14ac:dyDescent="0.2">
      <c r="A58" s="174"/>
      <c r="B58" s="179" t="s">
        <v>76</v>
      </c>
      <c r="C58" s="180" t="s">
        <v>77</v>
      </c>
      <c r="D58" s="181"/>
      <c r="E58" s="181"/>
      <c r="F58" s="186" t="s">
        <v>24</v>
      </c>
      <c r="G58" s="187"/>
      <c r="H58" s="187"/>
      <c r="I58" s="187">
        <f>'01 01B Pol'!G8</f>
        <v>0</v>
      </c>
      <c r="J58" s="184" t="str">
        <f>IF(I90=0,"",I58/I90*100)</f>
        <v/>
      </c>
    </row>
    <row r="59" spans="1:52" ht="25.5" customHeight="1" x14ac:dyDescent="0.2">
      <c r="A59" s="174"/>
      <c r="B59" s="179" t="s">
        <v>78</v>
      </c>
      <c r="C59" s="180" t="s">
        <v>79</v>
      </c>
      <c r="D59" s="181"/>
      <c r="E59" s="181"/>
      <c r="F59" s="186" t="s">
        <v>24</v>
      </c>
      <c r="G59" s="187"/>
      <c r="H59" s="187"/>
      <c r="I59" s="187">
        <f>'02 02 Pol'!G8</f>
        <v>0</v>
      </c>
      <c r="J59" s="184" t="str">
        <f>IF(I90=0,"",I59/I90*100)</f>
        <v/>
      </c>
    </row>
    <row r="60" spans="1:52" ht="25.5" customHeight="1" x14ac:dyDescent="0.2">
      <c r="A60" s="174"/>
      <c r="B60" s="179" t="s">
        <v>80</v>
      </c>
      <c r="C60" s="180" t="s">
        <v>81</v>
      </c>
      <c r="D60" s="181"/>
      <c r="E60" s="181"/>
      <c r="F60" s="186" t="s">
        <v>24</v>
      </c>
      <c r="G60" s="187"/>
      <c r="H60" s="187"/>
      <c r="I60" s="187">
        <f>'01 01A Pol'!G8+'02 02 Pol'!G15</f>
        <v>0</v>
      </c>
      <c r="J60" s="184" t="str">
        <f>IF(I90=0,"",I60/I90*100)</f>
        <v/>
      </c>
    </row>
    <row r="61" spans="1:52" ht="25.5" customHeight="1" x14ac:dyDescent="0.2">
      <c r="A61" s="174"/>
      <c r="B61" s="179" t="s">
        <v>82</v>
      </c>
      <c r="C61" s="180" t="s">
        <v>83</v>
      </c>
      <c r="D61" s="181"/>
      <c r="E61" s="181"/>
      <c r="F61" s="186" t="s">
        <v>24</v>
      </c>
      <c r="G61" s="187"/>
      <c r="H61" s="187"/>
      <c r="I61" s="187">
        <f>'01 01A Pol'!G18+'02 02 Pol'!G55</f>
        <v>0</v>
      </c>
      <c r="J61" s="184" t="str">
        <f>IF(I90=0,"",I61/I90*100)</f>
        <v/>
      </c>
    </row>
    <row r="62" spans="1:52" ht="25.5" customHeight="1" x14ac:dyDescent="0.2">
      <c r="A62" s="174"/>
      <c r="B62" s="179" t="s">
        <v>84</v>
      </c>
      <c r="C62" s="180" t="s">
        <v>85</v>
      </c>
      <c r="D62" s="181"/>
      <c r="E62" s="181"/>
      <c r="F62" s="186" t="s">
        <v>24</v>
      </c>
      <c r="G62" s="187"/>
      <c r="H62" s="187"/>
      <c r="I62" s="187">
        <f>'01 01A Pol'!G41+'02 02 Pol'!G64</f>
        <v>0</v>
      </c>
      <c r="J62" s="184" t="str">
        <f>IF(I90=0,"",I62/I90*100)</f>
        <v/>
      </c>
    </row>
    <row r="63" spans="1:52" ht="25.5" customHeight="1" x14ac:dyDescent="0.2">
      <c r="A63" s="174"/>
      <c r="B63" s="179" t="s">
        <v>86</v>
      </c>
      <c r="C63" s="180" t="s">
        <v>87</v>
      </c>
      <c r="D63" s="181"/>
      <c r="E63" s="181"/>
      <c r="F63" s="186" t="s">
        <v>24</v>
      </c>
      <c r="G63" s="187"/>
      <c r="H63" s="187"/>
      <c r="I63" s="187">
        <f>'01 01A Pol'!G62+'02 02 Pol'!G85</f>
        <v>0</v>
      </c>
      <c r="J63" s="184" t="str">
        <f>IF(I90=0,"",I63/I90*100)</f>
        <v/>
      </c>
    </row>
    <row r="64" spans="1:52" ht="25.5" customHeight="1" x14ac:dyDescent="0.2">
      <c r="A64" s="174"/>
      <c r="B64" s="179" t="s">
        <v>88</v>
      </c>
      <c r="C64" s="180" t="s">
        <v>89</v>
      </c>
      <c r="D64" s="181"/>
      <c r="E64" s="181"/>
      <c r="F64" s="186" t="s">
        <v>24</v>
      </c>
      <c r="G64" s="187"/>
      <c r="H64" s="187"/>
      <c r="I64" s="187">
        <f>'01 01A Pol'!G74+'02 02 Pol'!G102</f>
        <v>0</v>
      </c>
      <c r="J64" s="184" t="str">
        <f>IF(I90=0,"",I64/I90*100)</f>
        <v/>
      </c>
    </row>
    <row r="65" spans="1:10" ht="25.5" customHeight="1" x14ac:dyDescent="0.2">
      <c r="A65" s="174"/>
      <c r="B65" s="179" t="s">
        <v>90</v>
      </c>
      <c r="C65" s="180" t="s">
        <v>91</v>
      </c>
      <c r="D65" s="181"/>
      <c r="E65" s="181"/>
      <c r="F65" s="186" t="s">
        <v>24</v>
      </c>
      <c r="G65" s="187"/>
      <c r="H65" s="187"/>
      <c r="I65" s="187">
        <f>'01 01A Pol'!G84+'02 02 Pol'!G127</f>
        <v>0</v>
      </c>
      <c r="J65" s="184" t="str">
        <f>IF(I90=0,"",I65/I90*100)</f>
        <v/>
      </c>
    </row>
    <row r="66" spans="1:10" ht="25.5" customHeight="1" x14ac:dyDescent="0.2">
      <c r="A66" s="174"/>
      <c r="B66" s="179" t="s">
        <v>92</v>
      </c>
      <c r="C66" s="180" t="s">
        <v>93</v>
      </c>
      <c r="D66" s="181"/>
      <c r="E66" s="181"/>
      <c r="F66" s="186" t="s">
        <v>24</v>
      </c>
      <c r="G66" s="187"/>
      <c r="H66" s="187"/>
      <c r="I66" s="187">
        <f>'01 01A Pol'!G121</f>
        <v>0</v>
      </c>
      <c r="J66" s="184" t="str">
        <f>IF(I90=0,"",I66/I90*100)</f>
        <v/>
      </c>
    </row>
    <row r="67" spans="1:10" ht="25.5" customHeight="1" x14ac:dyDescent="0.2">
      <c r="A67" s="174"/>
      <c r="B67" s="179" t="s">
        <v>94</v>
      </c>
      <c r="C67" s="180" t="s">
        <v>95</v>
      </c>
      <c r="D67" s="181"/>
      <c r="E67" s="181"/>
      <c r="F67" s="186" t="s">
        <v>24</v>
      </c>
      <c r="G67" s="187"/>
      <c r="H67" s="187"/>
      <c r="I67" s="187">
        <f>'01 01A Pol'!G126</f>
        <v>0</v>
      </c>
      <c r="J67" s="184" t="str">
        <f>IF(I90=0,"",I67/I90*100)</f>
        <v/>
      </c>
    </row>
    <row r="68" spans="1:10" ht="25.5" customHeight="1" x14ac:dyDescent="0.2">
      <c r="A68" s="174"/>
      <c r="B68" s="179" t="s">
        <v>96</v>
      </c>
      <c r="C68" s="180" t="s">
        <v>97</v>
      </c>
      <c r="D68" s="181"/>
      <c r="E68" s="181"/>
      <c r="F68" s="186" t="s">
        <v>24</v>
      </c>
      <c r="G68" s="187"/>
      <c r="H68" s="187"/>
      <c r="I68" s="187">
        <f>'01 01B Pol'!G21</f>
        <v>0</v>
      </c>
      <c r="J68" s="184" t="str">
        <f>IF(I90=0,"",I68/I90*100)</f>
        <v/>
      </c>
    </row>
    <row r="69" spans="1:10" ht="25.5" customHeight="1" x14ac:dyDescent="0.2">
      <c r="A69" s="174"/>
      <c r="B69" s="179" t="s">
        <v>98</v>
      </c>
      <c r="C69" s="180" t="s">
        <v>99</v>
      </c>
      <c r="D69" s="181"/>
      <c r="E69" s="181"/>
      <c r="F69" s="186" t="s">
        <v>24</v>
      </c>
      <c r="G69" s="187"/>
      <c r="H69" s="187"/>
      <c r="I69" s="187">
        <f>'02 02 Pol'!G131</f>
        <v>0</v>
      </c>
      <c r="J69" s="184" t="str">
        <f>IF(I90=0,"",I69/I90*100)</f>
        <v/>
      </c>
    </row>
    <row r="70" spans="1:10" ht="25.5" customHeight="1" x14ac:dyDescent="0.2">
      <c r="A70" s="174"/>
      <c r="B70" s="179" t="s">
        <v>100</v>
      </c>
      <c r="C70" s="180" t="s">
        <v>101</v>
      </c>
      <c r="D70" s="181"/>
      <c r="E70" s="181"/>
      <c r="F70" s="186" t="s">
        <v>24</v>
      </c>
      <c r="G70" s="187"/>
      <c r="H70" s="187"/>
      <c r="I70" s="187">
        <f>'02 02 Pol'!G139</f>
        <v>0</v>
      </c>
      <c r="J70" s="184" t="str">
        <f>IF(I90=0,"",I70/I90*100)</f>
        <v/>
      </c>
    </row>
    <row r="71" spans="1:10" ht="25.5" customHeight="1" x14ac:dyDescent="0.2">
      <c r="A71" s="174"/>
      <c r="B71" s="179" t="s">
        <v>102</v>
      </c>
      <c r="C71" s="180" t="s">
        <v>103</v>
      </c>
      <c r="D71" s="181"/>
      <c r="E71" s="181"/>
      <c r="F71" s="186" t="s">
        <v>24</v>
      </c>
      <c r="G71" s="187"/>
      <c r="H71" s="187"/>
      <c r="I71" s="187">
        <f>'01 01A Pol'!G129+'01 01B Pol'!G23</f>
        <v>0</v>
      </c>
      <c r="J71" s="184" t="str">
        <f>IF(I90=0,"",I71/I90*100)</f>
        <v/>
      </c>
    </row>
    <row r="72" spans="1:10" ht="25.5" customHeight="1" x14ac:dyDescent="0.2">
      <c r="A72" s="174"/>
      <c r="B72" s="179" t="s">
        <v>104</v>
      </c>
      <c r="C72" s="180" t="s">
        <v>105</v>
      </c>
      <c r="D72" s="181"/>
      <c r="E72" s="181"/>
      <c r="F72" s="186" t="s">
        <v>24</v>
      </c>
      <c r="G72" s="187"/>
      <c r="H72" s="187"/>
      <c r="I72" s="187">
        <f>'02 02 Pol'!G168</f>
        <v>0</v>
      </c>
      <c r="J72" s="184" t="str">
        <f>IF(I90=0,"",I72/I90*100)</f>
        <v/>
      </c>
    </row>
    <row r="73" spans="1:10" ht="25.5" customHeight="1" x14ac:dyDescent="0.2">
      <c r="A73" s="174"/>
      <c r="B73" s="179" t="s">
        <v>106</v>
      </c>
      <c r="C73" s="180" t="s">
        <v>107</v>
      </c>
      <c r="D73" s="181"/>
      <c r="E73" s="181"/>
      <c r="F73" s="186" t="s">
        <v>24</v>
      </c>
      <c r="G73" s="187"/>
      <c r="H73" s="187"/>
      <c r="I73" s="187">
        <f>'01 01A Pol'!G151+'02 02 Pol'!G171</f>
        <v>0</v>
      </c>
      <c r="J73" s="184" t="str">
        <f>IF(I90=0,"",I73/I90*100)</f>
        <v/>
      </c>
    </row>
    <row r="74" spans="1:10" ht="25.5" customHeight="1" x14ac:dyDescent="0.2">
      <c r="A74" s="174"/>
      <c r="B74" s="179" t="s">
        <v>108</v>
      </c>
      <c r="C74" s="180" t="s">
        <v>109</v>
      </c>
      <c r="D74" s="181"/>
      <c r="E74" s="181"/>
      <c r="F74" s="186" t="s">
        <v>24</v>
      </c>
      <c r="G74" s="187"/>
      <c r="H74" s="187"/>
      <c r="I74" s="187">
        <f>'01 01A Pol'!G154</f>
        <v>0</v>
      </c>
      <c r="J74" s="184" t="str">
        <f>IF(I90=0,"",I74/I90*100)</f>
        <v/>
      </c>
    </row>
    <row r="75" spans="1:10" ht="25.5" customHeight="1" x14ac:dyDescent="0.2">
      <c r="A75" s="174"/>
      <c r="B75" s="179" t="s">
        <v>110</v>
      </c>
      <c r="C75" s="180" t="s">
        <v>111</v>
      </c>
      <c r="D75" s="181"/>
      <c r="E75" s="181"/>
      <c r="F75" s="186" t="s">
        <v>24</v>
      </c>
      <c r="G75" s="187"/>
      <c r="H75" s="187"/>
      <c r="I75" s="187">
        <f>'01 01B Pol'!G25+'02 02 Pol'!G198</f>
        <v>0</v>
      </c>
      <c r="J75" s="184" t="str">
        <f>IF(I90=0,"",I75/I90*100)</f>
        <v/>
      </c>
    </row>
    <row r="76" spans="1:10" ht="25.5" customHeight="1" x14ac:dyDescent="0.2">
      <c r="A76" s="174"/>
      <c r="B76" s="179" t="s">
        <v>112</v>
      </c>
      <c r="C76" s="180" t="s">
        <v>113</v>
      </c>
      <c r="D76" s="181"/>
      <c r="E76" s="181"/>
      <c r="F76" s="186" t="s">
        <v>24</v>
      </c>
      <c r="G76" s="187"/>
      <c r="H76" s="187"/>
      <c r="I76" s="187">
        <f>'01 01A Pol'!G167+'02 02 Pol'!G200</f>
        <v>0</v>
      </c>
      <c r="J76" s="184" t="str">
        <f>IF(I90=0,"",I76/I90*100)</f>
        <v/>
      </c>
    </row>
    <row r="77" spans="1:10" ht="25.5" customHeight="1" x14ac:dyDescent="0.2">
      <c r="A77" s="174"/>
      <c r="B77" s="179" t="s">
        <v>114</v>
      </c>
      <c r="C77" s="180" t="s">
        <v>115</v>
      </c>
      <c r="D77" s="181"/>
      <c r="E77" s="181"/>
      <c r="F77" s="186" t="s">
        <v>25</v>
      </c>
      <c r="G77" s="187"/>
      <c r="H77" s="187"/>
      <c r="I77" s="187">
        <f>'01 01A Pol'!G170</f>
        <v>0</v>
      </c>
      <c r="J77" s="184" t="str">
        <f>IF(I90=0,"",I77/I90*100)</f>
        <v/>
      </c>
    </row>
    <row r="78" spans="1:10" ht="25.5" customHeight="1" x14ac:dyDescent="0.2">
      <c r="A78" s="174"/>
      <c r="B78" s="179" t="s">
        <v>116</v>
      </c>
      <c r="C78" s="180" t="s">
        <v>117</v>
      </c>
      <c r="D78" s="181"/>
      <c r="E78" s="181"/>
      <c r="F78" s="186" t="s">
        <v>25</v>
      </c>
      <c r="G78" s="187"/>
      <c r="H78" s="187"/>
      <c r="I78" s="187">
        <f>'01 01A Pol'!G182</f>
        <v>0</v>
      </c>
      <c r="J78" s="184" t="str">
        <f>IF(I90=0,"",I78/I90*100)</f>
        <v/>
      </c>
    </row>
    <row r="79" spans="1:10" ht="25.5" customHeight="1" x14ac:dyDescent="0.2">
      <c r="A79" s="174"/>
      <c r="B79" s="179" t="s">
        <v>118</v>
      </c>
      <c r="C79" s="180" t="s">
        <v>119</v>
      </c>
      <c r="D79" s="181"/>
      <c r="E79" s="181"/>
      <c r="F79" s="186" t="s">
        <v>25</v>
      </c>
      <c r="G79" s="187"/>
      <c r="H79" s="187"/>
      <c r="I79" s="187">
        <f>'01 01B Pol'!G27</f>
        <v>0</v>
      </c>
      <c r="J79" s="184" t="str">
        <f>IF(I90=0,"",I79/I90*100)</f>
        <v/>
      </c>
    </row>
    <row r="80" spans="1:10" ht="25.5" customHeight="1" x14ac:dyDescent="0.2">
      <c r="A80" s="174"/>
      <c r="B80" s="179" t="s">
        <v>120</v>
      </c>
      <c r="C80" s="180" t="s">
        <v>121</v>
      </c>
      <c r="D80" s="181"/>
      <c r="E80" s="181"/>
      <c r="F80" s="186" t="s">
        <v>25</v>
      </c>
      <c r="G80" s="187"/>
      <c r="H80" s="187"/>
      <c r="I80" s="187">
        <f>'02 02 Pol'!G203</f>
        <v>0</v>
      </c>
      <c r="J80" s="184" t="str">
        <f>IF(I90=0,"",I80/I90*100)</f>
        <v/>
      </c>
    </row>
    <row r="81" spans="1:10" ht="25.5" customHeight="1" x14ac:dyDescent="0.2">
      <c r="A81" s="174"/>
      <c r="B81" s="179" t="s">
        <v>122</v>
      </c>
      <c r="C81" s="180" t="s">
        <v>123</v>
      </c>
      <c r="D81" s="181"/>
      <c r="E81" s="181"/>
      <c r="F81" s="186" t="s">
        <v>26</v>
      </c>
      <c r="G81" s="187"/>
      <c r="H81" s="187"/>
      <c r="I81" s="187">
        <f>'01 01C Pol'!G8+'01 01D Pol'!G8</f>
        <v>0</v>
      </c>
      <c r="J81" s="184" t="str">
        <f>IF(I90=0,"",I81/I90*100)</f>
        <v/>
      </c>
    </row>
    <row r="82" spans="1:10" ht="25.5" customHeight="1" x14ac:dyDescent="0.2">
      <c r="A82" s="174"/>
      <c r="B82" s="179" t="s">
        <v>124</v>
      </c>
      <c r="C82" s="180" t="s">
        <v>125</v>
      </c>
      <c r="D82" s="181"/>
      <c r="E82" s="181"/>
      <c r="F82" s="186" t="s">
        <v>26</v>
      </c>
      <c r="G82" s="187"/>
      <c r="H82" s="187"/>
      <c r="I82" s="187">
        <f>'01 01C Pol'!G30+'01 01D Pol'!G57</f>
        <v>0</v>
      </c>
      <c r="J82" s="184" t="str">
        <f>IF(I90=0,"",I82/I90*100)</f>
        <v/>
      </c>
    </row>
    <row r="83" spans="1:10" ht="25.5" customHeight="1" x14ac:dyDescent="0.2">
      <c r="A83" s="174"/>
      <c r="B83" s="179" t="s">
        <v>126</v>
      </c>
      <c r="C83" s="180" t="s">
        <v>127</v>
      </c>
      <c r="D83" s="181"/>
      <c r="E83" s="181"/>
      <c r="F83" s="186" t="s">
        <v>26</v>
      </c>
      <c r="G83" s="187"/>
      <c r="H83" s="187"/>
      <c r="I83" s="187">
        <f>'01 01C Pol'!G44+'01 01D Pol'!G91</f>
        <v>0</v>
      </c>
      <c r="J83" s="184" t="str">
        <f>IF(I90=0,"",I83/I90*100)</f>
        <v/>
      </c>
    </row>
    <row r="84" spans="1:10" ht="25.5" customHeight="1" x14ac:dyDescent="0.2">
      <c r="A84" s="174"/>
      <c r="B84" s="179" t="s">
        <v>128</v>
      </c>
      <c r="C84" s="180" t="s">
        <v>129</v>
      </c>
      <c r="D84" s="181"/>
      <c r="E84" s="181"/>
      <c r="F84" s="186" t="s">
        <v>26</v>
      </c>
      <c r="G84" s="187"/>
      <c r="H84" s="187"/>
      <c r="I84" s="187">
        <f>'01 01C Pol'!G50+'01 01D Pol'!G97</f>
        <v>0</v>
      </c>
      <c r="J84" s="184" t="str">
        <f>IF(I90=0,"",I84/I90*100)</f>
        <v/>
      </c>
    </row>
    <row r="85" spans="1:10" ht="25.5" customHeight="1" x14ac:dyDescent="0.2">
      <c r="A85" s="174"/>
      <c r="B85" s="179" t="s">
        <v>130</v>
      </c>
      <c r="C85" s="180" t="s">
        <v>131</v>
      </c>
      <c r="D85" s="181"/>
      <c r="E85" s="181"/>
      <c r="F85" s="186" t="s">
        <v>26</v>
      </c>
      <c r="G85" s="187"/>
      <c r="H85" s="187"/>
      <c r="I85" s="187">
        <f>'01 01B Pol'!G43</f>
        <v>0</v>
      </c>
      <c r="J85" s="184" t="str">
        <f>IF(I90=0,"",I85/I90*100)</f>
        <v/>
      </c>
    </row>
    <row r="86" spans="1:10" ht="25.5" customHeight="1" x14ac:dyDescent="0.2">
      <c r="A86" s="174"/>
      <c r="B86" s="179" t="s">
        <v>132</v>
      </c>
      <c r="C86" s="180" t="s">
        <v>133</v>
      </c>
      <c r="D86" s="181"/>
      <c r="E86" s="181"/>
      <c r="F86" s="186" t="s">
        <v>26</v>
      </c>
      <c r="G86" s="187"/>
      <c r="H86" s="187"/>
      <c r="I86" s="187">
        <f>'01 01C Pol'!G24+'01 01D Pol'!G46</f>
        <v>0</v>
      </c>
      <c r="J86" s="184" t="str">
        <f>IF(I90=0,"",I86/I90*100)</f>
        <v/>
      </c>
    </row>
    <row r="87" spans="1:10" ht="25.5" customHeight="1" x14ac:dyDescent="0.2">
      <c r="A87" s="174"/>
      <c r="B87" s="179" t="s">
        <v>134</v>
      </c>
      <c r="C87" s="180" t="s">
        <v>135</v>
      </c>
      <c r="D87" s="181"/>
      <c r="E87" s="181"/>
      <c r="F87" s="186" t="s">
        <v>136</v>
      </c>
      <c r="G87" s="187"/>
      <c r="H87" s="187"/>
      <c r="I87" s="187">
        <f>'02 02 Pol'!G211</f>
        <v>0</v>
      </c>
      <c r="J87" s="184" t="str">
        <f>IF(I90=0,"",I87/I90*100)</f>
        <v/>
      </c>
    </row>
    <row r="88" spans="1:10" ht="25.5" customHeight="1" x14ac:dyDescent="0.2">
      <c r="A88" s="174"/>
      <c r="B88" s="179" t="s">
        <v>137</v>
      </c>
      <c r="C88" s="180" t="s">
        <v>27</v>
      </c>
      <c r="D88" s="181"/>
      <c r="E88" s="181"/>
      <c r="F88" s="186" t="s">
        <v>137</v>
      </c>
      <c r="G88" s="187"/>
      <c r="H88" s="187"/>
      <c r="I88" s="187">
        <f>'00 00 Naklady'!G8</f>
        <v>0</v>
      </c>
      <c r="J88" s="184" t="str">
        <f>IF(I90=0,"",I88/I90*100)</f>
        <v/>
      </c>
    </row>
    <row r="89" spans="1:10" ht="25.5" customHeight="1" x14ac:dyDescent="0.2">
      <c r="A89" s="174"/>
      <c r="B89" s="179" t="s">
        <v>138</v>
      </c>
      <c r="C89" s="180" t="s">
        <v>28</v>
      </c>
      <c r="D89" s="181"/>
      <c r="E89" s="181"/>
      <c r="F89" s="186" t="s">
        <v>138</v>
      </c>
      <c r="G89" s="187"/>
      <c r="H89" s="187"/>
      <c r="I89" s="187">
        <f>'00 00 Naklady'!G19+'01 01C Pol'!G57+'01 01D Pol'!G105</f>
        <v>0</v>
      </c>
      <c r="J89" s="184" t="str">
        <f>IF(I90=0,"",I89/I90*100)</f>
        <v/>
      </c>
    </row>
    <row r="90" spans="1:10" ht="159.4" customHeight="1" x14ac:dyDescent="0.2">
      <c r="A90" s="175"/>
      <c r="B90" s="182" t="s">
        <v>1</v>
      </c>
      <c r="C90" s="182"/>
      <c r="D90" s="183"/>
      <c r="E90" s="183"/>
      <c r="F90" s="188"/>
      <c r="G90" s="189"/>
      <c r="H90" s="189"/>
      <c r="I90" s="189">
        <f>SUM(I58:I89)</f>
        <v>0</v>
      </c>
      <c r="J90" s="185">
        <f>SUM(J58:J89)</f>
        <v>0</v>
      </c>
    </row>
    <row r="91" spans="1:10" x14ac:dyDescent="0.2">
      <c r="F91" s="128"/>
      <c r="G91" s="127"/>
      <c r="H91" s="128"/>
      <c r="I91" s="127"/>
      <c r="J91" s="129"/>
    </row>
    <row r="92" spans="1:10" x14ac:dyDescent="0.2">
      <c r="F92" s="128"/>
      <c r="G92" s="127"/>
      <c r="H92" s="128"/>
      <c r="I92" s="127"/>
      <c r="J92" s="129"/>
    </row>
    <row r="93" spans="1:10" x14ac:dyDescent="0.2">
      <c r="F93" s="128"/>
      <c r="G93" s="127"/>
      <c r="H93" s="128"/>
      <c r="I93" s="127"/>
      <c r="J93" s="129"/>
    </row>
  </sheetData>
  <sheetProtection algorithmName="SHA-512" hashValue="GR67aIQt5OvbbBarYcPxsKvRuWZQpTwMgAAuVtFT8tslrGy0X0HoI8Rrk6DwXic9Hb2sIg8jWJFj0fzdlbIcCg==" saltValue="xXkIxtc0zDYoizGICVBxF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C86:E86"/>
    <mergeCell ref="C87:E87"/>
    <mergeCell ref="C88:E88"/>
    <mergeCell ref="C89:E89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B49:E49"/>
    <mergeCell ref="B52:J52"/>
    <mergeCell ref="C58:E58"/>
    <mergeCell ref="C59:E59"/>
    <mergeCell ref="C60:E60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96" t="s">
        <v>6</v>
      </c>
      <c r="B1" s="96"/>
      <c r="C1" s="97"/>
      <c r="D1" s="96"/>
      <c r="E1" s="96"/>
      <c r="F1" s="96"/>
      <c r="G1" s="96"/>
    </row>
    <row r="2" spans="1:7" ht="24.95" customHeight="1" x14ac:dyDescent="0.2">
      <c r="A2" s="74" t="s">
        <v>7</v>
      </c>
      <c r="B2" s="73"/>
      <c r="C2" s="98"/>
      <c r="D2" s="98"/>
      <c r="E2" s="98"/>
      <c r="F2" s="98"/>
      <c r="G2" s="99"/>
    </row>
    <row r="3" spans="1:7" ht="24.95" customHeight="1" x14ac:dyDescent="0.2">
      <c r="A3" s="74" t="s">
        <v>8</v>
      </c>
      <c r="B3" s="73"/>
      <c r="C3" s="98"/>
      <c r="D3" s="98"/>
      <c r="E3" s="98"/>
      <c r="F3" s="98"/>
      <c r="G3" s="99"/>
    </row>
    <row r="4" spans="1:7" ht="24.95" customHeight="1" x14ac:dyDescent="0.2">
      <c r="A4" s="74" t="s">
        <v>9</v>
      </c>
      <c r="B4" s="73"/>
      <c r="C4" s="98"/>
      <c r="D4" s="98"/>
      <c r="E4" s="98"/>
      <c r="F4" s="98"/>
      <c r="G4" s="99"/>
    </row>
    <row r="5" spans="1:7" x14ac:dyDescent="0.2">
      <c r="B5" s="6"/>
      <c r="C5" s="7"/>
      <c r="D5" s="8"/>
    </row>
  </sheetData>
  <sheetProtection algorithmName="SHA-512" hashValue="j764+jAFWlr5Rb/iEtX8Dou5C1HkrnIVqJi+LwSTXiHkmX/y9whvykA4kP6UyF405+7Ts71EdU4h45PmIdIzuQ==" saltValue="cYuZJ0mdcI3Dt9KbD/oFp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139</v>
      </c>
      <c r="B1" s="192"/>
      <c r="C1" s="192"/>
      <c r="D1" s="192"/>
      <c r="E1" s="192"/>
      <c r="F1" s="192"/>
      <c r="G1" s="192"/>
      <c r="AG1" t="s">
        <v>140</v>
      </c>
    </row>
    <row r="2" spans="1:60" ht="24.95" customHeight="1" x14ac:dyDescent="0.2">
      <c r="A2" s="193" t="s">
        <v>7</v>
      </c>
      <c r="B2" s="73" t="s">
        <v>43</v>
      </c>
      <c r="C2" s="196" t="s">
        <v>44</v>
      </c>
      <c r="D2" s="194"/>
      <c r="E2" s="194"/>
      <c r="F2" s="194"/>
      <c r="G2" s="195"/>
      <c r="AG2" t="s">
        <v>141</v>
      </c>
    </row>
    <row r="3" spans="1:60" ht="24.95" customHeight="1" x14ac:dyDescent="0.2">
      <c r="A3" s="193" t="s">
        <v>8</v>
      </c>
      <c r="B3" s="73" t="s">
        <v>55</v>
      </c>
      <c r="C3" s="196" t="s">
        <v>56</v>
      </c>
      <c r="D3" s="194"/>
      <c r="E3" s="194"/>
      <c r="F3" s="194"/>
      <c r="G3" s="195"/>
      <c r="AC3" s="126" t="s">
        <v>142</v>
      </c>
      <c r="AG3" t="s">
        <v>143</v>
      </c>
    </row>
    <row r="4" spans="1:60" ht="24.95" customHeight="1" x14ac:dyDescent="0.2">
      <c r="A4" s="197" t="s">
        <v>9</v>
      </c>
      <c r="B4" s="198" t="s">
        <v>55</v>
      </c>
      <c r="C4" s="199" t="s">
        <v>56</v>
      </c>
      <c r="D4" s="200"/>
      <c r="E4" s="200"/>
      <c r="F4" s="200"/>
      <c r="G4" s="201"/>
      <c r="AG4" t="s">
        <v>144</v>
      </c>
    </row>
    <row r="5" spans="1:60" x14ac:dyDescent="0.2">
      <c r="D5" s="191"/>
    </row>
    <row r="6" spans="1:60" ht="38.25" x14ac:dyDescent="0.2">
      <c r="A6" s="203" t="s">
        <v>145</v>
      </c>
      <c r="B6" s="205" t="s">
        <v>146</v>
      </c>
      <c r="C6" s="205" t="s">
        <v>147</v>
      </c>
      <c r="D6" s="204" t="s">
        <v>148</v>
      </c>
      <c r="E6" s="203" t="s">
        <v>149</v>
      </c>
      <c r="F6" s="202" t="s">
        <v>150</v>
      </c>
      <c r="G6" s="203" t="s">
        <v>29</v>
      </c>
      <c r="H6" s="206" t="s">
        <v>30</v>
      </c>
      <c r="I6" s="206" t="s">
        <v>151</v>
      </c>
      <c r="J6" s="206" t="s">
        <v>31</v>
      </c>
      <c r="K6" s="206" t="s">
        <v>152</v>
      </c>
      <c r="L6" s="206" t="s">
        <v>153</v>
      </c>
      <c r="M6" s="206" t="s">
        <v>154</v>
      </c>
      <c r="N6" s="206" t="s">
        <v>155</v>
      </c>
      <c r="O6" s="206" t="s">
        <v>156</v>
      </c>
      <c r="P6" s="206" t="s">
        <v>157</v>
      </c>
      <c r="Q6" s="206" t="s">
        <v>158</v>
      </c>
      <c r="R6" s="206" t="s">
        <v>159</v>
      </c>
      <c r="S6" s="206" t="s">
        <v>160</v>
      </c>
      <c r="T6" s="206" t="s">
        <v>161</v>
      </c>
      <c r="U6" s="206" t="s">
        <v>162</v>
      </c>
      <c r="V6" s="206" t="s">
        <v>163</v>
      </c>
      <c r="W6" s="206" t="s">
        <v>164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18" t="s">
        <v>165</v>
      </c>
      <c r="B8" s="219" t="s">
        <v>137</v>
      </c>
      <c r="C8" s="234" t="s">
        <v>27</v>
      </c>
      <c r="D8" s="220"/>
      <c r="E8" s="221"/>
      <c r="F8" s="222"/>
      <c r="G8" s="222">
        <f>SUMIF(AG9:AG18,"&lt;&gt;NOR",G9:G18)</f>
        <v>0</v>
      </c>
      <c r="H8" s="222"/>
      <c r="I8" s="222">
        <f>SUM(I9:I18)</f>
        <v>0</v>
      </c>
      <c r="J8" s="222"/>
      <c r="K8" s="222">
        <f>SUM(K9:K18)</f>
        <v>0</v>
      </c>
      <c r="L8" s="222"/>
      <c r="M8" s="222">
        <f>SUM(M9:M18)</f>
        <v>0</v>
      </c>
      <c r="N8" s="222"/>
      <c r="O8" s="222">
        <f>SUM(O9:O18)</f>
        <v>0</v>
      </c>
      <c r="P8" s="222"/>
      <c r="Q8" s="222">
        <f>SUM(Q9:Q18)</f>
        <v>0</v>
      </c>
      <c r="R8" s="222"/>
      <c r="S8" s="222"/>
      <c r="T8" s="223"/>
      <c r="U8" s="217"/>
      <c r="V8" s="217">
        <f>SUM(V9:V18)</f>
        <v>0</v>
      </c>
      <c r="W8" s="217"/>
      <c r="AG8" t="s">
        <v>166</v>
      </c>
    </row>
    <row r="9" spans="1:60" outlineLevel="1" x14ac:dyDescent="0.2">
      <c r="A9" s="224">
        <v>1</v>
      </c>
      <c r="B9" s="225" t="s">
        <v>167</v>
      </c>
      <c r="C9" s="235" t="s">
        <v>168</v>
      </c>
      <c r="D9" s="226" t="s">
        <v>169</v>
      </c>
      <c r="E9" s="227">
        <v>1</v>
      </c>
      <c r="F9" s="228"/>
      <c r="G9" s="229">
        <f>ROUND(E9*F9,2)</f>
        <v>0</v>
      </c>
      <c r="H9" s="228"/>
      <c r="I9" s="229">
        <f>ROUND(E9*H9,2)</f>
        <v>0</v>
      </c>
      <c r="J9" s="228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170</v>
      </c>
      <c r="T9" s="230" t="s">
        <v>171</v>
      </c>
      <c r="U9" s="216">
        <v>0</v>
      </c>
      <c r="V9" s="216">
        <f>ROUND(E9*U9,2)</f>
        <v>0</v>
      </c>
      <c r="W9" s="21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172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ht="22.5" outlineLevel="1" x14ac:dyDescent="0.2">
      <c r="A10" s="214"/>
      <c r="B10" s="215"/>
      <c r="C10" s="236" t="s">
        <v>173</v>
      </c>
      <c r="D10" s="232"/>
      <c r="E10" s="232"/>
      <c r="F10" s="232"/>
      <c r="G10" s="232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174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31" t="str">
        <f>C10</f>
        <v>Náklady dodavatele vyplývající z povinností dodavatele stanovených obchodními podmínkami před zahájením stavebních prací. Tato skupina zahrnuje zejména náklady na přípravné činnosti.</v>
      </c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24">
        <v>2</v>
      </c>
      <c r="B11" s="225" t="s">
        <v>175</v>
      </c>
      <c r="C11" s="235" t="s">
        <v>176</v>
      </c>
      <c r="D11" s="226" t="s">
        <v>169</v>
      </c>
      <c r="E11" s="227">
        <v>1</v>
      </c>
      <c r="F11" s="228"/>
      <c r="G11" s="229">
        <f>ROUND(E11*F11,2)</f>
        <v>0</v>
      </c>
      <c r="H11" s="228"/>
      <c r="I11" s="229">
        <f>ROUND(E11*H11,2)</f>
        <v>0</v>
      </c>
      <c r="J11" s="228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29"/>
      <c r="S11" s="229" t="s">
        <v>170</v>
      </c>
      <c r="T11" s="230" t="s">
        <v>171</v>
      </c>
      <c r="U11" s="216">
        <v>0</v>
      </c>
      <c r="V11" s="216">
        <f>ROUND(E11*U11,2)</f>
        <v>0</v>
      </c>
      <c r="W11" s="216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172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14"/>
      <c r="B12" s="215"/>
      <c r="C12" s="236" t="s">
        <v>177</v>
      </c>
      <c r="D12" s="232"/>
      <c r="E12" s="232"/>
      <c r="F12" s="232"/>
      <c r="G12" s="232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174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24">
        <v>3</v>
      </c>
      <c r="B13" s="225" t="s">
        <v>178</v>
      </c>
      <c r="C13" s="235" t="s">
        <v>179</v>
      </c>
      <c r="D13" s="226" t="s">
        <v>169</v>
      </c>
      <c r="E13" s="227">
        <v>1</v>
      </c>
      <c r="F13" s="228"/>
      <c r="G13" s="229">
        <f>ROUND(E13*F13,2)</f>
        <v>0</v>
      </c>
      <c r="H13" s="228"/>
      <c r="I13" s="229">
        <f>ROUND(E13*H13,2)</f>
        <v>0</v>
      </c>
      <c r="J13" s="228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29"/>
      <c r="S13" s="229" t="s">
        <v>170</v>
      </c>
      <c r="T13" s="230" t="s">
        <v>171</v>
      </c>
      <c r="U13" s="216">
        <v>0</v>
      </c>
      <c r="V13" s="216">
        <f>ROUND(E13*U13,2)</f>
        <v>0</v>
      </c>
      <c r="W13" s="216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172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14"/>
      <c r="B14" s="215"/>
      <c r="C14" s="236" t="s">
        <v>180</v>
      </c>
      <c r="D14" s="232"/>
      <c r="E14" s="232"/>
      <c r="F14" s="232"/>
      <c r="G14" s="232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174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24">
        <v>4</v>
      </c>
      <c r="B15" s="225" t="s">
        <v>181</v>
      </c>
      <c r="C15" s="235" t="s">
        <v>182</v>
      </c>
      <c r="D15" s="226" t="s">
        <v>169</v>
      </c>
      <c r="E15" s="227">
        <v>1</v>
      </c>
      <c r="F15" s="228"/>
      <c r="G15" s="229">
        <f>ROUND(E15*F15,2)</f>
        <v>0</v>
      </c>
      <c r="H15" s="228"/>
      <c r="I15" s="229">
        <f>ROUND(E15*H15,2)</f>
        <v>0</v>
      </c>
      <c r="J15" s="228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170</v>
      </c>
      <c r="T15" s="230" t="s">
        <v>171</v>
      </c>
      <c r="U15" s="216">
        <v>0</v>
      </c>
      <c r="V15" s="216">
        <f>ROUND(E15*U15,2)</f>
        <v>0</v>
      </c>
      <c r="W15" s="216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183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ht="33.75" outlineLevel="1" x14ac:dyDescent="0.2">
      <c r="A16" s="214"/>
      <c r="B16" s="215"/>
      <c r="C16" s="236" t="s">
        <v>184</v>
      </c>
      <c r="D16" s="232"/>
      <c r="E16" s="232"/>
      <c r="F16" s="232"/>
      <c r="G16" s="232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174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31" t="str">
        <f>C16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24">
        <v>5</v>
      </c>
      <c r="B17" s="225" t="s">
        <v>185</v>
      </c>
      <c r="C17" s="235" t="s">
        <v>186</v>
      </c>
      <c r="D17" s="226" t="s">
        <v>169</v>
      </c>
      <c r="E17" s="227">
        <v>1</v>
      </c>
      <c r="F17" s="228"/>
      <c r="G17" s="229">
        <f>ROUND(E17*F17,2)</f>
        <v>0</v>
      </c>
      <c r="H17" s="228"/>
      <c r="I17" s="229">
        <f>ROUND(E17*H17,2)</f>
        <v>0</v>
      </c>
      <c r="J17" s="228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29"/>
      <c r="S17" s="229" t="s">
        <v>170</v>
      </c>
      <c r="T17" s="230" t="s">
        <v>171</v>
      </c>
      <c r="U17" s="216">
        <v>0</v>
      </c>
      <c r="V17" s="216">
        <f>ROUND(E17*U17,2)</f>
        <v>0</v>
      </c>
      <c r="W17" s="216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172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14"/>
      <c r="B18" s="215"/>
      <c r="C18" s="236" t="s">
        <v>187</v>
      </c>
      <c r="D18" s="232"/>
      <c r="E18" s="232"/>
      <c r="F18" s="232"/>
      <c r="G18" s="232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174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x14ac:dyDescent="0.2">
      <c r="A19" s="218" t="s">
        <v>165</v>
      </c>
      <c r="B19" s="219" t="s">
        <v>138</v>
      </c>
      <c r="C19" s="234" t="s">
        <v>28</v>
      </c>
      <c r="D19" s="220"/>
      <c r="E19" s="221"/>
      <c r="F19" s="222"/>
      <c r="G19" s="222">
        <f>SUMIF(AG20:AG34,"&lt;&gt;NOR",G20:G34)</f>
        <v>0</v>
      </c>
      <c r="H19" s="222"/>
      <c r="I19" s="222">
        <f>SUM(I20:I34)</f>
        <v>0</v>
      </c>
      <c r="J19" s="222"/>
      <c r="K19" s="222">
        <f>SUM(K20:K34)</f>
        <v>0</v>
      </c>
      <c r="L19" s="222"/>
      <c r="M19" s="222">
        <f>SUM(M20:M34)</f>
        <v>0</v>
      </c>
      <c r="N19" s="222"/>
      <c r="O19" s="222">
        <f>SUM(O20:O34)</f>
        <v>0</v>
      </c>
      <c r="P19" s="222"/>
      <c r="Q19" s="222">
        <f>SUM(Q20:Q34)</f>
        <v>0</v>
      </c>
      <c r="R19" s="222"/>
      <c r="S19" s="222"/>
      <c r="T19" s="223"/>
      <c r="U19" s="217"/>
      <c r="V19" s="217">
        <f>SUM(V20:V34)</f>
        <v>0</v>
      </c>
      <c r="W19" s="217"/>
      <c r="AG19" t="s">
        <v>166</v>
      </c>
    </row>
    <row r="20" spans="1:60" outlineLevel="1" x14ac:dyDescent="0.2">
      <c r="A20" s="224">
        <v>6</v>
      </c>
      <c r="B20" s="225" t="s">
        <v>188</v>
      </c>
      <c r="C20" s="235" t="s">
        <v>189</v>
      </c>
      <c r="D20" s="226" t="s">
        <v>169</v>
      </c>
      <c r="E20" s="227">
        <v>1</v>
      </c>
      <c r="F20" s="228"/>
      <c r="G20" s="229">
        <f>ROUND(E20*F20,2)</f>
        <v>0</v>
      </c>
      <c r="H20" s="228"/>
      <c r="I20" s="229">
        <f>ROUND(E20*H20,2)</f>
        <v>0</v>
      </c>
      <c r="J20" s="228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29"/>
      <c r="S20" s="229" t="s">
        <v>170</v>
      </c>
      <c r="T20" s="230" t="s">
        <v>171</v>
      </c>
      <c r="U20" s="216">
        <v>0</v>
      </c>
      <c r="V20" s="216">
        <f>ROUND(E20*U20,2)</f>
        <v>0</v>
      </c>
      <c r="W20" s="216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172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14"/>
      <c r="B21" s="215"/>
      <c r="C21" s="236" t="s">
        <v>190</v>
      </c>
      <c r="D21" s="232"/>
      <c r="E21" s="232"/>
      <c r="F21" s="232"/>
      <c r="G21" s="232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174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24">
        <v>7</v>
      </c>
      <c r="B22" s="225" t="s">
        <v>191</v>
      </c>
      <c r="C22" s="235" t="s">
        <v>192</v>
      </c>
      <c r="D22" s="226" t="s">
        <v>169</v>
      </c>
      <c r="E22" s="227">
        <v>1</v>
      </c>
      <c r="F22" s="228"/>
      <c r="G22" s="229">
        <f>ROUND(E22*F22,2)</f>
        <v>0</v>
      </c>
      <c r="H22" s="228"/>
      <c r="I22" s="229">
        <f>ROUND(E22*H22,2)</f>
        <v>0</v>
      </c>
      <c r="J22" s="228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/>
      <c r="S22" s="229" t="s">
        <v>170</v>
      </c>
      <c r="T22" s="230" t="s">
        <v>171</v>
      </c>
      <c r="U22" s="216">
        <v>0</v>
      </c>
      <c r="V22" s="216">
        <f>ROUND(E22*U22,2)</f>
        <v>0</v>
      </c>
      <c r="W22" s="216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172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ht="33.75" outlineLevel="1" x14ac:dyDescent="0.2">
      <c r="A23" s="214"/>
      <c r="B23" s="215"/>
      <c r="C23" s="236" t="s">
        <v>193</v>
      </c>
      <c r="D23" s="232"/>
      <c r="E23" s="232"/>
      <c r="F23" s="232"/>
      <c r="G23" s="232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174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31" t="str">
        <f>C23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24">
        <v>8</v>
      </c>
      <c r="B24" s="225" t="s">
        <v>194</v>
      </c>
      <c r="C24" s="235" t="s">
        <v>195</v>
      </c>
      <c r="D24" s="226" t="s">
        <v>169</v>
      </c>
      <c r="E24" s="227">
        <v>1</v>
      </c>
      <c r="F24" s="228"/>
      <c r="G24" s="229">
        <f>ROUND(E24*F24,2)</f>
        <v>0</v>
      </c>
      <c r="H24" s="228"/>
      <c r="I24" s="229">
        <f>ROUND(E24*H24,2)</f>
        <v>0</v>
      </c>
      <c r="J24" s="228"/>
      <c r="K24" s="229">
        <f>ROUND(E24*J24,2)</f>
        <v>0</v>
      </c>
      <c r="L24" s="229">
        <v>21</v>
      </c>
      <c r="M24" s="229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29"/>
      <c r="S24" s="229" t="s">
        <v>170</v>
      </c>
      <c r="T24" s="230" t="s">
        <v>171</v>
      </c>
      <c r="U24" s="216">
        <v>0</v>
      </c>
      <c r="V24" s="216">
        <f>ROUND(E24*U24,2)</f>
        <v>0</v>
      </c>
      <c r="W24" s="216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172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ht="33.75" outlineLevel="1" x14ac:dyDescent="0.2">
      <c r="A25" s="214"/>
      <c r="B25" s="215"/>
      <c r="C25" s="236" t="s">
        <v>196</v>
      </c>
      <c r="D25" s="232"/>
      <c r="E25" s="232"/>
      <c r="F25" s="232"/>
      <c r="G25" s="232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07"/>
      <c r="Y25" s="207"/>
      <c r="Z25" s="207"/>
      <c r="AA25" s="207"/>
      <c r="AB25" s="207"/>
      <c r="AC25" s="207"/>
      <c r="AD25" s="207"/>
      <c r="AE25" s="207"/>
      <c r="AF25" s="207"/>
      <c r="AG25" s="207" t="s">
        <v>174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31" t="str">
        <f>C25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24">
        <v>9</v>
      </c>
      <c r="B26" s="225" t="s">
        <v>197</v>
      </c>
      <c r="C26" s="235" t="s">
        <v>198</v>
      </c>
      <c r="D26" s="226" t="s">
        <v>169</v>
      </c>
      <c r="E26" s="227">
        <v>1</v>
      </c>
      <c r="F26" s="228"/>
      <c r="G26" s="229">
        <f>ROUND(E26*F26,2)</f>
        <v>0</v>
      </c>
      <c r="H26" s="228"/>
      <c r="I26" s="229">
        <f>ROUND(E26*H26,2)</f>
        <v>0</v>
      </c>
      <c r="J26" s="228"/>
      <c r="K26" s="229">
        <f>ROUND(E26*J26,2)</f>
        <v>0</v>
      </c>
      <c r="L26" s="229">
        <v>21</v>
      </c>
      <c r="M26" s="229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29"/>
      <c r="S26" s="229" t="s">
        <v>170</v>
      </c>
      <c r="T26" s="230" t="s">
        <v>171</v>
      </c>
      <c r="U26" s="216">
        <v>0</v>
      </c>
      <c r="V26" s="216">
        <f>ROUND(E26*U26,2)</f>
        <v>0</v>
      </c>
      <c r="W26" s="216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172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14"/>
      <c r="B27" s="215"/>
      <c r="C27" s="236" t="s">
        <v>199</v>
      </c>
      <c r="D27" s="232"/>
      <c r="E27" s="232"/>
      <c r="F27" s="232"/>
      <c r="G27" s="232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174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24">
        <v>10</v>
      </c>
      <c r="B28" s="225" t="s">
        <v>200</v>
      </c>
      <c r="C28" s="235" t="s">
        <v>201</v>
      </c>
      <c r="D28" s="226" t="s">
        <v>169</v>
      </c>
      <c r="E28" s="227">
        <v>1</v>
      </c>
      <c r="F28" s="228"/>
      <c r="G28" s="229">
        <f>ROUND(E28*F28,2)</f>
        <v>0</v>
      </c>
      <c r="H28" s="228"/>
      <c r="I28" s="229">
        <f>ROUND(E28*H28,2)</f>
        <v>0</v>
      </c>
      <c r="J28" s="228"/>
      <c r="K28" s="229">
        <f>ROUND(E28*J28,2)</f>
        <v>0</v>
      </c>
      <c r="L28" s="229">
        <v>21</v>
      </c>
      <c r="M28" s="229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29"/>
      <c r="S28" s="229" t="s">
        <v>170</v>
      </c>
      <c r="T28" s="230" t="s">
        <v>171</v>
      </c>
      <c r="U28" s="216">
        <v>0</v>
      </c>
      <c r="V28" s="216">
        <f>ROUND(E28*U28,2)</f>
        <v>0</v>
      </c>
      <c r="W28" s="216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172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14"/>
      <c r="B29" s="215"/>
      <c r="C29" s="236" t="s">
        <v>202</v>
      </c>
      <c r="D29" s="232"/>
      <c r="E29" s="232"/>
      <c r="F29" s="232"/>
      <c r="G29" s="232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174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24">
        <v>11</v>
      </c>
      <c r="B30" s="225" t="s">
        <v>203</v>
      </c>
      <c r="C30" s="235" t="s">
        <v>204</v>
      </c>
      <c r="D30" s="226" t="s">
        <v>169</v>
      </c>
      <c r="E30" s="227">
        <v>1</v>
      </c>
      <c r="F30" s="228"/>
      <c r="G30" s="229">
        <f>ROUND(E30*F30,2)</f>
        <v>0</v>
      </c>
      <c r="H30" s="228"/>
      <c r="I30" s="229">
        <f>ROUND(E30*H30,2)</f>
        <v>0</v>
      </c>
      <c r="J30" s="228"/>
      <c r="K30" s="229">
        <f>ROUND(E30*J30,2)</f>
        <v>0</v>
      </c>
      <c r="L30" s="229">
        <v>21</v>
      </c>
      <c r="M30" s="229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29"/>
      <c r="S30" s="229" t="s">
        <v>170</v>
      </c>
      <c r="T30" s="230" t="s">
        <v>171</v>
      </c>
      <c r="U30" s="216">
        <v>0</v>
      </c>
      <c r="V30" s="216">
        <f>ROUND(E30*U30,2)</f>
        <v>0</v>
      </c>
      <c r="W30" s="216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172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14"/>
      <c r="B31" s="215"/>
      <c r="C31" s="236" t="s">
        <v>205</v>
      </c>
      <c r="D31" s="232"/>
      <c r="E31" s="232"/>
      <c r="F31" s="232"/>
      <c r="G31" s="232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174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24">
        <v>12</v>
      </c>
      <c r="B32" s="225" t="s">
        <v>206</v>
      </c>
      <c r="C32" s="235" t="s">
        <v>207</v>
      </c>
      <c r="D32" s="226" t="s">
        <v>169</v>
      </c>
      <c r="E32" s="227">
        <v>1</v>
      </c>
      <c r="F32" s="228"/>
      <c r="G32" s="229">
        <f>ROUND(E32*F32,2)</f>
        <v>0</v>
      </c>
      <c r="H32" s="228"/>
      <c r="I32" s="229">
        <f>ROUND(E32*H32,2)</f>
        <v>0</v>
      </c>
      <c r="J32" s="228"/>
      <c r="K32" s="229">
        <f>ROUND(E32*J32,2)</f>
        <v>0</v>
      </c>
      <c r="L32" s="229">
        <v>21</v>
      </c>
      <c r="M32" s="229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29"/>
      <c r="S32" s="229" t="s">
        <v>170</v>
      </c>
      <c r="T32" s="230" t="s">
        <v>171</v>
      </c>
      <c r="U32" s="216">
        <v>0</v>
      </c>
      <c r="V32" s="216">
        <f>ROUND(E32*U32,2)</f>
        <v>0</v>
      </c>
      <c r="W32" s="216"/>
      <c r="X32" s="207"/>
      <c r="Y32" s="207"/>
      <c r="Z32" s="207"/>
      <c r="AA32" s="207"/>
      <c r="AB32" s="207"/>
      <c r="AC32" s="207"/>
      <c r="AD32" s="207"/>
      <c r="AE32" s="207"/>
      <c r="AF32" s="207"/>
      <c r="AG32" s="207" t="s">
        <v>172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ht="22.5" outlineLevel="1" x14ac:dyDescent="0.2">
      <c r="A33" s="214"/>
      <c r="B33" s="215"/>
      <c r="C33" s="236" t="s">
        <v>208</v>
      </c>
      <c r="D33" s="232"/>
      <c r="E33" s="232"/>
      <c r="F33" s="232"/>
      <c r="G33" s="232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07"/>
      <c r="Y33" s="207"/>
      <c r="Z33" s="207"/>
      <c r="AA33" s="207"/>
      <c r="AB33" s="207"/>
      <c r="AC33" s="207"/>
      <c r="AD33" s="207"/>
      <c r="AE33" s="207"/>
      <c r="AF33" s="207"/>
      <c r="AG33" s="207" t="s">
        <v>174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31" t="str">
        <f>C33</f>
        <v>Náklady spojené s povinnou publicitou, pokud ji objednatel požaduje. Zahrnuje zejména náklady na propagační a informační billboardy, tabule, internetovou propagaci, tiskoviny apod.</v>
      </c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24">
        <v>13</v>
      </c>
      <c r="B34" s="225" t="s">
        <v>209</v>
      </c>
      <c r="C34" s="235" t="s">
        <v>210</v>
      </c>
      <c r="D34" s="226" t="s">
        <v>211</v>
      </c>
      <c r="E34" s="227">
        <v>1</v>
      </c>
      <c r="F34" s="228"/>
      <c r="G34" s="229">
        <f>ROUND(E34*F34,2)</f>
        <v>0</v>
      </c>
      <c r="H34" s="228"/>
      <c r="I34" s="229">
        <f>ROUND(E34*H34,2)</f>
        <v>0</v>
      </c>
      <c r="J34" s="228"/>
      <c r="K34" s="229">
        <f>ROUND(E34*J34,2)</f>
        <v>0</v>
      </c>
      <c r="L34" s="229">
        <v>21</v>
      </c>
      <c r="M34" s="229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29"/>
      <c r="S34" s="229" t="s">
        <v>212</v>
      </c>
      <c r="T34" s="230" t="s">
        <v>171</v>
      </c>
      <c r="U34" s="216">
        <v>0</v>
      </c>
      <c r="V34" s="216">
        <f>ROUND(E34*U34,2)</f>
        <v>0</v>
      </c>
      <c r="W34" s="216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213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x14ac:dyDescent="0.2">
      <c r="A35" s="5"/>
      <c r="B35" s="6"/>
      <c r="C35" s="237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AE35">
        <v>15</v>
      </c>
      <c r="AF35">
        <v>21</v>
      </c>
    </row>
    <row r="36" spans="1:60" x14ac:dyDescent="0.2">
      <c r="A36" s="210"/>
      <c r="B36" s="211" t="s">
        <v>29</v>
      </c>
      <c r="C36" s="238"/>
      <c r="D36" s="212"/>
      <c r="E36" s="213"/>
      <c r="F36" s="213"/>
      <c r="G36" s="233">
        <f>G8+G19</f>
        <v>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E36">
        <f>SUMIF(L7:L34,AE35,G7:G34)</f>
        <v>0</v>
      </c>
      <c r="AF36">
        <f>SUMIF(L7:L34,AF35,G7:G34)</f>
        <v>0</v>
      </c>
      <c r="AG36" t="s">
        <v>214</v>
      </c>
    </row>
    <row r="37" spans="1:60" x14ac:dyDescent="0.2">
      <c r="C37" s="239"/>
      <c r="D37" s="191"/>
      <c r="AG37" t="s">
        <v>215</v>
      </c>
    </row>
    <row r="38" spans="1:60" x14ac:dyDescent="0.2">
      <c r="D38" s="191"/>
    </row>
    <row r="39" spans="1:60" x14ac:dyDescent="0.2">
      <c r="D39" s="191"/>
    </row>
    <row r="40" spans="1:60" x14ac:dyDescent="0.2">
      <c r="D40" s="191"/>
    </row>
    <row r="41" spans="1:60" x14ac:dyDescent="0.2">
      <c r="D41" s="191"/>
    </row>
    <row r="42" spans="1:60" x14ac:dyDescent="0.2">
      <c r="D42" s="191"/>
    </row>
    <row r="43" spans="1:60" x14ac:dyDescent="0.2">
      <c r="D43" s="191"/>
    </row>
    <row r="44" spans="1:60" x14ac:dyDescent="0.2">
      <c r="D44" s="191"/>
    </row>
    <row r="45" spans="1:60" x14ac:dyDescent="0.2">
      <c r="D45" s="191"/>
    </row>
    <row r="46" spans="1:60" x14ac:dyDescent="0.2">
      <c r="D46" s="191"/>
    </row>
    <row r="47" spans="1:60" x14ac:dyDescent="0.2">
      <c r="D47" s="191"/>
    </row>
    <row r="48" spans="1:60" x14ac:dyDescent="0.2">
      <c r="D48" s="191"/>
    </row>
    <row r="49" spans="4:4" x14ac:dyDescent="0.2">
      <c r="D49" s="191"/>
    </row>
    <row r="50" spans="4:4" x14ac:dyDescent="0.2">
      <c r="D50" s="191"/>
    </row>
    <row r="51" spans="4:4" x14ac:dyDescent="0.2">
      <c r="D51" s="191"/>
    </row>
    <row r="52" spans="4:4" x14ac:dyDescent="0.2">
      <c r="D52" s="191"/>
    </row>
    <row r="53" spans="4:4" x14ac:dyDescent="0.2">
      <c r="D53" s="191"/>
    </row>
    <row r="54" spans="4:4" x14ac:dyDescent="0.2">
      <c r="D54" s="191"/>
    </row>
    <row r="55" spans="4:4" x14ac:dyDescent="0.2">
      <c r="D55" s="191"/>
    </row>
    <row r="56" spans="4:4" x14ac:dyDescent="0.2">
      <c r="D56" s="191"/>
    </row>
    <row r="57" spans="4:4" x14ac:dyDescent="0.2">
      <c r="D57" s="191"/>
    </row>
    <row r="58" spans="4:4" x14ac:dyDescent="0.2">
      <c r="D58" s="191"/>
    </row>
    <row r="59" spans="4:4" x14ac:dyDescent="0.2">
      <c r="D59" s="191"/>
    </row>
    <row r="60" spans="4:4" x14ac:dyDescent="0.2">
      <c r="D60" s="191"/>
    </row>
    <row r="61" spans="4:4" x14ac:dyDescent="0.2">
      <c r="D61" s="191"/>
    </row>
    <row r="62" spans="4:4" x14ac:dyDescent="0.2">
      <c r="D62" s="191"/>
    </row>
    <row r="63" spans="4:4" x14ac:dyDescent="0.2">
      <c r="D63" s="191"/>
    </row>
    <row r="64" spans="4:4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i47YyLheBJzOqxyh7EHMu0Qxgxru+sDX5i6uewSjPQM16oRBMueD90iSSkIftoBKz7iIWnODVTgKE5/G08gDFA==" saltValue="BO0+RhRoJjQsaTLHcEebxg==" spinCount="100000" sheet="1"/>
  <mergeCells count="16">
    <mergeCell ref="C27:G27"/>
    <mergeCell ref="C29:G29"/>
    <mergeCell ref="C31:G31"/>
    <mergeCell ref="C33:G33"/>
    <mergeCell ref="C14:G14"/>
    <mergeCell ref="C16:G16"/>
    <mergeCell ref="C18:G18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216</v>
      </c>
      <c r="B1" s="192"/>
      <c r="C1" s="192"/>
      <c r="D1" s="192"/>
      <c r="E1" s="192"/>
      <c r="F1" s="192"/>
      <c r="G1" s="192"/>
      <c r="AG1" t="s">
        <v>140</v>
      </c>
    </row>
    <row r="2" spans="1:60" ht="24.95" customHeight="1" x14ac:dyDescent="0.2">
      <c r="A2" s="193" t="s">
        <v>7</v>
      </c>
      <c r="B2" s="73" t="s">
        <v>43</v>
      </c>
      <c r="C2" s="196" t="s">
        <v>44</v>
      </c>
      <c r="D2" s="194"/>
      <c r="E2" s="194"/>
      <c r="F2" s="194"/>
      <c r="G2" s="195"/>
      <c r="AG2" t="s">
        <v>141</v>
      </c>
    </row>
    <row r="3" spans="1:60" ht="24.95" customHeight="1" x14ac:dyDescent="0.2">
      <c r="A3" s="193" t="s">
        <v>8</v>
      </c>
      <c r="B3" s="73" t="s">
        <v>57</v>
      </c>
      <c r="C3" s="196" t="s">
        <v>58</v>
      </c>
      <c r="D3" s="194"/>
      <c r="E3" s="194"/>
      <c r="F3" s="194"/>
      <c r="G3" s="195"/>
      <c r="AC3" s="126" t="s">
        <v>141</v>
      </c>
      <c r="AG3" t="s">
        <v>143</v>
      </c>
    </row>
    <row r="4" spans="1:60" ht="24.95" customHeight="1" x14ac:dyDescent="0.2">
      <c r="A4" s="197" t="s">
        <v>9</v>
      </c>
      <c r="B4" s="198" t="s">
        <v>59</v>
      </c>
      <c r="C4" s="199" t="s">
        <v>60</v>
      </c>
      <c r="D4" s="200"/>
      <c r="E4" s="200"/>
      <c r="F4" s="200"/>
      <c r="G4" s="201"/>
      <c r="AG4" t="s">
        <v>144</v>
      </c>
    </row>
    <row r="5" spans="1:60" x14ac:dyDescent="0.2">
      <c r="D5" s="191"/>
    </row>
    <row r="6" spans="1:60" ht="38.25" x14ac:dyDescent="0.2">
      <c r="A6" s="203" t="s">
        <v>145</v>
      </c>
      <c r="B6" s="205" t="s">
        <v>146</v>
      </c>
      <c r="C6" s="205" t="s">
        <v>147</v>
      </c>
      <c r="D6" s="204" t="s">
        <v>148</v>
      </c>
      <c r="E6" s="203" t="s">
        <v>149</v>
      </c>
      <c r="F6" s="202" t="s">
        <v>150</v>
      </c>
      <c r="G6" s="203" t="s">
        <v>29</v>
      </c>
      <c r="H6" s="206" t="s">
        <v>30</v>
      </c>
      <c r="I6" s="206" t="s">
        <v>151</v>
      </c>
      <c r="J6" s="206" t="s">
        <v>31</v>
      </c>
      <c r="K6" s="206" t="s">
        <v>152</v>
      </c>
      <c r="L6" s="206" t="s">
        <v>153</v>
      </c>
      <c r="M6" s="206" t="s">
        <v>154</v>
      </c>
      <c r="N6" s="206" t="s">
        <v>155</v>
      </c>
      <c r="O6" s="206" t="s">
        <v>156</v>
      </c>
      <c r="P6" s="206" t="s">
        <v>157</v>
      </c>
      <c r="Q6" s="206" t="s">
        <v>158</v>
      </c>
      <c r="R6" s="206" t="s">
        <v>159</v>
      </c>
      <c r="S6" s="206" t="s">
        <v>160</v>
      </c>
      <c r="T6" s="206" t="s">
        <v>161</v>
      </c>
      <c r="U6" s="206" t="s">
        <v>162</v>
      </c>
      <c r="V6" s="206" t="s">
        <v>163</v>
      </c>
      <c r="W6" s="206" t="s">
        <v>164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18" t="s">
        <v>165</v>
      </c>
      <c r="B8" s="219" t="s">
        <v>80</v>
      </c>
      <c r="C8" s="234" t="s">
        <v>81</v>
      </c>
      <c r="D8" s="220"/>
      <c r="E8" s="221"/>
      <c r="F8" s="222"/>
      <c r="G8" s="222">
        <f>SUMIF(AG9:AG17,"&lt;&gt;NOR",G9:G17)</f>
        <v>0</v>
      </c>
      <c r="H8" s="222"/>
      <c r="I8" s="222">
        <f>SUM(I9:I17)</f>
        <v>0</v>
      </c>
      <c r="J8" s="222"/>
      <c r="K8" s="222">
        <f>SUM(K9:K17)</f>
        <v>0</v>
      </c>
      <c r="L8" s="222"/>
      <c r="M8" s="222">
        <f>SUM(M9:M17)</f>
        <v>0</v>
      </c>
      <c r="N8" s="222"/>
      <c r="O8" s="222">
        <f>SUM(O9:O17)</f>
        <v>0</v>
      </c>
      <c r="P8" s="222"/>
      <c r="Q8" s="222">
        <f>SUM(Q9:Q17)</f>
        <v>0</v>
      </c>
      <c r="R8" s="222"/>
      <c r="S8" s="222"/>
      <c r="T8" s="223"/>
      <c r="U8" s="217"/>
      <c r="V8" s="217">
        <f>SUM(V9:V17)</f>
        <v>13.9</v>
      </c>
      <c r="W8" s="217"/>
      <c r="AG8" t="s">
        <v>166</v>
      </c>
    </row>
    <row r="9" spans="1:60" outlineLevel="1" x14ac:dyDescent="0.2">
      <c r="A9" s="224">
        <v>1</v>
      </c>
      <c r="B9" s="225" t="s">
        <v>217</v>
      </c>
      <c r="C9" s="235" t="s">
        <v>218</v>
      </c>
      <c r="D9" s="226" t="s">
        <v>219</v>
      </c>
      <c r="E9" s="227">
        <v>41.055599999999998</v>
      </c>
      <c r="F9" s="228"/>
      <c r="G9" s="229">
        <f>ROUND(E9*F9,2)</f>
        <v>0</v>
      </c>
      <c r="H9" s="228"/>
      <c r="I9" s="229">
        <f>ROUND(E9*H9,2)</f>
        <v>0</v>
      </c>
      <c r="J9" s="228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 t="s">
        <v>220</v>
      </c>
      <c r="S9" s="229" t="s">
        <v>170</v>
      </c>
      <c r="T9" s="230" t="s">
        <v>221</v>
      </c>
      <c r="U9" s="216">
        <v>3.2000000000000001E-2</v>
      </c>
      <c r="V9" s="216">
        <f>ROUND(E9*U9,2)</f>
        <v>1.31</v>
      </c>
      <c r="W9" s="21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222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14"/>
      <c r="B10" s="215"/>
      <c r="C10" s="247" t="s">
        <v>223</v>
      </c>
      <c r="D10" s="245"/>
      <c r="E10" s="245"/>
      <c r="F10" s="245"/>
      <c r="G10" s="245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224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14"/>
      <c r="B11" s="215"/>
      <c r="C11" s="248" t="s">
        <v>225</v>
      </c>
      <c r="D11" s="241"/>
      <c r="E11" s="242">
        <v>41.055599999999998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226</v>
      </c>
      <c r="AH11" s="207">
        <v>0</v>
      </c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ht="22.5" outlineLevel="1" x14ac:dyDescent="0.2">
      <c r="A12" s="224">
        <v>2</v>
      </c>
      <c r="B12" s="225" t="s">
        <v>227</v>
      </c>
      <c r="C12" s="235" t="s">
        <v>228</v>
      </c>
      <c r="D12" s="226" t="s">
        <v>219</v>
      </c>
      <c r="E12" s="227">
        <v>61.583399999999997</v>
      </c>
      <c r="F12" s="228"/>
      <c r="G12" s="229">
        <f>ROUND(E12*F12,2)</f>
        <v>0</v>
      </c>
      <c r="H12" s="228"/>
      <c r="I12" s="229">
        <f>ROUND(E12*H12,2)</f>
        <v>0</v>
      </c>
      <c r="J12" s="228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29" t="s">
        <v>220</v>
      </c>
      <c r="S12" s="229" t="s">
        <v>170</v>
      </c>
      <c r="T12" s="230" t="s">
        <v>221</v>
      </c>
      <c r="U12" s="216">
        <v>0.187</v>
      </c>
      <c r="V12" s="216">
        <f>ROUND(E12*U12,2)</f>
        <v>11.52</v>
      </c>
      <c r="W12" s="216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229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14"/>
      <c r="B13" s="215"/>
      <c r="C13" s="247" t="s">
        <v>230</v>
      </c>
      <c r="D13" s="245"/>
      <c r="E13" s="245"/>
      <c r="F13" s="245"/>
      <c r="G13" s="245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224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14"/>
      <c r="B14" s="215"/>
      <c r="C14" s="248" t="s">
        <v>231</v>
      </c>
      <c r="D14" s="241"/>
      <c r="E14" s="242">
        <v>61.583399999999997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226</v>
      </c>
      <c r="AH14" s="207">
        <v>0</v>
      </c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ht="22.5" outlineLevel="1" x14ac:dyDescent="0.2">
      <c r="A15" s="224">
        <v>3</v>
      </c>
      <c r="B15" s="225" t="s">
        <v>232</v>
      </c>
      <c r="C15" s="235" t="s">
        <v>233</v>
      </c>
      <c r="D15" s="226" t="s">
        <v>219</v>
      </c>
      <c r="E15" s="227">
        <v>18.475020000000001</v>
      </c>
      <c r="F15" s="228"/>
      <c r="G15" s="229">
        <f>ROUND(E15*F15,2)</f>
        <v>0</v>
      </c>
      <c r="H15" s="228"/>
      <c r="I15" s="229">
        <f>ROUND(E15*H15,2)</f>
        <v>0</v>
      </c>
      <c r="J15" s="228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 t="s">
        <v>220</v>
      </c>
      <c r="S15" s="229" t="s">
        <v>170</v>
      </c>
      <c r="T15" s="230" t="s">
        <v>221</v>
      </c>
      <c r="U15" s="216">
        <v>5.8000000000000003E-2</v>
      </c>
      <c r="V15" s="216">
        <f>ROUND(E15*U15,2)</f>
        <v>1.07</v>
      </c>
      <c r="W15" s="216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229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14"/>
      <c r="B16" s="215"/>
      <c r="C16" s="247" t="s">
        <v>230</v>
      </c>
      <c r="D16" s="245"/>
      <c r="E16" s="245"/>
      <c r="F16" s="245"/>
      <c r="G16" s="245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224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14"/>
      <c r="B17" s="215"/>
      <c r="C17" s="248" t="s">
        <v>234</v>
      </c>
      <c r="D17" s="241"/>
      <c r="E17" s="242">
        <v>18.475020000000001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226</v>
      </c>
      <c r="AH17" s="207">
        <v>0</v>
      </c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x14ac:dyDescent="0.2">
      <c r="A18" s="218" t="s">
        <v>165</v>
      </c>
      <c r="B18" s="219" t="s">
        <v>82</v>
      </c>
      <c r="C18" s="234" t="s">
        <v>83</v>
      </c>
      <c r="D18" s="220"/>
      <c r="E18" s="221"/>
      <c r="F18" s="222"/>
      <c r="G18" s="222">
        <f>SUMIF(AG19:AG40,"&lt;&gt;NOR",G19:G40)</f>
        <v>0</v>
      </c>
      <c r="H18" s="222"/>
      <c r="I18" s="222">
        <f>SUM(I19:I40)</f>
        <v>0</v>
      </c>
      <c r="J18" s="222"/>
      <c r="K18" s="222">
        <f>SUM(K19:K40)</f>
        <v>0</v>
      </c>
      <c r="L18" s="222"/>
      <c r="M18" s="222">
        <f>SUM(M19:M40)</f>
        <v>0</v>
      </c>
      <c r="N18" s="222"/>
      <c r="O18" s="222">
        <f>SUM(O19:O40)</f>
        <v>0</v>
      </c>
      <c r="P18" s="222"/>
      <c r="Q18" s="222">
        <f>SUM(Q19:Q40)</f>
        <v>0</v>
      </c>
      <c r="R18" s="222"/>
      <c r="S18" s="222"/>
      <c r="T18" s="223"/>
      <c r="U18" s="217"/>
      <c r="V18" s="217">
        <f>SUM(V19:V40)</f>
        <v>63.72</v>
      </c>
      <c r="W18" s="217"/>
      <c r="AG18" t="s">
        <v>166</v>
      </c>
    </row>
    <row r="19" spans="1:60" outlineLevel="1" x14ac:dyDescent="0.2">
      <c r="A19" s="224">
        <v>4</v>
      </c>
      <c r="B19" s="225" t="s">
        <v>235</v>
      </c>
      <c r="C19" s="235" t="s">
        <v>236</v>
      </c>
      <c r="D19" s="226" t="s">
        <v>219</v>
      </c>
      <c r="E19" s="227">
        <v>4.1399999999999997</v>
      </c>
      <c r="F19" s="228"/>
      <c r="G19" s="229">
        <f>ROUND(E19*F19,2)</f>
        <v>0</v>
      </c>
      <c r="H19" s="228"/>
      <c r="I19" s="229">
        <f>ROUND(E19*H19,2)</f>
        <v>0</v>
      </c>
      <c r="J19" s="228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 t="s">
        <v>220</v>
      </c>
      <c r="S19" s="229" t="s">
        <v>170</v>
      </c>
      <c r="T19" s="230" t="s">
        <v>221</v>
      </c>
      <c r="U19" s="216">
        <v>0.22</v>
      </c>
      <c r="V19" s="216">
        <f>ROUND(E19*U19,2)</f>
        <v>0.91</v>
      </c>
      <c r="W19" s="216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222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ht="22.5" outlineLevel="1" x14ac:dyDescent="0.2">
      <c r="A20" s="214"/>
      <c r="B20" s="215"/>
      <c r="C20" s="247" t="s">
        <v>237</v>
      </c>
      <c r="D20" s="245"/>
      <c r="E20" s="245"/>
      <c r="F20" s="245"/>
      <c r="G20" s="245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224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31" t="str">
        <f>C20</f>
        <v>zapažených i nezapažených s urovnáním dna do předepsaného profilu a spádu, s přehozením výkopku na přilehlém terénu na vzdálenost do 3 m od podélné osy rýhy nebo s naložením výkopku na dopravní prostředek.</v>
      </c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14"/>
      <c r="B21" s="215"/>
      <c r="C21" s="248" t="s">
        <v>238</v>
      </c>
      <c r="D21" s="241"/>
      <c r="E21" s="242">
        <v>1.32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226</v>
      </c>
      <c r="AH21" s="207">
        <v>0</v>
      </c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14"/>
      <c r="B22" s="215"/>
      <c r="C22" s="248" t="s">
        <v>239</v>
      </c>
      <c r="D22" s="241"/>
      <c r="E22" s="242">
        <v>2.82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226</v>
      </c>
      <c r="AH22" s="207">
        <v>0</v>
      </c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">
      <c r="A23" s="224">
        <v>5</v>
      </c>
      <c r="B23" s="225" t="s">
        <v>240</v>
      </c>
      <c r="C23" s="235" t="s">
        <v>241</v>
      </c>
      <c r="D23" s="226" t="s">
        <v>219</v>
      </c>
      <c r="E23" s="227">
        <v>1.242</v>
      </c>
      <c r="F23" s="228"/>
      <c r="G23" s="229">
        <f>ROUND(E23*F23,2)</f>
        <v>0</v>
      </c>
      <c r="H23" s="228"/>
      <c r="I23" s="229">
        <f>ROUND(E23*H23,2)</f>
        <v>0</v>
      </c>
      <c r="J23" s="228"/>
      <c r="K23" s="229">
        <f>ROUND(E23*J23,2)</f>
        <v>0</v>
      </c>
      <c r="L23" s="229">
        <v>21</v>
      </c>
      <c r="M23" s="229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29" t="s">
        <v>220</v>
      </c>
      <c r="S23" s="229" t="s">
        <v>170</v>
      </c>
      <c r="T23" s="230" t="s">
        <v>221</v>
      </c>
      <c r="U23" s="216">
        <v>0.65400000000000003</v>
      </c>
      <c r="V23" s="216">
        <f>ROUND(E23*U23,2)</f>
        <v>0.81</v>
      </c>
      <c r="W23" s="216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222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ht="22.5" outlineLevel="1" x14ac:dyDescent="0.2">
      <c r="A24" s="214"/>
      <c r="B24" s="215"/>
      <c r="C24" s="247" t="s">
        <v>237</v>
      </c>
      <c r="D24" s="245"/>
      <c r="E24" s="245"/>
      <c r="F24" s="245"/>
      <c r="G24" s="245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224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31" t="str">
        <f>C24</f>
        <v>zapažených i nezapažených s urovnáním dna do předepsaného profilu a spádu, s přehozením výkopku na přilehlém terénu na vzdálenost do 3 m od podélné osy rýhy nebo s naložením výkopku na dopravní prostředek.</v>
      </c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14"/>
      <c r="B25" s="215"/>
      <c r="C25" s="248" t="s">
        <v>242</v>
      </c>
      <c r="D25" s="241"/>
      <c r="E25" s="242">
        <v>0.39600000000000002</v>
      </c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07"/>
      <c r="Y25" s="207"/>
      <c r="Z25" s="207"/>
      <c r="AA25" s="207"/>
      <c r="AB25" s="207"/>
      <c r="AC25" s="207"/>
      <c r="AD25" s="207"/>
      <c r="AE25" s="207"/>
      <c r="AF25" s="207"/>
      <c r="AG25" s="207" t="s">
        <v>226</v>
      </c>
      <c r="AH25" s="207">
        <v>0</v>
      </c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14"/>
      <c r="B26" s="215"/>
      <c r="C26" s="248" t="s">
        <v>243</v>
      </c>
      <c r="D26" s="241"/>
      <c r="E26" s="242">
        <v>0.84599999999999997</v>
      </c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226</v>
      </c>
      <c r="AH26" s="207">
        <v>0</v>
      </c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24">
        <v>6</v>
      </c>
      <c r="B27" s="225" t="s">
        <v>244</v>
      </c>
      <c r="C27" s="235" t="s">
        <v>245</v>
      </c>
      <c r="D27" s="226" t="s">
        <v>219</v>
      </c>
      <c r="E27" s="227">
        <v>12.740119999999999</v>
      </c>
      <c r="F27" s="228"/>
      <c r="G27" s="229">
        <f>ROUND(E27*F27,2)</f>
        <v>0</v>
      </c>
      <c r="H27" s="228"/>
      <c r="I27" s="229">
        <f>ROUND(E27*H27,2)</f>
        <v>0</v>
      </c>
      <c r="J27" s="228"/>
      <c r="K27" s="229">
        <f>ROUND(E27*J27,2)</f>
        <v>0</v>
      </c>
      <c r="L27" s="229">
        <v>21</v>
      </c>
      <c r="M27" s="229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29" t="s">
        <v>220</v>
      </c>
      <c r="S27" s="229" t="s">
        <v>170</v>
      </c>
      <c r="T27" s="230" t="s">
        <v>221</v>
      </c>
      <c r="U27" s="216">
        <v>0.16</v>
      </c>
      <c r="V27" s="216">
        <f>ROUND(E27*U27,2)</f>
        <v>2.04</v>
      </c>
      <c r="W27" s="216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229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ht="33.75" outlineLevel="1" x14ac:dyDescent="0.2">
      <c r="A28" s="214"/>
      <c r="B28" s="215"/>
      <c r="C28" s="247" t="s">
        <v>246</v>
      </c>
      <c r="D28" s="245"/>
      <c r="E28" s="245"/>
      <c r="F28" s="245"/>
      <c r="G28" s="245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224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31" t="str">
        <f>C28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14"/>
      <c r="B29" s="215"/>
      <c r="C29" s="248" t="s">
        <v>247</v>
      </c>
      <c r="D29" s="241"/>
      <c r="E29" s="242">
        <v>9.5437499999999993</v>
      </c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226</v>
      </c>
      <c r="AH29" s="207">
        <v>0</v>
      </c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14"/>
      <c r="B30" s="215"/>
      <c r="C30" s="248" t="s">
        <v>248</v>
      </c>
      <c r="D30" s="241"/>
      <c r="E30" s="242">
        <v>3.19638</v>
      </c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226</v>
      </c>
      <c r="AH30" s="207">
        <v>0</v>
      </c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24">
        <v>7</v>
      </c>
      <c r="B31" s="225" t="s">
        <v>249</v>
      </c>
      <c r="C31" s="235" t="s">
        <v>250</v>
      </c>
      <c r="D31" s="226" t="s">
        <v>219</v>
      </c>
      <c r="E31" s="227">
        <v>3.8220399999999999</v>
      </c>
      <c r="F31" s="228"/>
      <c r="G31" s="229">
        <f>ROUND(E31*F31,2)</f>
        <v>0</v>
      </c>
      <c r="H31" s="228"/>
      <c r="I31" s="229">
        <f>ROUND(E31*H31,2)</f>
        <v>0</v>
      </c>
      <c r="J31" s="228"/>
      <c r="K31" s="229">
        <f>ROUND(E31*J31,2)</f>
        <v>0</v>
      </c>
      <c r="L31" s="229">
        <v>21</v>
      </c>
      <c r="M31" s="229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29" t="s">
        <v>220</v>
      </c>
      <c r="S31" s="229" t="s">
        <v>170</v>
      </c>
      <c r="T31" s="230" t="s">
        <v>221</v>
      </c>
      <c r="U31" s="216">
        <v>8.4000000000000005E-2</v>
      </c>
      <c r="V31" s="216">
        <f>ROUND(E31*U31,2)</f>
        <v>0.32</v>
      </c>
      <c r="W31" s="216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229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ht="33.75" outlineLevel="1" x14ac:dyDescent="0.2">
      <c r="A32" s="214"/>
      <c r="B32" s="215"/>
      <c r="C32" s="247" t="s">
        <v>246</v>
      </c>
      <c r="D32" s="245"/>
      <c r="E32" s="245"/>
      <c r="F32" s="245"/>
      <c r="G32" s="245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07"/>
      <c r="Y32" s="207"/>
      <c r="Z32" s="207"/>
      <c r="AA32" s="207"/>
      <c r="AB32" s="207"/>
      <c r="AC32" s="207"/>
      <c r="AD32" s="207"/>
      <c r="AE32" s="207"/>
      <c r="AF32" s="207"/>
      <c r="AG32" s="207" t="s">
        <v>224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31" t="str">
        <f>C32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14"/>
      <c r="B33" s="215"/>
      <c r="C33" s="248" t="s">
        <v>251</v>
      </c>
      <c r="D33" s="241"/>
      <c r="E33" s="242">
        <v>2.86313</v>
      </c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07"/>
      <c r="Y33" s="207"/>
      <c r="Z33" s="207"/>
      <c r="AA33" s="207"/>
      <c r="AB33" s="207"/>
      <c r="AC33" s="207"/>
      <c r="AD33" s="207"/>
      <c r="AE33" s="207"/>
      <c r="AF33" s="207"/>
      <c r="AG33" s="207" t="s">
        <v>226</v>
      </c>
      <c r="AH33" s="207">
        <v>0</v>
      </c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14"/>
      <c r="B34" s="215"/>
      <c r="C34" s="248" t="s">
        <v>252</v>
      </c>
      <c r="D34" s="241"/>
      <c r="E34" s="242">
        <v>0.95891000000000004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226</v>
      </c>
      <c r="AH34" s="207">
        <v>0</v>
      </c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24">
        <v>8</v>
      </c>
      <c r="B35" s="225" t="s">
        <v>253</v>
      </c>
      <c r="C35" s="235" t="s">
        <v>254</v>
      </c>
      <c r="D35" s="226" t="s">
        <v>219</v>
      </c>
      <c r="E35" s="227">
        <v>16.880130000000001</v>
      </c>
      <c r="F35" s="228"/>
      <c r="G35" s="229">
        <f>ROUND(E35*F35,2)</f>
        <v>0</v>
      </c>
      <c r="H35" s="228"/>
      <c r="I35" s="229">
        <f>ROUND(E35*H35,2)</f>
        <v>0</v>
      </c>
      <c r="J35" s="228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29" t="s">
        <v>220</v>
      </c>
      <c r="S35" s="229" t="s">
        <v>170</v>
      </c>
      <c r="T35" s="230" t="s">
        <v>221</v>
      </c>
      <c r="U35" s="216">
        <v>3.5329999999999999</v>
      </c>
      <c r="V35" s="216">
        <f>ROUND(E35*U35,2)</f>
        <v>59.64</v>
      </c>
      <c r="W35" s="216"/>
      <c r="X35" s="207"/>
      <c r="Y35" s="207"/>
      <c r="Z35" s="207"/>
      <c r="AA35" s="207"/>
      <c r="AB35" s="207"/>
      <c r="AC35" s="207"/>
      <c r="AD35" s="207"/>
      <c r="AE35" s="207"/>
      <c r="AF35" s="207"/>
      <c r="AG35" s="207" t="s">
        <v>229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14"/>
      <c r="B36" s="215"/>
      <c r="C36" s="247" t="s">
        <v>255</v>
      </c>
      <c r="D36" s="245"/>
      <c r="E36" s="245"/>
      <c r="F36" s="245"/>
      <c r="G36" s="245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07"/>
      <c r="Y36" s="207"/>
      <c r="Z36" s="207"/>
      <c r="AA36" s="207"/>
      <c r="AB36" s="207"/>
      <c r="AC36" s="207"/>
      <c r="AD36" s="207"/>
      <c r="AE36" s="207"/>
      <c r="AF36" s="207"/>
      <c r="AG36" s="207" t="s">
        <v>224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">
      <c r="A37" s="214"/>
      <c r="B37" s="215"/>
      <c r="C37" s="248" t="s">
        <v>238</v>
      </c>
      <c r="D37" s="241"/>
      <c r="E37" s="242">
        <v>1.32</v>
      </c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07"/>
      <c r="Y37" s="207"/>
      <c r="Z37" s="207"/>
      <c r="AA37" s="207"/>
      <c r="AB37" s="207"/>
      <c r="AC37" s="207"/>
      <c r="AD37" s="207"/>
      <c r="AE37" s="207"/>
      <c r="AF37" s="207"/>
      <c r="AG37" s="207" t="s">
        <v>226</v>
      </c>
      <c r="AH37" s="207">
        <v>0</v>
      </c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">
      <c r="A38" s="214"/>
      <c r="B38" s="215"/>
      <c r="C38" s="248" t="s">
        <v>239</v>
      </c>
      <c r="D38" s="241"/>
      <c r="E38" s="242">
        <v>2.82</v>
      </c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07"/>
      <c r="Y38" s="207"/>
      <c r="Z38" s="207"/>
      <c r="AA38" s="207"/>
      <c r="AB38" s="207"/>
      <c r="AC38" s="207"/>
      <c r="AD38" s="207"/>
      <c r="AE38" s="207"/>
      <c r="AF38" s="207"/>
      <c r="AG38" s="207" t="s">
        <v>226</v>
      </c>
      <c r="AH38" s="207">
        <v>0</v>
      </c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14"/>
      <c r="B39" s="215"/>
      <c r="C39" s="248" t="s">
        <v>247</v>
      </c>
      <c r="D39" s="241"/>
      <c r="E39" s="242">
        <v>9.5437499999999993</v>
      </c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07"/>
      <c r="Y39" s="207"/>
      <c r="Z39" s="207"/>
      <c r="AA39" s="207"/>
      <c r="AB39" s="207"/>
      <c r="AC39" s="207"/>
      <c r="AD39" s="207"/>
      <c r="AE39" s="207"/>
      <c r="AF39" s="207"/>
      <c r="AG39" s="207" t="s">
        <v>226</v>
      </c>
      <c r="AH39" s="207">
        <v>0</v>
      </c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">
      <c r="A40" s="214"/>
      <c r="B40" s="215"/>
      <c r="C40" s="248" t="s">
        <v>248</v>
      </c>
      <c r="D40" s="241"/>
      <c r="E40" s="242">
        <v>3.19638</v>
      </c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07"/>
      <c r="Y40" s="207"/>
      <c r="Z40" s="207"/>
      <c r="AA40" s="207"/>
      <c r="AB40" s="207"/>
      <c r="AC40" s="207"/>
      <c r="AD40" s="207"/>
      <c r="AE40" s="207"/>
      <c r="AF40" s="207"/>
      <c r="AG40" s="207" t="s">
        <v>226</v>
      </c>
      <c r="AH40" s="207">
        <v>0</v>
      </c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x14ac:dyDescent="0.2">
      <c r="A41" s="218" t="s">
        <v>165</v>
      </c>
      <c r="B41" s="219" t="s">
        <v>84</v>
      </c>
      <c r="C41" s="234" t="s">
        <v>85</v>
      </c>
      <c r="D41" s="220"/>
      <c r="E41" s="221"/>
      <c r="F41" s="222"/>
      <c r="G41" s="222">
        <f>SUMIF(AG42:AG61,"&lt;&gt;NOR",G42:G61)</f>
        <v>0</v>
      </c>
      <c r="H41" s="222"/>
      <c r="I41" s="222">
        <f>SUM(I42:I61)</f>
        <v>0</v>
      </c>
      <c r="J41" s="222"/>
      <c r="K41" s="222">
        <f>SUM(K42:K61)</f>
        <v>0</v>
      </c>
      <c r="L41" s="222"/>
      <c r="M41" s="222">
        <f>SUM(M42:M61)</f>
        <v>0</v>
      </c>
      <c r="N41" s="222"/>
      <c r="O41" s="222">
        <f>SUM(O42:O61)</f>
        <v>0</v>
      </c>
      <c r="P41" s="222"/>
      <c r="Q41" s="222">
        <f>SUM(Q42:Q61)</f>
        <v>0</v>
      </c>
      <c r="R41" s="222"/>
      <c r="S41" s="222"/>
      <c r="T41" s="223"/>
      <c r="U41" s="217"/>
      <c r="V41" s="217">
        <f>SUM(V42:V61)</f>
        <v>138.92999999999998</v>
      </c>
      <c r="W41" s="217"/>
      <c r="AG41" t="s">
        <v>166</v>
      </c>
    </row>
    <row r="42" spans="1:60" outlineLevel="1" x14ac:dyDescent="0.2">
      <c r="A42" s="224">
        <v>9</v>
      </c>
      <c r="B42" s="225" t="s">
        <v>256</v>
      </c>
      <c r="C42" s="235" t="s">
        <v>257</v>
      </c>
      <c r="D42" s="226" t="s">
        <v>219</v>
      </c>
      <c r="E42" s="227">
        <v>139.50115</v>
      </c>
      <c r="F42" s="228"/>
      <c r="G42" s="229">
        <f>ROUND(E42*F42,2)</f>
        <v>0</v>
      </c>
      <c r="H42" s="228"/>
      <c r="I42" s="229">
        <f>ROUND(E42*H42,2)</f>
        <v>0</v>
      </c>
      <c r="J42" s="228"/>
      <c r="K42" s="229">
        <f>ROUND(E42*J42,2)</f>
        <v>0</v>
      </c>
      <c r="L42" s="229">
        <v>21</v>
      </c>
      <c r="M42" s="229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29" t="s">
        <v>220</v>
      </c>
      <c r="S42" s="229" t="s">
        <v>170</v>
      </c>
      <c r="T42" s="230" t="s">
        <v>221</v>
      </c>
      <c r="U42" s="216">
        <v>1.0999999999999999E-2</v>
      </c>
      <c r="V42" s="216">
        <f>ROUND(E42*U42,2)</f>
        <v>1.53</v>
      </c>
      <c r="W42" s="216"/>
      <c r="X42" s="207"/>
      <c r="Y42" s="207"/>
      <c r="Z42" s="207"/>
      <c r="AA42" s="207"/>
      <c r="AB42" s="207"/>
      <c r="AC42" s="207"/>
      <c r="AD42" s="207"/>
      <c r="AE42" s="207"/>
      <c r="AF42" s="207"/>
      <c r="AG42" s="207" t="s">
        <v>229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">
      <c r="A43" s="214"/>
      <c r="B43" s="215"/>
      <c r="C43" s="247" t="s">
        <v>258</v>
      </c>
      <c r="D43" s="245"/>
      <c r="E43" s="245"/>
      <c r="F43" s="245"/>
      <c r="G43" s="245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07"/>
      <c r="Y43" s="207"/>
      <c r="Z43" s="207"/>
      <c r="AA43" s="207"/>
      <c r="AB43" s="207"/>
      <c r="AC43" s="207"/>
      <c r="AD43" s="207"/>
      <c r="AE43" s="207"/>
      <c r="AF43" s="207"/>
      <c r="AG43" s="207" t="s">
        <v>224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">
      <c r="A44" s="214"/>
      <c r="B44" s="215"/>
      <c r="C44" s="248" t="s">
        <v>259</v>
      </c>
      <c r="D44" s="241"/>
      <c r="E44" s="242">
        <v>95.343649999999997</v>
      </c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07"/>
      <c r="Y44" s="207"/>
      <c r="Z44" s="207"/>
      <c r="AA44" s="207"/>
      <c r="AB44" s="207"/>
      <c r="AC44" s="207"/>
      <c r="AD44" s="207"/>
      <c r="AE44" s="207"/>
      <c r="AF44" s="207"/>
      <c r="AG44" s="207" t="s">
        <v>226</v>
      </c>
      <c r="AH44" s="207">
        <v>0</v>
      </c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">
      <c r="A45" s="214"/>
      <c r="B45" s="215"/>
      <c r="C45" s="248" t="s">
        <v>260</v>
      </c>
      <c r="D45" s="241"/>
      <c r="E45" s="242">
        <v>44.157499999999999</v>
      </c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07"/>
      <c r="Y45" s="207"/>
      <c r="Z45" s="207"/>
      <c r="AA45" s="207"/>
      <c r="AB45" s="207"/>
      <c r="AC45" s="207"/>
      <c r="AD45" s="207"/>
      <c r="AE45" s="207"/>
      <c r="AF45" s="207"/>
      <c r="AG45" s="207" t="s">
        <v>226</v>
      </c>
      <c r="AH45" s="207">
        <v>0</v>
      </c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ht="22.5" outlineLevel="1" x14ac:dyDescent="0.2">
      <c r="A46" s="224">
        <v>10</v>
      </c>
      <c r="B46" s="225" t="s">
        <v>261</v>
      </c>
      <c r="C46" s="235" t="s">
        <v>262</v>
      </c>
      <c r="D46" s="226" t="s">
        <v>219</v>
      </c>
      <c r="E46" s="227">
        <v>21.850999999999999</v>
      </c>
      <c r="F46" s="228"/>
      <c r="G46" s="229">
        <f>ROUND(E46*F46,2)</f>
        <v>0</v>
      </c>
      <c r="H46" s="228"/>
      <c r="I46" s="229">
        <f>ROUND(E46*H46,2)</f>
        <v>0</v>
      </c>
      <c r="J46" s="228"/>
      <c r="K46" s="229">
        <f>ROUND(E46*J46,2)</f>
        <v>0</v>
      </c>
      <c r="L46" s="229">
        <v>21</v>
      </c>
      <c r="M46" s="229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29" t="s">
        <v>220</v>
      </c>
      <c r="S46" s="229" t="s">
        <v>170</v>
      </c>
      <c r="T46" s="230" t="s">
        <v>221</v>
      </c>
      <c r="U46" s="216">
        <v>0.66800000000000004</v>
      </c>
      <c r="V46" s="216">
        <f>ROUND(E46*U46,2)</f>
        <v>14.6</v>
      </c>
      <c r="W46" s="216"/>
      <c r="X46" s="207"/>
      <c r="Y46" s="207"/>
      <c r="Z46" s="207"/>
      <c r="AA46" s="207"/>
      <c r="AB46" s="207"/>
      <c r="AC46" s="207"/>
      <c r="AD46" s="207"/>
      <c r="AE46" s="207"/>
      <c r="AF46" s="207"/>
      <c r="AG46" s="207" t="s">
        <v>229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">
      <c r="A47" s="214"/>
      <c r="B47" s="215"/>
      <c r="C47" s="247" t="s">
        <v>263</v>
      </c>
      <c r="D47" s="245"/>
      <c r="E47" s="245"/>
      <c r="F47" s="245"/>
      <c r="G47" s="245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07"/>
      <c r="Y47" s="207"/>
      <c r="Z47" s="207"/>
      <c r="AA47" s="207"/>
      <c r="AB47" s="207"/>
      <c r="AC47" s="207"/>
      <c r="AD47" s="207"/>
      <c r="AE47" s="207"/>
      <c r="AF47" s="207"/>
      <c r="AG47" s="207" t="s">
        <v>224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ht="22.5" outlineLevel="1" x14ac:dyDescent="0.2">
      <c r="A48" s="214"/>
      <c r="B48" s="215"/>
      <c r="C48" s="248" t="s">
        <v>264</v>
      </c>
      <c r="D48" s="241"/>
      <c r="E48" s="242">
        <v>5.1920000000000002</v>
      </c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07"/>
      <c r="Y48" s="207"/>
      <c r="Z48" s="207"/>
      <c r="AA48" s="207"/>
      <c r="AB48" s="207"/>
      <c r="AC48" s="207"/>
      <c r="AD48" s="207"/>
      <c r="AE48" s="207"/>
      <c r="AF48" s="207"/>
      <c r="AG48" s="207" t="s">
        <v>226</v>
      </c>
      <c r="AH48" s="207">
        <v>0</v>
      </c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14"/>
      <c r="B49" s="215"/>
      <c r="C49" s="248" t="s">
        <v>265</v>
      </c>
      <c r="D49" s="241"/>
      <c r="E49" s="242">
        <v>12.725</v>
      </c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07"/>
      <c r="Y49" s="207"/>
      <c r="Z49" s="207"/>
      <c r="AA49" s="207"/>
      <c r="AB49" s="207"/>
      <c r="AC49" s="207"/>
      <c r="AD49" s="207"/>
      <c r="AE49" s="207"/>
      <c r="AF49" s="207"/>
      <c r="AG49" s="207" t="s">
        <v>226</v>
      </c>
      <c r="AH49" s="207">
        <v>0</v>
      </c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">
      <c r="A50" s="214"/>
      <c r="B50" s="215"/>
      <c r="C50" s="248" t="s">
        <v>266</v>
      </c>
      <c r="D50" s="241"/>
      <c r="E50" s="242">
        <v>3.9340000000000002</v>
      </c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07"/>
      <c r="Y50" s="207"/>
      <c r="Z50" s="207"/>
      <c r="AA50" s="207"/>
      <c r="AB50" s="207"/>
      <c r="AC50" s="207"/>
      <c r="AD50" s="207"/>
      <c r="AE50" s="207"/>
      <c r="AF50" s="207"/>
      <c r="AG50" s="207" t="s">
        <v>226</v>
      </c>
      <c r="AH50" s="207">
        <v>0</v>
      </c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ht="22.5" outlineLevel="1" x14ac:dyDescent="0.2">
      <c r="A51" s="224">
        <v>11</v>
      </c>
      <c r="B51" s="225" t="s">
        <v>267</v>
      </c>
      <c r="C51" s="235" t="s">
        <v>268</v>
      </c>
      <c r="D51" s="226" t="s">
        <v>219</v>
      </c>
      <c r="E51" s="227">
        <v>87.403999999999996</v>
      </c>
      <c r="F51" s="228"/>
      <c r="G51" s="229">
        <f>ROUND(E51*F51,2)</f>
        <v>0</v>
      </c>
      <c r="H51" s="228"/>
      <c r="I51" s="229">
        <f>ROUND(E51*H51,2)</f>
        <v>0</v>
      </c>
      <c r="J51" s="228"/>
      <c r="K51" s="229">
        <f>ROUND(E51*J51,2)</f>
        <v>0</v>
      </c>
      <c r="L51" s="229">
        <v>21</v>
      </c>
      <c r="M51" s="229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29" t="s">
        <v>220</v>
      </c>
      <c r="S51" s="229" t="s">
        <v>170</v>
      </c>
      <c r="T51" s="230" t="s">
        <v>221</v>
      </c>
      <c r="U51" s="216">
        <v>0.59099999999999997</v>
      </c>
      <c r="V51" s="216">
        <f>ROUND(E51*U51,2)</f>
        <v>51.66</v>
      </c>
      <c r="W51" s="216"/>
      <c r="X51" s="207"/>
      <c r="Y51" s="207"/>
      <c r="Z51" s="207"/>
      <c r="AA51" s="207"/>
      <c r="AB51" s="207"/>
      <c r="AC51" s="207"/>
      <c r="AD51" s="207"/>
      <c r="AE51" s="207"/>
      <c r="AF51" s="207"/>
      <c r="AG51" s="207" t="s">
        <v>229</v>
      </c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">
      <c r="A52" s="214"/>
      <c r="B52" s="215"/>
      <c r="C52" s="247" t="s">
        <v>263</v>
      </c>
      <c r="D52" s="245"/>
      <c r="E52" s="245"/>
      <c r="F52" s="245"/>
      <c r="G52" s="245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07"/>
      <c r="Y52" s="207"/>
      <c r="Z52" s="207"/>
      <c r="AA52" s="207"/>
      <c r="AB52" s="207"/>
      <c r="AC52" s="207"/>
      <c r="AD52" s="207"/>
      <c r="AE52" s="207"/>
      <c r="AF52" s="207"/>
      <c r="AG52" s="207" t="s">
        <v>224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ht="22.5" outlineLevel="1" x14ac:dyDescent="0.2">
      <c r="A53" s="214"/>
      <c r="B53" s="215"/>
      <c r="C53" s="248" t="s">
        <v>269</v>
      </c>
      <c r="D53" s="241"/>
      <c r="E53" s="242">
        <v>20.768000000000001</v>
      </c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07"/>
      <c r="Y53" s="207"/>
      <c r="Z53" s="207"/>
      <c r="AA53" s="207"/>
      <c r="AB53" s="207"/>
      <c r="AC53" s="207"/>
      <c r="AD53" s="207"/>
      <c r="AE53" s="207"/>
      <c r="AF53" s="207"/>
      <c r="AG53" s="207" t="s">
        <v>226</v>
      </c>
      <c r="AH53" s="207">
        <v>0</v>
      </c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14"/>
      <c r="B54" s="215"/>
      <c r="C54" s="248" t="s">
        <v>270</v>
      </c>
      <c r="D54" s="241"/>
      <c r="E54" s="242">
        <v>50.9</v>
      </c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07"/>
      <c r="Y54" s="207"/>
      <c r="Z54" s="207"/>
      <c r="AA54" s="207"/>
      <c r="AB54" s="207"/>
      <c r="AC54" s="207"/>
      <c r="AD54" s="207"/>
      <c r="AE54" s="207"/>
      <c r="AF54" s="207"/>
      <c r="AG54" s="207" t="s">
        <v>226</v>
      </c>
      <c r="AH54" s="207">
        <v>0</v>
      </c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">
      <c r="A55" s="214"/>
      <c r="B55" s="215"/>
      <c r="C55" s="248" t="s">
        <v>271</v>
      </c>
      <c r="D55" s="241"/>
      <c r="E55" s="242">
        <v>15.736000000000001</v>
      </c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07"/>
      <c r="Y55" s="207"/>
      <c r="Z55" s="207"/>
      <c r="AA55" s="207"/>
      <c r="AB55" s="207"/>
      <c r="AC55" s="207"/>
      <c r="AD55" s="207"/>
      <c r="AE55" s="207"/>
      <c r="AF55" s="207"/>
      <c r="AG55" s="207" t="s">
        <v>226</v>
      </c>
      <c r="AH55" s="207">
        <v>0</v>
      </c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ht="22.5" outlineLevel="1" x14ac:dyDescent="0.2">
      <c r="A56" s="224">
        <v>12</v>
      </c>
      <c r="B56" s="225" t="s">
        <v>272</v>
      </c>
      <c r="C56" s="235" t="s">
        <v>273</v>
      </c>
      <c r="D56" s="226" t="s">
        <v>219</v>
      </c>
      <c r="E56" s="227">
        <v>44.157499999999999</v>
      </c>
      <c r="F56" s="228"/>
      <c r="G56" s="229">
        <f>ROUND(E56*F56,2)</f>
        <v>0</v>
      </c>
      <c r="H56" s="228"/>
      <c r="I56" s="229">
        <f>ROUND(E56*H56,2)</f>
        <v>0</v>
      </c>
      <c r="J56" s="228"/>
      <c r="K56" s="229">
        <f>ROUND(E56*J56,2)</f>
        <v>0</v>
      </c>
      <c r="L56" s="229">
        <v>21</v>
      </c>
      <c r="M56" s="229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29" t="s">
        <v>220</v>
      </c>
      <c r="S56" s="229" t="s">
        <v>170</v>
      </c>
      <c r="T56" s="230" t="s">
        <v>221</v>
      </c>
      <c r="U56" s="216">
        <v>0.65200000000000002</v>
      </c>
      <c r="V56" s="216">
        <f>ROUND(E56*U56,2)</f>
        <v>28.79</v>
      </c>
      <c r="W56" s="216"/>
      <c r="X56" s="207"/>
      <c r="Y56" s="207"/>
      <c r="Z56" s="207"/>
      <c r="AA56" s="207"/>
      <c r="AB56" s="207"/>
      <c r="AC56" s="207"/>
      <c r="AD56" s="207"/>
      <c r="AE56" s="207"/>
      <c r="AF56" s="207"/>
      <c r="AG56" s="207" t="s">
        <v>229</v>
      </c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outlineLevel="1" x14ac:dyDescent="0.2">
      <c r="A57" s="214"/>
      <c r="B57" s="215"/>
      <c r="C57" s="248" t="s">
        <v>260</v>
      </c>
      <c r="D57" s="241"/>
      <c r="E57" s="242">
        <v>44.157499999999999</v>
      </c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07"/>
      <c r="Y57" s="207"/>
      <c r="Z57" s="207"/>
      <c r="AA57" s="207"/>
      <c r="AB57" s="207"/>
      <c r="AC57" s="207"/>
      <c r="AD57" s="207"/>
      <c r="AE57" s="207"/>
      <c r="AF57" s="207"/>
      <c r="AG57" s="207" t="s">
        <v>226</v>
      </c>
      <c r="AH57" s="207">
        <v>0</v>
      </c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ht="33.75" outlineLevel="1" x14ac:dyDescent="0.2">
      <c r="A58" s="224">
        <v>13</v>
      </c>
      <c r="B58" s="225" t="s">
        <v>274</v>
      </c>
      <c r="C58" s="235" t="s">
        <v>275</v>
      </c>
      <c r="D58" s="226" t="s">
        <v>219</v>
      </c>
      <c r="E58" s="227">
        <v>21.850999999999999</v>
      </c>
      <c r="F58" s="228"/>
      <c r="G58" s="229">
        <f>ROUND(E58*F58,2)</f>
        <v>0</v>
      </c>
      <c r="H58" s="228"/>
      <c r="I58" s="229">
        <f>ROUND(E58*H58,2)</f>
        <v>0</v>
      </c>
      <c r="J58" s="228"/>
      <c r="K58" s="229">
        <f>ROUND(E58*J58,2)</f>
        <v>0</v>
      </c>
      <c r="L58" s="229">
        <v>21</v>
      </c>
      <c r="M58" s="229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29" t="s">
        <v>220</v>
      </c>
      <c r="S58" s="229" t="s">
        <v>170</v>
      </c>
      <c r="T58" s="230" t="s">
        <v>221</v>
      </c>
      <c r="U58" s="216">
        <v>1.9379999999999999</v>
      </c>
      <c r="V58" s="216">
        <f>ROUND(E58*U58,2)</f>
        <v>42.35</v>
      </c>
      <c r="W58" s="216"/>
      <c r="X58" s="207"/>
      <c r="Y58" s="207"/>
      <c r="Z58" s="207"/>
      <c r="AA58" s="207"/>
      <c r="AB58" s="207"/>
      <c r="AC58" s="207"/>
      <c r="AD58" s="207"/>
      <c r="AE58" s="207"/>
      <c r="AF58" s="207"/>
      <c r="AG58" s="207" t="s">
        <v>229</v>
      </c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ht="22.5" outlineLevel="1" x14ac:dyDescent="0.2">
      <c r="A59" s="214"/>
      <c r="B59" s="215"/>
      <c r="C59" s="248" t="s">
        <v>264</v>
      </c>
      <c r="D59" s="241"/>
      <c r="E59" s="242">
        <v>5.1920000000000002</v>
      </c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07"/>
      <c r="Y59" s="207"/>
      <c r="Z59" s="207"/>
      <c r="AA59" s="207"/>
      <c r="AB59" s="207"/>
      <c r="AC59" s="207"/>
      <c r="AD59" s="207"/>
      <c r="AE59" s="207"/>
      <c r="AF59" s="207"/>
      <c r="AG59" s="207" t="s">
        <v>226</v>
      </c>
      <c r="AH59" s="207">
        <v>0</v>
      </c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">
      <c r="A60" s="214"/>
      <c r="B60" s="215"/>
      <c r="C60" s="248" t="s">
        <v>265</v>
      </c>
      <c r="D60" s="241"/>
      <c r="E60" s="242">
        <v>12.725</v>
      </c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07"/>
      <c r="Y60" s="207"/>
      <c r="Z60" s="207"/>
      <c r="AA60" s="207"/>
      <c r="AB60" s="207"/>
      <c r="AC60" s="207"/>
      <c r="AD60" s="207"/>
      <c r="AE60" s="207"/>
      <c r="AF60" s="207"/>
      <c r="AG60" s="207" t="s">
        <v>226</v>
      </c>
      <c r="AH60" s="207">
        <v>0</v>
      </c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">
      <c r="A61" s="214"/>
      <c r="B61" s="215"/>
      <c r="C61" s="248" t="s">
        <v>266</v>
      </c>
      <c r="D61" s="241"/>
      <c r="E61" s="242">
        <v>3.9340000000000002</v>
      </c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07"/>
      <c r="Y61" s="207"/>
      <c r="Z61" s="207"/>
      <c r="AA61" s="207"/>
      <c r="AB61" s="207"/>
      <c r="AC61" s="207"/>
      <c r="AD61" s="207"/>
      <c r="AE61" s="207"/>
      <c r="AF61" s="207"/>
      <c r="AG61" s="207" t="s">
        <v>226</v>
      </c>
      <c r="AH61" s="207">
        <v>0</v>
      </c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x14ac:dyDescent="0.2">
      <c r="A62" s="218" t="s">
        <v>165</v>
      </c>
      <c r="B62" s="219" t="s">
        <v>86</v>
      </c>
      <c r="C62" s="234" t="s">
        <v>87</v>
      </c>
      <c r="D62" s="220"/>
      <c r="E62" s="221"/>
      <c r="F62" s="222"/>
      <c r="G62" s="222">
        <f>SUMIF(AG63:AG73,"&lt;&gt;NOR",G63:G73)</f>
        <v>0</v>
      </c>
      <c r="H62" s="222"/>
      <c r="I62" s="222">
        <f>SUM(I63:I73)</f>
        <v>0</v>
      </c>
      <c r="J62" s="222"/>
      <c r="K62" s="222">
        <f>SUM(K63:K73)</f>
        <v>0</v>
      </c>
      <c r="L62" s="222"/>
      <c r="M62" s="222">
        <f>SUM(M63:M73)</f>
        <v>0</v>
      </c>
      <c r="N62" s="222"/>
      <c r="O62" s="222">
        <f>SUM(O63:O73)</f>
        <v>0</v>
      </c>
      <c r="P62" s="222"/>
      <c r="Q62" s="222">
        <f>SUM(Q63:Q73)</f>
        <v>0</v>
      </c>
      <c r="R62" s="222"/>
      <c r="S62" s="222"/>
      <c r="T62" s="223"/>
      <c r="U62" s="217"/>
      <c r="V62" s="217">
        <f>SUM(V63:V73)</f>
        <v>29.67</v>
      </c>
      <c r="W62" s="217"/>
      <c r="AG62" t="s">
        <v>166</v>
      </c>
    </row>
    <row r="63" spans="1:60" outlineLevel="1" x14ac:dyDescent="0.2">
      <c r="A63" s="224">
        <v>14</v>
      </c>
      <c r="B63" s="225" t="s">
        <v>276</v>
      </c>
      <c r="C63" s="235" t="s">
        <v>277</v>
      </c>
      <c r="D63" s="226" t="s">
        <v>219</v>
      </c>
      <c r="E63" s="227">
        <v>44.157499999999999</v>
      </c>
      <c r="F63" s="228"/>
      <c r="G63" s="229">
        <f>ROUND(E63*F63,2)</f>
        <v>0</v>
      </c>
      <c r="H63" s="228"/>
      <c r="I63" s="229">
        <f>ROUND(E63*H63,2)</f>
        <v>0</v>
      </c>
      <c r="J63" s="228"/>
      <c r="K63" s="229">
        <f>ROUND(E63*J63,2)</f>
        <v>0</v>
      </c>
      <c r="L63" s="229">
        <v>21</v>
      </c>
      <c r="M63" s="229">
        <f>G63*(1+L63/100)</f>
        <v>0</v>
      </c>
      <c r="N63" s="229">
        <v>0</v>
      </c>
      <c r="O63" s="229">
        <f>ROUND(E63*N63,2)</f>
        <v>0</v>
      </c>
      <c r="P63" s="229">
        <v>0</v>
      </c>
      <c r="Q63" s="229">
        <f>ROUND(E63*P63,2)</f>
        <v>0</v>
      </c>
      <c r="R63" s="229" t="s">
        <v>220</v>
      </c>
      <c r="S63" s="229" t="s">
        <v>170</v>
      </c>
      <c r="T63" s="230" t="s">
        <v>221</v>
      </c>
      <c r="U63" s="216">
        <v>3.1E-2</v>
      </c>
      <c r="V63" s="216">
        <f>ROUND(E63*U63,2)</f>
        <v>1.37</v>
      </c>
      <c r="W63" s="216"/>
      <c r="X63" s="207"/>
      <c r="Y63" s="207"/>
      <c r="Z63" s="207"/>
      <c r="AA63" s="207"/>
      <c r="AB63" s="207"/>
      <c r="AC63" s="207"/>
      <c r="AD63" s="207"/>
      <c r="AE63" s="207"/>
      <c r="AF63" s="207"/>
      <c r="AG63" s="207" t="s">
        <v>229</v>
      </c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">
      <c r="A64" s="214"/>
      <c r="B64" s="215"/>
      <c r="C64" s="236" t="s">
        <v>278</v>
      </c>
      <c r="D64" s="232"/>
      <c r="E64" s="232"/>
      <c r="F64" s="232"/>
      <c r="G64" s="232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07"/>
      <c r="Y64" s="207"/>
      <c r="Z64" s="207"/>
      <c r="AA64" s="207"/>
      <c r="AB64" s="207"/>
      <c r="AC64" s="207"/>
      <c r="AD64" s="207"/>
      <c r="AE64" s="207"/>
      <c r="AF64" s="207"/>
      <c r="AG64" s="207" t="s">
        <v>174</v>
      </c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">
      <c r="A65" s="214"/>
      <c r="B65" s="215"/>
      <c r="C65" s="248" t="s">
        <v>260</v>
      </c>
      <c r="D65" s="241"/>
      <c r="E65" s="242">
        <v>44.157499999999999</v>
      </c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07"/>
      <c r="Y65" s="207"/>
      <c r="Z65" s="207"/>
      <c r="AA65" s="207"/>
      <c r="AB65" s="207"/>
      <c r="AC65" s="207"/>
      <c r="AD65" s="207"/>
      <c r="AE65" s="207"/>
      <c r="AF65" s="207"/>
      <c r="AG65" s="207" t="s">
        <v>226</v>
      </c>
      <c r="AH65" s="207">
        <v>0</v>
      </c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ht="22.5" outlineLevel="1" x14ac:dyDescent="0.2">
      <c r="A66" s="224">
        <v>15</v>
      </c>
      <c r="B66" s="225" t="s">
        <v>279</v>
      </c>
      <c r="C66" s="235" t="s">
        <v>280</v>
      </c>
      <c r="D66" s="226" t="s">
        <v>219</v>
      </c>
      <c r="E66" s="227">
        <v>136.39924999999999</v>
      </c>
      <c r="F66" s="228"/>
      <c r="G66" s="229">
        <f>ROUND(E66*F66,2)</f>
        <v>0</v>
      </c>
      <c r="H66" s="228"/>
      <c r="I66" s="229">
        <f>ROUND(E66*H66,2)</f>
        <v>0</v>
      </c>
      <c r="J66" s="228"/>
      <c r="K66" s="229">
        <f>ROUND(E66*J66,2)</f>
        <v>0</v>
      </c>
      <c r="L66" s="229">
        <v>21</v>
      </c>
      <c r="M66" s="229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29" t="s">
        <v>220</v>
      </c>
      <c r="S66" s="229" t="s">
        <v>170</v>
      </c>
      <c r="T66" s="230" t="s">
        <v>221</v>
      </c>
      <c r="U66" s="216">
        <v>8.9999999999999993E-3</v>
      </c>
      <c r="V66" s="216">
        <f>ROUND(E66*U66,2)</f>
        <v>1.23</v>
      </c>
      <c r="W66" s="216"/>
      <c r="X66" s="207"/>
      <c r="Y66" s="207"/>
      <c r="Z66" s="207"/>
      <c r="AA66" s="207"/>
      <c r="AB66" s="207"/>
      <c r="AC66" s="207"/>
      <c r="AD66" s="207"/>
      <c r="AE66" s="207"/>
      <c r="AF66" s="207"/>
      <c r="AG66" s="207" t="s">
        <v>229</v>
      </c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">
      <c r="A67" s="214"/>
      <c r="B67" s="215"/>
      <c r="C67" s="248" t="s">
        <v>281</v>
      </c>
      <c r="D67" s="241"/>
      <c r="E67" s="242">
        <v>41.055599999999998</v>
      </c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07"/>
      <c r="Y67" s="207"/>
      <c r="Z67" s="207"/>
      <c r="AA67" s="207"/>
      <c r="AB67" s="207"/>
      <c r="AC67" s="207"/>
      <c r="AD67" s="207"/>
      <c r="AE67" s="207"/>
      <c r="AF67" s="207"/>
      <c r="AG67" s="207" t="s">
        <v>226</v>
      </c>
      <c r="AH67" s="207">
        <v>0</v>
      </c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">
      <c r="A68" s="214"/>
      <c r="B68" s="215"/>
      <c r="C68" s="248" t="s">
        <v>259</v>
      </c>
      <c r="D68" s="241"/>
      <c r="E68" s="242">
        <v>95.343649999999997</v>
      </c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07"/>
      <c r="Y68" s="207"/>
      <c r="Z68" s="207"/>
      <c r="AA68" s="207"/>
      <c r="AB68" s="207"/>
      <c r="AC68" s="207"/>
      <c r="AD68" s="207"/>
      <c r="AE68" s="207"/>
      <c r="AF68" s="207"/>
      <c r="AG68" s="207" t="s">
        <v>226</v>
      </c>
      <c r="AH68" s="207">
        <v>0</v>
      </c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ht="22.5" outlineLevel="1" x14ac:dyDescent="0.2">
      <c r="A69" s="224">
        <v>16</v>
      </c>
      <c r="B69" s="225" t="s">
        <v>282</v>
      </c>
      <c r="C69" s="235" t="s">
        <v>283</v>
      </c>
      <c r="D69" s="226" t="s">
        <v>219</v>
      </c>
      <c r="E69" s="227">
        <v>21.850999999999999</v>
      </c>
      <c r="F69" s="228"/>
      <c r="G69" s="229">
        <f>ROUND(E69*F69,2)</f>
        <v>0</v>
      </c>
      <c r="H69" s="228"/>
      <c r="I69" s="229">
        <f>ROUND(E69*H69,2)</f>
        <v>0</v>
      </c>
      <c r="J69" s="228"/>
      <c r="K69" s="229">
        <f>ROUND(E69*J69,2)</f>
        <v>0</v>
      </c>
      <c r="L69" s="229">
        <v>21</v>
      </c>
      <c r="M69" s="229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29" t="s">
        <v>220</v>
      </c>
      <c r="S69" s="229" t="s">
        <v>170</v>
      </c>
      <c r="T69" s="230" t="s">
        <v>221</v>
      </c>
      <c r="U69" s="216">
        <v>1.2390000000000001</v>
      </c>
      <c r="V69" s="216">
        <f>ROUND(E69*U69,2)</f>
        <v>27.07</v>
      </c>
      <c r="W69" s="216"/>
      <c r="X69" s="207"/>
      <c r="Y69" s="207"/>
      <c r="Z69" s="207"/>
      <c r="AA69" s="207"/>
      <c r="AB69" s="207"/>
      <c r="AC69" s="207"/>
      <c r="AD69" s="207"/>
      <c r="AE69" s="207"/>
      <c r="AF69" s="207"/>
      <c r="AG69" s="207" t="s">
        <v>229</v>
      </c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">
      <c r="A70" s="214"/>
      <c r="B70" s="215"/>
      <c r="C70" s="247" t="s">
        <v>284</v>
      </c>
      <c r="D70" s="245"/>
      <c r="E70" s="245"/>
      <c r="F70" s="245"/>
      <c r="G70" s="245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07"/>
      <c r="Y70" s="207"/>
      <c r="Z70" s="207"/>
      <c r="AA70" s="207"/>
      <c r="AB70" s="207"/>
      <c r="AC70" s="207"/>
      <c r="AD70" s="207"/>
      <c r="AE70" s="207"/>
      <c r="AF70" s="207"/>
      <c r="AG70" s="207" t="s">
        <v>224</v>
      </c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ht="22.5" outlineLevel="1" x14ac:dyDescent="0.2">
      <c r="A71" s="214"/>
      <c r="B71" s="215"/>
      <c r="C71" s="248" t="s">
        <v>264</v>
      </c>
      <c r="D71" s="241"/>
      <c r="E71" s="242">
        <v>5.1920000000000002</v>
      </c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07"/>
      <c r="Y71" s="207"/>
      <c r="Z71" s="207"/>
      <c r="AA71" s="207"/>
      <c r="AB71" s="207"/>
      <c r="AC71" s="207"/>
      <c r="AD71" s="207"/>
      <c r="AE71" s="207"/>
      <c r="AF71" s="207"/>
      <c r="AG71" s="207" t="s">
        <v>226</v>
      </c>
      <c r="AH71" s="207">
        <v>0</v>
      </c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">
      <c r="A72" s="214"/>
      <c r="B72" s="215"/>
      <c r="C72" s="248" t="s">
        <v>265</v>
      </c>
      <c r="D72" s="241"/>
      <c r="E72" s="242">
        <v>12.725</v>
      </c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07"/>
      <c r="Y72" s="207"/>
      <c r="Z72" s="207"/>
      <c r="AA72" s="207"/>
      <c r="AB72" s="207"/>
      <c r="AC72" s="207"/>
      <c r="AD72" s="207"/>
      <c r="AE72" s="207"/>
      <c r="AF72" s="207"/>
      <c r="AG72" s="207" t="s">
        <v>226</v>
      </c>
      <c r="AH72" s="207">
        <v>0</v>
      </c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">
      <c r="A73" s="214"/>
      <c r="B73" s="215"/>
      <c r="C73" s="248" t="s">
        <v>266</v>
      </c>
      <c r="D73" s="241"/>
      <c r="E73" s="242">
        <v>3.9340000000000002</v>
      </c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07"/>
      <c r="Y73" s="207"/>
      <c r="Z73" s="207"/>
      <c r="AA73" s="207"/>
      <c r="AB73" s="207"/>
      <c r="AC73" s="207"/>
      <c r="AD73" s="207"/>
      <c r="AE73" s="207"/>
      <c r="AF73" s="207"/>
      <c r="AG73" s="207" t="s">
        <v>226</v>
      </c>
      <c r="AH73" s="207">
        <v>0</v>
      </c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x14ac:dyDescent="0.2">
      <c r="A74" s="218" t="s">
        <v>165</v>
      </c>
      <c r="B74" s="219" t="s">
        <v>88</v>
      </c>
      <c r="C74" s="234" t="s">
        <v>89</v>
      </c>
      <c r="D74" s="220"/>
      <c r="E74" s="221"/>
      <c r="F74" s="222"/>
      <c r="G74" s="222">
        <f>SUMIF(AG75:AG83,"&lt;&gt;NOR",G75:G83)</f>
        <v>0</v>
      </c>
      <c r="H74" s="222"/>
      <c r="I74" s="222">
        <f>SUM(I75:I83)</f>
        <v>0</v>
      </c>
      <c r="J74" s="222"/>
      <c r="K74" s="222">
        <f>SUM(K75:K83)</f>
        <v>0</v>
      </c>
      <c r="L74" s="222"/>
      <c r="M74" s="222">
        <f>SUM(M75:M83)</f>
        <v>0</v>
      </c>
      <c r="N74" s="222"/>
      <c r="O74" s="222">
        <f>SUM(O75:O83)</f>
        <v>0</v>
      </c>
      <c r="P74" s="222"/>
      <c r="Q74" s="222">
        <f>SUM(Q75:Q83)</f>
        <v>0</v>
      </c>
      <c r="R74" s="222"/>
      <c r="S74" s="222"/>
      <c r="T74" s="223"/>
      <c r="U74" s="217"/>
      <c r="V74" s="217">
        <f>SUM(V75:V83)</f>
        <v>2.88</v>
      </c>
      <c r="W74" s="217"/>
      <c r="AG74" t="s">
        <v>166</v>
      </c>
    </row>
    <row r="75" spans="1:60" outlineLevel="1" x14ac:dyDescent="0.2">
      <c r="A75" s="224">
        <v>17</v>
      </c>
      <c r="B75" s="225" t="s">
        <v>285</v>
      </c>
      <c r="C75" s="235" t="s">
        <v>286</v>
      </c>
      <c r="D75" s="226" t="s">
        <v>287</v>
      </c>
      <c r="E75" s="227">
        <v>176.63</v>
      </c>
      <c r="F75" s="228"/>
      <c r="G75" s="229">
        <f>ROUND(E75*F75,2)</f>
        <v>0</v>
      </c>
      <c r="H75" s="228"/>
      <c r="I75" s="229">
        <f>ROUND(E75*H75,2)</f>
        <v>0</v>
      </c>
      <c r="J75" s="228"/>
      <c r="K75" s="229">
        <f>ROUND(E75*J75,2)</f>
        <v>0</v>
      </c>
      <c r="L75" s="229">
        <v>21</v>
      </c>
      <c r="M75" s="229">
        <f>G75*(1+L75/100)</f>
        <v>0</v>
      </c>
      <c r="N75" s="229">
        <v>0</v>
      </c>
      <c r="O75" s="229">
        <f>ROUND(E75*N75,2)</f>
        <v>0</v>
      </c>
      <c r="P75" s="229">
        <v>0</v>
      </c>
      <c r="Q75" s="229">
        <f>ROUND(E75*P75,2)</f>
        <v>0</v>
      </c>
      <c r="R75" s="229" t="s">
        <v>220</v>
      </c>
      <c r="S75" s="229" t="s">
        <v>170</v>
      </c>
      <c r="T75" s="230" t="s">
        <v>221</v>
      </c>
      <c r="U75" s="216">
        <v>1.2999999999999999E-2</v>
      </c>
      <c r="V75" s="216">
        <f>ROUND(E75*U75,2)</f>
        <v>2.2999999999999998</v>
      </c>
      <c r="W75" s="216"/>
      <c r="X75" s="207"/>
      <c r="Y75" s="207"/>
      <c r="Z75" s="207"/>
      <c r="AA75" s="207"/>
      <c r="AB75" s="207"/>
      <c r="AC75" s="207"/>
      <c r="AD75" s="207"/>
      <c r="AE75" s="207"/>
      <c r="AF75" s="207"/>
      <c r="AG75" s="207" t="s">
        <v>229</v>
      </c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 x14ac:dyDescent="0.2">
      <c r="A76" s="214"/>
      <c r="B76" s="215"/>
      <c r="C76" s="247" t="s">
        <v>288</v>
      </c>
      <c r="D76" s="245"/>
      <c r="E76" s="245"/>
      <c r="F76" s="245"/>
      <c r="G76" s="245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07"/>
      <c r="Y76" s="207"/>
      <c r="Z76" s="207"/>
      <c r="AA76" s="207"/>
      <c r="AB76" s="207"/>
      <c r="AC76" s="207"/>
      <c r="AD76" s="207"/>
      <c r="AE76" s="207"/>
      <c r="AF76" s="207"/>
      <c r="AG76" s="207" t="s">
        <v>224</v>
      </c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">
      <c r="A77" s="214"/>
      <c r="B77" s="215"/>
      <c r="C77" s="248" t="s">
        <v>289</v>
      </c>
      <c r="D77" s="241"/>
      <c r="E77" s="242">
        <v>176.63</v>
      </c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07"/>
      <c r="Y77" s="207"/>
      <c r="Z77" s="207"/>
      <c r="AA77" s="207"/>
      <c r="AB77" s="207"/>
      <c r="AC77" s="207"/>
      <c r="AD77" s="207"/>
      <c r="AE77" s="207"/>
      <c r="AF77" s="207"/>
      <c r="AG77" s="207" t="s">
        <v>226</v>
      </c>
      <c r="AH77" s="207">
        <v>0</v>
      </c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 x14ac:dyDescent="0.2">
      <c r="A78" s="224">
        <v>18</v>
      </c>
      <c r="B78" s="225" t="s">
        <v>290</v>
      </c>
      <c r="C78" s="235" t="s">
        <v>291</v>
      </c>
      <c r="D78" s="226" t="s">
        <v>287</v>
      </c>
      <c r="E78" s="227">
        <v>32.235500000000002</v>
      </c>
      <c r="F78" s="228"/>
      <c r="G78" s="229">
        <f>ROUND(E78*F78,2)</f>
        <v>0</v>
      </c>
      <c r="H78" s="228"/>
      <c r="I78" s="229">
        <f>ROUND(E78*H78,2)</f>
        <v>0</v>
      </c>
      <c r="J78" s="228"/>
      <c r="K78" s="229">
        <f>ROUND(E78*J78,2)</f>
        <v>0</v>
      </c>
      <c r="L78" s="229">
        <v>21</v>
      </c>
      <c r="M78" s="229">
        <f>G78*(1+L78/100)</f>
        <v>0</v>
      </c>
      <c r="N78" s="229">
        <v>0</v>
      </c>
      <c r="O78" s="229">
        <f>ROUND(E78*N78,2)</f>
        <v>0</v>
      </c>
      <c r="P78" s="229">
        <v>0</v>
      </c>
      <c r="Q78" s="229">
        <f>ROUND(E78*P78,2)</f>
        <v>0</v>
      </c>
      <c r="R78" s="229" t="s">
        <v>220</v>
      </c>
      <c r="S78" s="229" t="s">
        <v>170</v>
      </c>
      <c r="T78" s="230" t="s">
        <v>221</v>
      </c>
      <c r="U78" s="216">
        <v>1.7999999999999999E-2</v>
      </c>
      <c r="V78" s="216">
        <f>ROUND(E78*U78,2)</f>
        <v>0.57999999999999996</v>
      </c>
      <c r="W78" s="216"/>
      <c r="X78" s="207"/>
      <c r="Y78" s="207"/>
      <c r="Z78" s="207"/>
      <c r="AA78" s="207"/>
      <c r="AB78" s="207"/>
      <c r="AC78" s="207"/>
      <c r="AD78" s="207"/>
      <c r="AE78" s="207"/>
      <c r="AF78" s="207"/>
      <c r="AG78" s="207" t="s">
        <v>222</v>
      </c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">
      <c r="A79" s="214"/>
      <c r="B79" s="215"/>
      <c r="C79" s="247" t="s">
        <v>288</v>
      </c>
      <c r="D79" s="245"/>
      <c r="E79" s="245"/>
      <c r="F79" s="245"/>
      <c r="G79" s="245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07"/>
      <c r="Y79" s="207"/>
      <c r="Z79" s="207"/>
      <c r="AA79" s="207"/>
      <c r="AB79" s="207"/>
      <c r="AC79" s="207"/>
      <c r="AD79" s="207"/>
      <c r="AE79" s="207"/>
      <c r="AF79" s="207"/>
      <c r="AG79" s="207" t="s">
        <v>224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outlineLevel="1" x14ac:dyDescent="0.2">
      <c r="A80" s="214"/>
      <c r="B80" s="215"/>
      <c r="C80" s="248" t="s">
        <v>292</v>
      </c>
      <c r="D80" s="241"/>
      <c r="E80" s="242">
        <v>5.28</v>
      </c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07"/>
      <c r="Y80" s="207"/>
      <c r="Z80" s="207"/>
      <c r="AA80" s="207"/>
      <c r="AB80" s="207"/>
      <c r="AC80" s="207"/>
      <c r="AD80" s="207"/>
      <c r="AE80" s="207"/>
      <c r="AF80" s="207"/>
      <c r="AG80" s="207" t="s">
        <v>226</v>
      </c>
      <c r="AH80" s="207">
        <v>0</v>
      </c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outlineLevel="1" x14ac:dyDescent="0.2">
      <c r="A81" s="214"/>
      <c r="B81" s="215"/>
      <c r="C81" s="248" t="s">
        <v>293</v>
      </c>
      <c r="D81" s="241"/>
      <c r="E81" s="242">
        <v>11.28</v>
      </c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07"/>
      <c r="Y81" s="207"/>
      <c r="Z81" s="207"/>
      <c r="AA81" s="207"/>
      <c r="AB81" s="207"/>
      <c r="AC81" s="207"/>
      <c r="AD81" s="207"/>
      <c r="AE81" s="207"/>
      <c r="AF81" s="207"/>
      <c r="AG81" s="207" t="s">
        <v>226</v>
      </c>
      <c r="AH81" s="207">
        <v>0</v>
      </c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">
      <c r="A82" s="214"/>
      <c r="B82" s="215"/>
      <c r="C82" s="248" t="s">
        <v>294</v>
      </c>
      <c r="D82" s="241"/>
      <c r="E82" s="242">
        <v>12.725</v>
      </c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07"/>
      <c r="Y82" s="207"/>
      <c r="Z82" s="207"/>
      <c r="AA82" s="207"/>
      <c r="AB82" s="207"/>
      <c r="AC82" s="207"/>
      <c r="AD82" s="207"/>
      <c r="AE82" s="207"/>
      <c r="AF82" s="207"/>
      <c r="AG82" s="207" t="s">
        <v>226</v>
      </c>
      <c r="AH82" s="207">
        <v>0</v>
      </c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">
      <c r="A83" s="214"/>
      <c r="B83" s="215"/>
      <c r="C83" s="248" t="s">
        <v>295</v>
      </c>
      <c r="D83" s="241"/>
      <c r="E83" s="242">
        <v>2.9504999999999999</v>
      </c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07"/>
      <c r="Y83" s="207"/>
      <c r="Z83" s="207"/>
      <c r="AA83" s="207"/>
      <c r="AB83" s="207"/>
      <c r="AC83" s="207"/>
      <c r="AD83" s="207"/>
      <c r="AE83" s="207"/>
      <c r="AF83" s="207"/>
      <c r="AG83" s="207" t="s">
        <v>226</v>
      </c>
      <c r="AH83" s="207">
        <v>0</v>
      </c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x14ac:dyDescent="0.2">
      <c r="A84" s="218" t="s">
        <v>165</v>
      </c>
      <c r="B84" s="219" t="s">
        <v>90</v>
      </c>
      <c r="C84" s="234" t="s">
        <v>91</v>
      </c>
      <c r="D84" s="220"/>
      <c r="E84" s="221"/>
      <c r="F84" s="222"/>
      <c r="G84" s="222">
        <f>SUMIF(AG85:AG120,"&lt;&gt;NOR",G85:G120)</f>
        <v>0</v>
      </c>
      <c r="H84" s="222"/>
      <c r="I84" s="222">
        <f>SUM(I85:I120)</f>
        <v>0</v>
      </c>
      <c r="J84" s="222"/>
      <c r="K84" s="222">
        <f>SUM(K85:K120)</f>
        <v>0</v>
      </c>
      <c r="L84" s="222"/>
      <c r="M84" s="222">
        <f>SUM(M85:M120)</f>
        <v>0</v>
      </c>
      <c r="N84" s="222"/>
      <c r="O84" s="222">
        <f>SUM(O85:O120)</f>
        <v>107.34</v>
      </c>
      <c r="P84" s="222"/>
      <c r="Q84" s="222">
        <f>SUM(Q85:Q120)</f>
        <v>0</v>
      </c>
      <c r="R84" s="222"/>
      <c r="S84" s="222"/>
      <c r="T84" s="223"/>
      <c r="U84" s="217"/>
      <c r="V84" s="217">
        <f>SUM(V85:V120)</f>
        <v>278.25</v>
      </c>
      <c r="W84" s="217"/>
      <c r="AG84" t="s">
        <v>166</v>
      </c>
    </row>
    <row r="85" spans="1:60" outlineLevel="1" x14ac:dyDescent="0.2">
      <c r="A85" s="224">
        <v>19</v>
      </c>
      <c r="B85" s="225" t="s">
        <v>296</v>
      </c>
      <c r="C85" s="235" t="s">
        <v>297</v>
      </c>
      <c r="D85" s="226" t="s">
        <v>287</v>
      </c>
      <c r="E85" s="227">
        <v>39</v>
      </c>
      <c r="F85" s="228"/>
      <c r="G85" s="229">
        <f>ROUND(E85*F85,2)</f>
        <v>0</v>
      </c>
      <c r="H85" s="228"/>
      <c r="I85" s="229">
        <f>ROUND(E85*H85,2)</f>
        <v>0</v>
      </c>
      <c r="J85" s="228"/>
      <c r="K85" s="229">
        <f>ROUND(E85*J85,2)</f>
        <v>0</v>
      </c>
      <c r="L85" s="229">
        <v>21</v>
      </c>
      <c r="M85" s="229">
        <f>G85*(1+L85/100)</f>
        <v>0</v>
      </c>
      <c r="N85" s="229">
        <v>0.74</v>
      </c>
      <c r="O85" s="229">
        <f>ROUND(E85*N85,2)</f>
        <v>28.86</v>
      </c>
      <c r="P85" s="229">
        <v>0</v>
      </c>
      <c r="Q85" s="229">
        <f>ROUND(E85*P85,2)</f>
        <v>0</v>
      </c>
      <c r="R85" s="229" t="s">
        <v>298</v>
      </c>
      <c r="S85" s="229" t="s">
        <v>170</v>
      </c>
      <c r="T85" s="230" t="s">
        <v>221</v>
      </c>
      <c r="U85" s="216">
        <v>1.1000000000000001</v>
      </c>
      <c r="V85" s="216">
        <f>ROUND(E85*U85,2)</f>
        <v>42.9</v>
      </c>
      <c r="W85" s="216"/>
      <c r="X85" s="207"/>
      <c r="Y85" s="207"/>
      <c r="Z85" s="207"/>
      <c r="AA85" s="207"/>
      <c r="AB85" s="207"/>
      <c r="AC85" s="207"/>
      <c r="AD85" s="207"/>
      <c r="AE85" s="207"/>
      <c r="AF85" s="207"/>
      <c r="AG85" s="207" t="s">
        <v>229</v>
      </c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 x14ac:dyDescent="0.2">
      <c r="A86" s="214"/>
      <c r="B86" s="215"/>
      <c r="C86" s="247" t="s">
        <v>299</v>
      </c>
      <c r="D86" s="245"/>
      <c r="E86" s="245"/>
      <c r="F86" s="245"/>
      <c r="G86" s="245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07"/>
      <c r="Y86" s="207"/>
      <c r="Z86" s="207"/>
      <c r="AA86" s="207"/>
      <c r="AB86" s="207"/>
      <c r="AC86" s="207"/>
      <c r="AD86" s="207"/>
      <c r="AE86" s="207"/>
      <c r="AF86" s="207"/>
      <c r="AG86" s="207" t="s">
        <v>224</v>
      </c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">
      <c r="A87" s="214"/>
      <c r="B87" s="215"/>
      <c r="C87" s="248" t="s">
        <v>300</v>
      </c>
      <c r="D87" s="241"/>
      <c r="E87" s="242">
        <v>12</v>
      </c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07"/>
      <c r="Y87" s="207"/>
      <c r="Z87" s="207"/>
      <c r="AA87" s="207"/>
      <c r="AB87" s="207"/>
      <c r="AC87" s="207"/>
      <c r="AD87" s="207"/>
      <c r="AE87" s="207"/>
      <c r="AF87" s="207"/>
      <c r="AG87" s="207" t="s">
        <v>226</v>
      </c>
      <c r="AH87" s="207">
        <v>0</v>
      </c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 x14ac:dyDescent="0.2">
      <c r="A88" s="214"/>
      <c r="B88" s="215"/>
      <c r="C88" s="248" t="s">
        <v>301</v>
      </c>
      <c r="D88" s="241"/>
      <c r="E88" s="242">
        <v>27</v>
      </c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07"/>
      <c r="Y88" s="207"/>
      <c r="Z88" s="207"/>
      <c r="AA88" s="207"/>
      <c r="AB88" s="207"/>
      <c r="AC88" s="207"/>
      <c r="AD88" s="207"/>
      <c r="AE88" s="207"/>
      <c r="AF88" s="207"/>
      <c r="AG88" s="207" t="s">
        <v>226</v>
      </c>
      <c r="AH88" s="207">
        <v>0</v>
      </c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">
      <c r="A89" s="224">
        <v>20</v>
      </c>
      <c r="B89" s="225" t="s">
        <v>302</v>
      </c>
      <c r="C89" s="235" t="s">
        <v>303</v>
      </c>
      <c r="D89" s="226" t="s">
        <v>219</v>
      </c>
      <c r="E89" s="227">
        <v>16.797000000000001</v>
      </c>
      <c r="F89" s="228"/>
      <c r="G89" s="229">
        <f>ROUND(E89*F89,2)</f>
        <v>0</v>
      </c>
      <c r="H89" s="228"/>
      <c r="I89" s="229">
        <f>ROUND(E89*H89,2)</f>
        <v>0</v>
      </c>
      <c r="J89" s="228"/>
      <c r="K89" s="229">
        <f>ROUND(E89*J89,2)</f>
        <v>0</v>
      </c>
      <c r="L89" s="229">
        <v>21</v>
      </c>
      <c r="M89" s="229">
        <f>G89*(1+L89/100)</f>
        <v>0</v>
      </c>
      <c r="N89" s="229">
        <v>2.5249999999999999</v>
      </c>
      <c r="O89" s="229">
        <f>ROUND(E89*N89,2)</f>
        <v>42.41</v>
      </c>
      <c r="P89" s="229">
        <v>0</v>
      </c>
      <c r="Q89" s="229">
        <f>ROUND(E89*P89,2)</f>
        <v>0</v>
      </c>
      <c r="R89" s="229" t="s">
        <v>298</v>
      </c>
      <c r="S89" s="229" t="s">
        <v>170</v>
      </c>
      <c r="T89" s="230" t="s">
        <v>221</v>
      </c>
      <c r="U89" s="216">
        <v>0.48</v>
      </c>
      <c r="V89" s="216">
        <f>ROUND(E89*U89,2)</f>
        <v>8.06</v>
      </c>
      <c r="W89" s="216"/>
      <c r="X89" s="207"/>
      <c r="Y89" s="207"/>
      <c r="Z89" s="207"/>
      <c r="AA89" s="207"/>
      <c r="AB89" s="207"/>
      <c r="AC89" s="207"/>
      <c r="AD89" s="207"/>
      <c r="AE89" s="207"/>
      <c r="AF89" s="207"/>
      <c r="AG89" s="207" t="s">
        <v>229</v>
      </c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">
      <c r="A90" s="214"/>
      <c r="B90" s="215"/>
      <c r="C90" s="247" t="s">
        <v>304</v>
      </c>
      <c r="D90" s="245"/>
      <c r="E90" s="245"/>
      <c r="F90" s="245"/>
      <c r="G90" s="245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07"/>
      <c r="Y90" s="207"/>
      <c r="Z90" s="207"/>
      <c r="AA90" s="207"/>
      <c r="AB90" s="207"/>
      <c r="AC90" s="207"/>
      <c r="AD90" s="207"/>
      <c r="AE90" s="207"/>
      <c r="AF90" s="207"/>
      <c r="AG90" s="207" t="s">
        <v>224</v>
      </c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 x14ac:dyDescent="0.2">
      <c r="A91" s="214"/>
      <c r="B91" s="215"/>
      <c r="C91" s="248" t="s">
        <v>305</v>
      </c>
      <c r="D91" s="241"/>
      <c r="E91" s="242">
        <v>16.797000000000001</v>
      </c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07"/>
      <c r="Y91" s="207"/>
      <c r="Z91" s="207"/>
      <c r="AA91" s="207"/>
      <c r="AB91" s="207"/>
      <c r="AC91" s="207"/>
      <c r="AD91" s="207"/>
      <c r="AE91" s="207"/>
      <c r="AF91" s="207"/>
      <c r="AG91" s="207" t="s">
        <v>226</v>
      </c>
      <c r="AH91" s="207">
        <v>0</v>
      </c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 x14ac:dyDescent="0.2">
      <c r="A92" s="224">
        <v>21</v>
      </c>
      <c r="B92" s="225" t="s">
        <v>306</v>
      </c>
      <c r="C92" s="235" t="s">
        <v>307</v>
      </c>
      <c r="D92" s="226" t="s">
        <v>287</v>
      </c>
      <c r="E92" s="227">
        <v>97.26</v>
      </c>
      <c r="F92" s="228"/>
      <c r="G92" s="229">
        <f>ROUND(E92*F92,2)</f>
        <v>0</v>
      </c>
      <c r="H92" s="228"/>
      <c r="I92" s="229">
        <f>ROUND(E92*H92,2)</f>
        <v>0</v>
      </c>
      <c r="J92" s="228"/>
      <c r="K92" s="229">
        <f>ROUND(E92*J92,2)</f>
        <v>0</v>
      </c>
      <c r="L92" s="229">
        <v>21</v>
      </c>
      <c r="M92" s="229">
        <f>G92*(1+L92/100)</f>
        <v>0</v>
      </c>
      <c r="N92" s="229">
        <v>3.916E-2</v>
      </c>
      <c r="O92" s="229">
        <f>ROUND(E92*N92,2)</f>
        <v>3.81</v>
      </c>
      <c r="P92" s="229">
        <v>0</v>
      </c>
      <c r="Q92" s="229">
        <f>ROUND(E92*P92,2)</f>
        <v>0</v>
      </c>
      <c r="R92" s="229" t="s">
        <v>298</v>
      </c>
      <c r="S92" s="229" t="s">
        <v>170</v>
      </c>
      <c r="T92" s="230" t="s">
        <v>221</v>
      </c>
      <c r="U92" s="216">
        <v>1.05</v>
      </c>
      <c r="V92" s="216">
        <f>ROUND(E92*U92,2)</f>
        <v>102.12</v>
      </c>
      <c r="W92" s="216"/>
      <c r="X92" s="207"/>
      <c r="Y92" s="207"/>
      <c r="Z92" s="207"/>
      <c r="AA92" s="207"/>
      <c r="AB92" s="207"/>
      <c r="AC92" s="207"/>
      <c r="AD92" s="207"/>
      <c r="AE92" s="207"/>
      <c r="AF92" s="207"/>
      <c r="AG92" s="207" t="s">
        <v>229</v>
      </c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ht="22.5" outlineLevel="1" x14ac:dyDescent="0.2">
      <c r="A93" s="214"/>
      <c r="B93" s="215"/>
      <c r="C93" s="247" t="s">
        <v>308</v>
      </c>
      <c r="D93" s="245"/>
      <c r="E93" s="245"/>
      <c r="F93" s="245"/>
      <c r="G93" s="245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07"/>
      <c r="Y93" s="207"/>
      <c r="Z93" s="207"/>
      <c r="AA93" s="207"/>
      <c r="AB93" s="207"/>
      <c r="AC93" s="207"/>
      <c r="AD93" s="207"/>
      <c r="AE93" s="207"/>
      <c r="AF93" s="207"/>
      <c r="AG93" s="207" t="s">
        <v>224</v>
      </c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31" t="str">
        <f>C93</f>
        <v>svislé nebo šikmé (odkloněné), půdorysně přímé nebo zalomené, stěn základových pasů ve volných nebo zapažených jámách, rýhách, šachtách, včetně případných vzpěr,</v>
      </c>
      <c r="BB93" s="207"/>
      <c r="BC93" s="207"/>
      <c r="BD93" s="207"/>
      <c r="BE93" s="207"/>
      <c r="BF93" s="207"/>
      <c r="BG93" s="207"/>
      <c r="BH93" s="207"/>
    </row>
    <row r="94" spans="1:60" outlineLevel="1" x14ac:dyDescent="0.2">
      <c r="A94" s="214"/>
      <c r="B94" s="215"/>
      <c r="C94" s="248" t="s">
        <v>309</v>
      </c>
      <c r="D94" s="241"/>
      <c r="E94" s="242">
        <v>94.26</v>
      </c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07"/>
      <c r="Y94" s="207"/>
      <c r="Z94" s="207"/>
      <c r="AA94" s="207"/>
      <c r="AB94" s="207"/>
      <c r="AC94" s="207"/>
      <c r="AD94" s="207"/>
      <c r="AE94" s="207"/>
      <c r="AF94" s="207"/>
      <c r="AG94" s="207" t="s">
        <v>226</v>
      </c>
      <c r="AH94" s="207">
        <v>0</v>
      </c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 x14ac:dyDescent="0.2">
      <c r="A95" s="214"/>
      <c r="B95" s="215"/>
      <c r="C95" s="248" t="s">
        <v>310</v>
      </c>
      <c r="D95" s="241"/>
      <c r="E95" s="242">
        <v>3</v>
      </c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07"/>
      <c r="Y95" s="207"/>
      <c r="Z95" s="207"/>
      <c r="AA95" s="207"/>
      <c r="AB95" s="207"/>
      <c r="AC95" s="207"/>
      <c r="AD95" s="207"/>
      <c r="AE95" s="207"/>
      <c r="AF95" s="207"/>
      <c r="AG95" s="207" t="s">
        <v>226</v>
      </c>
      <c r="AH95" s="207">
        <v>0</v>
      </c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">
      <c r="A96" s="224">
        <v>22</v>
      </c>
      <c r="B96" s="225" t="s">
        <v>311</v>
      </c>
      <c r="C96" s="235" t="s">
        <v>312</v>
      </c>
      <c r="D96" s="226" t="s">
        <v>287</v>
      </c>
      <c r="E96" s="227">
        <v>97.26</v>
      </c>
      <c r="F96" s="228"/>
      <c r="G96" s="229">
        <f>ROUND(E96*F96,2)</f>
        <v>0</v>
      </c>
      <c r="H96" s="228"/>
      <c r="I96" s="229">
        <f>ROUND(E96*H96,2)</f>
        <v>0</v>
      </c>
      <c r="J96" s="228"/>
      <c r="K96" s="229">
        <f>ROUND(E96*J96,2)</f>
        <v>0</v>
      </c>
      <c r="L96" s="229">
        <v>21</v>
      </c>
      <c r="M96" s="229">
        <f>G96*(1+L96/100)</f>
        <v>0</v>
      </c>
      <c r="N96" s="229">
        <v>0</v>
      </c>
      <c r="O96" s="229">
        <f>ROUND(E96*N96,2)</f>
        <v>0</v>
      </c>
      <c r="P96" s="229">
        <v>0</v>
      </c>
      <c r="Q96" s="229">
        <f>ROUND(E96*P96,2)</f>
        <v>0</v>
      </c>
      <c r="R96" s="229" t="s">
        <v>298</v>
      </c>
      <c r="S96" s="229" t="s">
        <v>170</v>
      </c>
      <c r="T96" s="230" t="s">
        <v>221</v>
      </c>
      <c r="U96" s="216">
        <v>0.32</v>
      </c>
      <c r="V96" s="216">
        <f>ROUND(E96*U96,2)</f>
        <v>31.12</v>
      </c>
      <c r="W96" s="216"/>
      <c r="X96" s="207"/>
      <c r="Y96" s="207"/>
      <c r="Z96" s="207"/>
      <c r="AA96" s="207"/>
      <c r="AB96" s="207"/>
      <c r="AC96" s="207"/>
      <c r="AD96" s="207"/>
      <c r="AE96" s="207"/>
      <c r="AF96" s="207"/>
      <c r="AG96" s="207" t="s">
        <v>222</v>
      </c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ht="22.5" outlineLevel="1" x14ac:dyDescent="0.2">
      <c r="A97" s="214"/>
      <c r="B97" s="215"/>
      <c r="C97" s="247" t="s">
        <v>308</v>
      </c>
      <c r="D97" s="245"/>
      <c r="E97" s="245"/>
      <c r="F97" s="245"/>
      <c r="G97" s="245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07"/>
      <c r="Y97" s="207"/>
      <c r="Z97" s="207"/>
      <c r="AA97" s="207"/>
      <c r="AB97" s="207"/>
      <c r="AC97" s="207"/>
      <c r="AD97" s="207"/>
      <c r="AE97" s="207"/>
      <c r="AF97" s="207"/>
      <c r="AG97" s="207" t="s">
        <v>224</v>
      </c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31" t="str">
        <f>C97</f>
        <v>svislé nebo šikmé (odkloněné), půdorysně přímé nebo zalomené, stěn základových pasů ve volných nebo zapažených jámách, rýhách, šachtách, včetně případných vzpěr,</v>
      </c>
      <c r="BB97" s="207"/>
      <c r="BC97" s="207"/>
      <c r="BD97" s="207"/>
      <c r="BE97" s="207"/>
      <c r="BF97" s="207"/>
      <c r="BG97" s="207"/>
      <c r="BH97" s="207"/>
    </row>
    <row r="98" spans="1:60" outlineLevel="1" x14ac:dyDescent="0.2">
      <c r="A98" s="214"/>
      <c r="B98" s="215"/>
      <c r="C98" s="249" t="s">
        <v>313</v>
      </c>
      <c r="D98" s="246"/>
      <c r="E98" s="246"/>
      <c r="F98" s="246"/>
      <c r="G98" s="24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07"/>
      <c r="Y98" s="207"/>
      <c r="Z98" s="207"/>
      <c r="AA98" s="207"/>
      <c r="AB98" s="207"/>
      <c r="AC98" s="207"/>
      <c r="AD98" s="207"/>
      <c r="AE98" s="207"/>
      <c r="AF98" s="207"/>
      <c r="AG98" s="207" t="s">
        <v>174</v>
      </c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">
      <c r="A99" s="214"/>
      <c r="B99" s="215"/>
      <c r="C99" s="248" t="s">
        <v>309</v>
      </c>
      <c r="D99" s="241"/>
      <c r="E99" s="242">
        <v>94.26</v>
      </c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07"/>
      <c r="Y99" s="207"/>
      <c r="Z99" s="207"/>
      <c r="AA99" s="207"/>
      <c r="AB99" s="207"/>
      <c r="AC99" s="207"/>
      <c r="AD99" s="207"/>
      <c r="AE99" s="207"/>
      <c r="AF99" s="207"/>
      <c r="AG99" s="207" t="s">
        <v>226</v>
      </c>
      <c r="AH99" s="207">
        <v>0</v>
      </c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">
      <c r="A100" s="214"/>
      <c r="B100" s="215"/>
      <c r="C100" s="248" t="s">
        <v>310</v>
      </c>
      <c r="D100" s="241"/>
      <c r="E100" s="242">
        <v>3</v>
      </c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 t="s">
        <v>226</v>
      </c>
      <c r="AH100" s="207">
        <v>0</v>
      </c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outlineLevel="1" x14ac:dyDescent="0.2">
      <c r="A101" s="224">
        <v>23</v>
      </c>
      <c r="B101" s="225" t="s">
        <v>314</v>
      </c>
      <c r="C101" s="235" t="s">
        <v>315</v>
      </c>
      <c r="D101" s="226" t="s">
        <v>316</v>
      </c>
      <c r="E101" s="227">
        <v>0.75353999999999999</v>
      </c>
      <c r="F101" s="228"/>
      <c r="G101" s="229">
        <f>ROUND(E101*F101,2)</f>
        <v>0</v>
      </c>
      <c r="H101" s="228"/>
      <c r="I101" s="229">
        <f>ROUND(E101*H101,2)</f>
        <v>0</v>
      </c>
      <c r="J101" s="228"/>
      <c r="K101" s="229">
        <f>ROUND(E101*J101,2)</f>
        <v>0</v>
      </c>
      <c r="L101" s="229">
        <v>21</v>
      </c>
      <c r="M101" s="229">
        <f>G101*(1+L101/100)</f>
        <v>0</v>
      </c>
      <c r="N101" s="229">
        <v>1.0211600000000001</v>
      </c>
      <c r="O101" s="229">
        <f>ROUND(E101*N101,2)</f>
        <v>0.77</v>
      </c>
      <c r="P101" s="229">
        <v>0</v>
      </c>
      <c r="Q101" s="229">
        <f>ROUND(E101*P101,2)</f>
        <v>0</v>
      </c>
      <c r="R101" s="229" t="s">
        <v>298</v>
      </c>
      <c r="S101" s="229" t="s">
        <v>170</v>
      </c>
      <c r="T101" s="230" t="s">
        <v>221</v>
      </c>
      <c r="U101" s="216">
        <v>23.530999999999999</v>
      </c>
      <c r="V101" s="216">
        <f>ROUND(E101*U101,2)</f>
        <v>17.73</v>
      </c>
      <c r="W101" s="216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 t="s">
        <v>229</v>
      </c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outlineLevel="1" x14ac:dyDescent="0.2">
      <c r="A102" s="214"/>
      <c r="B102" s="215"/>
      <c r="C102" s="248" t="s">
        <v>317</v>
      </c>
      <c r="D102" s="241"/>
      <c r="E102" s="242">
        <v>0.75353999999999999</v>
      </c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 t="s">
        <v>226</v>
      </c>
      <c r="AH102" s="207">
        <v>0</v>
      </c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outlineLevel="1" x14ac:dyDescent="0.2">
      <c r="A103" s="224">
        <v>24</v>
      </c>
      <c r="B103" s="225" t="s">
        <v>318</v>
      </c>
      <c r="C103" s="235" t="s">
        <v>319</v>
      </c>
      <c r="D103" s="226" t="s">
        <v>219</v>
      </c>
      <c r="E103" s="227">
        <v>6.6239999999999997</v>
      </c>
      <c r="F103" s="228"/>
      <c r="G103" s="229">
        <f>ROUND(E103*F103,2)</f>
        <v>0</v>
      </c>
      <c r="H103" s="228"/>
      <c r="I103" s="229">
        <f>ROUND(E103*H103,2)</f>
        <v>0</v>
      </c>
      <c r="J103" s="228"/>
      <c r="K103" s="229">
        <f>ROUND(E103*J103,2)</f>
        <v>0</v>
      </c>
      <c r="L103" s="229">
        <v>21</v>
      </c>
      <c r="M103" s="229">
        <f>G103*(1+L103/100)</f>
        <v>0</v>
      </c>
      <c r="N103" s="229">
        <v>2.5249999999999999</v>
      </c>
      <c r="O103" s="229">
        <f>ROUND(E103*N103,2)</f>
        <v>16.73</v>
      </c>
      <c r="P103" s="229">
        <v>0</v>
      </c>
      <c r="Q103" s="229">
        <f>ROUND(E103*P103,2)</f>
        <v>0</v>
      </c>
      <c r="R103" s="229" t="s">
        <v>298</v>
      </c>
      <c r="S103" s="229" t="s">
        <v>170</v>
      </c>
      <c r="T103" s="230" t="s">
        <v>221</v>
      </c>
      <c r="U103" s="216">
        <v>0.48</v>
      </c>
      <c r="V103" s="216">
        <f>ROUND(E103*U103,2)</f>
        <v>3.18</v>
      </c>
      <c r="W103" s="216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 t="s">
        <v>222</v>
      </c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">
      <c r="A104" s="214"/>
      <c r="B104" s="215"/>
      <c r="C104" s="247" t="s">
        <v>320</v>
      </c>
      <c r="D104" s="245"/>
      <c r="E104" s="245"/>
      <c r="F104" s="245"/>
      <c r="G104" s="245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 t="s">
        <v>224</v>
      </c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">
      <c r="A105" s="214"/>
      <c r="B105" s="215"/>
      <c r="C105" s="248" t="s">
        <v>321</v>
      </c>
      <c r="D105" s="241"/>
      <c r="E105" s="242">
        <v>2.1120000000000001</v>
      </c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 t="s">
        <v>226</v>
      </c>
      <c r="AH105" s="207">
        <v>0</v>
      </c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">
      <c r="A106" s="214"/>
      <c r="B106" s="215"/>
      <c r="C106" s="248" t="s">
        <v>322</v>
      </c>
      <c r="D106" s="241"/>
      <c r="E106" s="242">
        <v>4.5119999999999996</v>
      </c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 t="s">
        <v>226</v>
      </c>
      <c r="AH106" s="207">
        <v>0</v>
      </c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">
      <c r="A107" s="224">
        <v>25</v>
      </c>
      <c r="B107" s="225" t="s">
        <v>323</v>
      </c>
      <c r="C107" s="235" t="s">
        <v>324</v>
      </c>
      <c r="D107" s="226" t="s">
        <v>316</v>
      </c>
      <c r="E107" s="227">
        <v>1.2306600000000001</v>
      </c>
      <c r="F107" s="228"/>
      <c r="G107" s="229">
        <f>ROUND(E107*F107,2)</f>
        <v>0</v>
      </c>
      <c r="H107" s="228"/>
      <c r="I107" s="229">
        <f>ROUND(E107*H107,2)</f>
        <v>0</v>
      </c>
      <c r="J107" s="228"/>
      <c r="K107" s="229">
        <f>ROUND(E107*J107,2)</f>
        <v>0</v>
      </c>
      <c r="L107" s="229">
        <v>21</v>
      </c>
      <c r="M107" s="229">
        <f>G107*(1+L107/100)</f>
        <v>0</v>
      </c>
      <c r="N107" s="229">
        <v>1.0211600000000001</v>
      </c>
      <c r="O107" s="229">
        <f>ROUND(E107*N107,2)</f>
        <v>1.26</v>
      </c>
      <c r="P107" s="229">
        <v>0</v>
      </c>
      <c r="Q107" s="229">
        <f>ROUND(E107*P107,2)</f>
        <v>0</v>
      </c>
      <c r="R107" s="229" t="s">
        <v>298</v>
      </c>
      <c r="S107" s="229" t="s">
        <v>170</v>
      </c>
      <c r="T107" s="230" t="s">
        <v>221</v>
      </c>
      <c r="U107" s="216">
        <v>23.530999999999999</v>
      </c>
      <c r="V107" s="216">
        <f>ROUND(E107*U107,2)</f>
        <v>28.96</v>
      </c>
      <c r="W107" s="216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 t="s">
        <v>229</v>
      </c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">
      <c r="A108" s="214"/>
      <c r="B108" s="215"/>
      <c r="C108" s="248" t="s">
        <v>325</v>
      </c>
      <c r="D108" s="241"/>
      <c r="E108" s="242">
        <v>1.2306600000000001</v>
      </c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 t="s">
        <v>226</v>
      </c>
      <c r="AH108" s="207">
        <v>0</v>
      </c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">
      <c r="A109" s="224">
        <v>26</v>
      </c>
      <c r="B109" s="225" t="s">
        <v>326</v>
      </c>
      <c r="C109" s="235" t="s">
        <v>327</v>
      </c>
      <c r="D109" s="226" t="s">
        <v>219</v>
      </c>
      <c r="E109" s="227">
        <v>4.7207999999999997</v>
      </c>
      <c r="F109" s="228"/>
      <c r="G109" s="229">
        <f>ROUND(E109*F109,2)</f>
        <v>0</v>
      </c>
      <c r="H109" s="228"/>
      <c r="I109" s="229">
        <f>ROUND(E109*H109,2)</f>
        <v>0</v>
      </c>
      <c r="J109" s="228"/>
      <c r="K109" s="229">
        <f>ROUND(E109*J109,2)</f>
        <v>0</v>
      </c>
      <c r="L109" s="229">
        <v>21</v>
      </c>
      <c r="M109" s="229">
        <f>G109*(1+L109/100)</f>
        <v>0</v>
      </c>
      <c r="N109" s="229">
        <v>2.5249999999999999</v>
      </c>
      <c r="O109" s="229">
        <f>ROUND(E109*N109,2)</f>
        <v>11.92</v>
      </c>
      <c r="P109" s="229">
        <v>0</v>
      </c>
      <c r="Q109" s="229">
        <f>ROUND(E109*P109,2)</f>
        <v>0</v>
      </c>
      <c r="R109" s="229" t="s">
        <v>298</v>
      </c>
      <c r="S109" s="229" t="s">
        <v>170</v>
      </c>
      <c r="T109" s="230" t="s">
        <v>221</v>
      </c>
      <c r="U109" s="216">
        <v>0.59899999999999998</v>
      </c>
      <c r="V109" s="216">
        <f>ROUND(E109*U109,2)</f>
        <v>2.83</v>
      </c>
      <c r="W109" s="216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 t="s">
        <v>229</v>
      </c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">
      <c r="A110" s="214"/>
      <c r="B110" s="215"/>
      <c r="C110" s="247" t="s">
        <v>304</v>
      </c>
      <c r="D110" s="245"/>
      <c r="E110" s="245"/>
      <c r="F110" s="245"/>
      <c r="G110" s="245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 t="s">
        <v>224</v>
      </c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 x14ac:dyDescent="0.2">
      <c r="A111" s="214"/>
      <c r="B111" s="215"/>
      <c r="C111" s="248" t="s">
        <v>328</v>
      </c>
      <c r="D111" s="241"/>
      <c r="E111" s="242">
        <v>4.7207999999999997</v>
      </c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 t="s">
        <v>226</v>
      </c>
      <c r="AH111" s="207">
        <v>0</v>
      </c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outlineLevel="1" x14ac:dyDescent="0.2">
      <c r="A112" s="224">
        <v>27</v>
      </c>
      <c r="B112" s="225" t="s">
        <v>329</v>
      </c>
      <c r="C112" s="235" t="s">
        <v>330</v>
      </c>
      <c r="D112" s="226" t="s">
        <v>287</v>
      </c>
      <c r="E112" s="227">
        <v>31.472000000000001</v>
      </c>
      <c r="F112" s="228"/>
      <c r="G112" s="229">
        <f>ROUND(E112*F112,2)</f>
        <v>0</v>
      </c>
      <c r="H112" s="228"/>
      <c r="I112" s="229">
        <f>ROUND(E112*H112,2)</f>
        <v>0</v>
      </c>
      <c r="J112" s="228"/>
      <c r="K112" s="229">
        <f>ROUND(E112*J112,2)</f>
        <v>0</v>
      </c>
      <c r="L112" s="229">
        <v>21</v>
      </c>
      <c r="M112" s="229">
        <f>G112*(1+L112/100)</f>
        <v>0</v>
      </c>
      <c r="N112" s="229">
        <v>3.9309999999999998E-2</v>
      </c>
      <c r="O112" s="229">
        <f>ROUND(E112*N112,2)</f>
        <v>1.24</v>
      </c>
      <c r="P112" s="229">
        <v>0</v>
      </c>
      <c r="Q112" s="229">
        <f>ROUND(E112*P112,2)</f>
        <v>0</v>
      </c>
      <c r="R112" s="229" t="s">
        <v>298</v>
      </c>
      <c r="S112" s="229" t="s">
        <v>170</v>
      </c>
      <c r="T112" s="230" t="s">
        <v>221</v>
      </c>
      <c r="U112" s="216">
        <v>0.65</v>
      </c>
      <c r="V112" s="216">
        <f>ROUND(E112*U112,2)</f>
        <v>20.46</v>
      </c>
      <c r="W112" s="216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 t="s">
        <v>229</v>
      </c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ht="22.5" outlineLevel="1" x14ac:dyDescent="0.2">
      <c r="A113" s="214"/>
      <c r="B113" s="215"/>
      <c r="C113" s="247" t="s">
        <v>331</v>
      </c>
      <c r="D113" s="245"/>
      <c r="E113" s="245"/>
      <c r="F113" s="245"/>
      <c r="G113" s="245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 t="s">
        <v>224</v>
      </c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31" t="str">
        <f>C113</f>
        <v>bednění svislé nebo šikmé (odkloněné), půdorysně přímé nebo zalomené základových zdí ve volných nebo zapažených jámách, rýhách, šachtách, včetně případných vzpěr,</v>
      </c>
      <c r="BB113" s="207"/>
      <c r="BC113" s="207"/>
      <c r="BD113" s="207"/>
      <c r="BE113" s="207"/>
      <c r="BF113" s="207"/>
      <c r="BG113" s="207"/>
      <c r="BH113" s="207"/>
    </row>
    <row r="114" spans="1:60" outlineLevel="1" x14ac:dyDescent="0.2">
      <c r="A114" s="214"/>
      <c r="B114" s="215"/>
      <c r="C114" s="248" t="s">
        <v>332</v>
      </c>
      <c r="D114" s="241"/>
      <c r="E114" s="242">
        <v>31.472000000000001</v>
      </c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 t="s">
        <v>226</v>
      </c>
      <c r="AH114" s="207">
        <v>0</v>
      </c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outlineLevel="1" x14ac:dyDescent="0.2">
      <c r="A115" s="224">
        <v>28</v>
      </c>
      <c r="B115" s="225" t="s">
        <v>333</v>
      </c>
      <c r="C115" s="235" t="s">
        <v>334</v>
      </c>
      <c r="D115" s="226" t="s">
        <v>287</v>
      </c>
      <c r="E115" s="227">
        <v>31.472000000000001</v>
      </c>
      <c r="F115" s="228"/>
      <c r="G115" s="229">
        <f>ROUND(E115*F115,2)</f>
        <v>0</v>
      </c>
      <c r="H115" s="228"/>
      <c r="I115" s="229">
        <f>ROUND(E115*H115,2)</f>
        <v>0</v>
      </c>
      <c r="J115" s="228"/>
      <c r="K115" s="229">
        <f>ROUND(E115*J115,2)</f>
        <v>0</v>
      </c>
      <c r="L115" s="229">
        <v>21</v>
      </c>
      <c r="M115" s="229">
        <f>G115*(1+L115/100)</f>
        <v>0</v>
      </c>
      <c r="N115" s="229">
        <v>0</v>
      </c>
      <c r="O115" s="229">
        <f>ROUND(E115*N115,2)</f>
        <v>0</v>
      </c>
      <c r="P115" s="229">
        <v>0</v>
      </c>
      <c r="Q115" s="229">
        <f>ROUND(E115*P115,2)</f>
        <v>0</v>
      </c>
      <c r="R115" s="229" t="s">
        <v>298</v>
      </c>
      <c r="S115" s="229" t="s">
        <v>170</v>
      </c>
      <c r="T115" s="230" t="s">
        <v>221</v>
      </c>
      <c r="U115" s="216">
        <v>0.35</v>
      </c>
      <c r="V115" s="216">
        <f>ROUND(E115*U115,2)</f>
        <v>11.02</v>
      </c>
      <c r="W115" s="216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 t="s">
        <v>229</v>
      </c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ht="22.5" outlineLevel="1" x14ac:dyDescent="0.2">
      <c r="A116" s="214"/>
      <c r="B116" s="215"/>
      <c r="C116" s="247" t="s">
        <v>331</v>
      </c>
      <c r="D116" s="245"/>
      <c r="E116" s="245"/>
      <c r="F116" s="245"/>
      <c r="G116" s="245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 t="s">
        <v>224</v>
      </c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31" t="str">
        <f>C116</f>
        <v>bednění svislé nebo šikmé (odkloněné), půdorysně přímé nebo zalomené základových zdí ve volných nebo zapažených jámách, rýhách, šachtách, včetně případných vzpěr,</v>
      </c>
      <c r="BB116" s="207"/>
      <c r="BC116" s="207"/>
      <c r="BD116" s="207"/>
      <c r="BE116" s="207"/>
      <c r="BF116" s="207"/>
      <c r="BG116" s="207"/>
      <c r="BH116" s="207"/>
    </row>
    <row r="117" spans="1:60" outlineLevel="1" x14ac:dyDescent="0.2">
      <c r="A117" s="214"/>
      <c r="B117" s="215"/>
      <c r="C117" s="249" t="s">
        <v>335</v>
      </c>
      <c r="D117" s="246"/>
      <c r="E117" s="246"/>
      <c r="F117" s="246"/>
      <c r="G117" s="24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 t="s">
        <v>174</v>
      </c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 x14ac:dyDescent="0.2">
      <c r="A118" s="214"/>
      <c r="B118" s="215"/>
      <c r="C118" s="248" t="s">
        <v>332</v>
      </c>
      <c r="D118" s="241"/>
      <c r="E118" s="242">
        <v>31.472000000000001</v>
      </c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 t="s">
        <v>226</v>
      </c>
      <c r="AH118" s="207">
        <v>0</v>
      </c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">
      <c r="A119" s="224">
        <v>29</v>
      </c>
      <c r="B119" s="225" t="s">
        <v>336</v>
      </c>
      <c r="C119" s="235" t="s">
        <v>337</v>
      </c>
      <c r="D119" s="226" t="s">
        <v>316</v>
      </c>
      <c r="E119" s="227">
        <v>0.33693000000000001</v>
      </c>
      <c r="F119" s="228"/>
      <c r="G119" s="229">
        <f>ROUND(E119*F119,2)</f>
        <v>0</v>
      </c>
      <c r="H119" s="228"/>
      <c r="I119" s="229">
        <f>ROUND(E119*H119,2)</f>
        <v>0</v>
      </c>
      <c r="J119" s="228"/>
      <c r="K119" s="229">
        <f>ROUND(E119*J119,2)</f>
        <v>0</v>
      </c>
      <c r="L119" s="229">
        <v>21</v>
      </c>
      <c r="M119" s="229">
        <f>G119*(1+L119/100)</f>
        <v>0</v>
      </c>
      <c r="N119" s="229">
        <v>1.0210999999999999</v>
      </c>
      <c r="O119" s="229">
        <f>ROUND(E119*N119,2)</f>
        <v>0.34</v>
      </c>
      <c r="P119" s="229">
        <v>0</v>
      </c>
      <c r="Q119" s="229">
        <f>ROUND(E119*P119,2)</f>
        <v>0</v>
      </c>
      <c r="R119" s="229" t="s">
        <v>298</v>
      </c>
      <c r="S119" s="229" t="s">
        <v>170</v>
      </c>
      <c r="T119" s="230" t="s">
        <v>221</v>
      </c>
      <c r="U119" s="216">
        <v>29.292000000000002</v>
      </c>
      <c r="V119" s="216">
        <f>ROUND(E119*U119,2)</f>
        <v>9.8699999999999992</v>
      </c>
      <c r="W119" s="216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 t="s">
        <v>229</v>
      </c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">
      <c r="A120" s="214"/>
      <c r="B120" s="215"/>
      <c r="C120" s="248" t="s">
        <v>338</v>
      </c>
      <c r="D120" s="241"/>
      <c r="E120" s="242">
        <v>0.33693000000000001</v>
      </c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 t="s">
        <v>226</v>
      </c>
      <c r="AH120" s="207">
        <v>0</v>
      </c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x14ac:dyDescent="0.2">
      <c r="A121" s="218" t="s">
        <v>165</v>
      </c>
      <c r="B121" s="219" t="s">
        <v>92</v>
      </c>
      <c r="C121" s="234" t="s">
        <v>93</v>
      </c>
      <c r="D121" s="220"/>
      <c r="E121" s="221"/>
      <c r="F121" s="222"/>
      <c r="G121" s="222">
        <f>SUMIF(AG122:AG125,"&lt;&gt;NOR",G122:G125)</f>
        <v>0</v>
      </c>
      <c r="H121" s="222"/>
      <c r="I121" s="222">
        <f>SUM(I122:I125)</f>
        <v>0</v>
      </c>
      <c r="J121" s="222"/>
      <c r="K121" s="222">
        <f>SUM(K122:K125)</f>
        <v>0</v>
      </c>
      <c r="L121" s="222"/>
      <c r="M121" s="222">
        <f>SUM(M122:M125)</f>
        <v>0</v>
      </c>
      <c r="N121" s="222"/>
      <c r="O121" s="222">
        <f>SUM(O122:O125)</f>
        <v>6.9999999999999993E-2</v>
      </c>
      <c r="P121" s="222"/>
      <c r="Q121" s="222">
        <f>SUM(Q122:Q125)</f>
        <v>0</v>
      </c>
      <c r="R121" s="222"/>
      <c r="S121" s="222"/>
      <c r="T121" s="223"/>
      <c r="U121" s="217"/>
      <c r="V121" s="217">
        <f>SUM(V122:V125)</f>
        <v>4.0599999999999996</v>
      </c>
      <c r="W121" s="217"/>
      <c r="AG121" t="s">
        <v>166</v>
      </c>
    </row>
    <row r="122" spans="1:60" outlineLevel="1" x14ac:dyDescent="0.2">
      <c r="A122" s="224">
        <v>30</v>
      </c>
      <c r="B122" s="225" t="s">
        <v>339</v>
      </c>
      <c r="C122" s="235" t="s">
        <v>340</v>
      </c>
      <c r="D122" s="226" t="s">
        <v>287</v>
      </c>
      <c r="E122" s="227">
        <v>176.63</v>
      </c>
      <c r="F122" s="228"/>
      <c r="G122" s="229">
        <f>ROUND(E122*F122,2)</f>
        <v>0</v>
      </c>
      <c r="H122" s="228"/>
      <c r="I122" s="229">
        <f>ROUND(E122*H122,2)</f>
        <v>0</v>
      </c>
      <c r="J122" s="228"/>
      <c r="K122" s="229">
        <f>ROUND(E122*J122,2)</f>
        <v>0</v>
      </c>
      <c r="L122" s="229">
        <v>21</v>
      </c>
      <c r="M122" s="229">
        <f>G122*(1+L122/100)</f>
        <v>0</v>
      </c>
      <c r="N122" s="229">
        <v>3.0000000000000001E-5</v>
      </c>
      <c r="O122" s="229">
        <f>ROUND(E122*N122,2)</f>
        <v>0.01</v>
      </c>
      <c r="P122" s="229">
        <v>0</v>
      </c>
      <c r="Q122" s="229">
        <f>ROUND(E122*P122,2)</f>
        <v>0</v>
      </c>
      <c r="R122" s="229"/>
      <c r="S122" s="229" t="s">
        <v>170</v>
      </c>
      <c r="T122" s="230" t="s">
        <v>221</v>
      </c>
      <c r="U122" s="216">
        <v>2.3E-2</v>
      </c>
      <c r="V122" s="216">
        <f>ROUND(E122*U122,2)</f>
        <v>4.0599999999999996</v>
      </c>
      <c r="W122" s="216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 t="s">
        <v>229</v>
      </c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">
      <c r="A123" s="214"/>
      <c r="B123" s="215"/>
      <c r="C123" s="248" t="s">
        <v>341</v>
      </c>
      <c r="D123" s="241"/>
      <c r="E123" s="242">
        <v>176.63</v>
      </c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 t="s">
        <v>226</v>
      </c>
      <c r="AH123" s="207">
        <v>0</v>
      </c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ht="22.5" outlineLevel="1" x14ac:dyDescent="0.2">
      <c r="A124" s="224">
        <v>31</v>
      </c>
      <c r="B124" s="225" t="s">
        <v>342</v>
      </c>
      <c r="C124" s="235" t="s">
        <v>343</v>
      </c>
      <c r="D124" s="226" t="s">
        <v>287</v>
      </c>
      <c r="E124" s="227">
        <v>186.34465</v>
      </c>
      <c r="F124" s="228"/>
      <c r="G124" s="229">
        <f>ROUND(E124*F124,2)</f>
        <v>0</v>
      </c>
      <c r="H124" s="228"/>
      <c r="I124" s="229">
        <f>ROUND(E124*H124,2)</f>
        <v>0</v>
      </c>
      <c r="J124" s="228"/>
      <c r="K124" s="229">
        <f>ROUND(E124*J124,2)</f>
        <v>0</v>
      </c>
      <c r="L124" s="229">
        <v>21</v>
      </c>
      <c r="M124" s="229">
        <f>G124*(1+L124/100)</f>
        <v>0</v>
      </c>
      <c r="N124" s="229">
        <v>2.9999999999999997E-4</v>
      </c>
      <c r="O124" s="229">
        <f>ROUND(E124*N124,2)</f>
        <v>0.06</v>
      </c>
      <c r="P124" s="229">
        <v>0</v>
      </c>
      <c r="Q124" s="229">
        <f>ROUND(E124*P124,2)</f>
        <v>0</v>
      </c>
      <c r="R124" s="229" t="s">
        <v>344</v>
      </c>
      <c r="S124" s="229" t="s">
        <v>170</v>
      </c>
      <c r="T124" s="230" t="s">
        <v>221</v>
      </c>
      <c r="U124" s="216">
        <v>0</v>
      </c>
      <c r="V124" s="216">
        <f>ROUND(E124*U124,2)</f>
        <v>0</v>
      </c>
      <c r="W124" s="216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 t="s">
        <v>345</v>
      </c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">
      <c r="A125" s="214"/>
      <c r="B125" s="215"/>
      <c r="C125" s="248" t="s">
        <v>346</v>
      </c>
      <c r="D125" s="241"/>
      <c r="E125" s="242">
        <v>186.34465</v>
      </c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 t="s">
        <v>226</v>
      </c>
      <c r="AH125" s="207">
        <v>0</v>
      </c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x14ac:dyDescent="0.2">
      <c r="A126" s="218" t="s">
        <v>165</v>
      </c>
      <c r="B126" s="219" t="s">
        <v>94</v>
      </c>
      <c r="C126" s="234" t="s">
        <v>95</v>
      </c>
      <c r="D126" s="220"/>
      <c r="E126" s="221"/>
      <c r="F126" s="222"/>
      <c r="G126" s="222">
        <f>SUMIF(AG127:AG128,"&lt;&gt;NOR",G127:G128)</f>
        <v>0</v>
      </c>
      <c r="H126" s="222"/>
      <c r="I126" s="222">
        <f>SUM(I127:I128)</f>
        <v>0</v>
      </c>
      <c r="J126" s="222"/>
      <c r="K126" s="222">
        <f>SUM(K127:K128)</f>
        <v>0</v>
      </c>
      <c r="L126" s="222"/>
      <c r="M126" s="222">
        <f>SUM(M127:M128)</f>
        <v>0</v>
      </c>
      <c r="N126" s="222"/>
      <c r="O126" s="222">
        <f>SUM(O127:O128)</f>
        <v>0</v>
      </c>
      <c r="P126" s="222"/>
      <c r="Q126" s="222">
        <f>SUM(Q127:Q128)</f>
        <v>0</v>
      </c>
      <c r="R126" s="222"/>
      <c r="S126" s="222"/>
      <c r="T126" s="223"/>
      <c r="U126" s="217"/>
      <c r="V126" s="217">
        <f>SUM(V127:V128)</f>
        <v>0</v>
      </c>
      <c r="W126" s="217"/>
      <c r="AG126" t="s">
        <v>166</v>
      </c>
    </row>
    <row r="127" spans="1:60" ht="22.5" outlineLevel="1" x14ac:dyDescent="0.2">
      <c r="A127" s="224">
        <v>32</v>
      </c>
      <c r="B127" s="225" t="s">
        <v>347</v>
      </c>
      <c r="C127" s="235" t="s">
        <v>348</v>
      </c>
      <c r="D127" s="226" t="s">
        <v>211</v>
      </c>
      <c r="E127" s="227">
        <v>5</v>
      </c>
      <c r="F127" s="228"/>
      <c r="G127" s="229">
        <f>ROUND(E127*F127,2)</f>
        <v>0</v>
      </c>
      <c r="H127" s="228"/>
      <c r="I127" s="229">
        <f>ROUND(E127*H127,2)</f>
        <v>0</v>
      </c>
      <c r="J127" s="228"/>
      <c r="K127" s="229">
        <f>ROUND(E127*J127,2)</f>
        <v>0</v>
      </c>
      <c r="L127" s="229">
        <v>21</v>
      </c>
      <c r="M127" s="229">
        <f>G127*(1+L127/100)</f>
        <v>0</v>
      </c>
      <c r="N127" s="229">
        <v>0</v>
      </c>
      <c r="O127" s="229">
        <f>ROUND(E127*N127,2)</f>
        <v>0</v>
      </c>
      <c r="P127" s="229">
        <v>0</v>
      </c>
      <c r="Q127" s="229">
        <f>ROUND(E127*P127,2)</f>
        <v>0</v>
      </c>
      <c r="R127" s="229"/>
      <c r="S127" s="229" t="s">
        <v>212</v>
      </c>
      <c r="T127" s="230" t="s">
        <v>171</v>
      </c>
      <c r="U127" s="216">
        <v>0</v>
      </c>
      <c r="V127" s="216">
        <f>ROUND(E127*U127,2)</f>
        <v>0</v>
      </c>
      <c r="W127" s="216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 t="s">
        <v>229</v>
      </c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ht="45" outlineLevel="1" x14ac:dyDescent="0.2">
      <c r="A128" s="214"/>
      <c r="B128" s="215"/>
      <c r="C128" s="236" t="s">
        <v>349</v>
      </c>
      <c r="D128" s="232"/>
      <c r="E128" s="232"/>
      <c r="F128" s="232"/>
      <c r="G128" s="232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 t="s">
        <v>174</v>
      </c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31" t="str">
        <f>C128</f>
        <v>osazený na připravené základové konstrukce, připojený v nápojných bodech k rozvodům technických instalací, sestávající ze tří místností - vstupní zádveří, koupelna s WC a obytná místnost, nosná ocelová konstrukce, obvodový plášť - obvodová stěna U = 0,24 W/m2K, podlaha U = 0,17 W/m2K, strop U = 0,17/0,14 W/m2K, Uokna ? 1,2 W/m2K, Udveří  ? 1,4 W/m2K, kompletní HSV, PSV, vnitřní technické instalace (součástí dodávky není nábytek, interiérový mobiliář a spotřebiče)</v>
      </c>
      <c r="BB128" s="207"/>
      <c r="BC128" s="207"/>
      <c r="BD128" s="207"/>
      <c r="BE128" s="207"/>
      <c r="BF128" s="207"/>
      <c r="BG128" s="207"/>
      <c r="BH128" s="207"/>
    </row>
    <row r="129" spans="1:60" x14ac:dyDescent="0.2">
      <c r="A129" s="218" t="s">
        <v>165</v>
      </c>
      <c r="B129" s="219" t="s">
        <v>102</v>
      </c>
      <c r="C129" s="234" t="s">
        <v>103</v>
      </c>
      <c r="D129" s="220"/>
      <c r="E129" s="221"/>
      <c r="F129" s="222"/>
      <c r="G129" s="222">
        <f>SUMIF(AG130:AG150,"&lt;&gt;NOR",G130:G150)</f>
        <v>0</v>
      </c>
      <c r="H129" s="222"/>
      <c r="I129" s="222">
        <f>SUM(I130:I150)</f>
        <v>0</v>
      </c>
      <c r="J129" s="222"/>
      <c r="K129" s="222">
        <f>SUM(K130:K150)</f>
        <v>0</v>
      </c>
      <c r="L129" s="222"/>
      <c r="M129" s="222">
        <f>SUM(M130:M150)</f>
        <v>0</v>
      </c>
      <c r="N129" s="222"/>
      <c r="O129" s="222">
        <f>SUM(O130:O150)</f>
        <v>12.46</v>
      </c>
      <c r="P129" s="222"/>
      <c r="Q129" s="222">
        <f>SUM(Q130:Q150)</f>
        <v>0</v>
      </c>
      <c r="R129" s="222"/>
      <c r="S129" s="222"/>
      <c r="T129" s="223"/>
      <c r="U129" s="217"/>
      <c r="V129" s="217">
        <f>SUM(V130:V150)</f>
        <v>14.379999999999999</v>
      </c>
      <c r="W129" s="217"/>
      <c r="AG129" t="s">
        <v>166</v>
      </c>
    </row>
    <row r="130" spans="1:60" outlineLevel="1" x14ac:dyDescent="0.2">
      <c r="A130" s="224">
        <v>33</v>
      </c>
      <c r="B130" s="225" t="s">
        <v>350</v>
      </c>
      <c r="C130" s="235" t="s">
        <v>351</v>
      </c>
      <c r="D130" s="226" t="s">
        <v>219</v>
      </c>
      <c r="E130" s="227">
        <v>2.3955500000000001</v>
      </c>
      <c r="F130" s="228"/>
      <c r="G130" s="229">
        <f>ROUND(E130*F130,2)</f>
        <v>0</v>
      </c>
      <c r="H130" s="228"/>
      <c r="I130" s="229">
        <f>ROUND(E130*H130,2)</f>
        <v>0</v>
      </c>
      <c r="J130" s="228"/>
      <c r="K130" s="229">
        <f>ROUND(E130*J130,2)</f>
        <v>0</v>
      </c>
      <c r="L130" s="229">
        <v>21</v>
      </c>
      <c r="M130" s="229">
        <f>G130*(1+L130/100)</f>
        <v>0</v>
      </c>
      <c r="N130" s="229">
        <v>2.5249999999999999</v>
      </c>
      <c r="O130" s="229">
        <f>ROUND(E130*N130,2)</f>
        <v>6.05</v>
      </c>
      <c r="P130" s="229">
        <v>0</v>
      </c>
      <c r="Q130" s="229">
        <f>ROUND(E130*P130,2)</f>
        <v>0</v>
      </c>
      <c r="R130" s="229" t="s">
        <v>298</v>
      </c>
      <c r="S130" s="229" t="s">
        <v>170</v>
      </c>
      <c r="T130" s="230" t="s">
        <v>221</v>
      </c>
      <c r="U130" s="216">
        <v>3.2130000000000001</v>
      </c>
      <c r="V130" s="216">
        <f>ROUND(E130*U130,2)</f>
        <v>7.7</v>
      </c>
      <c r="W130" s="216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 t="s">
        <v>229</v>
      </c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 x14ac:dyDescent="0.2">
      <c r="A131" s="214"/>
      <c r="B131" s="215"/>
      <c r="C131" s="247" t="s">
        <v>352</v>
      </c>
      <c r="D131" s="245"/>
      <c r="E131" s="245"/>
      <c r="F131" s="245"/>
      <c r="G131" s="245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 t="s">
        <v>224</v>
      </c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">
      <c r="A132" s="214"/>
      <c r="B132" s="215"/>
      <c r="C132" s="249" t="s">
        <v>353</v>
      </c>
      <c r="D132" s="246"/>
      <c r="E132" s="246"/>
      <c r="F132" s="246"/>
      <c r="G132" s="24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 t="s">
        <v>174</v>
      </c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 x14ac:dyDescent="0.2">
      <c r="A133" s="214"/>
      <c r="B133" s="215"/>
      <c r="C133" s="248" t="s">
        <v>354</v>
      </c>
      <c r="D133" s="241"/>
      <c r="E133" s="242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 t="s">
        <v>226</v>
      </c>
      <c r="AH133" s="207">
        <v>0</v>
      </c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outlineLevel="1" x14ac:dyDescent="0.2">
      <c r="A134" s="214"/>
      <c r="B134" s="215"/>
      <c r="C134" s="248" t="s">
        <v>355</v>
      </c>
      <c r="D134" s="241"/>
      <c r="E134" s="242">
        <v>0.26400000000000001</v>
      </c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 t="s">
        <v>226</v>
      </c>
      <c r="AH134" s="207">
        <v>0</v>
      </c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 outlineLevel="1" x14ac:dyDescent="0.2">
      <c r="A135" s="214"/>
      <c r="B135" s="215"/>
      <c r="C135" s="248" t="s">
        <v>356</v>
      </c>
      <c r="D135" s="241"/>
      <c r="E135" s="242">
        <v>0.56399999999999995</v>
      </c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 t="s">
        <v>226</v>
      </c>
      <c r="AH135" s="207">
        <v>0</v>
      </c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outlineLevel="1" x14ac:dyDescent="0.2">
      <c r="A136" s="214"/>
      <c r="B136" s="215"/>
      <c r="C136" s="248" t="s">
        <v>357</v>
      </c>
      <c r="D136" s="241"/>
      <c r="E136" s="242">
        <v>1.2725</v>
      </c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 t="s">
        <v>226</v>
      </c>
      <c r="AH136" s="207">
        <v>0</v>
      </c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 x14ac:dyDescent="0.2">
      <c r="A137" s="214"/>
      <c r="B137" s="215"/>
      <c r="C137" s="248" t="s">
        <v>358</v>
      </c>
      <c r="D137" s="241"/>
      <c r="E137" s="242">
        <v>0.29504999999999998</v>
      </c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 t="s">
        <v>226</v>
      </c>
      <c r="AH137" s="207">
        <v>0</v>
      </c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ht="22.5" outlineLevel="1" x14ac:dyDescent="0.2">
      <c r="A138" s="224">
        <v>34</v>
      </c>
      <c r="B138" s="225" t="s">
        <v>359</v>
      </c>
      <c r="C138" s="235" t="s">
        <v>360</v>
      </c>
      <c r="D138" s="226" t="s">
        <v>219</v>
      </c>
      <c r="E138" s="227">
        <v>3.6395</v>
      </c>
      <c r="F138" s="228"/>
      <c r="G138" s="229">
        <f>ROUND(E138*F138,2)</f>
        <v>0</v>
      </c>
      <c r="H138" s="228"/>
      <c r="I138" s="229">
        <f>ROUND(E138*H138,2)</f>
        <v>0</v>
      </c>
      <c r="J138" s="228"/>
      <c r="K138" s="229">
        <f>ROUND(E138*J138,2)</f>
        <v>0</v>
      </c>
      <c r="L138" s="229">
        <v>21</v>
      </c>
      <c r="M138" s="229">
        <f>G138*(1+L138/100)</f>
        <v>0</v>
      </c>
      <c r="N138" s="229">
        <v>0</v>
      </c>
      <c r="O138" s="229">
        <f>ROUND(E138*N138,2)</f>
        <v>0</v>
      </c>
      <c r="P138" s="229">
        <v>0</v>
      </c>
      <c r="Q138" s="229">
        <f>ROUND(E138*P138,2)</f>
        <v>0</v>
      </c>
      <c r="R138" s="229" t="s">
        <v>298</v>
      </c>
      <c r="S138" s="229" t="s">
        <v>170</v>
      </c>
      <c r="T138" s="230" t="s">
        <v>221</v>
      </c>
      <c r="U138" s="216">
        <v>1.8360000000000001</v>
      </c>
      <c r="V138" s="216">
        <f>ROUND(E138*U138,2)</f>
        <v>6.68</v>
      </c>
      <c r="W138" s="216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 t="s">
        <v>229</v>
      </c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outlineLevel="1" x14ac:dyDescent="0.2">
      <c r="A139" s="214"/>
      <c r="B139" s="215"/>
      <c r="C139" s="247" t="s">
        <v>361</v>
      </c>
      <c r="D139" s="245"/>
      <c r="E139" s="245"/>
      <c r="F139" s="245"/>
      <c r="G139" s="245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 t="s">
        <v>224</v>
      </c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">
      <c r="A140" s="214"/>
      <c r="B140" s="215"/>
      <c r="C140" s="250" t="s">
        <v>362</v>
      </c>
      <c r="D140" s="243"/>
      <c r="E140" s="244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 t="s">
        <v>226</v>
      </c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">
      <c r="A141" s="214"/>
      <c r="B141" s="215"/>
      <c r="C141" s="251" t="s">
        <v>363</v>
      </c>
      <c r="D141" s="243"/>
      <c r="E141" s="244">
        <v>176.63</v>
      </c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 t="s">
        <v>226</v>
      </c>
      <c r="AH141" s="207">
        <v>2</v>
      </c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 x14ac:dyDescent="0.2">
      <c r="A142" s="214"/>
      <c r="B142" s="215"/>
      <c r="C142" s="251" t="s">
        <v>364</v>
      </c>
      <c r="D142" s="243"/>
      <c r="E142" s="244">
        <v>-103.84</v>
      </c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 t="s">
        <v>226</v>
      </c>
      <c r="AH142" s="207">
        <v>2</v>
      </c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">
      <c r="A143" s="214"/>
      <c r="B143" s="215"/>
      <c r="C143" s="250" t="s">
        <v>365</v>
      </c>
      <c r="D143" s="243"/>
      <c r="E143" s="244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 t="s">
        <v>226</v>
      </c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outlineLevel="1" x14ac:dyDescent="0.2">
      <c r="A144" s="214"/>
      <c r="B144" s="215"/>
      <c r="C144" s="248" t="s">
        <v>366</v>
      </c>
      <c r="D144" s="241"/>
      <c r="E144" s="242">
        <v>3.6395</v>
      </c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 t="s">
        <v>226</v>
      </c>
      <c r="AH144" s="207">
        <v>0</v>
      </c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">
      <c r="A145" s="224">
        <v>35</v>
      </c>
      <c r="B145" s="225" t="s">
        <v>367</v>
      </c>
      <c r="C145" s="235" t="s">
        <v>368</v>
      </c>
      <c r="D145" s="226" t="s">
        <v>219</v>
      </c>
      <c r="E145" s="227">
        <v>4.00345</v>
      </c>
      <c r="F145" s="228"/>
      <c r="G145" s="229">
        <f>ROUND(E145*F145,2)</f>
        <v>0</v>
      </c>
      <c r="H145" s="228"/>
      <c r="I145" s="229">
        <f>ROUND(E145*H145,2)</f>
        <v>0</v>
      </c>
      <c r="J145" s="228"/>
      <c r="K145" s="229">
        <f>ROUND(E145*J145,2)</f>
        <v>0</v>
      </c>
      <c r="L145" s="229">
        <v>21</v>
      </c>
      <c r="M145" s="229">
        <f>G145*(1+L145/100)</f>
        <v>0</v>
      </c>
      <c r="N145" s="229">
        <v>1.6</v>
      </c>
      <c r="O145" s="229">
        <f>ROUND(E145*N145,2)</f>
        <v>6.41</v>
      </c>
      <c r="P145" s="229">
        <v>0</v>
      </c>
      <c r="Q145" s="229">
        <f>ROUND(E145*P145,2)</f>
        <v>0</v>
      </c>
      <c r="R145" s="229" t="s">
        <v>344</v>
      </c>
      <c r="S145" s="229" t="s">
        <v>170</v>
      </c>
      <c r="T145" s="230" t="s">
        <v>221</v>
      </c>
      <c r="U145" s="216">
        <v>0</v>
      </c>
      <c r="V145" s="216">
        <f>ROUND(E145*U145,2)</f>
        <v>0</v>
      </c>
      <c r="W145" s="216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 t="s">
        <v>345</v>
      </c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outlineLevel="1" x14ac:dyDescent="0.2">
      <c r="A146" s="214"/>
      <c r="B146" s="215"/>
      <c r="C146" s="250" t="s">
        <v>362</v>
      </c>
      <c r="D146" s="243"/>
      <c r="E146" s="244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 t="s">
        <v>226</v>
      </c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 x14ac:dyDescent="0.2">
      <c r="A147" s="214"/>
      <c r="B147" s="215"/>
      <c r="C147" s="251" t="s">
        <v>363</v>
      </c>
      <c r="D147" s="243"/>
      <c r="E147" s="244">
        <v>176.63</v>
      </c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 t="s">
        <v>226</v>
      </c>
      <c r="AH147" s="207">
        <v>2</v>
      </c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outlineLevel="1" x14ac:dyDescent="0.2">
      <c r="A148" s="214"/>
      <c r="B148" s="215"/>
      <c r="C148" s="251" t="s">
        <v>364</v>
      </c>
      <c r="D148" s="243"/>
      <c r="E148" s="244">
        <v>-103.84</v>
      </c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 t="s">
        <v>226</v>
      </c>
      <c r="AH148" s="207">
        <v>2</v>
      </c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">
      <c r="A149" s="214"/>
      <c r="B149" s="215"/>
      <c r="C149" s="250" t="s">
        <v>365</v>
      </c>
      <c r="D149" s="243"/>
      <c r="E149" s="244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 t="s">
        <v>226</v>
      </c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 x14ac:dyDescent="0.2">
      <c r="A150" s="214"/>
      <c r="B150" s="215"/>
      <c r="C150" s="248" t="s">
        <v>369</v>
      </c>
      <c r="D150" s="241"/>
      <c r="E150" s="242">
        <v>4.00345</v>
      </c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 t="s">
        <v>226</v>
      </c>
      <c r="AH150" s="207">
        <v>0</v>
      </c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x14ac:dyDescent="0.2">
      <c r="A151" s="218" t="s">
        <v>165</v>
      </c>
      <c r="B151" s="219" t="s">
        <v>106</v>
      </c>
      <c r="C151" s="234" t="s">
        <v>107</v>
      </c>
      <c r="D151" s="220"/>
      <c r="E151" s="221"/>
      <c r="F151" s="222"/>
      <c r="G151" s="222">
        <f>SUMIF(AG152:AG153,"&lt;&gt;NOR",G152:G153)</f>
        <v>0</v>
      </c>
      <c r="H151" s="222"/>
      <c r="I151" s="222">
        <f>SUM(I152:I153)</f>
        <v>0</v>
      </c>
      <c r="J151" s="222"/>
      <c r="K151" s="222">
        <f>SUM(K152:K153)</f>
        <v>0</v>
      </c>
      <c r="L151" s="222"/>
      <c r="M151" s="222">
        <f>SUM(M152:M153)</f>
        <v>0</v>
      </c>
      <c r="N151" s="222"/>
      <c r="O151" s="222">
        <f>SUM(O152:O153)</f>
        <v>0</v>
      </c>
      <c r="P151" s="222"/>
      <c r="Q151" s="222">
        <f>SUM(Q152:Q153)</f>
        <v>0</v>
      </c>
      <c r="R151" s="222"/>
      <c r="S151" s="222"/>
      <c r="T151" s="223"/>
      <c r="U151" s="217"/>
      <c r="V151" s="217">
        <f>SUM(V152:V153)</f>
        <v>0</v>
      </c>
      <c r="W151" s="217"/>
      <c r="AG151" t="s">
        <v>166</v>
      </c>
    </row>
    <row r="152" spans="1:60" outlineLevel="1" x14ac:dyDescent="0.2">
      <c r="A152" s="224">
        <v>36</v>
      </c>
      <c r="B152" s="225" t="s">
        <v>370</v>
      </c>
      <c r="C152" s="235" t="s">
        <v>371</v>
      </c>
      <c r="D152" s="226" t="s">
        <v>372</v>
      </c>
      <c r="E152" s="227">
        <v>31.9</v>
      </c>
      <c r="F152" s="228"/>
      <c r="G152" s="229">
        <f>ROUND(E152*F152,2)</f>
        <v>0</v>
      </c>
      <c r="H152" s="228"/>
      <c r="I152" s="229">
        <f>ROUND(E152*H152,2)</f>
        <v>0</v>
      </c>
      <c r="J152" s="228"/>
      <c r="K152" s="229">
        <f>ROUND(E152*J152,2)</f>
        <v>0</v>
      </c>
      <c r="L152" s="229">
        <v>21</v>
      </c>
      <c r="M152" s="229">
        <f>G152*(1+L152/100)</f>
        <v>0</v>
      </c>
      <c r="N152" s="229">
        <v>0</v>
      </c>
      <c r="O152" s="229">
        <f>ROUND(E152*N152,2)</f>
        <v>0</v>
      </c>
      <c r="P152" s="229">
        <v>0</v>
      </c>
      <c r="Q152" s="229">
        <f>ROUND(E152*P152,2)</f>
        <v>0</v>
      </c>
      <c r="R152" s="229"/>
      <c r="S152" s="229" t="s">
        <v>212</v>
      </c>
      <c r="T152" s="230" t="s">
        <v>171</v>
      </c>
      <c r="U152" s="216">
        <v>0</v>
      </c>
      <c r="V152" s="216">
        <f>ROUND(E152*U152,2)</f>
        <v>0</v>
      </c>
      <c r="W152" s="216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 t="s">
        <v>229</v>
      </c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outlineLevel="1" x14ac:dyDescent="0.2">
      <c r="A153" s="214"/>
      <c r="B153" s="215"/>
      <c r="C153" s="248" t="s">
        <v>373</v>
      </c>
      <c r="D153" s="241"/>
      <c r="E153" s="242">
        <v>31.9</v>
      </c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 t="s">
        <v>226</v>
      </c>
      <c r="AH153" s="207">
        <v>0</v>
      </c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x14ac:dyDescent="0.2">
      <c r="A154" s="218" t="s">
        <v>165</v>
      </c>
      <c r="B154" s="219" t="s">
        <v>108</v>
      </c>
      <c r="C154" s="234" t="s">
        <v>109</v>
      </c>
      <c r="D154" s="220"/>
      <c r="E154" s="221"/>
      <c r="F154" s="222"/>
      <c r="G154" s="222">
        <f>SUMIF(AG155:AG166,"&lt;&gt;NOR",G155:G166)</f>
        <v>0</v>
      </c>
      <c r="H154" s="222"/>
      <c r="I154" s="222">
        <f>SUM(I155:I166)</f>
        <v>0</v>
      </c>
      <c r="J154" s="222"/>
      <c r="K154" s="222">
        <f>SUM(K155:K166)</f>
        <v>0</v>
      </c>
      <c r="L154" s="222"/>
      <c r="M154" s="222">
        <f>SUM(M155:M166)</f>
        <v>0</v>
      </c>
      <c r="N154" s="222"/>
      <c r="O154" s="222">
        <f>SUM(O155:O166)</f>
        <v>0.01</v>
      </c>
      <c r="P154" s="222"/>
      <c r="Q154" s="222">
        <f>SUM(Q155:Q166)</f>
        <v>0</v>
      </c>
      <c r="R154" s="222"/>
      <c r="S154" s="222"/>
      <c r="T154" s="223"/>
      <c r="U154" s="217"/>
      <c r="V154" s="217">
        <f>SUM(V155:V166)</f>
        <v>0.75</v>
      </c>
      <c r="W154" s="217"/>
      <c r="AG154" t="s">
        <v>166</v>
      </c>
    </row>
    <row r="155" spans="1:60" outlineLevel="1" x14ac:dyDescent="0.2">
      <c r="A155" s="224">
        <v>37</v>
      </c>
      <c r="B155" s="225" t="s">
        <v>374</v>
      </c>
      <c r="C155" s="235" t="s">
        <v>375</v>
      </c>
      <c r="D155" s="226" t="s">
        <v>287</v>
      </c>
      <c r="E155" s="227">
        <v>1.794</v>
      </c>
      <c r="F155" s="228"/>
      <c r="G155" s="229">
        <f>ROUND(E155*F155,2)</f>
        <v>0</v>
      </c>
      <c r="H155" s="228"/>
      <c r="I155" s="229">
        <f>ROUND(E155*H155,2)</f>
        <v>0</v>
      </c>
      <c r="J155" s="228"/>
      <c r="K155" s="229">
        <f>ROUND(E155*J155,2)</f>
        <v>0</v>
      </c>
      <c r="L155" s="229">
        <v>21</v>
      </c>
      <c r="M155" s="229">
        <f>G155*(1+L155/100)</f>
        <v>0</v>
      </c>
      <c r="N155" s="229">
        <v>3.1700000000000001E-3</v>
      </c>
      <c r="O155" s="229">
        <f>ROUND(E155*N155,2)</f>
        <v>0.01</v>
      </c>
      <c r="P155" s="229">
        <v>0</v>
      </c>
      <c r="Q155" s="229">
        <f>ROUND(E155*P155,2)</f>
        <v>0</v>
      </c>
      <c r="R155" s="229" t="s">
        <v>376</v>
      </c>
      <c r="S155" s="229" t="s">
        <v>170</v>
      </c>
      <c r="T155" s="230" t="s">
        <v>221</v>
      </c>
      <c r="U155" s="216">
        <v>0.42</v>
      </c>
      <c r="V155" s="216">
        <f>ROUND(E155*U155,2)</f>
        <v>0.75</v>
      </c>
      <c r="W155" s="216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 t="s">
        <v>229</v>
      </c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outlineLevel="1" x14ac:dyDescent="0.2">
      <c r="A156" s="214"/>
      <c r="B156" s="215"/>
      <c r="C156" s="248" t="s">
        <v>377</v>
      </c>
      <c r="D156" s="241"/>
      <c r="E156" s="242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 t="s">
        <v>226</v>
      </c>
      <c r="AH156" s="207">
        <v>0</v>
      </c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">
      <c r="A157" s="214"/>
      <c r="B157" s="215"/>
      <c r="C157" s="248" t="s">
        <v>378</v>
      </c>
      <c r="D157" s="241"/>
      <c r="E157" s="242">
        <v>1.32</v>
      </c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 t="s">
        <v>226</v>
      </c>
      <c r="AH157" s="207">
        <v>0</v>
      </c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outlineLevel="1" x14ac:dyDescent="0.2">
      <c r="A158" s="214"/>
      <c r="B158" s="215"/>
      <c r="C158" s="248" t="s">
        <v>379</v>
      </c>
      <c r="D158" s="241"/>
      <c r="E158" s="242">
        <v>0.47399999999999998</v>
      </c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 t="s">
        <v>226</v>
      </c>
      <c r="AH158" s="207">
        <v>0</v>
      </c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 x14ac:dyDescent="0.2">
      <c r="A159" s="224">
        <v>38</v>
      </c>
      <c r="B159" s="225" t="s">
        <v>380</v>
      </c>
      <c r="C159" s="235" t="s">
        <v>381</v>
      </c>
      <c r="D159" s="226" t="s">
        <v>382</v>
      </c>
      <c r="E159" s="227">
        <v>6</v>
      </c>
      <c r="F159" s="228"/>
      <c r="G159" s="229">
        <f>ROUND(E159*F159,2)</f>
        <v>0</v>
      </c>
      <c r="H159" s="228"/>
      <c r="I159" s="229">
        <f>ROUND(E159*H159,2)</f>
        <v>0</v>
      </c>
      <c r="J159" s="228"/>
      <c r="K159" s="229">
        <f>ROUND(E159*J159,2)</f>
        <v>0</v>
      </c>
      <c r="L159" s="229">
        <v>21</v>
      </c>
      <c r="M159" s="229">
        <f>G159*(1+L159/100)</f>
        <v>0</v>
      </c>
      <c r="N159" s="229">
        <v>0</v>
      </c>
      <c r="O159" s="229">
        <f>ROUND(E159*N159,2)</f>
        <v>0</v>
      </c>
      <c r="P159" s="229">
        <v>0</v>
      </c>
      <c r="Q159" s="229">
        <f>ROUND(E159*P159,2)</f>
        <v>0</v>
      </c>
      <c r="R159" s="229"/>
      <c r="S159" s="229" t="s">
        <v>212</v>
      </c>
      <c r="T159" s="230" t="s">
        <v>171</v>
      </c>
      <c r="U159" s="216">
        <v>0</v>
      </c>
      <c r="V159" s="216">
        <f>ROUND(E159*U159,2)</f>
        <v>0</v>
      </c>
      <c r="W159" s="216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 t="s">
        <v>229</v>
      </c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">
      <c r="A160" s="214"/>
      <c r="B160" s="215"/>
      <c r="C160" s="248" t="s">
        <v>383</v>
      </c>
      <c r="D160" s="241"/>
      <c r="E160" s="242">
        <v>6</v>
      </c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 t="s">
        <v>226</v>
      </c>
      <c r="AH160" s="207">
        <v>0</v>
      </c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ht="22.5" outlineLevel="1" x14ac:dyDescent="0.2">
      <c r="A161" s="224">
        <v>39</v>
      </c>
      <c r="B161" s="225" t="s">
        <v>384</v>
      </c>
      <c r="C161" s="235" t="s">
        <v>385</v>
      </c>
      <c r="D161" s="226" t="s">
        <v>372</v>
      </c>
      <c r="E161" s="227">
        <v>5.18</v>
      </c>
      <c r="F161" s="228"/>
      <c r="G161" s="229">
        <f>ROUND(E161*F161,2)</f>
        <v>0</v>
      </c>
      <c r="H161" s="228"/>
      <c r="I161" s="229">
        <f>ROUND(E161*H161,2)</f>
        <v>0</v>
      </c>
      <c r="J161" s="228"/>
      <c r="K161" s="229">
        <f>ROUND(E161*J161,2)</f>
        <v>0</v>
      </c>
      <c r="L161" s="229">
        <v>21</v>
      </c>
      <c r="M161" s="229">
        <f>G161*(1+L161/100)</f>
        <v>0</v>
      </c>
      <c r="N161" s="229">
        <v>0</v>
      </c>
      <c r="O161" s="229">
        <f>ROUND(E161*N161,2)</f>
        <v>0</v>
      </c>
      <c r="P161" s="229">
        <v>0</v>
      </c>
      <c r="Q161" s="229">
        <f>ROUND(E161*P161,2)</f>
        <v>0</v>
      </c>
      <c r="R161" s="229"/>
      <c r="S161" s="229" t="s">
        <v>212</v>
      </c>
      <c r="T161" s="230" t="s">
        <v>171</v>
      </c>
      <c r="U161" s="216">
        <v>0</v>
      </c>
      <c r="V161" s="216">
        <f>ROUND(E161*U161,2)</f>
        <v>0</v>
      </c>
      <c r="W161" s="216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 t="s">
        <v>229</v>
      </c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">
      <c r="A162" s="214"/>
      <c r="B162" s="215"/>
      <c r="C162" s="248" t="s">
        <v>377</v>
      </c>
      <c r="D162" s="241"/>
      <c r="E162" s="242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 t="s">
        <v>226</v>
      </c>
      <c r="AH162" s="207">
        <v>0</v>
      </c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outlineLevel="1" x14ac:dyDescent="0.2">
      <c r="A163" s="214"/>
      <c r="B163" s="215"/>
      <c r="C163" s="248" t="s">
        <v>386</v>
      </c>
      <c r="D163" s="241"/>
      <c r="E163" s="242">
        <v>3.6</v>
      </c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 t="s">
        <v>226</v>
      </c>
      <c r="AH163" s="207">
        <v>0</v>
      </c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outlineLevel="1" x14ac:dyDescent="0.2">
      <c r="A164" s="214"/>
      <c r="B164" s="215"/>
      <c r="C164" s="248" t="s">
        <v>387</v>
      </c>
      <c r="D164" s="241"/>
      <c r="E164" s="242">
        <v>1.58</v>
      </c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 t="s">
        <v>226</v>
      </c>
      <c r="AH164" s="207">
        <v>0</v>
      </c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outlineLevel="1" x14ac:dyDescent="0.2">
      <c r="A165" s="224">
        <v>40</v>
      </c>
      <c r="B165" s="225" t="s">
        <v>388</v>
      </c>
      <c r="C165" s="235" t="s">
        <v>389</v>
      </c>
      <c r="D165" s="226" t="s">
        <v>382</v>
      </c>
      <c r="E165" s="227">
        <v>6</v>
      </c>
      <c r="F165" s="228"/>
      <c r="G165" s="229">
        <f>ROUND(E165*F165,2)</f>
        <v>0</v>
      </c>
      <c r="H165" s="228"/>
      <c r="I165" s="229">
        <f>ROUND(E165*H165,2)</f>
        <v>0</v>
      </c>
      <c r="J165" s="228"/>
      <c r="K165" s="229">
        <f>ROUND(E165*J165,2)</f>
        <v>0</v>
      </c>
      <c r="L165" s="229">
        <v>21</v>
      </c>
      <c r="M165" s="229">
        <f>G165*(1+L165/100)</f>
        <v>0</v>
      </c>
      <c r="N165" s="229">
        <v>7.3999999999999999E-4</v>
      </c>
      <c r="O165" s="229">
        <f>ROUND(E165*N165,2)</f>
        <v>0</v>
      </c>
      <c r="P165" s="229">
        <v>0</v>
      </c>
      <c r="Q165" s="229">
        <f>ROUND(E165*P165,2)</f>
        <v>0</v>
      </c>
      <c r="R165" s="229" t="s">
        <v>344</v>
      </c>
      <c r="S165" s="229" t="s">
        <v>170</v>
      </c>
      <c r="T165" s="230" t="s">
        <v>221</v>
      </c>
      <c r="U165" s="216">
        <v>0</v>
      </c>
      <c r="V165" s="216">
        <f>ROUND(E165*U165,2)</f>
        <v>0</v>
      </c>
      <c r="W165" s="216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 t="s">
        <v>345</v>
      </c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 x14ac:dyDescent="0.2">
      <c r="A166" s="214"/>
      <c r="B166" s="215"/>
      <c r="C166" s="248" t="s">
        <v>383</v>
      </c>
      <c r="D166" s="241"/>
      <c r="E166" s="242">
        <v>6</v>
      </c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 t="s">
        <v>226</v>
      </c>
      <c r="AH166" s="207">
        <v>0</v>
      </c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x14ac:dyDescent="0.2">
      <c r="A167" s="218" t="s">
        <v>165</v>
      </c>
      <c r="B167" s="219" t="s">
        <v>112</v>
      </c>
      <c r="C167" s="234" t="s">
        <v>113</v>
      </c>
      <c r="D167" s="220"/>
      <c r="E167" s="221"/>
      <c r="F167" s="222"/>
      <c r="G167" s="222">
        <f>SUMIF(AG168:AG169,"&lt;&gt;NOR",G168:G169)</f>
        <v>0</v>
      </c>
      <c r="H167" s="222"/>
      <c r="I167" s="222">
        <f>SUM(I168:I169)</f>
        <v>0</v>
      </c>
      <c r="J167" s="222"/>
      <c r="K167" s="222">
        <f>SUM(K168:K169)</f>
        <v>0</v>
      </c>
      <c r="L167" s="222"/>
      <c r="M167" s="222">
        <f>SUM(M168:M169)</f>
        <v>0</v>
      </c>
      <c r="N167" s="222"/>
      <c r="O167" s="222">
        <f>SUM(O168:O169)</f>
        <v>0</v>
      </c>
      <c r="P167" s="222"/>
      <c r="Q167" s="222">
        <f>SUM(Q168:Q169)</f>
        <v>0</v>
      </c>
      <c r="R167" s="222"/>
      <c r="S167" s="222"/>
      <c r="T167" s="223"/>
      <c r="U167" s="217"/>
      <c r="V167" s="217">
        <f>SUM(V168:V169)</f>
        <v>102.12</v>
      </c>
      <c r="W167" s="217"/>
      <c r="AG167" t="s">
        <v>166</v>
      </c>
    </row>
    <row r="168" spans="1:60" outlineLevel="1" x14ac:dyDescent="0.2">
      <c r="A168" s="224">
        <v>41</v>
      </c>
      <c r="B168" s="225" t="s">
        <v>390</v>
      </c>
      <c r="C168" s="235" t="s">
        <v>391</v>
      </c>
      <c r="D168" s="226" t="s">
        <v>316</v>
      </c>
      <c r="E168" s="227">
        <v>119.85975000000001</v>
      </c>
      <c r="F168" s="228"/>
      <c r="G168" s="229">
        <f>ROUND(E168*F168,2)</f>
        <v>0</v>
      </c>
      <c r="H168" s="228"/>
      <c r="I168" s="229">
        <f>ROUND(E168*H168,2)</f>
        <v>0</v>
      </c>
      <c r="J168" s="228"/>
      <c r="K168" s="229">
        <f>ROUND(E168*J168,2)</f>
        <v>0</v>
      </c>
      <c r="L168" s="229">
        <v>21</v>
      </c>
      <c r="M168" s="229">
        <f>G168*(1+L168/100)</f>
        <v>0</v>
      </c>
      <c r="N168" s="229">
        <v>0</v>
      </c>
      <c r="O168" s="229">
        <f>ROUND(E168*N168,2)</f>
        <v>0</v>
      </c>
      <c r="P168" s="229">
        <v>0</v>
      </c>
      <c r="Q168" s="229">
        <f>ROUND(E168*P168,2)</f>
        <v>0</v>
      </c>
      <c r="R168" s="229" t="s">
        <v>298</v>
      </c>
      <c r="S168" s="229" t="s">
        <v>170</v>
      </c>
      <c r="T168" s="230" t="s">
        <v>221</v>
      </c>
      <c r="U168" s="216">
        <v>0.85199999999999998</v>
      </c>
      <c r="V168" s="216">
        <f>ROUND(E168*U168,2)</f>
        <v>102.12</v>
      </c>
      <c r="W168" s="216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 t="s">
        <v>392</v>
      </c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ht="22.5" outlineLevel="1" x14ac:dyDescent="0.2">
      <c r="A169" s="214"/>
      <c r="B169" s="215"/>
      <c r="C169" s="247" t="s">
        <v>393</v>
      </c>
      <c r="D169" s="245"/>
      <c r="E169" s="245"/>
      <c r="F169" s="245"/>
      <c r="G169" s="245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 t="s">
        <v>224</v>
      </c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31" t="str">
        <f>C169</f>
        <v>přesun hmot pro budovy občanské výstavby (JKSO 801), budovy pro bydlení (JKSO 803) budovy pro výrobu a služby (JKSO 812) s nosnou svislou konstrukcí zděnou z cihel nebo tvárnic nebo kovovou</v>
      </c>
      <c r="BB169" s="207"/>
      <c r="BC169" s="207"/>
      <c r="BD169" s="207"/>
      <c r="BE169" s="207"/>
      <c r="BF169" s="207"/>
      <c r="BG169" s="207"/>
      <c r="BH169" s="207"/>
    </row>
    <row r="170" spans="1:60" x14ac:dyDescent="0.2">
      <c r="A170" s="218" t="s">
        <v>165</v>
      </c>
      <c r="B170" s="219" t="s">
        <v>114</v>
      </c>
      <c r="C170" s="234" t="s">
        <v>115</v>
      </c>
      <c r="D170" s="220"/>
      <c r="E170" s="221"/>
      <c r="F170" s="222"/>
      <c r="G170" s="222">
        <f>SUMIF(AG171:AG181,"&lt;&gt;NOR",G171:G181)</f>
        <v>0</v>
      </c>
      <c r="H170" s="222"/>
      <c r="I170" s="222">
        <f>SUM(I171:I181)</f>
        <v>0</v>
      </c>
      <c r="J170" s="222"/>
      <c r="K170" s="222">
        <f>SUM(K171:K181)</f>
        <v>0</v>
      </c>
      <c r="L170" s="222"/>
      <c r="M170" s="222">
        <f>SUM(M171:M181)</f>
        <v>0</v>
      </c>
      <c r="N170" s="222"/>
      <c r="O170" s="222">
        <f>SUM(O171:O181)</f>
        <v>0.23</v>
      </c>
      <c r="P170" s="222"/>
      <c r="Q170" s="222">
        <f>SUM(Q171:Q181)</f>
        <v>0</v>
      </c>
      <c r="R170" s="222"/>
      <c r="S170" s="222"/>
      <c r="T170" s="223"/>
      <c r="U170" s="217"/>
      <c r="V170" s="217">
        <f>SUM(V171:V181)</f>
        <v>22.6</v>
      </c>
      <c r="W170" s="217"/>
      <c r="AG170" t="s">
        <v>166</v>
      </c>
    </row>
    <row r="171" spans="1:60" ht="33.75" outlineLevel="1" x14ac:dyDescent="0.2">
      <c r="A171" s="224">
        <v>42</v>
      </c>
      <c r="B171" s="225" t="s">
        <v>394</v>
      </c>
      <c r="C171" s="235" t="s">
        <v>395</v>
      </c>
      <c r="D171" s="226" t="s">
        <v>287</v>
      </c>
      <c r="E171" s="227">
        <v>125.732</v>
      </c>
      <c r="F171" s="228"/>
      <c r="G171" s="229">
        <f>ROUND(E171*F171,2)</f>
        <v>0</v>
      </c>
      <c r="H171" s="228"/>
      <c r="I171" s="229">
        <f>ROUND(E171*H171,2)</f>
        <v>0</v>
      </c>
      <c r="J171" s="228"/>
      <c r="K171" s="229">
        <f>ROUND(E171*J171,2)</f>
        <v>0</v>
      </c>
      <c r="L171" s="229">
        <v>21</v>
      </c>
      <c r="M171" s="229">
        <f>G171*(1+L171/100)</f>
        <v>0</v>
      </c>
      <c r="N171" s="229">
        <v>5.1999999999999995E-4</v>
      </c>
      <c r="O171" s="229">
        <f>ROUND(E171*N171,2)</f>
        <v>7.0000000000000007E-2</v>
      </c>
      <c r="P171" s="229">
        <v>0</v>
      </c>
      <c r="Q171" s="229">
        <f>ROUND(E171*P171,2)</f>
        <v>0</v>
      </c>
      <c r="R171" s="229" t="s">
        <v>396</v>
      </c>
      <c r="S171" s="229" t="s">
        <v>170</v>
      </c>
      <c r="T171" s="230" t="s">
        <v>221</v>
      </c>
      <c r="U171" s="216">
        <v>4.9000000000000002E-2</v>
      </c>
      <c r="V171" s="216">
        <f>ROUND(E171*U171,2)</f>
        <v>6.16</v>
      </c>
      <c r="W171" s="216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 t="s">
        <v>229</v>
      </c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 x14ac:dyDescent="0.2">
      <c r="A172" s="214"/>
      <c r="B172" s="215"/>
      <c r="C172" s="248" t="s">
        <v>309</v>
      </c>
      <c r="D172" s="241"/>
      <c r="E172" s="242">
        <v>94.26</v>
      </c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 t="s">
        <v>226</v>
      </c>
      <c r="AH172" s="207">
        <v>0</v>
      </c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">
      <c r="A173" s="214"/>
      <c r="B173" s="215"/>
      <c r="C173" s="248" t="s">
        <v>332</v>
      </c>
      <c r="D173" s="241"/>
      <c r="E173" s="242">
        <v>31.472000000000001</v>
      </c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 t="s">
        <v>226</v>
      </c>
      <c r="AH173" s="207">
        <v>0</v>
      </c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ht="33.75" outlineLevel="1" x14ac:dyDescent="0.2">
      <c r="A174" s="224">
        <v>43</v>
      </c>
      <c r="B174" s="225" t="s">
        <v>397</v>
      </c>
      <c r="C174" s="235" t="s">
        <v>398</v>
      </c>
      <c r="D174" s="226" t="s">
        <v>287</v>
      </c>
      <c r="E174" s="227">
        <v>251.464</v>
      </c>
      <c r="F174" s="228"/>
      <c r="G174" s="229">
        <f>ROUND(E174*F174,2)</f>
        <v>0</v>
      </c>
      <c r="H174" s="228"/>
      <c r="I174" s="229">
        <f>ROUND(E174*H174,2)</f>
        <v>0</v>
      </c>
      <c r="J174" s="228"/>
      <c r="K174" s="229">
        <f>ROUND(E174*J174,2)</f>
        <v>0</v>
      </c>
      <c r="L174" s="229">
        <v>21</v>
      </c>
      <c r="M174" s="229">
        <f>G174*(1+L174/100)</f>
        <v>0</v>
      </c>
      <c r="N174" s="229">
        <v>6.3000000000000003E-4</v>
      </c>
      <c r="O174" s="229">
        <f>ROUND(E174*N174,2)</f>
        <v>0.16</v>
      </c>
      <c r="P174" s="229">
        <v>0</v>
      </c>
      <c r="Q174" s="229">
        <f>ROUND(E174*P174,2)</f>
        <v>0</v>
      </c>
      <c r="R174" s="229" t="s">
        <v>396</v>
      </c>
      <c r="S174" s="229" t="s">
        <v>170</v>
      </c>
      <c r="T174" s="230" t="s">
        <v>221</v>
      </c>
      <c r="U174" s="216">
        <v>6.4000000000000001E-2</v>
      </c>
      <c r="V174" s="216">
        <f>ROUND(E174*U174,2)</f>
        <v>16.09</v>
      </c>
      <c r="W174" s="216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 t="s">
        <v>229</v>
      </c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outlineLevel="1" x14ac:dyDescent="0.2">
      <c r="A175" s="214"/>
      <c r="B175" s="215"/>
      <c r="C175" s="250" t="s">
        <v>362</v>
      </c>
      <c r="D175" s="243"/>
      <c r="E175" s="244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 t="s">
        <v>226</v>
      </c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outlineLevel="1" x14ac:dyDescent="0.2">
      <c r="A176" s="214"/>
      <c r="B176" s="215"/>
      <c r="C176" s="251" t="s">
        <v>399</v>
      </c>
      <c r="D176" s="243"/>
      <c r="E176" s="244">
        <v>94.26</v>
      </c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 t="s">
        <v>226</v>
      </c>
      <c r="AH176" s="207">
        <v>2</v>
      </c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outlineLevel="1" x14ac:dyDescent="0.2">
      <c r="A177" s="214"/>
      <c r="B177" s="215"/>
      <c r="C177" s="251" t="s">
        <v>400</v>
      </c>
      <c r="D177" s="243"/>
      <c r="E177" s="244">
        <v>31.472000000000001</v>
      </c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 t="s">
        <v>226</v>
      </c>
      <c r="AH177" s="207">
        <v>2</v>
      </c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outlineLevel="1" x14ac:dyDescent="0.2">
      <c r="A178" s="214"/>
      <c r="B178" s="215"/>
      <c r="C178" s="250" t="s">
        <v>365</v>
      </c>
      <c r="D178" s="243"/>
      <c r="E178" s="244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 t="s">
        <v>226</v>
      </c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outlineLevel="1" x14ac:dyDescent="0.2">
      <c r="A179" s="214"/>
      <c r="B179" s="215"/>
      <c r="C179" s="248" t="s">
        <v>401</v>
      </c>
      <c r="D179" s="241"/>
      <c r="E179" s="242">
        <v>251.464</v>
      </c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 t="s">
        <v>226</v>
      </c>
      <c r="AH179" s="207">
        <v>0</v>
      </c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">
      <c r="A180" s="224">
        <v>44</v>
      </c>
      <c r="B180" s="225" t="s">
        <v>402</v>
      </c>
      <c r="C180" s="235" t="s">
        <v>403</v>
      </c>
      <c r="D180" s="226" t="s">
        <v>316</v>
      </c>
      <c r="E180" s="227">
        <v>0.2238</v>
      </c>
      <c r="F180" s="228"/>
      <c r="G180" s="229">
        <f>ROUND(E180*F180,2)</f>
        <v>0</v>
      </c>
      <c r="H180" s="228"/>
      <c r="I180" s="229">
        <f>ROUND(E180*H180,2)</f>
        <v>0</v>
      </c>
      <c r="J180" s="228"/>
      <c r="K180" s="229">
        <f>ROUND(E180*J180,2)</f>
        <v>0</v>
      </c>
      <c r="L180" s="229">
        <v>21</v>
      </c>
      <c r="M180" s="229">
        <f>G180*(1+L180/100)</f>
        <v>0</v>
      </c>
      <c r="N180" s="229">
        <v>0</v>
      </c>
      <c r="O180" s="229">
        <f>ROUND(E180*N180,2)</f>
        <v>0</v>
      </c>
      <c r="P180" s="229">
        <v>0</v>
      </c>
      <c r="Q180" s="229">
        <f>ROUND(E180*P180,2)</f>
        <v>0</v>
      </c>
      <c r="R180" s="229" t="s">
        <v>396</v>
      </c>
      <c r="S180" s="229" t="s">
        <v>170</v>
      </c>
      <c r="T180" s="230" t="s">
        <v>221</v>
      </c>
      <c r="U180" s="216">
        <v>1.5669999999999999</v>
      </c>
      <c r="V180" s="216">
        <f>ROUND(E180*U180,2)</f>
        <v>0.35</v>
      </c>
      <c r="W180" s="216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 t="s">
        <v>392</v>
      </c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">
      <c r="A181" s="214"/>
      <c r="B181" s="215"/>
      <c r="C181" s="247" t="s">
        <v>404</v>
      </c>
      <c r="D181" s="245"/>
      <c r="E181" s="245"/>
      <c r="F181" s="245"/>
      <c r="G181" s="245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 t="s">
        <v>224</v>
      </c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x14ac:dyDescent="0.2">
      <c r="A182" s="218" t="s">
        <v>165</v>
      </c>
      <c r="B182" s="219" t="s">
        <v>116</v>
      </c>
      <c r="C182" s="234" t="s">
        <v>117</v>
      </c>
      <c r="D182" s="220"/>
      <c r="E182" s="221"/>
      <c r="F182" s="222"/>
      <c r="G182" s="222">
        <f>SUMIF(AG183:AG190,"&lt;&gt;NOR",G183:G190)</f>
        <v>0</v>
      </c>
      <c r="H182" s="222"/>
      <c r="I182" s="222">
        <f>SUM(I183:I190)</f>
        <v>0</v>
      </c>
      <c r="J182" s="222"/>
      <c r="K182" s="222">
        <f>SUM(K183:K190)</f>
        <v>0</v>
      </c>
      <c r="L182" s="222"/>
      <c r="M182" s="222">
        <f>SUM(M183:M190)</f>
        <v>0</v>
      </c>
      <c r="N182" s="222"/>
      <c r="O182" s="222">
        <f>SUM(O183:O190)</f>
        <v>0.47000000000000003</v>
      </c>
      <c r="P182" s="222"/>
      <c r="Q182" s="222">
        <f>SUM(Q183:Q190)</f>
        <v>0</v>
      </c>
      <c r="R182" s="222"/>
      <c r="S182" s="222"/>
      <c r="T182" s="223"/>
      <c r="U182" s="217"/>
      <c r="V182" s="217">
        <f>SUM(V183:V190)</f>
        <v>5.4</v>
      </c>
      <c r="W182" s="217"/>
      <c r="AG182" t="s">
        <v>166</v>
      </c>
    </row>
    <row r="183" spans="1:60" ht="22.5" outlineLevel="1" x14ac:dyDescent="0.2">
      <c r="A183" s="224">
        <v>45</v>
      </c>
      <c r="B183" s="225" t="s">
        <v>405</v>
      </c>
      <c r="C183" s="235" t="s">
        <v>406</v>
      </c>
      <c r="D183" s="226" t="s">
        <v>372</v>
      </c>
      <c r="E183" s="227">
        <v>4.8</v>
      </c>
      <c r="F183" s="228"/>
      <c r="G183" s="229">
        <f>ROUND(E183*F183,2)</f>
        <v>0</v>
      </c>
      <c r="H183" s="228"/>
      <c r="I183" s="229">
        <f>ROUND(E183*H183,2)</f>
        <v>0</v>
      </c>
      <c r="J183" s="228"/>
      <c r="K183" s="229">
        <f>ROUND(E183*J183,2)</f>
        <v>0</v>
      </c>
      <c r="L183" s="229">
        <v>21</v>
      </c>
      <c r="M183" s="229">
        <f>G183*(1+L183/100)</f>
        <v>0</v>
      </c>
      <c r="N183" s="229">
        <v>1.7600000000000001E-3</v>
      </c>
      <c r="O183" s="229">
        <f>ROUND(E183*N183,2)</f>
        <v>0.01</v>
      </c>
      <c r="P183" s="229">
        <v>0</v>
      </c>
      <c r="Q183" s="229">
        <f>ROUND(E183*P183,2)</f>
        <v>0</v>
      </c>
      <c r="R183" s="229" t="s">
        <v>407</v>
      </c>
      <c r="S183" s="229" t="s">
        <v>170</v>
      </c>
      <c r="T183" s="230" t="s">
        <v>221</v>
      </c>
      <c r="U183" s="216">
        <v>0.35589999999999999</v>
      </c>
      <c r="V183" s="216">
        <f>ROUND(E183*U183,2)</f>
        <v>1.71</v>
      </c>
      <c r="W183" s="216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 t="s">
        <v>229</v>
      </c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outlineLevel="1" x14ac:dyDescent="0.2">
      <c r="A184" s="214"/>
      <c r="B184" s="215"/>
      <c r="C184" s="236" t="s">
        <v>408</v>
      </c>
      <c r="D184" s="232"/>
      <c r="E184" s="232"/>
      <c r="F184" s="232"/>
      <c r="G184" s="232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 t="s">
        <v>174</v>
      </c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">
      <c r="A185" s="214"/>
      <c r="B185" s="215"/>
      <c r="C185" s="249" t="s">
        <v>409</v>
      </c>
      <c r="D185" s="246"/>
      <c r="E185" s="246"/>
      <c r="F185" s="246"/>
      <c r="G185" s="24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 t="s">
        <v>174</v>
      </c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outlineLevel="1" x14ac:dyDescent="0.2">
      <c r="A186" s="214"/>
      <c r="B186" s="215"/>
      <c r="C186" s="248" t="s">
        <v>410</v>
      </c>
      <c r="D186" s="241"/>
      <c r="E186" s="242">
        <v>4.8</v>
      </c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 t="s">
        <v>226</v>
      </c>
      <c r="AH186" s="207">
        <v>0</v>
      </c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ht="33.75" outlineLevel="1" x14ac:dyDescent="0.2">
      <c r="A187" s="224">
        <v>46</v>
      </c>
      <c r="B187" s="225" t="s">
        <v>411</v>
      </c>
      <c r="C187" s="235" t="s">
        <v>412</v>
      </c>
      <c r="D187" s="226" t="s">
        <v>382</v>
      </c>
      <c r="E187" s="227">
        <v>6</v>
      </c>
      <c r="F187" s="228"/>
      <c r="G187" s="229">
        <f>ROUND(E187*F187,2)</f>
        <v>0</v>
      </c>
      <c r="H187" s="228"/>
      <c r="I187" s="229">
        <f>ROUND(E187*H187,2)</f>
        <v>0</v>
      </c>
      <c r="J187" s="228"/>
      <c r="K187" s="229">
        <f>ROUND(E187*J187,2)</f>
        <v>0</v>
      </c>
      <c r="L187" s="229">
        <v>21</v>
      </c>
      <c r="M187" s="229">
        <f>G187*(1+L187/100)</f>
        <v>0</v>
      </c>
      <c r="N187" s="229">
        <v>7.6429999999999998E-2</v>
      </c>
      <c r="O187" s="229">
        <f>ROUND(E187*N187,2)</f>
        <v>0.46</v>
      </c>
      <c r="P187" s="229">
        <v>0</v>
      </c>
      <c r="Q187" s="229">
        <f>ROUND(E187*P187,2)</f>
        <v>0</v>
      </c>
      <c r="R187" s="229" t="s">
        <v>407</v>
      </c>
      <c r="S187" s="229" t="s">
        <v>170</v>
      </c>
      <c r="T187" s="230" t="s">
        <v>221</v>
      </c>
      <c r="U187" s="216">
        <v>0.5</v>
      </c>
      <c r="V187" s="216">
        <f>ROUND(E187*U187,2)</f>
        <v>3</v>
      </c>
      <c r="W187" s="216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 t="s">
        <v>229</v>
      </c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outlineLevel="1" x14ac:dyDescent="0.2">
      <c r="A188" s="214"/>
      <c r="B188" s="215"/>
      <c r="C188" s="248" t="s">
        <v>413</v>
      </c>
      <c r="D188" s="241"/>
      <c r="E188" s="242">
        <v>6</v>
      </c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 t="s">
        <v>226</v>
      </c>
      <c r="AH188" s="207">
        <v>0</v>
      </c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outlineLevel="1" x14ac:dyDescent="0.2">
      <c r="A189" s="224">
        <v>47</v>
      </c>
      <c r="B189" s="225" t="s">
        <v>414</v>
      </c>
      <c r="C189" s="235" t="s">
        <v>415</v>
      </c>
      <c r="D189" s="226" t="s">
        <v>316</v>
      </c>
      <c r="E189" s="227">
        <v>0.46703</v>
      </c>
      <c r="F189" s="228"/>
      <c r="G189" s="229">
        <f>ROUND(E189*F189,2)</f>
        <v>0</v>
      </c>
      <c r="H189" s="228"/>
      <c r="I189" s="229">
        <f>ROUND(E189*H189,2)</f>
        <v>0</v>
      </c>
      <c r="J189" s="228"/>
      <c r="K189" s="229">
        <f>ROUND(E189*J189,2)</f>
        <v>0</v>
      </c>
      <c r="L189" s="229">
        <v>21</v>
      </c>
      <c r="M189" s="229">
        <f>G189*(1+L189/100)</f>
        <v>0</v>
      </c>
      <c r="N189" s="229">
        <v>0</v>
      </c>
      <c r="O189" s="229">
        <f>ROUND(E189*N189,2)</f>
        <v>0</v>
      </c>
      <c r="P189" s="229">
        <v>0</v>
      </c>
      <c r="Q189" s="229">
        <f>ROUND(E189*P189,2)</f>
        <v>0</v>
      </c>
      <c r="R189" s="229" t="s">
        <v>407</v>
      </c>
      <c r="S189" s="229" t="s">
        <v>170</v>
      </c>
      <c r="T189" s="230" t="s">
        <v>221</v>
      </c>
      <c r="U189" s="216">
        <v>1.47</v>
      </c>
      <c r="V189" s="216">
        <f>ROUND(E189*U189,2)</f>
        <v>0.69</v>
      </c>
      <c r="W189" s="216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 t="s">
        <v>392</v>
      </c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">
      <c r="A190" s="214"/>
      <c r="B190" s="215"/>
      <c r="C190" s="247" t="s">
        <v>416</v>
      </c>
      <c r="D190" s="245"/>
      <c r="E190" s="245"/>
      <c r="F190" s="245"/>
      <c r="G190" s="245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 t="s">
        <v>224</v>
      </c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x14ac:dyDescent="0.2">
      <c r="A191" s="5"/>
      <c r="B191" s="6"/>
      <c r="C191" s="237"/>
      <c r="D191" s="8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AE191">
        <v>15</v>
      </c>
      <c r="AF191">
        <v>21</v>
      </c>
    </row>
    <row r="192" spans="1:60" x14ac:dyDescent="0.2">
      <c r="A192" s="210"/>
      <c r="B192" s="211" t="s">
        <v>29</v>
      </c>
      <c r="C192" s="238"/>
      <c r="D192" s="212"/>
      <c r="E192" s="213"/>
      <c r="F192" s="213"/>
      <c r="G192" s="233">
        <f>G8+G18+G41+G62+G74+G84+G121+G126+G129+G151+G154+G167+G170+G182</f>
        <v>0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AE192">
        <f>SUMIF(L7:L190,AE191,G7:G190)</f>
        <v>0</v>
      </c>
      <c r="AF192">
        <f>SUMIF(L7:L190,AF191,G7:G190)</f>
        <v>0</v>
      </c>
      <c r="AG192" t="s">
        <v>214</v>
      </c>
    </row>
    <row r="193" spans="1:33" x14ac:dyDescent="0.2">
      <c r="A193" s="240" t="s">
        <v>417</v>
      </c>
      <c r="B193" s="240"/>
      <c r="C193" s="237"/>
      <c r="D193" s="8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33" x14ac:dyDescent="0.2">
      <c r="A194" s="5"/>
      <c r="B194" s="6" t="s">
        <v>418</v>
      </c>
      <c r="C194" s="237" t="s">
        <v>419</v>
      </c>
      <c r="D194" s="8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AG194" t="s">
        <v>420</v>
      </c>
    </row>
    <row r="195" spans="1:33" x14ac:dyDescent="0.2">
      <c r="A195" s="5"/>
      <c r="B195" s="6" t="s">
        <v>421</v>
      </c>
      <c r="C195" s="237" t="s">
        <v>422</v>
      </c>
      <c r="D195" s="8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AG195" t="s">
        <v>423</v>
      </c>
    </row>
    <row r="196" spans="1:33" x14ac:dyDescent="0.2">
      <c r="A196" s="5"/>
      <c r="B196" s="6"/>
      <c r="C196" s="237" t="s">
        <v>424</v>
      </c>
      <c r="D196" s="8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AG196" t="s">
        <v>425</v>
      </c>
    </row>
    <row r="197" spans="1:33" x14ac:dyDescent="0.2">
      <c r="A197" s="5"/>
      <c r="B197" s="6"/>
      <c r="C197" s="237"/>
      <c r="D197" s="8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33" x14ac:dyDescent="0.2">
      <c r="C198" s="239"/>
      <c r="D198" s="191"/>
      <c r="AG198" t="s">
        <v>215</v>
      </c>
    </row>
    <row r="199" spans="1:33" x14ac:dyDescent="0.2">
      <c r="D199" s="191"/>
    </row>
    <row r="200" spans="1:33" x14ac:dyDescent="0.2">
      <c r="D200" s="191"/>
    </row>
    <row r="201" spans="1:33" x14ac:dyDescent="0.2">
      <c r="D201" s="191"/>
    </row>
    <row r="202" spans="1:33" x14ac:dyDescent="0.2">
      <c r="D202" s="191"/>
    </row>
    <row r="203" spans="1:33" x14ac:dyDescent="0.2">
      <c r="D203" s="191"/>
    </row>
    <row r="204" spans="1:33" x14ac:dyDescent="0.2">
      <c r="D204" s="191"/>
    </row>
    <row r="205" spans="1:33" x14ac:dyDescent="0.2">
      <c r="D205" s="191"/>
    </row>
    <row r="206" spans="1:33" x14ac:dyDescent="0.2">
      <c r="D206" s="191"/>
    </row>
    <row r="207" spans="1:33" x14ac:dyDescent="0.2">
      <c r="D207" s="191"/>
    </row>
    <row r="208" spans="1:33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SraJ7O4P2x/J1GENkMF0z8plIw5GU4yZga+LB/vtuajBXUnh7PqejUysAzei0nMMoFhhUKHJa2JFyXWUceNV2A==" saltValue="JK3RK8zBm4bFsOa5zK01EQ==" spinCount="100000" sheet="1"/>
  <mergeCells count="39">
    <mergeCell ref="C169:G169"/>
    <mergeCell ref="C181:G181"/>
    <mergeCell ref="C184:G184"/>
    <mergeCell ref="C185:G185"/>
    <mergeCell ref="C190:G190"/>
    <mergeCell ref="C116:G116"/>
    <mergeCell ref="C117:G117"/>
    <mergeCell ref="C128:G128"/>
    <mergeCell ref="C131:G131"/>
    <mergeCell ref="C132:G132"/>
    <mergeCell ref="C139:G139"/>
    <mergeCell ref="C93:G93"/>
    <mergeCell ref="C97:G97"/>
    <mergeCell ref="C98:G98"/>
    <mergeCell ref="C104:G104"/>
    <mergeCell ref="C110:G110"/>
    <mergeCell ref="C113:G113"/>
    <mergeCell ref="C64:G64"/>
    <mergeCell ref="C70:G70"/>
    <mergeCell ref="C76:G76"/>
    <mergeCell ref="C79:G79"/>
    <mergeCell ref="C86:G86"/>
    <mergeCell ref="C90:G90"/>
    <mergeCell ref="C28:G28"/>
    <mergeCell ref="C32:G32"/>
    <mergeCell ref="C36:G36"/>
    <mergeCell ref="C43:G43"/>
    <mergeCell ref="C47:G47"/>
    <mergeCell ref="C52:G52"/>
    <mergeCell ref="A1:G1"/>
    <mergeCell ref="C2:G2"/>
    <mergeCell ref="C3:G3"/>
    <mergeCell ref="C4:G4"/>
    <mergeCell ref="A193:B193"/>
    <mergeCell ref="C10:G10"/>
    <mergeCell ref="C13:G13"/>
    <mergeCell ref="C16:G16"/>
    <mergeCell ref="C20:G20"/>
    <mergeCell ref="C24:G2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2" t="s">
        <v>216</v>
      </c>
      <c r="B1" s="192"/>
      <c r="C1" s="192"/>
      <c r="D1" s="192"/>
      <c r="E1" s="192"/>
      <c r="F1" s="192"/>
      <c r="G1" s="192"/>
      <c r="AG1" t="s">
        <v>140</v>
      </c>
    </row>
    <row r="2" spans="1:60" ht="24.95" customHeight="1" x14ac:dyDescent="0.2">
      <c r="A2" s="193" t="s">
        <v>7</v>
      </c>
      <c r="B2" s="73" t="s">
        <v>43</v>
      </c>
      <c r="C2" s="196" t="s">
        <v>44</v>
      </c>
      <c r="D2" s="194"/>
      <c r="E2" s="194"/>
      <c r="F2" s="194"/>
      <c r="G2" s="195"/>
      <c r="AG2" t="s">
        <v>141</v>
      </c>
    </row>
    <row r="3" spans="1:60" ht="24.95" customHeight="1" x14ac:dyDescent="0.2">
      <c r="A3" s="193" t="s">
        <v>8</v>
      </c>
      <c r="B3" s="73" t="s">
        <v>57</v>
      </c>
      <c r="C3" s="196" t="s">
        <v>58</v>
      </c>
      <c r="D3" s="194"/>
      <c r="E3" s="194"/>
      <c r="F3" s="194"/>
      <c r="G3" s="195"/>
      <c r="AC3" s="126" t="s">
        <v>141</v>
      </c>
      <c r="AG3" t="s">
        <v>143</v>
      </c>
    </row>
    <row r="4" spans="1:60" ht="24.95" customHeight="1" x14ac:dyDescent="0.2">
      <c r="A4" s="197" t="s">
        <v>9</v>
      </c>
      <c r="B4" s="198" t="s">
        <v>61</v>
      </c>
      <c r="C4" s="199" t="s">
        <v>62</v>
      </c>
      <c r="D4" s="200"/>
      <c r="E4" s="200"/>
      <c r="F4" s="200"/>
      <c r="G4" s="201"/>
      <c r="AG4" t="s">
        <v>144</v>
      </c>
    </row>
    <row r="5" spans="1:60" x14ac:dyDescent="0.2">
      <c r="D5" s="191"/>
    </row>
    <row r="6" spans="1:60" ht="38.25" x14ac:dyDescent="0.2">
      <c r="A6" s="203" t="s">
        <v>145</v>
      </c>
      <c r="B6" s="205" t="s">
        <v>146</v>
      </c>
      <c r="C6" s="205" t="s">
        <v>147</v>
      </c>
      <c r="D6" s="204" t="s">
        <v>148</v>
      </c>
      <c r="E6" s="203" t="s">
        <v>149</v>
      </c>
      <c r="F6" s="202" t="s">
        <v>150</v>
      </c>
      <c r="G6" s="203" t="s">
        <v>29</v>
      </c>
      <c r="H6" s="206" t="s">
        <v>30</v>
      </c>
      <c r="I6" s="206" t="s">
        <v>151</v>
      </c>
      <c r="J6" s="206" t="s">
        <v>31</v>
      </c>
      <c r="K6" s="206" t="s">
        <v>152</v>
      </c>
      <c r="L6" s="206" t="s">
        <v>153</v>
      </c>
      <c r="M6" s="206" t="s">
        <v>154</v>
      </c>
      <c r="N6" s="206" t="s">
        <v>155</v>
      </c>
      <c r="O6" s="206" t="s">
        <v>156</v>
      </c>
      <c r="P6" s="206" t="s">
        <v>157</v>
      </c>
      <c r="Q6" s="206" t="s">
        <v>158</v>
      </c>
      <c r="R6" s="206" t="s">
        <v>159</v>
      </c>
      <c r="S6" s="206" t="s">
        <v>160</v>
      </c>
      <c r="T6" s="206" t="s">
        <v>161</v>
      </c>
      <c r="U6" s="206" t="s">
        <v>162</v>
      </c>
      <c r="V6" s="206" t="s">
        <v>163</v>
      </c>
      <c r="W6" s="206" t="s">
        <v>164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18" t="s">
        <v>165</v>
      </c>
      <c r="B8" s="219" t="s">
        <v>76</v>
      </c>
      <c r="C8" s="234" t="s">
        <v>77</v>
      </c>
      <c r="D8" s="220"/>
      <c r="E8" s="221"/>
      <c r="F8" s="222"/>
      <c r="G8" s="222">
        <f>SUMIF(AG9:AG20,"&lt;&gt;NOR",G9:G20)</f>
        <v>0</v>
      </c>
      <c r="H8" s="222"/>
      <c r="I8" s="222">
        <f>SUM(I9:I20)</f>
        <v>0</v>
      </c>
      <c r="J8" s="222"/>
      <c r="K8" s="222">
        <f>SUM(K9:K20)</f>
        <v>0</v>
      </c>
      <c r="L8" s="222"/>
      <c r="M8" s="222">
        <f>SUM(M9:M20)</f>
        <v>0</v>
      </c>
      <c r="N8" s="222"/>
      <c r="O8" s="222">
        <f>SUM(O9:O20)</f>
        <v>51.25</v>
      </c>
      <c r="P8" s="222"/>
      <c r="Q8" s="222">
        <f>SUM(Q9:Q20)</f>
        <v>0</v>
      </c>
      <c r="R8" s="222"/>
      <c r="S8" s="222"/>
      <c r="T8" s="223"/>
      <c r="U8" s="217"/>
      <c r="V8" s="217">
        <f>SUM(V9:V20)</f>
        <v>0</v>
      </c>
      <c r="W8" s="217"/>
      <c r="AG8" t="s">
        <v>166</v>
      </c>
    </row>
    <row r="9" spans="1:60" outlineLevel="1" x14ac:dyDescent="0.2">
      <c r="A9" s="252">
        <v>1</v>
      </c>
      <c r="B9" s="253" t="s">
        <v>244</v>
      </c>
      <c r="C9" s="259" t="s">
        <v>426</v>
      </c>
      <c r="D9" s="254" t="s">
        <v>219</v>
      </c>
      <c r="E9" s="255">
        <v>136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7">
        <v>0</v>
      </c>
      <c r="O9" s="257">
        <f>ROUND(E9*N9,2)</f>
        <v>0</v>
      </c>
      <c r="P9" s="257">
        <v>0</v>
      </c>
      <c r="Q9" s="257">
        <f>ROUND(E9*P9,2)</f>
        <v>0</v>
      </c>
      <c r="R9" s="257"/>
      <c r="S9" s="257" t="s">
        <v>212</v>
      </c>
      <c r="T9" s="258" t="s">
        <v>171</v>
      </c>
      <c r="U9" s="216">
        <v>0</v>
      </c>
      <c r="V9" s="216">
        <f>ROUND(E9*U9,2)</f>
        <v>0</v>
      </c>
      <c r="W9" s="21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427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52">
        <v>2</v>
      </c>
      <c r="B10" s="253" t="s">
        <v>428</v>
      </c>
      <c r="C10" s="259" t="s">
        <v>429</v>
      </c>
      <c r="D10" s="254" t="s">
        <v>219</v>
      </c>
      <c r="E10" s="255">
        <v>136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7">
        <v>0</v>
      </c>
      <c r="O10" s="257">
        <f>ROUND(E10*N10,2)</f>
        <v>0</v>
      </c>
      <c r="P10" s="257">
        <v>0</v>
      </c>
      <c r="Q10" s="257">
        <f>ROUND(E10*P10,2)</f>
        <v>0</v>
      </c>
      <c r="R10" s="257"/>
      <c r="S10" s="257" t="s">
        <v>212</v>
      </c>
      <c r="T10" s="258" t="s">
        <v>171</v>
      </c>
      <c r="U10" s="216">
        <v>0</v>
      </c>
      <c r="V10" s="216">
        <f>ROUND(E10*U10,2)</f>
        <v>0</v>
      </c>
      <c r="W10" s="216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427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52">
        <v>3</v>
      </c>
      <c r="B11" s="253" t="s">
        <v>430</v>
      </c>
      <c r="C11" s="259" t="s">
        <v>431</v>
      </c>
      <c r="D11" s="254" t="s">
        <v>219</v>
      </c>
      <c r="E11" s="255">
        <v>97.5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7">
        <v>0</v>
      </c>
      <c r="O11" s="257">
        <f>ROUND(E11*N11,2)</f>
        <v>0</v>
      </c>
      <c r="P11" s="257">
        <v>0</v>
      </c>
      <c r="Q11" s="257">
        <f>ROUND(E11*P11,2)</f>
        <v>0</v>
      </c>
      <c r="R11" s="257"/>
      <c r="S11" s="257" t="s">
        <v>212</v>
      </c>
      <c r="T11" s="258" t="s">
        <v>171</v>
      </c>
      <c r="U11" s="216">
        <v>0</v>
      </c>
      <c r="V11" s="216">
        <f>ROUND(E11*U11,2)</f>
        <v>0</v>
      </c>
      <c r="W11" s="216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427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52">
        <v>4</v>
      </c>
      <c r="B12" s="253" t="s">
        <v>432</v>
      </c>
      <c r="C12" s="259" t="s">
        <v>433</v>
      </c>
      <c r="D12" s="254" t="s">
        <v>287</v>
      </c>
      <c r="E12" s="255">
        <v>255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7">
        <v>9.8999999999999999E-4</v>
      </c>
      <c r="O12" s="257">
        <f>ROUND(E12*N12,2)</f>
        <v>0.25</v>
      </c>
      <c r="P12" s="257">
        <v>0</v>
      </c>
      <c r="Q12" s="257">
        <f>ROUND(E12*P12,2)</f>
        <v>0</v>
      </c>
      <c r="R12" s="257"/>
      <c r="S12" s="257" t="s">
        <v>212</v>
      </c>
      <c r="T12" s="258" t="s">
        <v>171</v>
      </c>
      <c r="U12" s="216">
        <v>0</v>
      </c>
      <c r="V12" s="216">
        <f>ROUND(E12*U12,2)</f>
        <v>0</v>
      </c>
      <c r="W12" s="216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427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52">
        <v>5</v>
      </c>
      <c r="B13" s="253" t="s">
        <v>434</v>
      </c>
      <c r="C13" s="259" t="s">
        <v>435</v>
      </c>
      <c r="D13" s="254" t="s">
        <v>287</v>
      </c>
      <c r="E13" s="255">
        <v>255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7">
        <v>0</v>
      </c>
      <c r="O13" s="257">
        <f>ROUND(E13*N13,2)</f>
        <v>0</v>
      </c>
      <c r="P13" s="257">
        <v>0</v>
      </c>
      <c r="Q13" s="257">
        <f>ROUND(E13*P13,2)</f>
        <v>0</v>
      </c>
      <c r="R13" s="257"/>
      <c r="S13" s="257" t="s">
        <v>212</v>
      </c>
      <c r="T13" s="258" t="s">
        <v>171</v>
      </c>
      <c r="U13" s="216">
        <v>0</v>
      </c>
      <c r="V13" s="216">
        <f>ROUND(E13*U13,2)</f>
        <v>0</v>
      </c>
      <c r="W13" s="216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427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52">
        <v>6</v>
      </c>
      <c r="B14" s="253" t="s">
        <v>436</v>
      </c>
      <c r="C14" s="259" t="s">
        <v>437</v>
      </c>
      <c r="D14" s="254" t="s">
        <v>219</v>
      </c>
      <c r="E14" s="255">
        <v>30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7">
        <v>0</v>
      </c>
      <c r="O14" s="257">
        <f>ROUND(E14*N14,2)</f>
        <v>0</v>
      </c>
      <c r="P14" s="257">
        <v>0</v>
      </c>
      <c r="Q14" s="257">
        <f>ROUND(E14*P14,2)</f>
        <v>0</v>
      </c>
      <c r="R14" s="257"/>
      <c r="S14" s="257" t="s">
        <v>212</v>
      </c>
      <c r="T14" s="258" t="s">
        <v>171</v>
      </c>
      <c r="U14" s="216">
        <v>0</v>
      </c>
      <c r="V14" s="216">
        <f>ROUND(E14*U14,2)</f>
        <v>0</v>
      </c>
      <c r="W14" s="216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427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52">
        <v>7</v>
      </c>
      <c r="B15" s="253" t="s">
        <v>438</v>
      </c>
      <c r="C15" s="259" t="s">
        <v>439</v>
      </c>
      <c r="D15" s="254" t="s">
        <v>219</v>
      </c>
      <c r="E15" s="255">
        <v>30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7">
        <v>1.7</v>
      </c>
      <c r="O15" s="257">
        <f>ROUND(E15*N15,2)</f>
        <v>51</v>
      </c>
      <c r="P15" s="257">
        <v>0</v>
      </c>
      <c r="Q15" s="257">
        <f>ROUND(E15*P15,2)</f>
        <v>0</v>
      </c>
      <c r="R15" s="257"/>
      <c r="S15" s="257" t="s">
        <v>212</v>
      </c>
      <c r="T15" s="258" t="s">
        <v>171</v>
      </c>
      <c r="U15" s="216">
        <v>0</v>
      </c>
      <c r="V15" s="216">
        <f>ROUND(E15*U15,2)</f>
        <v>0</v>
      </c>
      <c r="W15" s="216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427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52">
        <v>8</v>
      </c>
      <c r="B16" s="253" t="s">
        <v>440</v>
      </c>
      <c r="C16" s="259" t="s">
        <v>441</v>
      </c>
      <c r="D16" s="254" t="s">
        <v>219</v>
      </c>
      <c r="E16" s="255">
        <v>38.5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7">
        <v>0</v>
      </c>
      <c r="O16" s="257">
        <f>ROUND(E16*N16,2)</f>
        <v>0</v>
      </c>
      <c r="P16" s="257">
        <v>0</v>
      </c>
      <c r="Q16" s="257">
        <f>ROUND(E16*P16,2)</f>
        <v>0</v>
      </c>
      <c r="R16" s="257"/>
      <c r="S16" s="257" t="s">
        <v>212</v>
      </c>
      <c r="T16" s="258" t="s">
        <v>171</v>
      </c>
      <c r="U16" s="216">
        <v>0</v>
      </c>
      <c r="V16" s="216">
        <f>ROUND(E16*U16,2)</f>
        <v>0</v>
      </c>
      <c r="W16" s="216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427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52">
        <v>9</v>
      </c>
      <c r="B17" s="253" t="s">
        <v>442</v>
      </c>
      <c r="C17" s="259" t="s">
        <v>443</v>
      </c>
      <c r="D17" s="254" t="s">
        <v>219</v>
      </c>
      <c r="E17" s="255">
        <v>38.5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7">
        <v>0</v>
      </c>
      <c r="O17" s="257">
        <f>ROUND(E17*N17,2)</f>
        <v>0</v>
      </c>
      <c r="P17" s="257">
        <v>0</v>
      </c>
      <c r="Q17" s="257">
        <f>ROUND(E17*P17,2)</f>
        <v>0</v>
      </c>
      <c r="R17" s="257"/>
      <c r="S17" s="257" t="s">
        <v>212</v>
      </c>
      <c r="T17" s="258" t="s">
        <v>171</v>
      </c>
      <c r="U17" s="216">
        <v>0</v>
      </c>
      <c r="V17" s="216">
        <f>ROUND(E17*U17,2)</f>
        <v>0</v>
      </c>
      <c r="W17" s="216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427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52">
        <v>10</v>
      </c>
      <c r="B18" s="253" t="s">
        <v>444</v>
      </c>
      <c r="C18" s="259" t="s">
        <v>445</v>
      </c>
      <c r="D18" s="254" t="s">
        <v>219</v>
      </c>
      <c r="E18" s="255">
        <v>38.5</v>
      </c>
      <c r="F18" s="256"/>
      <c r="G18" s="257">
        <f>ROUND(E18*F18,2)</f>
        <v>0</v>
      </c>
      <c r="H18" s="256"/>
      <c r="I18" s="257">
        <f>ROUND(E18*H18,2)</f>
        <v>0</v>
      </c>
      <c r="J18" s="256"/>
      <c r="K18" s="257">
        <f>ROUND(E18*J18,2)</f>
        <v>0</v>
      </c>
      <c r="L18" s="257">
        <v>21</v>
      </c>
      <c r="M18" s="257">
        <f>G18*(1+L18/100)</f>
        <v>0</v>
      </c>
      <c r="N18" s="257">
        <v>0</v>
      </c>
      <c r="O18" s="257">
        <f>ROUND(E18*N18,2)</f>
        <v>0</v>
      </c>
      <c r="P18" s="257">
        <v>0</v>
      </c>
      <c r="Q18" s="257">
        <f>ROUND(E18*P18,2)</f>
        <v>0</v>
      </c>
      <c r="R18" s="257"/>
      <c r="S18" s="257" t="s">
        <v>212</v>
      </c>
      <c r="T18" s="258" t="s">
        <v>171</v>
      </c>
      <c r="U18" s="216">
        <v>0</v>
      </c>
      <c r="V18" s="216">
        <f>ROUND(E18*U18,2)</f>
        <v>0</v>
      </c>
      <c r="W18" s="216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427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52">
        <v>11</v>
      </c>
      <c r="B19" s="253" t="s">
        <v>446</v>
      </c>
      <c r="C19" s="259" t="s">
        <v>447</v>
      </c>
      <c r="D19" s="254" t="s">
        <v>219</v>
      </c>
      <c r="E19" s="255">
        <v>1.5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7">
        <v>0</v>
      </c>
      <c r="O19" s="257">
        <f>ROUND(E19*N19,2)</f>
        <v>0</v>
      </c>
      <c r="P19" s="257">
        <v>0</v>
      </c>
      <c r="Q19" s="257">
        <f>ROUND(E19*P19,2)</f>
        <v>0</v>
      </c>
      <c r="R19" s="257"/>
      <c r="S19" s="257" t="s">
        <v>212</v>
      </c>
      <c r="T19" s="258" t="s">
        <v>171</v>
      </c>
      <c r="U19" s="216">
        <v>0</v>
      </c>
      <c r="V19" s="216">
        <f>ROUND(E19*U19,2)</f>
        <v>0</v>
      </c>
      <c r="W19" s="216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448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52">
        <v>12</v>
      </c>
      <c r="B20" s="253" t="s">
        <v>449</v>
      </c>
      <c r="C20" s="259" t="s">
        <v>450</v>
      </c>
      <c r="D20" s="254" t="s">
        <v>219</v>
      </c>
      <c r="E20" s="255">
        <v>1.5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7">
        <v>0</v>
      </c>
      <c r="O20" s="257">
        <f>ROUND(E20*N20,2)</f>
        <v>0</v>
      </c>
      <c r="P20" s="257">
        <v>0</v>
      </c>
      <c r="Q20" s="257">
        <f>ROUND(E20*P20,2)</f>
        <v>0</v>
      </c>
      <c r="R20" s="257"/>
      <c r="S20" s="257" t="s">
        <v>212</v>
      </c>
      <c r="T20" s="258" t="s">
        <v>171</v>
      </c>
      <c r="U20" s="216">
        <v>0</v>
      </c>
      <c r="V20" s="216">
        <f>ROUND(E20*U20,2)</f>
        <v>0</v>
      </c>
      <c r="W20" s="216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448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x14ac:dyDescent="0.2">
      <c r="A21" s="218" t="s">
        <v>165</v>
      </c>
      <c r="B21" s="219" t="s">
        <v>96</v>
      </c>
      <c r="C21" s="234" t="s">
        <v>97</v>
      </c>
      <c r="D21" s="220"/>
      <c r="E21" s="221"/>
      <c r="F21" s="222"/>
      <c r="G21" s="222">
        <f>SUMIF(AG22:AG22,"&lt;&gt;NOR",G22:G22)</f>
        <v>0</v>
      </c>
      <c r="H21" s="222"/>
      <c r="I21" s="222">
        <f>SUM(I22:I22)</f>
        <v>0</v>
      </c>
      <c r="J21" s="222"/>
      <c r="K21" s="222">
        <f>SUM(K22:K22)</f>
        <v>0</v>
      </c>
      <c r="L21" s="222"/>
      <c r="M21" s="222">
        <f>SUM(M22:M22)</f>
        <v>0</v>
      </c>
      <c r="N21" s="222"/>
      <c r="O21" s="222">
        <f>SUM(O22:O22)</f>
        <v>16.07</v>
      </c>
      <c r="P21" s="222"/>
      <c r="Q21" s="222">
        <f>SUM(Q22:Q22)</f>
        <v>0</v>
      </c>
      <c r="R21" s="222"/>
      <c r="S21" s="222"/>
      <c r="T21" s="223"/>
      <c r="U21" s="217"/>
      <c r="V21" s="217">
        <f>SUM(V22:V22)</f>
        <v>0</v>
      </c>
      <c r="W21" s="217"/>
      <c r="AG21" t="s">
        <v>166</v>
      </c>
    </row>
    <row r="22" spans="1:60" outlineLevel="1" x14ac:dyDescent="0.2">
      <c r="A22" s="252">
        <v>13</v>
      </c>
      <c r="B22" s="253" t="s">
        <v>451</v>
      </c>
      <c r="C22" s="259" t="s">
        <v>452</v>
      </c>
      <c r="D22" s="254" t="s">
        <v>219</v>
      </c>
      <c r="E22" s="255">
        <v>8.5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21</v>
      </c>
      <c r="M22" s="257">
        <f>G22*(1+L22/100)</f>
        <v>0</v>
      </c>
      <c r="N22" s="257">
        <v>1.8907700000000001</v>
      </c>
      <c r="O22" s="257">
        <f>ROUND(E22*N22,2)</f>
        <v>16.07</v>
      </c>
      <c r="P22" s="257">
        <v>0</v>
      </c>
      <c r="Q22" s="257">
        <f>ROUND(E22*P22,2)</f>
        <v>0</v>
      </c>
      <c r="R22" s="257"/>
      <c r="S22" s="257" t="s">
        <v>212</v>
      </c>
      <c r="T22" s="258" t="s">
        <v>171</v>
      </c>
      <c r="U22" s="216">
        <v>0</v>
      </c>
      <c r="V22" s="216">
        <f>ROUND(E22*U22,2)</f>
        <v>0</v>
      </c>
      <c r="W22" s="216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427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x14ac:dyDescent="0.2">
      <c r="A23" s="218" t="s">
        <v>165</v>
      </c>
      <c r="B23" s="219" t="s">
        <v>102</v>
      </c>
      <c r="C23" s="234" t="s">
        <v>103</v>
      </c>
      <c r="D23" s="220"/>
      <c r="E23" s="221"/>
      <c r="F23" s="222"/>
      <c r="G23" s="222">
        <f>SUMIF(AG24:AG24,"&lt;&gt;NOR",G24:G24)</f>
        <v>0</v>
      </c>
      <c r="H23" s="222"/>
      <c r="I23" s="222">
        <f>SUM(I24:I24)</f>
        <v>0</v>
      </c>
      <c r="J23" s="222"/>
      <c r="K23" s="222">
        <f>SUM(K24:K24)</f>
        <v>0</v>
      </c>
      <c r="L23" s="222"/>
      <c r="M23" s="222">
        <f>SUM(M24:M24)</f>
        <v>0</v>
      </c>
      <c r="N23" s="222"/>
      <c r="O23" s="222">
        <f>SUM(O24:O24)</f>
        <v>0.31</v>
      </c>
      <c r="P23" s="222"/>
      <c r="Q23" s="222">
        <f>SUM(Q24:Q24)</f>
        <v>0</v>
      </c>
      <c r="R23" s="222"/>
      <c r="S23" s="222"/>
      <c r="T23" s="223"/>
      <c r="U23" s="217"/>
      <c r="V23" s="217">
        <f>SUM(V24:V24)</f>
        <v>0</v>
      </c>
      <c r="W23" s="217"/>
      <c r="AG23" t="s">
        <v>166</v>
      </c>
    </row>
    <row r="24" spans="1:60" outlineLevel="1" x14ac:dyDescent="0.2">
      <c r="A24" s="252">
        <v>14</v>
      </c>
      <c r="B24" s="253" t="s">
        <v>453</v>
      </c>
      <c r="C24" s="259" t="s">
        <v>454</v>
      </c>
      <c r="D24" s="254" t="s">
        <v>287</v>
      </c>
      <c r="E24" s="255">
        <v>1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7">
        <v>0.30890000000000001</v>
      </c>
      <c r="O24" s="257">
        <f>ROUND(E24*N24,2)</f>
        <v>0.31</v>
      </c>
      <c r="P24" s="257">
        <v>0</v>
      </c>
      <c r="Q24" s="257">
        <f>ROUND(E24*P24,2)</f>
        <v>0</v>
      </c>
      <c r="R24" s="257"/>
      <c r="S24" s="257" t="s">
        <v>212</v>
      </c>
      <c r="T24" s="258" t="s">
        <v>171</v>
      </c>
      <c r="U24" s="216">
        <v>0</v>
      </c>
      <c r="V24" s="216">
        <f>ROUND(E24*U24,2)</f>
        <v>0</v>
      </c>
      <c r="W24" s="216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448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x14ac:dyDescent="0.2">
      <c r="A25" s="218" t="s">
        <v>165</v>
      </c>
      <c r="B25" s="219" t="s">
        <v>110</v>
      </c>
      <c r="C25" s="234" t="s">
        <v>111</v>
      </c>
      <c r="D25" s="220"/>
      <c r="E25" s="221"/>
      <c r="F25" s="222"/>
      <c r="G25" s="222">
        <f>SUMIF(AG26:AG26,"&lt;&gt;NOR",G26:G26)</f>
        <v>0</v>
      </c>
      <c r="H25" s="222"/>
      <c r="I25" s="222">
        <f>SUM(I26:I26)</f>
        <v>0</v>
      </c>
      <c r="J25" s="222"/>
      <c r="K25" s="222">
        <f>SUM(K26:K26)</f>
        <v>0</v>
      </c>
      <c r="L25" s="222"/>
      <c r="M25" s="222">
        <f>SUM(M26:M26)</f>
        <v>0</v>
      </c>
      <c r="N25" s="222"/>
      <c r="O25" s="222">
        <f>SUM(O26:O26)</f>
        <v>0</v>
      </c>
      <c r="P25" s="222"/>
      <c r="Q25" s="222">
        <f>SUM(Q26:Q26)</f>
        <v>3.3</v>
      </c>
      <c r="R25" s="222"/>
      <c r="S25" s="222"/>
      <c r="T25" s="223"/>
      <c r="U25" s="217"/>
      <c r="V25" s="217">
        <f>SUM(V26:V26)</f>
        <v>0</v>
      </c>
      <c r="W25" s="217"/>
      <c r="AG25" t="s">
        <v>166</v>
      </c>
    </row>
    <row r="26" spans="1:60" outlineLevel="1" x14ac:dyDescent="0.2">
      <c r="A26" s="252">
        <v>15</v>
      </c>
      <c r="B26" s="253" t="s">
        <v>455</v>
      </c>
      <c r="C26" s="259" t="s">
        <v>456</v>
      </c>
      <c r="D26" s="254" t="s">
        <v>219</v>
      </c>
      <c r="E26" s="255">
        <v>1.5</v>
      </c>
      <c r="F26" s="256"/>
      <c r="G26" s="257">
        <f>ROUND(E26*F26,2)</f>
        <v>0</v>
      </c>
      <c r="H26" s="256"/>
      <c r="I26" s="257">
        <f>ROUND(E26*H26,2)</f>
        <v>0</v>
      </c>
      <c r="J26" s="256"/>
      <c r="K26" s="257">
        <f>ROUND(E26*J26,2)</f>
        <v>0</v>
      </c>
      <c r="L26" s="257">
        <v>21</v>
      </c>
      <c r="M26" s="257">
        <f>G26*(1+L26/100)</f>
        <v>0</v>
      </c>
      <c r="N26" s="257">
        <v>0</v>
      </c>
      <c r="O26" s="257">
        <f>ROUND(E26*N26,2)</f>
        <v>0</v>
      </c>
      <c r="P26" s="257">
        <v>2.2000000000000002</v>
      </c>
      <c r="Q26" s="257">
        <f>ROUND(E26*P26,2)</f>
        <v>3.3</v>
      </c>
      <c r="R26" s="257"/>
      <c r="S26" s="257" t="s">
        <v>212</v>
      </c>
      <c r="T26" s="258" t="s">
        <v>171</v>
      </c>
      <c r="U26" s="216">
        <v>0</v>
      </c>
      <c r="V26" s="216">
        <f>ROUND(E26*U26,2)</f>
        <v>0</v>
      </c>
      <c r="W26" s="216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427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x14ac:dyDescent="0.2">
      <c r="A27" s="218" t="s">
        <v>165</v>
      </c>
      <c r="B27" s="219" t="s">
        <v>118</v>
      </c>
      <c r="C27" s="234" t="s">
        <v>119</v>
      </c>
      <c r="D27" s="220"/>
      <c r="E27" s="221"/>
      <c r="F27" s="222"/>
      <c r="G27" s="222">
        <f>SUMIF(AG28:AG42,"&lt;&gt;NOR",G28:G42)</f>
        <v>0</v>
      </c>
      <c r="H27" s="222"/>
      <c r="I27" s="222">
        <f>SUM(I28:I42)</f>
        <v>0</v>
      </c>
      <c r="J27" s="222"/>
      <c r="K27" s="222">
        <f>SUM(K28:K42)</f>
        <v>0</v>
      </c>
      <c r="L27" s="222"/>
      <c r="M27" s="222">
        <f>SUM(M28:M42)</f>
        <v>0</v>
      </c>
      <c r="N27" s="222"/>
      <c r="O27" s="222">
        <f>SUM(O28:O42)</f>
        <v>0.21000000000000002</v>
      </c>
      <c r="P27" s="222"/>
      <c r="Q27" s="222">
        <f>SUM(Q28:Q42)</f>
        <v>0</v>
      </c>
      <c r="R27" s="222"/>
      <c r="S27" s="222"/>
      <c r="T27" s="223"/>
      <c r="U27" s="217"/>
      <c r="V27" s="217">
        <f>SUM(V28:V42)</f>
        <v>0</v>
      </c>
      <c r="W27" s="217"/>
      <c r="AG27" t="s">
        <v>166</v>
      </c>
    </row>
    <row r="28" spans="1:60" outlineLevel="1" x14ac:dyDescent="0.2">
      <c r="A28" s="252">
        <v>16</v>
      </c>
      <c r="B28" s="253" t="s">
        <v>457</v>
      </c>
      <c r="C28" s="259" t="s">
        <v>458</v>
      </c>
      <c r="D28" s="254" t="s">
        <v>372</v>
      </c>
      <c r="E28" s="255">
        <v>94</v>
      </c>
      <c r="F28" s="256"/>
      <c r="G28" s="257">
        <f>ROUND(E28*F28,2)</f>
        <v>0</v>
      </c>
      <c r="H28" s="256"/>
      <c r="I28" s="257">
        <f>ROUND(E28*H28,2)</f>
        <v>0</v>
      </c>
      <c r="J28" s="256"/>
      <c r="K28" s="257">
        <f>ROUND(E28*J28,2)</f>
        <v>0</v>
      </c>
      <c r="L28" s="257">
        <v>21</v>
      </c>
      <c r="M28" s="257">
        <f>G28*(1+L28/100)</f>
        <v>0</v>
      </c>
      <c r="N28" s="257">
        <v>0</v>
      </c>
      <c r="O28" s="257">
        <f>ROUND(E28*N28,2)</f>
        <v>0</v>
      </c>
      <c r="P28" s="257">
        <v>0</v>
      </c>
      <c r="Q28" s="257">
        <f>ROUND(E28*P28,2)</f>
        <v>0</v>
      </c>
      <c r="R28" s="257"/>
      <c r="S28" s="257" t="s">
        <v>212</v>
      </c>
      <c r="T28" s="258" t="s">
        <v>171</v>
      </c>
      <c r="U28" s="216">
        <v>0</v>
      </c>
      <c r="V28" s="216">
        <f>ROUND(E28*U28,2)</f>
        <v>0</v>
      </c>
      <c r="W28" s="216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427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52">
        <v>17</v>
      </c>
      <c r="B29" s="253" t="s">
        <v>459</v>
      </c>
      <c r="C29" s="259" t="s">
        <v>460</v>
      </c>
      <c r="D29" s="254" t="s">
        <v>372</v>
      </c>
      <c r="E29" s="255">
        <v>112</v>
      </c>
      <c r="F29" s="256"/>
      <c r="G29" s="257">
        <f>ROUND(E29*F29,2)</f>
        <v>0</v>
      </c>
      <c r="H29" s="256"/>
      <c r="I29" s="257">
        <f>ROUND(E29*H29,2)</f>
        <v>0</v>
      </c>
      <c r="J29" s="256"/>
      <c r="K29" s="257">
        <f>ROUND(E29*J29,2)</f>
        <v>0</v>
      </c>
      <c r="L29" s="257">
        <v>21</v>
      </c>
      <c r="M29" s="257">
        <f>G29*(1+L29/100)</f>
        <v>0</v>
      </c>
      <c r="N29" s="257">
        <v>1.0000000000000001E-5</v>
      </c>
      <c r="O29" s="257">
        <f>ROUND(E29*N29,2)</f>
        <v>0</v>
      </c>
      <c r="P29" s="257">
        <v>0</v>
      </c>
      <c r="Q29" s="257">
        <f>ROUND(E29*P29,2)</f>
        <v>0</v>
      </c>
      <c r="R29" s="257"/>
      <c r="S29" s="257" t="s">
        <v>212</v>
      </c>
      <c r="T29" s="258" t="s">
        <v>171</v>
      </c>
      <c r="U29" s="216">
        <v>0</v>
      </c>
      <c r="V29" s="216">
        <f>ROUND(E29*U29,2)</f>
        <v>0</v>
      </c>
      <c r="W29" s="216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427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52">
        <v>18</v>
      </c>
      <c r="B30" s="253" t="s">
        <v>461</v>
      </c>
      <c r="C30" s="259" t="s">
        <v>462</v>
      </c>
      <c r="D30" s="254" t="s">
        <v>372</v>
      </c>
      <c r="E30" s="255">
        <v>18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21</v>
      </c>
      <c r="M30" s="257">
        <f>G30*(1+L30/100)</f>
        <v>0</v>
      </c>
      <c r="N30" s="257">
        <v>0</v>
      </c>
      <c r="O30" s="257">
        <f>ROUND(E30*N30,2)</f>
        <v>0</v>
      </c>
      <c r="P30" s="257">
        <v>0</v>
      </c>
      <c r="Q30" s="257">
        <f>ROUND(E30*P30,2)</f>
        <v>0</v>
      </c>
      <c r="R30" s="257"/>
      <c r="S30" s="257" t="s">
        <v>212</v>
      </c>
      <c r="T30" s="258" t="s">
        <v>171</v>
      </c>
      <c r="U30" s="216">
        <v>0</v>
      </c>
      <c r="V30" s="216">
        <f>ROUND(E30*U30,2)</f>
        <v>0</v>
      </c>
      <c r="W30" s="216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427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52">
        <v>19</v>
      </c>
      <c r="B31" s="253" t="s">
        <v>463</v>
      </c>
      <c r="C31" s="259" t="s">
        <v>464</v>
      </c>
      <c r="D31" s="254" t="s">
        <v>372</v>
      </c>
      <c r="E31" s="255">
        <v>18</v>
      </c>
      <c r="F31" s="256"/>
      <c r="G31" s="257">
        <f>ROUND(E31*F31,2)</f>
        <v>0</v>
      </c>
      <c r="H31" s="256"/>
      <c r="I31" s="257">
        <f>ROUND(E31*H31,2)</f>
        <v>0</v>
      </c>
      <c r="J31" s="256"/>
      <c r="K31" s="257">
        <f>ROUND(E31*J31,2)</f>
        <v>0</v>
      </c>
      <c r="L31" s="257">
        <v>21</v>
      </c>
      <c r="M31" s="257">
        <f>G31*(1+L31/100)</f>
        <v>0</v>
      </c>
      <c r="N31" s="257">
        <v>1.6000000000000001E-4</v>
      </c>
      <c r="O31" s="257">
        <f>ROUND(E31*N31,2)</f>
        <v>0</v>
      </c>
      <c r="P31" s="257">
        <v>0</v>
      </c>
      <c r="Q31" s="257">
        <f>ROUND(E31*P31,2)</f>
        <v>0</v>
      </c>
      <c r="R31" s="257"/>
      <c r="S31" s="257" t="s">
        <v>212</v>
      </c>
      <c r="T31" s="258" t="s">
        <v>171</v>
      </c>
      <c r="U31" s="216">
        <v>0</v>
      </c>
      <c r="V31" s="216">
        <f>ROUND(E31*U31,2)</f>
        <v>0</v>
      </c>
      <c r="W31" s="216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427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52">
        <v>20</v>
      </c>
      <c r="B32" s="253" t="s">
        <v>465</v>
      </c>
      <c r="C32" s="259" t="s">
        <v>466</v>
      </c>
      <c r="D32" s="254" t="s">
        <v>382</v>
      </c>
      <c r="E32" s="255">
        <v>1</v>
      </c>
      <c r="F32" s="256"/>
      <c r="G32" s="257">
        <f>ROUND(E32*F32,2)</f>
        <v>0</v>
      </c>
      <c r="H32" s="256"/>
      <c r="I32" s="257">
        <f>ROUND(E32*H32,2)</f>
        <v>0</v>
      </c>
      <c r="J32" s="256"/>
      <c r="K32" s="257">
        <f>ROUND(E32*J32,2)</f>
        <v>0</v>
      </c>
      <c r="L32" s="257">
        <v>21</v>
      </c>
      <c r="M32" s="257">
        <f>G32*(1+L32/100)</f>
        <v>0</v>
      </c>
      <c r="N32" s="257">
        <v>6.4099999999999999E-3</v>
      </c>
      <c r="O32" s="257">
        <f>ROUND(E32*N32,2)</f>
        <v>0.01</v>
      </c>
      <c r="P32" s="257">
        <v>0</v>
      </c>
      <c r="Q32" s="257">
        <f>ROUND(E32*P32,2)</f>
        <v>0</v>
      </c>
      <c r="R32" s="257"/>
      <c r="S32" s="257" t="s">
        <v>212</v>
      </c>
      <c r="T32" s="258" t="s">
        <v>171</v>
      </c>
      <c r="U32" s="216">
        <v>0</v>
      </c>
      <c r="V32" s="216">
        <f>ROUND(E32*U32,2)</f>
        <v>0</v>
      </c>
      <c r="W32" s="216"/>
      <c r="X32" s="207"/>
      <c r="Y32" s="207"/>
      <c r="Z32" s="207"/>
      <c r="AA32" s="207"/>
      <c r="AB32" s="207"/>
      <c r="AC32" s="207"/>
      <c r="AD32" s="207"/>
      <c r="AE32" s="207"/>
      <c r="AF32" s="207"/>
      <c r="AG32" s="207" t="s">
        <v>427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52">
        <v>21</v>
      </c>
      <c r="B33" s="253" t="s">
        <v>467</v>
      </c>
      <c r="C33" s="259" t="s">
        <v>468</v>
      </c>
      <c r="D33" s="254" t="s">
        <v>382</v>
      </c>
      <c r="E33" s="255">
        <v>3</v>
      </c>
      <c r="F33" s="256"/>
      <c r="G33" s="257">
        <f>ROUND(E33*F33,2)</f>
        <v>0</v>
      </c>
      <c r="H33" s="256"/>
      <c r="I33" s="257">
        <f>ROUND(E33*H33,2)</f>
        <v>0</v>
      </c>
      <c r="J33" s="256"/>
      <c r="K33" s="257">
        <f>ROUND(E33*J33,2)</f>
        <v>0</v>
      </c>
      <c r="L33" s="257">
        <v>21</v>
      </c>
      <c r="M33" s="257">
        <f>G33*(1+L33/100)</f>
        <v>0</v>
      </c>
      <c r="N33" s="257">
        <v>1.2999999999999999E-3</v>
      </c>
      <c r="O33" s="257">
        <f>ROUND(E33*N33,2)</f>
        <v>0</v>
      </c>
      <c r="P33" s="257">
        <v>0</v>
      </c>
      <c r="Q33" s="257">
        <f>ROUND(E33*P33,2)</f>
        <v>0</v>
      </c>
      <c r="R33" s="257"/>
      <c r="S33" s="257" t="s">
        <v>212</v>
      </c>
      <c r="T33" s="258" t="s">
        <v>171</v>
      </c>
      <c r="U33" s="216">
        <v>0</v>
      </c>
      <c r="V33" s="216">
        <f>ROUND(E33*U33,2)</f>
        <v>0</v>
      </c>
      <c r="W33" s="216"/>
      <c r="X33" s="207"/>
      <c r="Y33" s="207"/>
      <c r="Z33" s="207"/>
      <c r="AA33" s="207"/>
      <c r="AB33" s="207"/>
      <c r="AC33" s="207"/>
      <c r="AD33" s="207"/>
      <c r="AE33" s="207"/>
      <c r="AF33" s="207"/>
      <c r="AG33" s="207" t="s">
        <v>427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52">
        <v>22</v>
      </c>
      <c r="B34" s="253" t="s">
        <v>469</v>
      </c>
      <c r="C34" s="259" t="s">
        <v>470</v>
      </c>
      <c r="D34" s="254" t="s">
        <v>382</v>
      </c>
      <c r="E34" s="255">
        <v>1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21</v>
      </c>
      <c r="M34" s="257">
        <f>G34*(1+L34/100)</f>
        <v>0</v>
      </c>
      <c r="N34" s="257">
        <v>3.14E-3</v>
      </c>
      <c r="O34" s="257">
        <f>ROUND(E34*N34,2)</f>
        <v>0</v>
      </c>
      <c r="P34" s="257">
        <v>0</v>
      </c>
      <c r="Q34" s="257">
        <f>ROUND(E34*P34,2)</f>
        <v>0</v>
      </c>
      <c r="R34" s="257"/>
      <c r="S34" s="257" t="s">
        <v>212</v>
      </c>
      <c r="T34" s="258" t="s">
        <v>171</v>
      </c>
      <c r="U34" s="216">
        <v>0</v>
      </c>
      <c r="V34" s="216">
        <f>ROUND(E34*U34,2)</f>
        <v>0</v>
      </c>
      <c r="W34" s="216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427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52">
        <v>23</v>
      </c>
      <c r="B35" s="253" t="s">
        <v>471</v>
      </c>
      <c r="C35" s="259" t="s">
        <v>472</v>
      </c>
      <c r="D35" s="254" t="s">
        <v>382</v>
      </c>
      <c r="E35" s="255">
        <v>1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21</v>
      </c>
      <c r="M35" s="257">
        <f>G35*(1+L35/100)</f>
        <v>0</v>
      </c>
      <c r="N35" s="257">
        <v>2.0000000000000002E-5</v>
      </c>
      <c r="O35" s="257">
        <f>ROUND(E35*N35,2)</f>
        <v>0</v>
      </c>
      <c r="P35" s="257">
        <v>0</v>
      </c>
      <c r="Q35" s="257">
        <f>ROUND(E35*P35,2)</f>
        <v>0</v>
      </c>
      <c r="R35" s="257"/>
      <c r="S35" s="257" t="s">
        <v>212</v>
      </c>
      <c r="T35" s="258" t="s">
        <v>171</v>
      </c>
      <c r="U35" s="216">
        <v>0</v>
      </c>
      <c r="V35" s="216">
        <f>ROUND(E35*U35,2)</f>
        <v>0</v>
      </c>
      <c r="W35" s="216"/>
      <c r="X35" s="207"/>
      <c r="Y35" s="207"/>
      <c r="Z35" s="207"/>
      <c r="AA35" s="207"/>
      <c r="AB35" s="207"/>
      <c r="AC35" s="207"/>
      <c r="AD35" s="207"/>
      <c r="AE35" s="207"/>
      <c r="AF35" s="207"/>
      <c r="AG35" s="207" t="s">
        <v>427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52">
        <v>24</v>
      </c>
      <c r="B36" s="253" t="s">
        <v>473</v>
      </c>
      <c r="C36" s="259" t="s">
        <v>474</v>
      </c>
      <c r="D36" s="254" t="s">
        <v>382</v>
      </c>
      <c r="E36" s="255">
        <v>3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7">
        <v>0</v>
      </c>
      <c r="O36" s="257">
        <f>ROUND(E36*N36,2)</f>
        <v>0</v>
      </c>
      <c r="P36" s="257">
        <v>0</v>
      </c>
      <c r="Q36" s="257">
        <f>ROUND(E36*P36,2)</f>
        <v>0</v>
      </c>
      <c r="R36" s="257"/>
      <c r="S36" s="257" t="s">
        <v>212</v>
      </c>
      <c r="T36" s="258" t="s">
        <v>171</v>
      </c>
      <c r="U36" s="216">
        <v>0</v>
      </c>
      <c r="V36" s="216">
        <f>ROUND(E36*U36,2)</f>
        <v>0</v>
      </c>
      <c r="W36" s="216"/>
      <c r="X36" s="207"/>
      <c r="Y36" s="207"/>
      <c r="Z36" s="207"/>
      <c r="AA36" s="207"/>
      <c r="AB36" s="207"/>
      <c r="AC36" s="207"/>
      <c r="AD36" s="207"/>
      <c r="AE36" s="207"/>
      <c r="AF36" s="207"/>
      <c r="AG36" s="207" t="s">
        <v>427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">
      <c r="A37" s="252">
        <v>25</v>
      </c>
      <c r="B37" s="253" t="s">
        <v>475</v>
      </c>
      <c r="C37" s="259" t="s">
        <v>476</v>
      </c>
      <c r="D37" s="254" t="s">
        <v>372</v>
      </c>
      <c r="E37" s="255">
        <v>18</v>
      </c>
      <c r="F37" s="256"/>
      <c r="G37" s="257">
        <f>ROUND(E37*F37,2)</f>
        <v>0</v>
      </c>
      <c r="H37" s="256"/>
      <c r="I37" s="257">
        <f>ROUND(E37*H37,2)</f>
        <v>0</v>
      </c>
      <c r="J37" s="256"/>
      <c r="K37" s="257">
        <f>ROUND(E37*J37,2)</f>
        <v>0</v>
      </c>
      <c r="L37" s="257">
        <v>21</v>
      </c>
      <c r="M37" s="257">
        <f>G37*(1+L37/100)</f>
        <v>0</v>
      </c>
      <c r="N37" s="257">
        <v>5.9000000000000003E-4</v>
      </c>
      <c r="O37" s="257">
        <f>ROUND(E37*N37,2)</f>
        <v>0.01</v>
      </c>
      <c r="P37" s="257">
        <v>0</v>
      </c>
      <c r="Q37" s="257">
        <f>ROUND(E37*P37,2)</f>
        <v>0</v>
      </c>
      <c r="R37" s="257"/>
      <c r="S37" s="257" t="s">
        <v>212</v>
      </c>
      <c r="T37" s="258" t="s">
        <v>171</v>
      </c>
      <c r="U37" s="216">
        <v>0</v>
      </c>
      <c r="V37" s="216">
        <f>ROUND(E37*U37,2)</f>
        <v>0</v>
      </c>
      <c r="W37" s="216"/>
      <c r="X37" s="207"/>
      <c r="Y37" s="207"/>
      <c r="Z37" s="207"/>
      <c r="AA37" s="207"/>
      <c r="AB37" s="207"/>
      <c r="AC37" s="207"/>
      <c r="AD37" s="207"/>
      <c r="AE37" s="207"/>
      <c r="AF37" s="207"/>
      <c r="AG37" s="207" t="s">
        <v>427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">
      <c r="A38" s="252">
        <v>26</v>
      </c>
      <c r="B38" s="253" t="s">
        <v>477</v>
      </c>
      <c r="C38" s="259" t="s">
        <v>478</v>
      </c>
      <c r="D38" s="254" t="s">
        <v>372</v>
      </c>
      <c r="E38" s="255">
        <v>76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21</v>
      </c>
      <c r="M38" s="257">
        <f>G38*(1+L38/100)</f>
        <v>0</v>
      </c>
      <c r="N38" s="257">
        <v>1.0499999999999999E-3</v>
      </c>
      <c r="O38" s="257">
        <f>ROUND(E38*N38,2)</f>
        <v>0.08</v>
      </c>
      <c r="P38" s="257">
        <v>0</v>
      </c>
      <c r="Q38" s="257">
        <f>ROUND(E38*P38,2)</f>
        <v>0</v>
      </c>
      <c r="R38" s="257"/>
      <c r="S38" s="257" t="s">
        <v>212</v>
      </c>
      <c r="T38" s="258" t="s">
        <v>171</v>
      </c>
      <c r="U38" s="216">
        <v>0</v>
      </c>
      <c r="V38" s="216">
        <f>ROUND(E38*U38,2)</f>
        <v>0</v>
      </c>
      <c r="W38" s="216"/>
      <c r="X38" s="207"/>
      <c r="Y38" s="207"/>
      <c r="Z38" s="207"/>
      <c r="AA38" s="207"/>
      <c r="AB38" s="207"/>
      <c r="AC38" s="207"/>
      <c r="AD38" s="207"/>
      <c r="AE38" s="207"/>
      <c r="AF38" s="207"/>
      <c r="AG38" s="207" t="s">
        <v>427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52">
        <v>27</v>
      </c>
      <c r="B39" s="253" t="s">
        <v>479</v>
      </c>
      <c r="C39" s="259" t="s">
        <v>480</v>
      </c>
      <c r="D39" s="254" t="s">
        <v>382</v>
      </c>
      <c r="E39" s="255">
        <v>6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21</v>
      </c>
      <c r="M39" s="257">
        <f>G39*(1+L39/100)</f>
        <v>0</v>
      </c>
      <c r="N39" s="257">
        <v>2.4000000000000001E-4</v>
      </c>
      <c r="O39" s="257">
        <f>ROUND(E39*N39,2)</f>
        <v>0</v>
      </c>
      <c r="P39" s="257">
        <v>0</v>
      </c>
      <c r="Q39" s="257">
        <f>ROUND(E39*P39,2)</f>
        <v>0</v>
      </c>
      <c r="R39" s="257"/>
      <c r="S39" s="257" t="s">
        <v>212</v>
      </c>
      <c r="T39" s="258" t="s">
        <v>171</v>
      </c>
      <c r="U39" s="216">
        <v>0</v>
      </c>
      <c r="V39" s="216">
        <f>ROUND(E39*U39,2)</f>
        <v>0</v>
      </c>
      <c r="W39" s="216"/>
      <c r="X39" s="207"/>
      <c r="Y39" s="207"/>
      <c r="Z39" s="207"/>
      <c r="AA39" s="207"/>
      <c r="AB39" s="207"/>
      <c r="AC39" s="207"/>
      <c r="AD39" s="207"/>
      <c r="AE39" s="207"/>
      <c r="AF39" s="207"/>
      <c r="AG39" s="207" t="s">
        <v>481</v>
      </c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">
      <c r="A40" s="252">
        <v>28</v>
      </c>
      <c r="B40" s="253" t="s">
        <v>479</v>
      </c>
      <c r="C40" s="259" t="s">
        <v>482</v>
      </c>
      <c r="D40" s="254" t="s">
        <v>382</v>
      </c>
      <c r="E40" s="255">
        <v>1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7">
        <v>2.4000000000000001E-4</v>
      </c>
      <c r="O40" s="257">
        <f>ROUND(E40*N40,2)</f>
        <v>0</v>
      </c>
      <c r="P40" s="257">
        <v>0</v>
      </c>
      <c r="Q40" s="257">
        <f>ROUND(E40*P40,2)</f>
        <v>0</v>
      </c>
      <c r="R40" s="257"/>
      <c r="S40" s="257" t="s">
        <v>212</v>
      </c>
      <c r="T40" s="258" t="s">
        <v>171</v>
      </c>
      <c r="U40" s="216">
        <v>0</v>
      </c>
      <c r="V40" s="216">
        <f>ROUND(E40*U40,2)</f>
        <v>0</v>
      </c>
      <c r="W40" s="216"/>
      <c r="X40" s="207"/>
      <c r="Y40" s="207"/>
      <c r="Z40" s="207"/>
      <c r="AA40" s="207"/>
      <c r="AB40" s="207"/>
      <c r="AC40" s="207"/>
      <c r="AD40" s="207"/>
      <c r="AE40" s="207"/>
      <c r="AF40" s="207"/>
      <c r="AG40" s="207" t="s">
        <v>483</v>
      </c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">
      <c r="A41" s="252">
        <v>29</v>
      </c>
      <c r="B41" s="253" t="s">
        <v>484</v>
      </c>
      <c r="C41" s="259" t="s">
        <v>485</v>
      </c>
      <c r="D41" s="254" t="s">
        <v>382</v>
      </c>
      <c r="E41" s="255">
        <v>7</v>
      </c>
      <c r="F41" s="256"/>
      <c r="G41" s="257">
        <f>ROUND(E41*F41,2)</f>
        <v>0</v>
      </c>
      <c r="H41" s="256"/>
      <c r="I41" s="257">
        <f>ROUND(E41*H41,2)</f>
        <v>0</v>
      </c>
      <c r="J41" s="256"/>
      <c r="K41" s="257">
        <f>ROUND(E41*J41,2)</f>
        <v>0</v>
      </c>
      <c r="L41" s="257">
        <v>21</v>
      </c>
      <c r="M41" s="257">
        <f>G41*(1+L41/100)</f>
        <v>0</v>
      </c>
      <c r="N41" s="257">
        <v>8.0000000000000007E-5</v>
      </c>
      <c r="O41" s="257">
        <f>ROUND(E41*N41,2)</f>
        <v>0</v>
      </c>
      <c r="P41" s="257">
        <v>0</v>
      </c>
      <c r="Q41" s="257">
        <f>ROUND(E41*P41,2)</f>
        <v>0</v>
      </c>
      <c r="R41" s="257"/>
      <c r="S41" s="257" t="s">
        <v>212</v>
      </c>
      <c r="T41" s="258" t="s">
        <v>171</v>
      </c>
      <c r="U41" s="216">
        <v>0</v>
      </c>
      <c r="V41" s="216">
        <f>ROUND(E41*U41,2)</f>
        <v>0</v>
      </c>
      <c r="W41" s="216"/>
      <c r="X41" s="207"/>
      <c r="Y41" s="207"/>
      <c r="Z41" s="207"/>
      <c r="AA41" s="207"/>
      <c r="AB41" s="207"/>
      <c r="AC41" s="207"/>
      <c r="AD41" s="207"/>
      <c r="AE41" s="207"/>
      <c r="AF41" s="207"/>
      <c r="AG41" s="207" t="s">
        <v>427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52">
        <v>30</v>
      </c>
      <c r="B42" s="253" t="s">
        <v>486</v>
      </c>
      <c r="C42" s="259" t="s">
        <v>487</v>
      </c>
      <c r="D42" s="254" t="s">
        <v>372</v>
      </c>
      <c r="E42" s="255">
        <v>18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21</v>
      </c>
      <c r="M42" s="257">
        <f>G42*(1+L42/100)</f>
        <v>0</v>
      </c>
      <c r="N42" s="257">
        <v>5.94E-3</v>
      </c>
      <c r="O42" s="257">
        <f>ROUND(E42*N42,2)</f>
        <v>0.11</v>
      </c>
      <c r="P42" s="257">
        <v>0</v>
      </c>
      <c r="Q42" s="257">
        <f>ROUND(E42*P42,2)</f>
        <v>0</v>
      </c>
      <c r="R42" s="257"/>
      <c r="S42" s="257" t="s">
        <v>212</v>
      </c>
      <c r="T42" s="258" t="s">
        <v>171</v>
      </c>
      <c r="U42" s="216">
        <v>0</v>
      </c>
      <c r="V42" s="216">
        <f>ROUND(E42*U42,2)</f>
        <v>0</v>
      </c>
      <c r="W42" s="216"/>
      <c r="X42" s="207"/>
      <c r="Y42" s="207"/>
      <c r="Z42" s="207"/>
      <c r="AA42" s="207"/>
      <c r="AB42" s="207"/>
      <c r="AC42" s="207"/>
      <c r="AD42" s="207"/>
      <c r="AE42" s="207"/>
      <c r="AF42" s="207"/>
      <c r="AG42" s="207" t="s">
        <v>427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x14ac:dyDescent="0.2">
      <c r="A43" s="218" t="s">
        <v>165</v>
      </c>
      <c r="B43" s="219" t="s">
        <v>130</v>
      </c>
      <c r="C43" s="234" t="s">
        <v>131</v>
      </c>
      <c r="D43" s="220"/>
      <c r="E43" s="221"/>
      <c r="F43" s="222"/>
      <c r="G43" s="222">
        <f>SUMIF(AG44:AG45,"&lt;&gt;NOR",G44:G45)</f>
        <v>0</v>
      </c>
      <c r="H43" s="222"/>
      <c r="I43" s="222">
        <f>SUM(I44:I45)</f>
        <v>0</v>
      </c>
      <c r="J43" s="222"/>
      <c r="K43" s="222">
        <f>SUM(K44:K45)</f>
        <v>0</v>
      </c>
      <c r="L43" s="222"/>
      <c r="M43" s="222">
        <f>SUM(M44:M45)</f>
        <v>0</v>
      </c>
      <c r="N43" s="222"/>
      <c r="O43" s="222">
        <f>SUM(O44:O45)</f>
        <v>0</v>
      </c>
      <c r="P43" s="222"/>
      <c r="Q43" s="222">
        <f>SUM(Q44:Q45)</f>
        <v>0</v>
      </c>
      <c r="R43" s="222"/>
      <c r="S43" s="222"/>
      <c r="T43" s="223"/>
      <c r="U43" s="217"/>
      <c r="V43" s="217">
        <f>SUM(V44:V45)</f>
        <v>0</v>
      </c>
      <c r="W43" s="217"/>
      <c r="AG43" t="s">
        <v>166</v>
      </c>
    </row>
    <row r="44" spans="1:60" outlineLevel="1" x14ac:dyDescent="0.2">
      <c r="A44" s="252">
        <v>31</v>
      </c>
      <c r="B44" s="253" t="s">
        <v>488</v>
      </c>
      <c r="C44" s="259" t="s">
        <v>489</v>
      </c>
      <c r="D44" s="254" t="s">
        <v>372</v>
      </c>
      <c r="E44" s="255">
        <v>76</v>
      </c>
      <c r="F44" s="256"/>
      <c r="G44" s="257">
        <f>ROUND(E44*F44,2)</f>
        <v>0</v>
      </c>
      <c r="H44" s="256"/>
      <c r="I44" s="257">
        <f>ROUND(E44*H44,2)</f>
        <v>0</v>
      </c>
      <c r="J44" s="256"/>
      <c r="K44" s="257">
        <f>ROUND(E44*J44,2)</f>
        <v>0</v>
      </c>
      <c r="L44" s="257">
        <v>21</v>
      </c>
      <c r="M44" s="257">
        <f>G44*(1+L44/100)</f>
        <v>0</v>
      </c>
      <c r="N44" s="257">
        <v>0</v>
      </c>
      <c r="O44" s="257">
        <f>ROUND(E44*N44,2)</f>
        <v>0</v>
      </c>
      <c r="P44" s="257">
        <v>0</v>
      </c>
      <c r="Q44" s="257">
        <f>ROUND(E44*P44,2)</f>
        <v>0</v>
      </c>
      <c r="R44" s="257"/>
      <c r="S44" s="257" t="s">
        <v>212</v>
      </c>
      <c r="T44" s="258" t="s">
        <v>171</v>
      </c>
      <c r="U44" s="216">
        <v>0</v>
      </c>
      <c r="V44" s="216">
        <f>ROUND(E44*U44,2)</f>
        <v>0</v>
      </c>
      <c r="W44" s="216"/>
      <c r="X44" s="207"/>
      <c r="Y44" s="207"/>
      <c r="Z44" s="207"/>
      <c r="AA44" s="207"/>
      <c r="AB44" s="207"/>
      <c r="AC44" s="207"/>
      <c r="AD44" s="207"/>
      <c r="AE44" s="207"/>
      <c r="AF44" s="207"/>
      <c r="AG44" s="207" t="s">
        <v>427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">
      <c r="A45" s="224">
        <v>32</v>
      </c>
      <c r="B45" s="225" t="s">
        <v>490</v>
      </c>
      <c r="C45" s="235" t="s">
        <v>491</v>
      </c>
      <c r="D45" s="226" t="s">
        <v>372</v>
      </c>
      <c r="E45" s="227">
        <v>18</v>
      </c>
      <c r="F45" s="228"/>
      <c r="G45" s="229">
        <f>ROUND(E45*F45,2)</f>
        <v>0</v>
      </c>
      <c r="H45" s="228"/>
      <c r="I45" s="229">
        <f>ROUND(E45*H45,2)</f>
        <v>0</v>
      </c>
      <c r="J45" s="228"/>
      <c r="K45" s="229">
        <f>ROUND(E45*J45,2)</f>
        <v>0</v>
      </c>
      <c r="L45" s="229">
        <v>21</v>
      </c>
      <c r="M45" s="229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29"/>
      <c r="S45" s="229" t="s">
        <v>212</v>
      </c>
      <c r="T45" s="230" t="s">
        <v>171</v>
      </c>
      <c r="U45" s="216">
        <v>0</v>
      </c>
      <c r="V45" s="216">
        <f>ROUND(E45*U45,2)</f>
        <v>0</v>
      </c>
      <c r="W45" s="216"/>
      <c r="X45" s="207"/>
      <c r="Y45" s="207"/>
      <c r="Z45" s="207"/>
      <c r="AA45" s="207"/>
      <c r="AB45" s="207"/>
      <c r="AC45" s="207"/>
      <c r="AD45" s="207"/>
      <c r="AE45" s="207"/>
      <c r="AF45" s="207"/>
      <c r="AG45" s="207" t="s">
        <v>427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x14ac:dyDescent="0.2">
      <c r="A46" s="5"/>
      <c r="B46" s="6"/>
      <c r="C46" s="237"/>
      <c r="D46" s="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AE46">
        <v>15</v>
      </c>
      <c r="AF46">
        <v>21</v>
      </c>
    </row>
    <row r="47" spans="1:60" x14ac:dyDescent="0.2">
      <c r="A47" s="210"/>
      <c r="B47" s="211" t="s">
        <v>29</v>
      </c>
      <c r="C47" s="238"/>
      <c r="D47" s="212"/>
      <c r="E47" s="213"/>
      <c r="F47" s="213"/>
      <c r="G47" s="233">
        <f>G8+G21+G23+G25+G27+G43</f>
        <v>0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AE47">
        <f>SUMIF(L7:L45,AE46,G7:G45)</f>
        <v>0</v>
      </c>
      <c r="AF47">
        <f>SUMIF(L7:L45,AF46,G7:G45)</f>
        <v>0</v>
      </c>
      <c r="AG47" t="s">
        <v>214</v>
      </c>
    </row>
    <row r="48" spans="1:60" x14ac:dyDescent="0.2">
      <c r="A48" s="240" t="s">
        <v>417</v>
      </c>
      <c r="B48" s="240"/>
      <c r="C48" s="237"/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33" x14ac:dyDescent="0.2">
      <c r="A49" s="5"/>
      <c r="B49" s="6" t="s">
        <v>418</v>
      </c>
      <c r="C49" s="237" t="s">
        <v>419</v>
      </c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G49" t="s">
        <v>420</v>
      </c>
    </row>
    <row r="50" spans="1:33" x14ac:dyDescent="0.2">
      <c r="A50" s="5"/>
      <c r="B50" s="6" t="s">
        <v>421</v>
      </c>
      <c r="C50" s="237" t="s">
        <v>422</v>
      </c>
      <c r="D50" s="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G50" t="s">
        <v>423</v>
      </c>
    </row>
    <row r="51" spans="1:33" x14ac:dyDescent="0.2">
      <c r="A51" s="5"/>
      <c r="B51" s="6"/>
      <c r="C51" s="237" t="s">
        <v>424</v>
      </c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AG51" t="s">
        <v>425</v>
      </c>
    </row>
    <row r="52" spans="1:33" x14ac:dyDescent="0.2">
      <c r="A52" s="5"/>
      <c r="B52" s="6"/>
      <c r="C52" s="237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33" x14ac:dyDescent="0.2">
      <c r="C53" s="239"/>
      <c r="D53" s="191"/>
      <c r="AG53" t="s">
        <v>215</v>
      </c>
    </row>
    <row r="54" spans="1:33" x14ac:dyDescent="0.2">
      <c r="D54" s="191"/>
    </row>
    <row r="55" spans="1:33" x14ac:dyDescent="0.2">
      <c r="D55" s="191"/>
    </row>
    <row r="56" spans="1:33" x14ac:dyDescent="0.2">
      <c r="D56" s="191"/>
    </row>
    <row r="57" spans="1:33" x14ac:dyDescent="0.2">
      <c r="D57" s="191"/>
    </row>
    <row r="58" spans="1:33" x14ac:dyDescent="0.2">
      <c r="D58" s="191"/>
    </row>
    <row r="59" spans="1:33" x14ac:dyDescent="0.2">
      <c r="D59" s="191"/>
    </row>
    <row r="60" spans="1:33" x14ac:dyDescent="0.2">
      <c r="D60" s="191"/>
    </row>
    <row r="61" spans="1:33" x14ac:dyDescent="0.2">
      <c r="D61" s="191"/>
    </row>
    <row r="62" spans="1:33" x14ac:dyDescent="0.2">
      <c r="D62" s="191"/>
    </row>
    <row r="63" spans="1:33" x14ac:dyDescent="0.2">
      <c r="D63" s="191"/>
    </row>
    <row r="64" spans="1:33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n5ZIqfM4NVz7eLQ8TZKcrJeQyOkPC+whHdHssTXS5x1jUwlRcDnYb1V4ARk+0Ath7qLpN0wqSTv9C0NRnfLyug==" saltValue="RWXtUAUWG+BSoLt9bK0R5g==" spinCount="100000" sheet="1"/>
  <mergeCells count="5">
    <mergeCell ref="A1:G1"/>
    <mergeCell ref="C2:G2"/>
    <mergeCell ref="C3:G3"/>
    <mergeCell ref="C4:G4"/>
    <mergeCell ref="A48:B4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2" t="s">
        <v>216</v>
      </c>
      <c r="B1" s="192"/>
      <c r="C1" s="192"/>
      <c r="D1" s="192"/>
      <c r="E1" s="192"/>
      <c r="F1" s="192"/>
      <c r="G1" s="192"/>
      <c r="AG1" t="s">
        <v>140</v>
      </c>
    </row>
    <row r="2" spans="1:60" ht="24.95" customHeight="1" x14ac:dyDescent="0.2">
      <c r="A2" s="193" t="s">
        <v>7</v>
      </c>
      <c r="B2" s="73" t="s">
        <v>43</v>
      </c>
      <c r="C2" s="196" t="s">
        <v>44</v>
      </c>
      <c r="D2" s="194"/>
      <c r="E2" s="194"/>
      <c r="F2" s="194"/>
      <c r="G2" s="195"/>
      <c r="AG2" t="s">
        <v>141</v>
      </c>
    </row>
    <row r="3" spans="1:60" ht="24.95" customHeight="1" x14ac:dyDescent="0.2">
      <c r="A3" s="193" t="s">
        <v>8</v>
      </c>
      <c r="B3" s="73" t="s">
        <v>57</v>
      </c>
      <c r="C3" s="196" t="s">
        <v>58</v>
      </c>
      <c r="D3" s="194"/>
      <c r="E3" s="194"/>
      <c r="F3" s="194"/>
      <c r="G3" s="195"/>
      <c r="AC3" s="126" t="s">
        <v>141</v>
      </c>
      <c r="AG3" t="s">
        <v>143</v>
      </c>
    </row>
    <row r="4" spans="1:60" ht="24.95" customHeight="1" x14ac:dyDescent="0.2">
      <c r="A4" s="197" t="s">
        <v>9</v>
      </c>
      <c r="B4" s="198" t="s">
        <v>63</v>
      </c>
      <c r="C4" s="199" t="s">
        <v>64</v>
      </c>
      <c r="D4" s="200"/>
      <c r="E4" s="200"/>
      <c r="F4" s="200"/>
      <c r="G4" s="201"/>
      <c r="AG4" t="s">
        <v>144</v>
      </c>
    </row>
    <row r="5" spans="1:60" x14ac:dyDescent="0.2">
      <c r="D5" s="191"/>
    </row>
    <row r="6" spans="1:60" ht="38.25" x14ac:dyDescent="0.2">
      <c r="A6" s="203" t="s">
        <v>145</v>
      </c>
      <c r="B6" s="205" t="s">
        <v>146</v>
      </c>
      <c r="C6" s="205" t="s">
        <v>147</v>
      </c>
      <c r="D6" s="204" t="s">
        <v>148</v>
      </c>
      <c r="E6" s="203" t="s">
        <v>149</v>
      </c>
      <c r="F6" s="202" t="s">
        <v>150</v>
      </c>
      <c r="G6" s="203" t="s">
        <v>29</v>
      </c>
      <c r="H6" s="206" t="s">
        <v>30</v>
      </c>
      <c r="I6" s="206" t="s">
        <v>151</v>
      </c>
      <c r="J6" s="206" t="s">
        <v>31</v>
      </c>
      <c r="K6" s="206" t="s">
        <v>152</v>
      </c>
      <c r="L6" s="206" t="s">
        <v>153</v>
      </c>
      <c r="M6" s="206" t="s">
        <v>154</v>
      </c>
      <c r="N6" s="206" t="s">
        <v>155</v>
      </c>
      <c r="O6" s="206" t="s">
        <v>156</v>
      </c>
      <c r="P6" s="206" t="s">
        <v>157</v>
      </c>
      <c r="Q6" s="206" t="s">
        <v>158</v>
      </c>
      <c r="R6" s="206" t="s">
        <v>159</v>
      </c>
      <c r="S6" s="206" t="s">
        <v>160</v>
      </c>
      <c r="T6" s="206" t="s">
        <v>161</v>
      </c>
      <c r="U6" s="206" t="s">
        <v>162</v>
      </c>
      <c r="V6" s="206" t="s">
        <v>163</v>
      </c>
      <c r="W6" s="206" t="s">
        <v>164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18" t="s">
        <v>165</v>
      </c>
      <c r="B8" s="219" t="s">
        <v>122</v>
      </c>
      <c r="C8" s="234" t="s">
        <v>123</v>
      </c>
      <c r="D8" s="220"/>
      <c r="E8" s="221"/>
      <c r="F8" s="222"/>
      <c r="G8" s="222">
        <f>SUMIF(AG9:AG23,"&lt;&gt;NOR",G9:G23)</f>
        <v>0</v>
      </c>
      <c r="H8" s="222"/>
      <c r="I8" s="222">
        <f>SUM(I9:I23)</f>
        <v>0</v>
      </c>
      <c r="J8" s="222"/>
      <c r="K8" s="222">
        <f>SUM(K9:K23)</f>
        <v>0</v>
      </c>
      <c r="L8" s="222"/>
      <c r="M8" s="222">
        <f>SUM(M9:M23)</f>
        <v>0</v>
      </c>
      <c r="N8" s="222"/>
      <c r="O8" s="222">
        <f>SUM(O9:O23)</f>
        <v>0</v>
      </c>
      <c r="P8" s="222"/>
      <c r="Q8" s="222">
        <f>SUM(Q9:Q23)</f>
        <v>0</v>
      </c>
      <c r="R8" s="222"/>
      <c r="S8" s="222"/>
      <c r="T8" s="223"/>
      <c r="U8" s="217"/>
      <c r="V8" s="217">
        <f>SUM(V9:V23)</f>
        <v>0</v>
      </c>
      <c r="W8" s="217"/>
      <c r="AG8" t="s">
        <v>166</v>
      </c>
    </row>
    <row r="9" spans="1:60" outlineLevel="1" x14ac:dyDescent="0.2">
      <c r="A9" s="252">
        <v>1</v>
      </c>
      <c r="B9" s="253" t="s">
        <v>492</v>
      </c>
      <c r="C9" s="259" t="s">
        <v>493</v>
      </c>
      <c r="D9" s="254" t="s">
        <v>372</v>
      </c>
      <c r="E9" s="255">
        <v>3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7">
        <v>0</v>
      </c>
      <c r="O9" s="257">
        <f>ROUND(E9*N9,2)</f>
        <v>0</v>
      </c>
      <c r="P9" s="257">
        <v>0</v>
      </c>
      <c r="Q9" s="257">
        <f>ROUND(E9*P9,2)</f>
        <v>0</v>
      </c>
      <c r="R9" s="257"/>
      <c r="S9" s="257" t="s">
        <v>212</v>
      </c>
      <c r="T9" s="258" t="s">
        <v>171</v>
      </c>
      <c r="U9" s="216">
        <v>0</v>
      </c>
      <c r="V9" s="216">
        <f>ROUND(E9*U9,2)</f>
        <v>0</v>
      </c>
      <c r="W9" s="21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494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52">
        <v>2</v>
      </c>
      <c r="B10" s="253" t="s">
        <v>495</v>
      </c>
      <c r="C10" s="259" t="s">
        <v>496</v>
      </c>
      <c r="D10" s="254" t="s">
        <v>372</v>
      </c>
      <c r="E10" s="255">
        <v>34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7">
        <v>0</v>
      </c>
      <c r="O10" s="257">
        <f>ROUND(E10*N10,2)</f>
        <v>0</v>
      </c>
      <c r="P10" s="257">
        <v>0</v>
      </c>
      <c r="Q10" s="257">
        <f>ROUND(E10*P10,2)</f>
        <v>0</v>
      </c>
      <c r="R10" s="257"/>
      <c r="S10" s="257" t="s">
        <v>212</v>
      </c>
      <c r="T10" s="258" t="s">
        <v>171</v>
      </c>
      <c r="U10" s="216">
        <v>0</v>
      </c>
      <c r="V10" s="216">
        <f>ROUND(E10*U10,2)</f>
        <v>0</v>
      </c>
      <c r="W10" s="216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494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52">
        <v>3</v>
      </c>
      <c r="B11" s="253" t="s">
        <v>497</v>
      </c>
      <c r="C11" s="259" t="s">
        <v>498</v>
      </c>
      <c r="D11" s="254" t="s">
        <v>499</v>
      </c>
      <c r="E11" s="255">
        <v>2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7">
        <v>0</v>
      </c>
      <c r="O11" s="257">
        <f>ROUND(E11*N11,2)</f>
        <v>0</v>
      </c>
      <c r="P11" s="257">
        <v>0</v>
      </c>
      <c r="Q11" s="257">
        <f>ROUND(E11*P11,2)</f>
        <v>0</v>
      </c>
      <c r="R11" s="257"/>
      <c r="S11" s="257" t="s">
        <v>212</v>
      </c>
      <c r="T11" s="258" t="s">
        <v>171</v>
      </c>
      <c r="U11" s="216">
        <v>0</v>
      </c>
      <c r="V11" s="216">
        <f>ROUND(E11*U11,2)</f>
        <v>0</v>
      </c>
      <c r="W11" s="216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494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52">
        <v>4</v>
      </c>
      <c r="B12" s="253" t="s">
        <v>500</v>
      </c>
      <c r="C12" s="259" t="s">
        <v>501</v>
      </c>
      <c r="D12" s="254" t="s">
        <v>499</v>
      </c>
      <c r="E12" s="255">
        <v>10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7"/>
      <c r="S12" s="257" t="s">
        <v>212</v>
      </c>
      <c r="T12" s="258" t="s">
        <v>171</v>
      </c>
      <c r="U12" s="216">
        <v>0</v>
      </c>
      <c r="V12" s="216">
        <f>ROUND(E12*U12,2)</f>
        <v>0</v>
      </c>
      <c r="W12" s="216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494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52">
        <v>5</v>
      </c>
      <c r="B13" s="253" t="s">
        <v>502</v>
      </c>
      <c r="C13" s="259" t="s">
        <v>503</v>
      </c>
      <c r="D13" s="254" t="s">
        <v>499</v>
      </c>
      <c r="E13" s="255">
        <v>6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7">
        <v>0</v>
      </c>
      <c r="O13" s="257">
        <f>ROUND(E13*N13,2)</f>
        <v>0</v>
      </c>
      <c r="P13" s="257">
        <v>0</v>
      </c>
      <c r="Q13" s="257">
        <f>ROUND(E13*P13,2)</f>
        <v>0</v>
      </c>
      <c r="R13" s="257"/>
      <c r="S13" s="257" t="s">
        <v>212</v>
      </c>
      <c r="T13" s="258" t="s">
        <v>171</v>
      </c>
      <c r="U13" s="216">
        <v>0</v>
      </c>
      <c r="V13" s="216">
        <f>ROUND(E13*U13,2)</f>
        <v>0</v>
      </c>
      <c r="W13" s="216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494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52">
        <v>6</v>
      </c>
      <c r="B14" s="253" t="s">
        <v>504</v>
      </c>
      <c r="C14" s="259" t="s">
        <v>505</v>
      </c>
      <c r="D14" s="254" t="s">
        <v>499</v>
      </c>
      <c r="E14" s="255">
        <v>2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7">
        <v>0</v>
      </c>
      <c r="O14" s="257">
        <f>ROUND(E14*N14,2)</f>
        <v>0</v>
      </c>
      <c r="P14" s="257">
        <v>0</v>
      </c>
      <c r="Q14" s="257">
        <f>ROUND(E14*P14,2)</f>
        <v>0</v>
      </c>
      <c r="R14" s="257"/>
      <c r="S14" s="257" t="s">
        <v>212</v>
      </c>
      <c r="T14" s="258" t="s">
        <v>171</v>
      </c>
      <c r="U14" s="216">
        <v>0</v>
      </c>
      <c r="V14" s="216">
        <f>ROUND(E14*U14,2)</f>
        <v>0</v>
      </c>
      <c r="W14" s="216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494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52">
        <v>7</v>
      </c>
      <c r="B15" s="253" t="s">
        <v>506</v>
      </c>
      <c r="C15" s="259" t="s">
        <v>507</v>
      </c>
      <c r="D15" s="254" t="s">
        <v>499</v>
      </c>
      <c r="E15" s="255">
        <v>1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7">
        <v>0</v>
      </c>
      <c r="O15" s="257">
        <f>ROUND(E15*N15,2)</f>
        <v>0</v>
      </c>
      <c r="P15" s="257">
        <v>0</v>
      </c>
      <c r="Q15" s="257">
        <f>ROUND(E15*P15,2)</f>
        <v>0</v>
      </c>
      <c r="R15" s="257"/>
      <c r="S15" s="257" t="s">
        <v>212</v>
      </c>
      <c r="T15" s="258" t="s">
        <v>171</v>
      </c>
      <c r="U15" s="216">
        <v>0</v>
      </c>
      <c r="V15" s="216">
        <f>ROUND(E15*U15,2)</f>
        <v>0</v>
      </c>
      <c r="W15" s="216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494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52">
        <v>8</v>
      </c>
      <c r="B16" s="253" t="s">
        <v>508</v>
      </c>
      <c r="C16" s="259" t="s">
        <v>509</v>
      </c>
      <c r="D16" s="254" t="s">
        <v>499</v>
      </c>
      <c r="E16" s="255">
        <v>2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7">
        <v>0</v>
      </c>
      <c r="O16" s="257">
        <f>ROUND(E16*N16,2)</f>
        <v>0</v>
      </c>
      <c r="P16" s="257">
        <v>0</v>
      </c>
      <c r="Q16" s="257">
        <f>ROUND(E16*P16,2)</f>
        <v>0</v>
      </c>
      <c r="R16" s="257"/>
      <c r="S16" s="257" t="s">
        <v>212</v>
      </c>
      <c r="T16" s="258" t="s">
        <v>171</v>
      </c>
      <c r="U16" s="216">
        <v>0</v>
      </c>
      <c r="V16" s="216">
        <f>ROUND(E16*U16,2)</f>
        <v>0</v>
      </c>
      <c r="W16" s="216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494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52">
        <v>9</v>
      </c>
      <c r="B17" s="253" t="s">
        <v>510</v>
      </c>
      <c r="C17" s="259" t="s">
        <v>511</v>
      </c>
      <c r="D17" s="254" t="s">
        <v>499</v>
      </c>
      <c r="E17" s="255">
        <v>1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7">
        <v>0</v>
      </c>
      <c r="O17" s="257">
        <f>ROUND(E17*N17,2)</f>
        <v>0</v>
      </c>
      <c r="P17" s="257">
        <v>0</v>
      </c>
      <c r="Q17" s="257">
        <f>ROUND(E17*P17,2)</f>
        <v>0</v>
      </c>
      <c r="R17" s="257"/>
      <c r="S17" s="257" t="s">
        <v>212</v>
      </c>
      <c r="T17" s="258" t="s">
        <v>171</v>
      </c>
      <c r="U17" s="216">
        <v>0</v>
      </c>
      <c r="V17" s="216">
        <f>ROUND(E17*U17,2)</f>
        <v>0</v>
      </c>
      <c r="W17" s="216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494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52">
        <v>10</v>
      </c>
      <c r="B18" s="253" t="s">
        <v>512</v>
      </c>
      <c r="C18" s="259" t="s">
        <v>513</v>
      </c>
      <c r="D18" s="254" t="s">
        <v>372</v>
      </c>
      <c r="E18" s="255">
        <v>5</v>
      </c>
      <c r="F18" s="256"/>
      <c r="G18" s="257">
        <f>ROUND(E18*F18,2)</f>
        <v>0</v>
      </c>
      <c r="H18" s="256"/>
      <c r="I18" s="257">
        <f>ROUND(E18*H18,2)</f>
        <v>0</v>
      </c>
      <c r="J18" s="256"/>
      <c r="K18" s="257">
        <f>ROUND(E18*J18,2)</f>
        <v>0</v>
      </c>
      <c r="L18" s="257">
        <v>21</v>
      </c>
      <c r="M18" s="257">
        <f>G18*(1+L18/100)</f>
        <v>0</v>
      </c>
      <c r="N18" s="257">
        <v>0</v>
      </c>
      <c r="O18" s="257">
        <f>ROUND(E18*N18,2)</f>
        <v>0</v>
      </c>
      <c r="P18" s="257">
        <v>0</v>
      </c>
      <c r="Q18" s="257">
        <f>ROUND(E18*P18,2)</f>
        <v>0</v>
      </c>
      <c r="R18" s="257"/>
      <c r="S18" s="257" t="s">
        <v>212</v>
      </c>
      <c r="T18" s="258" t="s">
        <v>171</v>
      </c>
      <c r="U18" s="216">
        <v>0</v>
      </c>
      <c r="V18" s="216">
        <f>ROUND(E18*U18,2)</f>
        <v>0</v>
      </c>
      <c r="W18" s="216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494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52">
        <v>11</v>
      </c>
      <c r="B19" s="253" t="s">
        <v>514</v>
      </c>
      <c r="C19" s="259" t="s">
        <v>515</v>
      </c>
      <c r="D19" s="254" t="s">
        <v>372</v>
      </c>
      <c r="E19" s="255">
        <v>526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7">
        <v>0</v>
      </c>
      <c r="O19" s="257">
        <f>ROUND(E19*N19,2)</f>
        <v>0</v>
      </c>
      <c r="P19" s="257">
        <v>0</v>
      </c>
      <c r="Q19" s="257">
        <f>ROUND(E19*P19,2)</f>
        <v>0</v>
      </c>
      <c r="R19" s="257"/>
      <c r="S19" s="257" t="s">
        <v>212</v>
      </c>
      <c r="T19" s="258" t="s">
        <v>171</v>
      </c>
      <c r="U19" s="216">
        <v>0</v>
      </c>
      <c r="V19" s="216">
        <f>ROUND(E19*U19,2)</f>
        <v>0</v>
      </c>
      <c r="W19" s="216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494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52">
        <v>12</v>
      </c>
      <c r="B20" s="253" t="s">
        <v>516</v>
      </c>
      <c r="C20" s="259" t="s">
        <v>517</v>
      </c>
      <c r="D20" s="254" t="s">
        <v>372</v>
      </c>
      <c r="E20" s="255">
        <v>309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7">
        <v>0</v>
      </c>
      <c r="O20" s="257">
        <f>ROUND(E20*N20,2)</f>
        <v>0</v>
      </c>
      <c r="P20" s="257">
        <v>0</v>
      </c>
      <c r="Q20" s="257">
        <f>ROUND(E20*P20,2)</f>
        <v>0</v>
      </c>
      <c r="R20" s="257"/>
      <c r="S20" s="257" t="s">
        <v>212</v>
      </c>
      <c r="T20" s="258" t="s">
        <v>171</v>
      </c>
      <c r="U20" s="216">
        <v>0</v>
      </c>
      <c r="V20" s="216">
        <f>ROUND(E20*U20,2)</f>
        <v>0</v>
      </c>
      <c r="W20" s="216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494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52">
        <v>13</v>
      </c>
      <c r="B21" s="253" t="s">
        <v>518</v>
      </c>
      <c r="C21" s="259" t="s">
        <v>519</v>
      </c>
      <c r="D21" s="254" t="s">
        <v>372</v>
      </c>
      <c r="E21" s="255">
        <v>15</v>
      </c>
      <c r="F21" s="256"/>
      <c r="G21" s="257">
        <f>ROUND(E21*F21,2)</f>
        <v>0</v>
      </c>
      <c r="H21" s="256"/>
      <c r="I21" s="257">
        <f>ROUND(E21*H21,2)</f>
        <v>0</v>
      </c>
      <c r="J21" s="256"/>
      <c r="K21" s="257">
        <f>ROUND(E21*J21,2)</f>
        <v>0</v>
      </c>
      <c r="L21" s="257">
        <v>21</v>
      </c>
      <c r="M21" s="257">
        <f>G21*(1+L21/100)</f>
        <v>0</v>
      </c>
      <c r="N21" s="257">
        <v>0</v>
      </c>
      <c r="O21" s="257">
        <f>ROUND(E21*N21,2)</f>
        <v>0</v>
      </c>
      <c r="P21" s="257">
        <v>0</v>
      </c>
      <c r="Q21" s="257">
        <f>ROUND(E21*P21,2)</f>
        <v>0</v>
      </c>
      <c r="R21" s="257"/>
      <c r="S21" s="257" t="s">
        <v>212</v>
      </c>
      <c r="T21" s="258" t="s">
        <v>171</v>
      </c>
      <c r="U21" s="216">
        <v>0</v>
      </c>
      <c r="V21" s="216">
        <f>ROUND(E21*U21,2)</f>
        <v>0</v>
      </c>
      <c r="W21" s="216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494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52">
        <v>14</v>
      </c>
      <c r="B22" s="253" t="s">
        <v>520</v>
      </c>
      <c r="C22" s="259" t="s">
        <v>521</v>
      </c>
      <c r="D22" s="254" t="s">
        <v>372</v>
      </c>
      <c r="E22" s="255">
        <v>64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21</v>
      </c>
      <c r="M22" s="257">
        <f>G22*(1+L22/100)</f>
        <v>0</v>
      </c>
      <c r="N22" s="257">
        <v>0</v>
      </c>
      <c r="O22" s="257">
        <f>ROUND(E22*N22,2)</f>
        <v>0</v>
      </c>
      <c r="P22" s="257">
        <v>0</v>
      </c>
      <c r="Q22" s="257">
        <f>ROUND(E22*P22,2)</f>
        <v>0</v>
      </c>
      <c r="R22" s="257"/>
      <c r="S22" s="257" t="s">
        <v>212</v>
      </c>
      <c r="T22" s="258" t="s">
        <v>171</v>
      </c>
      <c r="U22" s="216">
        <v>0</v>
      </c>
      <c r="V22" s="216">
        <f>ROUND(E22*U22,2)</f>
        <v>0</v>
      </c>
      <c r="W22" s="216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494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">
      <c r="A23" s="252">
        <v>15</v>
      </c>
      <c r="B23" s="253" t="s">
        <v>522</v>
      </c>
      <c r="C23" s="259" t="s">
        <v>523</v>
      </c>
      <c r="D23" s="254" t="s">
        <v>372</v>
      </c>
      <c r="E23" s="255">
        <v>3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7">
        <v>0</v>
      </c>
      <c r="O23" s="257">
        <f>ROUND(E23*N23,2)</f>
        <v>0</v>
      </c>
      <c r="P23" s="257">
        <v>0</v>
      </c>
      <c r="Q23" s="257">
        <f>ROUND(E23*P23,2)</f>
        <v>0</v>
      </c>
      <c r="R23" s="257"/>
      <c r="S23" s="257" t="s">
        <v>212</v>
      </c>
      <c r="T23" s="258" t="s">
        <v>171</v>
      </c>
      <c r="U23" s="216">
        <v>0</v>
      </c>
      <c r="V23" s="216">
        <f>ROUND(E23*U23,2)</f>
        <v>0</v>
      </c>
      <c r="W23" s="216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524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x14ac:dyDescent="0.2">
      <c r="A24" s="218" t="s">
        <v>165</v>
      </c>
      <c r="B24" s="219" t="s">
        <v>132</v>
      </c>
      <c r="C24" s="234" t="s">
        <v>133</v>
      </c>
      <c r="D24" s="220"/>
      <c r="E24" s="221"/>
      <c r="F24" s="222"/>
      <c r="G24" s="222">
        <f>SUMIF(AG25:AG29,"&lt;&gt;NOR",G25:G29)</f>
        <v>0</v>
      </c>
      <c r="H24" s="222"/>
      <c r="I24" s="222">
        <f>SUM(I25:I29)</f>
        <v>0</v>
      </c>
      <c r="J24" s="222"/>
      <c r="K24" s="222">
        <f>SUM(K25:K29)</f>
        <v>0</v>
      </c>
      <c r="L24" s="222"/>
      <c r="M24" s="222">
        <f>SUM(M25:M29)</f>
        <v>0</v>
      </c>
      <c r="N24" s="222"/>
      <c r="O24" s="222">
        <f>SUM(O25:O29)</f>
        <v>0</v>
      </c>
      <c r="P24" s="222"/>
      <c r="Q24" s="222">
        <f>SUM(Q25:Q29)</f>
        <v>0</v>
      </c>
      <c r="R24" s="222"/>
      <c r="S24" s="222"/>
      <c r="T24" s="223"/>
      <c r="U24" s="217"/>
      <c r="V24" s="217">
        <f>SUM(V25:V29)</f>
        <v>0</v>
      </c>
      <c r="W24" s="217"/>
      <c r="AG24" t="s">
        <v>166</v>
      </c>
    </row>
    <row r="25" spans="1:60" outlineLevel="1" x14ac:dyDescent="0.2">
      <c r="A25" s="252">
        <v>16</v>
      </c>
      <c r="B25" s="253" t="s">
        <v>525</v>
      </c>
      <c r="C25" s="259" t="s">
        <v>526</v>
      </c>
      <c r="D25" s="254" t="s">
        <v>372</v>
      </c>
      <c r="E25" s="255">
        <v>10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7">
        <v>0</v>
      </c>
      <c r="O25" s="257">
        <f>ROUND(E25*N25,2)</f>
        <v>0</v>
      </c>
      <c r="P25" s="257">
        <v>0</v>
      </c>
      <c r="Q25" s="257">
        <f>ROUND(E25*P25,2)</f>
        <v>0</v>
      </c>
      <c r="R25" s="257"/>
      <c r="S25" s="257" t="s">
        <v>212</v>
      </c>
      <c r="T25" s="258" t="s">
        <v>171</v>
      </c>
      <c r="U25" s="216">
        <v>0</v>
      </c>
      <c r="V25" s="216">
        <f>ROUND(E25*U25,2)</f>
        <v>0</v>
      </c>
      <c r="W25" s="216"/>
      <c r="X25" s="207"/>
      <c r="Y25" s="207"/>
      <c r="Z25" s="207"/>
      <c r="AA25" s="207"/>
      <c r="AB25" s="207"/>
      <c r="AC25" s="207"/>
      <c r="AD25" s="207"/>
      <c r="AE25" s="207"/>
      <c r="AF25" s="207"/>
      <c r="AG25" s="207" t="s">
        <v>494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52">
        <v>17</v>
      </c>
      <c r="B26" s="253" t="s">
        <v>527</v>
      </c>
      <c r="C26" s="259" t="s">
        <v>528</v>
      </c>
      <c r="D26" s="254" t="s">
        <v>372</v>
      </c>
      <c r="E26" s="255">
        <v>20</v>
      </c>
      <c r="F26" s="256"/>
      <c r="G26" s="257">
        <f>ROUND(E26*F26,2)</f>
        <v>0</v>
      </c>
      <c r="H26" s="256"/>
      <c r="I26" s="257">
        <f>ROUND(E26*H26,2)</f>
        <v>0</v>
      </c>
      <c r="J26" s="256"/>
      <c r="K26" s="257">
        <f>ROUND(E26*J26,2)</f>
        <v>0</v>
      </c>
      <c r="L26" s="257">
        <v>21</v>
      </c>
      <c r="M26" s="257">
        <f>G26*(1+L26/100)</f>
        <v>0</v>
      </c>
      <c r="N26" s="257">
        <v>0</v>
      </c>
      <c r="O26" s="257">
        <f>ROUND(E26*N26,2)</f>
        <v>0</v>
      </c>
      <c r="P26" s="257">
        <v>0</v>
      </c>
      <c r="Q26" s="257">
        <f>ROUND(E26*P26,2)</f>
        <v>0</v>
      </c>
      <c r="R26" s="257"/>
      <c r="S26" s="257" t="s">
        <v>212</v>
      </c>
      <c r="T26" s="258" t="s">
        <v>171</v>
      </c>
      <c r="U26" s="216">
        <v>0</v>
      </c>
      <c r="V26" s="216">
        <f>ROUND(E26*U26,2)</f>
        <v>0</v>
      </c>
      <c r="W26" s="216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494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52">
        <v>18</v>
      </c>
      <c r="B27" s="253" t="s">
        <v>529</v>
      </c>
      <c r="C27" s="259" t="s">
        <v>530</v>
      </c>
      <c r="D27" s="254" t="s">
        <v>372</v>
      </c>
      <c r="E27" s="255">
        <v>10</v>
      </c>
      <c r="F27" s="256"/>
      <c r="G27" s="257">
        <f>ROUND(E27*F27,2)</f>
        <v>0</v>
      </c>
      <c r="H27" s="256"/>
      <c r="I27" s="257">
        <f>ROUND(E27*H27,2)</f>
        <v>0</v>
      </c>
      <c r="J27" s="256"/>
      <c r="K27" s="257">
        <f>ROUND(E27*J27,2)</f>
        <v>0</v>
      </c>
      <c r="L27" s="257">
        <v>21</v>
      </c>
      <c r="M27" s="257">
        <f>G27*(1+L27/100)</f>
        <v>0</v>
      </c>
      <c r="N27" s="257">
        <v>0</v>
      </c>
      <c r="O27" s="257">
        <f>ROUND(E27*N27,2)</f>
        <v>0</v>
      </c>
      <c r="P27" s="257">
        <v>0</v>
      </c>
      <c r="Q27" s="257">
        <f>ROUND(E27*P27,2)</f>
        <v>0</v>
      </c>
      <c r="R27" s="257"/>
      <c r="S27" s="257" t="s">
        <v>212</v>
      </c>
      <c r="T27" s="258" t="s">
        <v>171</v>
      </c>
      <c r="U27" s="216">
        <v>0</v>
      </c>
      <c r="V27" s="216">
        <f>ROUND(E27*U27,2)</f>
        <v>0</v>
      </c>
      <c r="W27" s="216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494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52">
        <v>19</v>
      </c>
      <c r="B28" s="253" t="s">
        <v>531</v>
      </c>
      <c r="C28" s="259" t="s">
        <v>532</v>
      </c>
      <c r="D28" s="254" t="s">
        <v>372</v>
      </c>
      <c r="E28" s="255">
        <v>10</v>
      </c>
      <c r="F28" s="256"/>
      <c r="G28" s="257">
        <f>ROUND(E28*F28,2)</f>
        <v>0</v>
      </c>
      <c r="H28" s="256"/>
      <c r="I28" s="257">
        <f>ROUND(E28*H28,2)</f>
        <v>0</v>
      </c>
      <c r="J28" s="256"/>
      <c r="K28" s="257">
        <f>ROUND(E28*J28,2)</f>
        <v>0</v>
      </c>
      <c r="L28" s="257">
        <v>21</v>
      </c>
      <c r="M28" s="257">
        <f>G28*(1+L28/100)</f>
        <v>0</v>
      </c>
      <c r="N28" s="257">
        <v>0</v>
      </c>
      <c r="O28" s="257">
        <f>ROUND(E28*N28,2)</f>
        <v>0</v>
      </c>
      <c r="P28" s="257">
        <v>0</v>
      </c>
      <c r="Q28" s="257">
        <f>ROUND(E28*P28,2)</f>
        <v>0</v>
      </c>
      <c r="R28" s="257"/>
      <c r="S28" s="257" t="s">
        <v>212</v>
      </c>
      <c r="T28" s="258" t="s">
        <v>171</v>
      </c>
      <c r="U28" s="216">
        <v>0</v>
      </c>
      <c r="V28" s="216">
        <f>ROUND(E28*U28,2)</f>
        <v>0</v>
      </c>
      <c r="W28" s="216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494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52">
        <v>20</v>
      </c>
      <c r="B29" s="253" t="s">
        <v>533</v>
      </c>
      <c r="C29" s="259" t="s">
        <v>534</v>
      </c>
      <c r="D29" s="254" t="s">
        <v>287</v>
      </c>
      <c r="E29" s="255">
        <v>10</v>
      </c>
      <c r="F29" s="256"/>
      <c r="G29" s="257">
        <f>ROUND(E29*F29,2)</f>
        <v>0</v>
      </c>
      <c r="H29" s="256"/>
      <c r="I29" s="257">
        <f>ROUND(E29*H29,2)</f>
        <v>0</v>
      </c>
      <c r="J29" s="256"/>
      <c r="K29" s="257">
        <f>ROUND(E29*J29,2)</f>
        <v>0</v>
      </c>
      <c r="L29" s="257">
        <v>21</v>
      </c>
      <c r="M29" s="257">
        <f>G29*(1+L29/100)</f>
        <v>0</v>
      </c>
      <c r="N29" s="257">
        <v>0</v>
      </c>
      <c r="O29" s="257">
        <f>ROUND(E29*N29,2)</f>
        <v>0</v>
      </c>
      <c r="P29" s="257">
        <v>0</v>
      </c>
      <c r="Q29" s="257">
        <f>ROUND(E29*P29,2)</f>
        <v>0</v>
      </c>
      <c r="R29" s="257"/>
      <c r="S29" s="257" t="s">
        <v>212</v>
      </c>
      <c r="T29" s="258" t="s">
        <v>171</v>
      </c>
      <c r="U29" s="216">
        <v>0</v>
      </c>
      <c r="V29" s="216">
        <f>ROUND(E29*U29,2)</f>
        <v>0</v>
      </c>
      <c r="W29" s="216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494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x14ac:dyDescent="0.2">
      <c r="A30" s="218" t="s">
        <v>165</v>
      </c>
      <c r="B30" s="219" t="s">
        <v>124</v>
      </c>
      <c r="C30" s="234" t="s">
        <v>125</v>
      </c>
      <c r="D30" s="220"/>
      <c r="E30" s="221"/>
      <c r="F30" s="222"/>
      <c r="G30" s="222">
        <f>SUMIF(AG31:AG43,"&lt;&gt;NOR",G31:G43)</f>
        <v>0</v>
      </c>
      <c r="H30" s="222"/>
      <c r="I30" s="222">
        <f>SUM(I31:I43)</f>
        <v>0</v>
      </c>
      <c r="J30" s="222"/>
      <c r="K30" s="222">
        <f>SUM(K31:K43)</f>
        <v>0</v>
      </c>
      <c r="L30" s="222"/>
      <c r="M30" s="222">
        <f>SUM(M31:M43)</f>
        <v>0</v>
      </c>
      <c r="N30" s="222"/>
      <c r="O30" s="222">
        <f>SUM(O31:O43)</f>
        <v>0</v>
      </c>
      <c r="P30" s="222"/>
      <c r="Q30" s="222">
        <f>SUM(Q31:Q43)</f>
        <v>0</v>
      </c>
      <c r="R30" s="222"/>
      <c r="S30" s="222"/>
      <c r="T30" s="223"/>
      <c r="U30" s="217"/>
      <c r="V30" s="217">
        <f>SUM(V31:V43)</f>
        <v>0</v>
      </c>
      <c r="W30" s="217"/>
      <c r="AG30" t="s">
        <v>166</v>
      </c>
    </row>
    <row r="31" spans="1:60" outlineLevel="1" x14ac:dyDescent="0.2">
      <c r="A31" s="252">
        <v>21</v>
      </c>
      <c r="B31" s="253" t="s">
        <v>535</v>
      </c>
      <c r="C31" s="259" t="s">
        <v>536</v>
      </c>
      <c r="D31" s="254" t="s">
        <v>372</v>
      </c>
      <c r="E31" s="255">
        <v>3</v>
      </c>
      <c r="F31" s="256"/>
      <c r="G31" s="257">
        <f>ROUND(E31*F31,2)</f>
        <v>0</v>
      </c>
      <c r="H31" s="256"/>
      <c r="I31" s="257">
        <f>ROUND(E31*H31,2)</f>
        <v>0</v>
      </c>
      <c r="J31" s="256"/>
      <c r="K31" s="257">
        <f>ROUND(E31*J31,2)</f>
        <v>0</v>
      </c>
      <c r="L31" s="257">
        <v>21</v>
      </c>
      <c r="M31" s="257">
        <f>G31*(1+L31/100)</f>
        <v>0</v>
      </c>
      <c r="N31" s="257">
        <v>0</v>
      </c>
      <c r="O31" s="257">
        <f>ROUND(E31*N31,2)</f>
        <v>0</v>
      </c>
      <c r="P31" s="257">
        <v>0</v>
      </c>
      <c r="Q31" s="257">
        <f>ROUND(E31*P31,2)</f>
        <v>0</v>
      </c>
      <c r="R31" s="257"/>
      <c r="S31" s="257" t="s">
        <v>212</v>
      </c>
      <c r="T31" s="258" t="s">
        <v>171</v>
      </c>
      <c r="U31" s="216">
        <v>0</v>
      </c>
      <c r="V31" s="216">
        <f>ROUND(E31*U31,2)</f>
        <v>0</v>
      </c>
      <c r="W31" s="216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524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52">
        <v>22</v>
      </c>
      <c r="B32" s="253" t="s">
        <v>537</v>
      </c>
      <c r="C32" s="259" t="s">
        <v>538</v>
      </c>
      <c r="D32" s="254" t="s">
        <v>372</v>
      </c>
      <c r="E32" s="255">
        <v>34</v>
      </c>
      <c r="F32" s="256"/>
      <c r="G32" s="257">
        <f>ROUND(E32*F32,2)</f>
        <v>0</v>
      </c>
      <c r="H32" s="256"/>
      <c r="I32" s="257">
        <f>ROUND(E32*H32,2)</f>
        <v>0</v>
      </c>
      <c r="J32" s="256"/>
      <c r="K32" s="257">
        <f>ROUND(E32*J32,2)</f>
        <v>0</v>
      </c>
      <c r="L32" s="257">
        <v>21</v>
      </c>
      <c r="M32" s="257">
        <f>G32*(1+L32/100)</f>
        <v>0</v>
      </c>
      <c r="N32" s="257">
        <v>0</v>
      </c>
      <c r="O32" s="257">
        <f>ROUND(E32*N32,2)</f>
        <v>0</v>
      </c>
      <c r="P32" s="257">
        <v>0</v>
      </c>
      <c r="Q32" s="257">
        <f>ROUND(E32*P32,2)</f>
        <v>0</v>
      </c>
      <c r="R32" s="257"/>
      <c r="S32" s="257" t="s">
        <v>212</v>
      </c>
      <c r="T32" s="258" t="s">
        <v>171</v>
      </c>
      <c r="U32" s="216">
        <v>0</v>
      </c>
      <c r="V32" s="216">
        <f>ROUND(E32*U32,2)</f>
        <v>0</v>
      </c>
      <c r="W32" s="216"/>
      <c r="X32" s="207"/>
      <c r="Y32" s="207"/>
      <c r="Z32" s="207"/>
      <c r="AA32" s="207"/>
      <c r="AB32" s="207"/>
      <c r="AC32" s="207"/>
      <c r="AD32" s="207"/>
      <c r="AE32" s="207"/>
      <c r="AF32" s="207"/>
      <c r="AG32" s="207" t="s">
        <v>494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52">
        <v>23</v>
      </c>
      <c r="B33" s="253" t="s">
        <v>539</v>
      </c>
      <c r="C33" s="259" t="s">
        <v>540</v>
      </c>
      <c r="D33" s="254" t="s">
        <v>499</v>
      </c>
      <c r="E33" s="255">
        <v>2</v>
      </c>
      <c r="F33" s="256"/>
      <c r="G33" s="257">
        <f>ROUND(E33*F33,2)</f>
        <v>0</v>
      </c>
      <c r="H33" s="256"/>
      <c r="I33" s="257">
        <f>ROUND(E33*H33,2)</f>
        <v>0</v>
      </c>
      <c r="J33" s="256"/>
      <c r="K33" s="257">
        <f>ROUND(E33*J33,2)</f>
        <v>0</v>
      </c>
      <c r="L33" s="257">
        <v>21</v>
      </c>
      <c r="M33" s="257">
        <f>G33*(1+L33/100)</f>
        <v>0</v>
      </c>
      <c r="N33" s="257">
        <v>0</v>
      </c>
      <c r="O33" s="257">
        <f>ROUND(E33*N33,2)</f>
        <v>0</v>
      </c>
      <c r="P33" s="257">
        <v>0</v>
      </c>
      <c r="Q33" s="257">
        <f>ROUND(E33*P33,2)</f>
        <v>0</v>
      </c>
      <c r="R33" s="257"/>
      <c r="S33" s="257" t="s">
        <v>212</v>
      </c>
      <c r="T33" s="258" t="s">
        <v>171</v>
      </c>
      <c r="U33" s="216">
        <v>0</v>
      </c>
      <c r="V33" s="216">
        <f>ROUND(E33*U33,2)</f>
        <v>0</v>
      </c>
      <c r="W33" s="216"/>
      <c r="X33" s="207"/>
      <c r="Y33" s="207"/>
      <c r="Z33" s="207"/>
      <c r="AA33" s="207"/>
      <c r="AB33" s="207"/>
      <c r="AC33" s="207"/>
      <c r="AD33" s="207"/>
      <c r="AE33" s="207"/>
      <c r="AF33" s="207"/>
      <c r="AG33" s="207" t="s">
        <v>524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52">
        <v>24</v>
      </c>
      <c r="B34" s="253" t="s">
        <v>541</v>
      </c>
      <c r="C34" s="259" t="s">
        <v>501</v>
      </c>
      <c r="D34" s="254" t="s">
        <v>499</v>
      </c>
      <c r="E34" s="255">
        <v>10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21</v>
      </c>
      <c r="M34" s="257">
        <f>G34*(1+L34/100)</f>
        <v>0</v>
      </c>
      <c r="N34" s="257">
        <v>0</v>
      </c>
      <c r="O34" s="257">
        <f>ROUND(E34*N34,2)</f>
        <v>0</v>
      </c>
      <c r="P34" s="257">
        <v>0</v>
      </c>
      <c r="Q34" s="257">
        <f>ROUND(E34*P34,2)</f>
        <v>0</v>
      </c>
      <c r="R34" s="257"/>
      <c r="S34" s="257" t="s">
        <v>212</v>
      </c>
      <c r="T34" s="258" t="s">
        <v>171</v>
      </c>
      <c r="U34" s="216">
        <v>0</v>
      </c>
      <c r="V34" s="216">
        <f>ROUND(E34*U34,2)</f>
        <v>0</v>
      </c>
      <c r="W34" s="216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524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52">
        <v>25</v>
      </c>
      <c r="B35" s="253" t="s">
        <v>542</v>
      </c>
      <c r="C35" s="259" t="s">
        <v>543</v>
      </c>
      <c r="D35" s="254" t="s">
        <v>499</v>
      </c>
      <c r="E35" s="255">
        <v>1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21</v>
      </c>
      <c r="M35" s="257">
        <f>G35*(1+L35/100)</f>
        <v>0</v>
      </c>
      <c r="N35" s="257">
        <v>0</v>
      </c>
      <c r="O35" s="257">
        <f>ROUND(E35*N35,2)</f>
        <v>0</v>
      </c>
      <c r="P35" s="257">
        <v>0</v>
      </c>
      <c r="Q35" s="257">
        <f>ROUND(E35*P35,2)</f>
        <v>0</v>
      </c>
      <c r="R35" s="257"/>
      <c r="S35" s="257" t="s">
        <v>212</v>
      </c>
      <c r="T35" s="258" t="s">
        <v>171</v>
      </c>
      <c r="U35" s="216">
        <v>0</v>
      </c>
      <c r="V35" s="216">
        <f>ROUND(E35*U35,2)</f>
        <v>0</v>
      </c>
      <c r="W35" s="216"/>
      <c r="X35" s="207"/>
      <c r="Y35" s="207"/>
      <c r="Z35" s="207"/>
      <c r="AA35" s="207"/>
      <c r="AB35" s="207"/>
      <c r="AC35" s="207"/>
      <c r="AD35" s="207"/>
      <c r="AE35" s="207"/>
      <c r="AF35" s="207"/>
      <c r="AG35" s="207" t="s">
        <v>524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52">
        <v>26</v>
      </c>
      <c r="B36" s="253" t="s">
        <v>544</v>
      </c>
      <c r="C36" s="259" t="s">
        <v>545</v>
      </c>
      <c r="D36" s="254" t="s">
        <v>372</v>
      </c>
      <c r="E36" s="255">
        <v>5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7">
        <v>0</v>
      </c>
      <c r="O36" s="257">
        <f>ROUND(E36*N36,2)</f>
        <v>0</v>
      </c>
      <c r="P36" s="257">
        <v>0</v>
      </c>
      <c r="Q36" s="257">
        <f>ROUND(E36*P36,2)</f>
        <v>0</v>
      </c>
      <c r="R36" s="257"/>
      <c r="S36" s="257" t="s">
        <v>212</v>
      </c>
      <c r="T36" s="258" t="s">
        <v>171</v>
      </c>
      <c r="U36" s="216">
        <v>0</v>
      </c>
      <c r="V36" s="216">
        <f>ROUND(E36*U36,2)</f>
        <v>0</v>
      </c>
      <c r="W36" s="216"/>
      <c r="X36" s="207"/>
      <c r="Y36" s="207"/>
      <c r="Z36" s="207"/>
      <c r="AA36" s="207"/>
      <c r="AB36" s="207"/>
      <c r="AC36" s="207"/>
      <c r="AD36" s="207"/>
      <c r="AE36" s="207"/>
      <c r="AF36" s="207"/>
      <c r="AG36" s="207" t="s">
        <v>524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">
      <c r="A37" s="252">
        <v>27</v>
      </c>
      <c r="B37" s="253" t="s">
        <v>546</v>
      </c>
      <c r="C37" s="259" t="s">
        <v>547</v>
      </c>
      <c r="D37" s="254" t="s">
        <v>372</v>
      </c>
      <c r="E37" s="255">
        <v>3</v>
      </c>
      <c r="F37" s="256"/>
      <c r="G37" s="257">
        <f>ROUND(E37*F37,2)</f>
        <v>0</v>
      </c>
      <c r="H37" s="256"/>
      <c r="I37" s="257">
        <f>ROUND(E37*H37,2)</f>
        <v>0</v>
      </c>
      <c r="J37" s="256"/>
      <c r="K37" s="257">
        <f>ROUND(E37*J37,2)</f>
        <v>0</v>
      </c>
      <c r="L37" s="257">
        <v>21</v>
      </c>
      <c r="M37" s="257">
        <f>G37*(1+L37/100)</f>
        <v>0</v>
      </c>
      <c r="N37" s="257">
        <v>0</v>
      </c>
      <c r="O37" s="257">
        <f>ROUND(E37*N37,2)</f>
        <v>0</v>
      </c>
      <c r="P37" s="257">
        <v>0</v>
      </c>
      <c r="Q37" s="257">
        <f>ROUND(E37*P37,2)</f>
        <v>0</v>
      </c>
      <c r="R37" s="257"/>
      <c r="S37" s="257" t="s">
        <v>212</v>
      </c>
      <c r="T37" s="258" t="s">
        <v>171</v>
      </c>
      <c r="U37" s="216">
        <v>0</v>
      </c>
      <c r="V37" s="216">
        <f>ROUND(E37*U37,2)</f>
        <v>0</v>
      </c>
      <c r="W37" s="216"/>
      <c r="X37" s="207"/>
      <c r="Y37" s="207"/>
      <c r="Z37" s="207"/>
      <c r="AA37" s="207"/>
      <c r="AB37" s="207"/>
      <c r="AC37" s="207"/>
      <c r="AD37" s="207"/>
      <c r="AE37" s="207"/>
      <c r="AF37" s="207"/>
      <c r="AG37" s="207" t="s">
        <v>494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">
      <c r="A38" s="252">
        <v>28</v>
      </c>
      <c r="B38" s="253" t="s">
        <v>548</v>
      </c>
      <c r="C38" s="259" t="s">
        <v>549</v>
      </c>
      <c r="D38" s="254" t="s">
        <v>372</v>
      </c>
      <c r="E38" s="255">
        <v>15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21</v>
      </c>
      <c r="M38" s="257">
        <f>G38*(1+L38/100)</f>
        <v>0</v>
      </c>
      <c r="N38" s="257">
        <v>0</v>
      </c>
      <c r="O38" s="257">
        <f>ROUND(E38*N38,2)</f>
        <v>0</v>
      </c>
      <c r="P38" s="257">
        <v>0</v>
      </c>
      <c r="Q38" s="257">
        <f>ROUND(E38*P38,2)</f>
        <v>0</v>
      </c>
      <c r="R38" s="257"/>
      <c r="S38" s="257" t="s">
        <v>212</v>
      </c>
      <c r="T38" s="258" t="s">
        <v>171</v>
      </c>
      <c r="U38" s="216">
        <v>0</v>
      </c>
      <c r="V38" s="216">
        <f>ROUND(E38*U38,2)</f>
        <v>0</v>
      </c>
      <c r="W38" s="216"/>
      <c r="X38" s="207"/>
      <c r="Y38" s="207"/>
      <c r="Z38" s="207"/>
      <c r="AA38" s="207"/>
      <c r="AB38" s="207"/>
      <c r="AC38" s="207"/>
      <c r="AD38" s="207"/>
      <c r="AE38" s="207"/>
      <c r="AF38" s="207"/>
      <c r="AG38" s="207" t="s">
        <v>524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52">
        <v>29</v>
      </c>
      <c r="B39" s="253" t="s">
        <v>550</v>
      </c>
      <c r="C39" s="259" t="s">
        <v>551</v>
      </c>
      <c r="D39" s="254" t="s">
        <v>499</v>
      </c>
      <c r="E39" s="255">
        <v>2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21</v>
      </c>
      <c r="M39" s="257">
        <f>G39*(1+L39/100)</f>
        <v>0</v>
      </c>
      <c r="N39" s="257">
        <v>0</v>
      </c>
      <c r="O39" s="257">
        <f>ROUND(E39*N39,2)</f>
        <v>0</v>
      </c>
      <c r="P39" s="257">
        <v>0</v>
      </c>
      <c r="Q39" s="257">
        <f>ROUND(E39*P39,2)</f>
        <v>0</v>
      </c>
      <c r="R39" s="257"/>
      <c r="S39" s="257" t="s">
        <v>212</v>
      </c>
      <c r="T39" s="258" t="s">
        <v>171</v>
      </c>
      <c r="U39" s="216">
        <v>0</v>
      </c>
      <c r="V39" s="216">
        <f>ROUND(E39*U39,2)</f>
        <v>0</v>
      </c>
      <c r="W39" s="216"/>
      <c r="X39" s="207"/>
      <c r="Y39" s="207"/>
      <c r="Z39" s="207"/>
      <c r="AA39" s="207"/>
      <c r="AB39" s="207"/>
      <c r="AC39" s="207"/>
      <c r="AD39" s="207"/>
      <c r="AE39" s="207"/>
      <c r="AF39" s="207"/>
      <c r="AG39" s="207" t="s">
        <v>524</v>
      </c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">
      <c r="A40" s="252">
        <v>30</v>
      </c>
      <c r="B40" s="253" t="s">
        <v>552</v>
      </c>
      <c r="C40" s="259" t="s">
        <v>553</v>
      </c>
      <c r="D40" s="254" t="s">
        <v>372</v>
      </c>
      <c r="E40" s="255">
        <v>526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7">
        <v>0</v>
      </c>
      <c r="O40" s="257">
        <f>ROUND(E40*N40,2)</f>
        <v>0</v>
      </c>
      <c r="P40" s="257">
        <v>0</v>
      </c>
      <c r="Q40" s="257">
        <f>ROUND(E40*P40,2)</f>
        <v>0</v>
      </c>
      <c r="R40" s="257"/>
      <c r="S40" s="257" t="s">
        <v>212</v>
      </c>
      <c r="T40" s="258" t="s">
        <v>171</v>
      </c>
      <c r="U40" s="216">
        <v>0</v>
      </c>
      <c r="V40" s="216">
        <f>ROUND(E40*U40,2)</f>
        <v>0</v>
      </c>
      <c r="W40" s="216"/>
      <c r="X40" s="207"/>
      <c r="Y40" s="207"/>
      <c r="Z40" s="207"/>
      <c r="AA40" s="207"/>
      <c r="AB40" s="207"/>
      <c r="AC40" s="207"/>
      <c r="AD40" s="207"/>
      <c r="AE40" s="207"/>
      <c r="AF40" s="207"/>
      <c r="AG40" s="207" t="s">
        <v>524</v>
      </c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">
      <c r="A41" s="252">
        <v>31</v>
      </c>
      <c r="B41" s="253" t="s">
        <v>554</v>
      </c>
      <c r="C41" s="259" t="s">
        <v>517</v>
      </c>
      <c r="D41" s="254" t="s">
        <v>372</v>
      </c>
      <c r="E41" s="255">
        <v>309</v>
      </c>
      <c r="F41" s="256"/>
      <c r="G41" s="257">
        <f>ROUND(E41*F41,2)</f>
        <v>0</v>
      </c>
      <c r="H41" s="256"/>
      <c r="I41" s="257">
        <f>ROUND(E41*H41,2)</f>
        <v>0</v>
      </c>
      <c r="J41" s="256"/>
      <c r="K41" s="257">
        <f>ROUND(E41*J41,2)</f>
        <v>0</v>
      </c>
      <c r="L41" s="257">
        <v>21</v>
      </c>
      <c r="M41" s="257">
        <f>G41*(1+L41/100)</f>
        <v>0</v>
      </c>
      <c r="N41" s="257">
        <v>0</v>
      </c>
      <c r="O41" s="257">
        <f>ROUND(E41*N41,2)</f>
        <v>0</v>
      </c>
      <c r="P41" s="257">
        <v>0</v>
      </c>
      <c r="Q41" s="257">
        <f>ROUND(E41*P41,2)</f>
        <v>0</v>
      </c>
      <c r="R41" s="257"/>
      <c r="S41" s="257" t="s">
        <v>212</v>
      </c>
      <c r="T41" s="258" t="s">
        <v>171</v>
      </c>
      <c r="U41" s="216">
        <v>0</v>
      </c>
      <c r="V41" s="216">
        <f>ROUND(E41*U41,2)</f>
        <v>0</v>
      </c>
      <c r="W41" s="216"/>
      <c r="X41" s="207"/>
      <c r="Y41" s="207"/>
      <c r="Z41" s="207"/>
      <c r="AA41" s="207"/>
      <c r="AB41" s="207"/>
      <c r="AC41" s="207"/>
      <c r="AD41" s="207"/>
      <c r="AE41" s="207"/>
      <c r="AF41" s="207"/>
      <c r="AG41" s="207" t="s">
        <v>524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52">
        <v>32</v>
      </c>
      <c r="B42" s="253" t="s">
        <v>555</v>
      </c>
      <c r="C42" s="259" t="s">
        <v>556</v>
      </c>
      <c r="D42" s="254" t="s">
        <v>219</v>
      </c>
      <c r="E42" s="255">
        <v>1.3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21</v>
      </c>
      <c r="M42" s="257">
        <f>G42*(1+L42/100)</f>
        <v>0</v>
      </c>
      <c r="N42" s="257">
        <v>0</v>
      </c>
      <c r="O42" s="257">
        <f>ROUND(E42*N42,2)</f>
        <v>0</v>
      </c>
      <c r="P42" s="257">
        <v>0</v>
      </c>
      <c r="Q42" s="257">
        <f>ROUND(E42*P42,2)</f>
        <v>0</v>
      </c>
      <c r="R42" s="257"/>
      <c r="S42" s="257" t="s">
        <v>212</v>
      </c>
      <c r="T42" s="258" t="s">
        <v>171</v>
      </c>
      <c r="U42" s="216">
        <v>0</v>
      </c>
      <c r="V42" s="216">
        <f>ROUND(E42*U42,2)</f>
        <v>0</v>
      </c>
      <c r="W42" s="216"/>
      <c r="X42" s="207"/>
      <c r="Y42" s="207"/>
      <c r="Z42" s="207"/>
      <c r="AA42" s="207"/>
      <c r="AB42" s="207"/>
      <c r="AC42" s="207"/>
      <c r="AD42" s="207"/>
      <c r="AE42" s="207"/>
      <c r="AF42" s="207"/>
      <c r="AG42" s="207" t="s">
        <v>524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">
      <c r="A43" s="252">
        <v>33</v>
      </c>
      <c r="B43" s="253" t="s">
        <v>557</v>
      </c>
      <c r="C43" s="259" t="s">
        <v>558</v>
      </c>
      <c r="D43" s="254" t="s">
        <v>559</v>
      </c>
      <c r="E43" s="255">
        <v>10</v>
      </c>
      <c r="F43" s="256"/>
      <c r="G43" s="257">
        <f>ROUND(E43*F43,2)</f>
        <v>0</v>
      </c>
      <c r="H43" s="256"/>
      <c r="I43" s="257">
        <f>ROUND(E43*H43,2)</f>
        <v>0</v>
      </c>
      <c r="J43" s="256"/>
      <c r="K43" s="257">
        <f>ROUND(E43*J43,2)</f>
        <v>0</v>
      </c>
      <c r="L43" s="257">
        <v>21</v>
      </c>
      <c r="M43" s="257">
        <f>G43*(1+L43/100)</f>
        <v>0</v>
      </c>
      <c r="N43" s="257">
        <v>0</v>
      </c>
      <c r="O43" s="257">
        <f>ROUND(E43*N43,2)</f>
        <v>0</v>
      </c>
      <c r="P43" s="257">
        <v>0</v>
      </c>
      <c r="Q43" s="257">
        <f>ROUND(E43*P43,2)</f>
        <v>0</v>
      </c>
      <c r="R43" s="257"/>
      <c r="S43" s="257" t="s">
        <v>212</v>
      </c>
      <c r="T43" s="258" t="s">
        <v>171</v>
      </c>
      <c r="U43" s="216">
        <v>0</v>
      </c>
      <c r="V43" s="216">
        <f>ROUND(E43*U43,2)</f>
        <v>0</v>
      </c>
      <c r="W43" s="216"/>
      <c r="X43" s="207"/>
      <c r="Y43" s="207"/>
      <c r="Z43" s="207"/>
      <c r="AA43" s="207"/>
      <c r="AB43" s="207"/>
      <c r="AC43" s="207"/>
      <c r="AD43" s="207"/>
      <c r="AE43" s="207"/>
      <c r="AF43" s="207"/>
      <c r="AG43" s="207" t="s">
        <v>524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x14ac:dyDescent="0.2">
      <c r="A44" s="218" t="s">
        <v>165</v>
      </c>
      <c r="B44" s="219" t="s">
        <v>126</v>
      </c>
      <c r="C44" s="234" t="s">
        <v>127</v>
      </c>
      <c r="D44" s="220"/>
      <c r="E44" s="221"/>
      <c r="F44" s="222"/>
      <c r="G44" s="222">
        <f>SUMIF(AG45:AG49,"&lt;&gt;NOR",G45:G49)</f>
        <v>0</v>
      </c>
      <c r="H44" s="222"/>
      <c r="I44" s="222">
        <f>SUM(I45:I49)</f>
        <v>0</v>
      </c>
      <c r="J44" s="222"/>
      <c r="K44" s="222">
        <f>SUM(K45:K49)</f>
        <v>0</v>
      </c>
      <c r="L44" s="222"/>
      <c r="M44" s="222">
        <f>SUM(M45:M49)</f>
        <v>0</v>
      </c>
      <c r="N44" s="222"/>
      <c r="O44" s="222">
        <f>SUM(O45:O49)</f>
        <v>0</v>
      </c>
      <c r="P44" s="222"/>
      <c r="Q44" s="222">
        <f>SUM(Q45:Q49)</f>
        <v>0</v>
      </c>
      <c r="R44" s="222"/>
      <c r="S44" s="222"/>
      <c r="T44" s="223"/>
      <c r="U44" s="217"/>
      <c r="V44" s="217">
        <f>SUM(V45:V49)</f>
        <v>0</v>
      </c>
      <c r="W44" s="217"/>
      <c r="AG44" t="s">
        <v>166</v>
      </c>
    </row>
    <row r="45" spans="1:60" ht="22.5" outlineLevel="1" x14ac:dyDescent="0.2">
      <c r="A45" s="252">
        <v>34</v>
      </c>
      <c r="B45" s="253" t="s">
        <v>57</v>
      </c>
      <c r="C45" s="259" t="s">
        <v>560</v>
      </c>
      <c r="D45" s="254" t="s">
        <v>561</v>
      </c>
      <c r="E45" s="255">
        <v>1</v>
      </c>
      <c r="F45" s="256"/>
      <c r="G45" s="257">
        <f>ROUND(E45*F45,2)</f>
        <v>0</v>
      </c>
      <c r="H45" s="256"/>
      <c r="I45" s="257">
        <f>ROUND(E45*H45,2)</f>
        <v>0</v>
      </c>
      <c r="J45" s="256"/>
      <c r="K45" s="257">
        <f>ROUND(E45*J45,2)</f>
        <v>0</v>
      </c>
      <c r="L45" s="257">
        <v>21</v>
      </c>
      <c r="M45" s="257">
        <f>G45*(1+L45/100)</f>
        <v>0</v>
      </c>
      <c r="N45" s="257">
        <v>0</v>
      </c>
      <c r="O45" s="257">
        <f>ROUND(E45*N45,2)</f>
        <v>0</v>
      </c>
      <c r="P45" s="257">
        <v>0</v>
      </c>
      <c r="Q45" s="257">
        <f>ROUND(E45*P45,2)</f>
        <v>0</v>
      </c>
      <c r="R45" s="257"/>
      <c r="S45" s="257" t="s">
        <v>212</v>
      </c>
      <c r="T45" s="258" t="s">
        <v>171</v>
      </c>
      <c r="U45" s="216">
        <v>0</v>
      </c>
      <c r="V45" s="216">
        <f>ROUND(E45*U45,2)</f>
        <v>0</v>
      </c>
      <c r="W45" s="216"/>
      <c r="X45" s="207"/>
      <c r="Y45" s="207"/>
      <c r="Z45" s="207"/>
      <c r="AA45" s="207"/>
      <c r="AB45" s="207"/>
      <c r="AC45" s="207"/>
      <c r="AD45" s="207"/>
      <c r="AE45" s="207"/>
      <c r="AF45" s="207"/>
      <c r="AG45" s="207" t="s">
        <v>524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ht="33.75" outlineLevel="1" x14ac:dyDescent="0.2">
      <c r="A46" s="224">
        <v>35</v>
      </c>
      <c r="B46" s="225" t="s">
        <v>67</v>
      </c>
      <c r="C46" s="235" t="s">
        <v>562</v>
      </c>
      <c r="D46" s="226" t="s">
        <v>561</v>
      </c>
      <c r="E46" s="227">
        <v>1</v>
      </c>
      <c r="F46" s="228"/>
      <c r="G46" s="229">
        <f>ROUND(E46*F46,2)</f>
        <v>0</v>
      </c>
      <c r="H46" s="228"/>
      <c r="I46" s="229">
        <f>ROUND(E46*H46,2)</f>
        <v>0</v>
      </c>
      <c r="J46" s="228"/>
      <c r="K46" s="229">
        <f>ROUND(E46*J46,2)</f>
        <v>0</v>
      </c>
      <c r="L46" s="229">
        <v>21</v>
      </c>
      <c r="M46" s="229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29"/>
      <c r="S46" s="229" t="s">
        <v>212</v>
      </c>
      <c r="T46" s="230" t="s">
        <v>171</v>
      </c>
      <c r="U46" s="216">
        <v>0</v>
      </c>
      <c r="V46" s="216">
        <f>ROUND(E46*U46,2)</f>
        <v>0</v>
      </c>
      <c r="W46" s="216"/>
      <c r="X46" s="207"/>
      <c r="Y46" s="207"/>
      <c r="Z46" s="207"/>
      <c r="AA46" s="207"/>
      <c r="AB46" s="207"/>
      <c r="AC46" s="207"/>
      <c r="AD46" s="207"/>
      <c r="AE46" s="207"/>
      <c r="AF46" s="207"/>
      <c r="AG46" s="207" t="s">
        <v>524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">
      <c r="A47" s="214"/>
      <c r="B47" s="215"/>
      <c r="C47" s="236" t="s">
        <v>563</v>
      </c>
      <c r="D47" s="232"/>
      <c r="E47" s="232"/>
      <c r="F47" s="232"/>
      <c r="G47" s="232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07"/>
      <c r="Y47" s="207"/>
      <c r="Z47" s="207"/>
      <c r="AA47" s="207"/>
      <c r="AB47" s="207"/>
      <c r="AC47" s="207"/>
      <c r="AD47" s="207"/>
      <c r="AE47" s="207"/>
      <c r="AF47" s="207"/>
      <c r="AG47" s="207" t="s">
        <v>174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">
      <c r="A48" s="252">
        <v>36</v>
      </c>
      <c r="B48" s="253" t="s">
        <v>564</v>
      </c>
      <c r="C48" s="259" t="s">
        <v>565</v>
      </c>
      <c r="D48" s="254" t="s">
        <v>499</v>
      </c>
      <c r="E48" s="255">
        <v>12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21</v>
      </c>
      <c r="M48" s="257">
        <f>G48*(1+L48/100)</f>
        <v>0</v>
      </c>
      <c r="N48" s="257">
        <v>0</v>
      </c>
      <c r="O48" s="257">
        <f>ROUND(E48*N48,2)</f>
        <v>0</v>
      </c>
      <c r="P48" s="257">
        <v>0</v>
      </c>
      <c r="Q48" s="257">
        <f>ROUND(E48*P48,2)</f>
        <v>0</v>
      </c>
      <c r="R48" s="257"/>
      <c r="S48" s="257" t="s">
        <v>212</v>
      </c>
      <c r="T48" s="258" t="s">
        <v>171</v>
      </c>
      <c r="U48" s="216">
        <v>0</v>
      </c>
      <c r="V48" s="216">
        <f>ROUND(E48*U48,2)</f>
        <v>0</v>
      </c>
      <c r="W48" s="216"/>
      <c r="X48" s="207"/>
      <c r="Y48" s="207"/>
      <c r="Z48" s="207"/>
      <c r="AA48" s="207"/>
      <c r="AB48" s="207"/>
      <c r="AC48" s="207"/>
      <c r="AD48" s="207"/>
      <c r="AE48" s="207"/>
      <c r="AF48" s="207"/>
      <c r="AG48" s="207" t="s">
        <v>494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52">
        <v>37</v>
      </c>
      <c r="B49" s="253" t="s">
        <v>566</v>
      </c>
      <c r="C49" s="259" t="s">
        <v>567</v>
      </c>
      <c r="D49" s="254" t="s">
        <v>561</v>
      </c>
      <c r="E49" s="255">
        <v>1</v>
      </c>
      <c r="F49" s="256"/>
      <c r="G49" s="257">
        <f>ROUND(E49*F49,2)</f>
        <v>0</v>
      </c>
      <c r="H49" s="256"/>
      <c r="I49" s="257">
        <f>ROUND(E49*H49,2)</f>
        <v>0</v>
      </c>
      <c r="J49" s="256"/>
      <c r="K49" s="257">
        <f>ROUND(E49*J49,2)</f>
        <v>0</v>
      </c>
      <c r="L49" s="257">
        <v>21</v>
      </c>
      <c r="M49" s="257">
        <f>G49*(1+L49/100)</f>
        <v>0</v>
      </c>
      <c r="N49" s="257">
        <v>0</v>
      </c>
      <c r="O49" s="257">
        <f>ROUND(E49*N49,2)</f>
        <v>0</v>
      </c>
      <c r="P49" s="257">
        <v>0</v>
      </c>
      <c r="Q49" s="257">
        <f>ROUND(E49*P49,2)</f>
        <v>0</v>
      </c>
      <c r="R49" s="257"/>
      <c r="S49" s="257" t="s">
        <v>212</v>
      </c>
      <c r="T49" s="258" t="s">
        <v>171</v>
      </c>
      <c r="U49" s="216">
        <v>0</v>
      </c>
      <c r="V49" s="216">
        <f>ROUND(E49*U49,2)</f>
        <v>0</v>
      </c>
      <c r="W49" s="216"/>
      <c r="X49" s="207"/>
      <c r="Y49" s="207"/>
      <c r="Z49" s="207"/>
      <c r="AA49" s="207"/>
      <c r="AB49" s="207"/>
      <c r="AC49" s="207"/>
      <c r="AD49" s="207"/>
      <c r="AE49" s="207"/>
      <c r="AF49" s="207"/>
      <c r="AG49" s="207" t="s">
        <v>524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x14ac:dyDescent="0.2">
      <c r="A50" s="218" t="s">
        <v>165</v>
      </c>
      <c r="B50" s="219" t="s">
        <v>128</v>
      </c>
      <c r="C50" s="234" t="s">
        <v>129</v>
      </c>
      <c r="D50" s="220"/>
      <c r="E50" s="221"/>
      <c r="F50" s="222"/>
      <c r="G50" s="222">
        <f>SUMIF(AG51:AG56,"&lt;&gt;NOR",G51:G56)</f>
        <v>0</v>
      </c>
      <c r="H50" s="222"/>
      <c r="I50" s="222">
        <f>SUM(I51:I56)</f>
        <v>0</v>
      </c>
      <c r="J50" s="222"/>
      <c r="K50" s="222">
        <f>SUM(K51:K56)</f>
        <v>0</v>
      </c>
      <c r="L50" s="222"/>
      <c r="M50" s="222">
        <f>SUM(M51:M56)</f>
        <v>0</v>
      </c>
      <c r="N50" s="222"/>
      <c r="O50" s="222">
        <f>SUM(O51:O56)</f>
        <v>0</v>
      </c>
      <c r="P50" s="222"/>
      <c r="Q50" s="222">
        <f>SUM(Q51:Q56)</f>
        <v>0</v>
      </c>
      <c r="R50" s="222"/>
      <c r="S50" s="222"/>
      <c r="T50" s="223"/>
      <c r="U50" s="217"/>
      <c r="V50" s="217">
        <f>SUM(V51:V56)</f>
        <v>0</v>
      </c>
      <c r="W50" s="217"/>
      <c r="AG50" t="s">
        <v>166</v>
      </c>
    </row>
    <row r="51" spans="1:60" outlineLevel="1" x14ac:dyDescent="0.2">
      <c r="A51" s="252">
        <v>38</v>
      </c>
      <c r="B51" s="253" t="s">
        <v>568</v>
      </c>
      <c r="C51" s="259" t="s">
        <v>569</v>
      </c>
      <c r="D51" s="254" t="s">
        <v>570</v>
      </c>
      <c r="E51" s="255">
        <v>16</v>
      </c>
      <c r="F51" s="256"/>
      <c r="G51" s="257">
        <f>ROUND(E51*F51,2)</f>
        <v>0</v>
      </c>
      <c r="H51" s="256"/>
      <c r="I51" s="257">
        <f>ROUND(E51*H51,2)</f>
        <v>0</v>
      </c>
      <c r="J51" s="256"/>
      <c r="K51" s="257">
        <f>ROUND(E51*J51,2)</f>
        <v>0</v>
      </c>
      <c r="L51" s="257">
        <v>21</v>
      </c>
      <c r="M51" s="257">
        <f>G51*(1+L51/100)</f>
        <v>0</v>
      </c>
      <c r="N51" s="257">
        <v>0</v>
      </c>
      <c r="O51" s="257">
        <f>ROUND(E51*N51,2)</f>
        <v>0</v>
      </c>
      <c r="P51" s="257">
        <v>0</v>
      </c>
      <c r="Q51" s="257">
        <f>ROUND(E51*P51,2)</f>
        <v>0</v>
      </c>
      <c r="R51" s="257"/>
      <c r="S51" s="257" t="s">
        <v>212</v>
      </c>
      <c r="T51" s="258" t="s">
        <v>171</v>
      </c>
      <c r="U51" s="216">
        <v>0</v>
      </c>
      <c r="V51" s="216">
        <f>ROUND(E51*U51,2)</f>
        <v>0</v>
      </c>
      <c r="W51" s="216"/>
      <c r="X51" s="207"/>
      <c r="Y51" s="207"/>
      <c r="Z51" s="207"/>
      <c r="AA51" s="207"/>
      <c r="AB51" s="207"/>
      <c r="AC51" s="207"/>
      <c r="AD51" s="207"/>
      <c r="AE51" s="207"/>
      <c r="AF51" s="207"/>
      <c r="AG51" s="207" t="s">
        <v>524</v>
      </c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">
      <c r="A52" s="252">
        <v>39</v>
      </c>
      <c r="B52" s="253" t="s">
        <v>571</v>
      </c>
      <c r="C52" s="259" t="s">
        <v>572</v>
      </c>
      <c r="D52" s="254" t="s">
        <v>570</v>
      </c>
      <c r="E52" s="255">
        <v>16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21</v>
      </c>
      <c r="M52" s="257">
        <f>G52*(1+L52/100)</f>
        <v>0</v>
      </c>
      <c r="N52" s="257">
        <v>0</v>
      </c>
      <c r="O52" s="257">
        <f>ROUND(E52*N52,2)</f>
        <v>0</v>
      </c>
      <c r="P52" s="257">
        <v>0</v>
      </c>
      <c r="Q52" s="257">
        <f>ROUND(E52*P52,2)</f>
        <v>0</v>
      </c>
      <c r="R52" s="257"/>
      <c r="S52" s="257" t="s">
        <v>212</v>
      </c>
      <c r="T52" s="258" t="s">
        <v>171</v>
      </c>
      <c r="U52" s="216">
        <v>0</v>
      </c>
      <c r="V52" s="216">
        <f>ROUND(E52*U52,2)</f>
        <v>0</v>
      </c>
      <c r="W52" s="216"/>
      <c r="X52" s="207"/>
      <c r="Y52" s="207"/>
      <c r="Z52" s="207"/>
      <c r="AA52" s="207"/>
      <c r="AB52" s="207"/>
      <c r="AC52" s="207"/>
      <c r="AD52" s="207"/>
      <c r="AE52" s="207"/>
      <c r="AF52" s="207"/>
      <c r="AG52" s="207" t="s">
        <v>524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">
      <c r="A53" s="252">
        <v>40</v>
      </c>
      <c r="B53" s="253" t="s">
        <v>573</v>
      </c>
      <c r="C53" s="259" t="s">
        <v>574</v>
      </c>
      <c r="D53" s="254" t="s">
        <v>570</v>
      </c>
      <c r="E53" s="255">
        <v>16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7">
        <v>0</v>
      </c>
      <c r="O53" s="257">
        <f>ROUND(E53*N53,2)</f>
        <v>0</v>
      </c>
      <c r="P53" s="257">
        <v>0</v>
      </c>
      <c r="Q53" s="257">
        <f>ROUND(E53*P53,2)</f>
        <v>0</v>
      </c>
      <c r="R53" s="257"/>
      <c r="S53" s="257" t="s">
        <v>212</v>
      </c>
      <c r="T53" s="258" t="s">
        <v>171</v>
      </c>
      <c r="U53" s="216">
        <v>0</v>
      </c>
      <c r="V53" s="216">
        <f>ROUND(E53*U53,2)</f>
        <v>0</v>
      </c>
      <c r="W53" s="216"/>
      <c r="X53" s="207"/>
      <c r="Y53" s="207"/>
      <c r="Z53" s="207"/>
      <c r="AA53" s="207"/>
      <c r="AB53" s="207"/>
      <c r="AC53" s="207"/>
      <c r="AD53" s="207"/>
      <c r="AE53" s="207"/>
      <c r="AF53" s="207"/>
      <c r="AG53" s="207" t="s">
        <v>524</v>
      </c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52">
        <v>41</v>
      </c>
      <c r="B54" s="253" t="s">
        <v>575</v>
      </c>
      <c r="C54" s="259" t="s">
        <v>576</v>
      </c>
      <c r="D54" s="254" t="s">
        <v>570</v>
      </c>
      <c r="E54" s="255">
        <v>16</v>
      </c>
      <c r="F54" s="256"/>
      <c r="G54" s="257">
        <f>ROUND(E54*F54,2)</f>
        <v>0</v>
      </c>
      <c r="H54" s="256"/>
      <c r="I54" s="257">
        <f>ROUND(E54*H54,2)</f>
        <v>0</v>
      </c>
      <c r="J54" s="256"/>
      <c r="K54" s="257">
        <f>ROUND(E54*J54,2)</f>
        <v>0</v>
      </c>
      <c r="L54" s="257">
        <v>21</v>
      </c>
      <c r="M54" s="257">
        <f>G54*(1+L54/100)</f>
        <v>0</v>
      </c>
      <c r="N54" s="257">
        <v>0</v>
      </c>
      <c r="O54" s="257">
        <f>ROUND(E54*N54,2)</f>
        <v>0</v>
      </c>
      <c r="P54" s="257">
        <v>0</v>
      </c>
      <c r="Q54" s="257">
        <f>ROUND(E54*P54,2)</f>
        <v>0</v>
      </c>
      <c r="R54" s="257"/>
      <c r="S54" s="257" t="s">
        <v>212</v>
      </c>
      <c r="T54" s="258" t="s">
        <v>171</v>
      </c>
      <c r="U54" s="216">
        <v>0</v>
      </c>
      <c r="V54" s="216">
        <f>ROUND(E54*U54,2)</f>
        <v>0</v>
      </c>
      <c r="W54" s="216"/>
      <c r="X54" s="207"/>
      <c r="Y54" s="207"/>
      <c r="Z54" s="207"/>
      <c r="AA54" s="207"/>
      <c r="AB54" s="207"/>
      <c r="AC54" s="207"/>
      <c r="AD54" s="207"/>
      <c r="AE54" s="207"/>
      <c r="AF54" s="207"/>
      <c r="AG54" s="207" t="s">
        <v>494</v>
      </c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">
      <c r="A55" s="252">
        <v>42</v>
      </c>
      <c r="B55" s="253" t="s">
        <v>577</v>
      </c>
      <c r="C55" s="259" t="s">
        <v>578</v>
      </c>
      <c r="D55" s="254" t="s">
        <v>570</v>
      </c>
      <c r="E55" s="255">
        <v>20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21</v>
      </c>
      <c r="M55" s="257">
        <f>G55*(1+L55/100)</f>
        <v>0</v>
      </c>
      <c r="N55" s="257">
        <v>0</v>
      </c>
      <c r="O55" s="257">
        <f>ROUND(E55*N55,2)</f>
        <v>0</v>
      </c>
      <c r="P55" s="257">
        <v>0</v>
      </c>
      <c r="Q55" s="257">
        <f>ROUND(E55*P55,2)</f>
        <v>0</v>
      </c>
      <c r="R55" s="257"/>
      <c r="S55" s="257" t="s">
        <v>212</v>
      </c>
      <c r="T55" s="258" t="s">
        <v>171</v>
      </c>
      <c r="U55" s="216">
        <v>0</v>
      </c>
      <c r="V55" s="216">
        <f>ROUND(E55*U55,2)</f>
        <v>0</v>
      </c>
      <c r="W55" s="216"/>
      <c r="X55" s="207"/>
      <c r="Y55" s="207"/>
      <c r="Z55" s="207"/>
      <c r="AA55" s="207"/>
      <c r="AB55" s="207"/>
      <c r="AC55" s="207"/>
      <c r="AD55" s="207"/>
      <c r="AE55" s="207"/>
      <c r="AF55" s="207"/>
      <c r="AG55" s="207" t="s">
        <v>524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">
      <c r="A56" s="252">
        <v>43</v>
      </c>
      <c r="B56" s="253" t="s">
        <v>579</v>
      </c>
      <c r="C56" s="259" t="s">
        <v>580</v>
      </c>
      <c r="D56" s="254" t="s">
        <v>570</v>
      </c>
      <c r="E56" s="255">
        <v>10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21</v>
      </c>
      <c r="M56" s="257">
        <f>G56*(1+L56/100)</f>
        <v>0</v>
      </c>
      <c r="N56" s="257">
        <v>0</v>
      </c>
      <c r="O56" s="257">
        <f>ROUND(E56*N56,2)</f>
        <v>0</v>
      </c>
      <c r="P56" s="257">
        <v>0</v>
      </c>
      <c r="Q56" s="257">
        <f>ROUND(E56*P56,2)</f>
        <v>0</v>
      </c>
      <c r="R56" s="257"/>
      <c r="S56" s="257" t="s">
        <v>212</v>
      </c>
      <c r="T56" s="258" t="s">
        <v>171</v>
      </c>
      <c r="U56" s="216">
        <v>0</v>
      </c>
      <c r="V56" s="216">
        <f>ROUND(E56*U56,2)</f>
        <v>0</v>
      </c>
      <c r="W56" s="216"/>
      <c r="X56" s="207"/>
      <c r="Y56" s="207"/>
      <c r="Z56" s="207"/>
      <c r="AA56" s="207"/>
      <c r="AB56" s="207"/>
      <c r="AC56" s="207"/>
      <c r="AD56" s="207"/>
      <c r="AE56" s="207"/>
      <c r="AF56" s="207"/>
      <c r="AG56" s="207" t="s">
        <v>494</v>
      </c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x14ac:dyDescent="0.2">
      <c r="A57" s="218" t="s">
        <v>165</v>
      </c>
      <c r="B57" s="219" t="s">
        <v>138</v>
      </c>
      <c r="C57" s="234" t="s">
        <v>28</v>
      </c>
      <c r="D57" s="220"/>
      <c r="E57" s="221"/>
      <c r="F57" s="222"/>
      <c r="G57" s="222">
        <f>SUMIF(AG58:AG62,"&lt;&gt;NOR",G58:G62)</f>
        <v>0</v>
      </c>
      <c r="H57" s="222"/>
      <c r="I57" s="222">
        <f>SUM(I58:I62)</f>
        <v>0</v>
      </c>
      <c r="J57" s="222"/>
      <c r="K57" s="222">
        <f>SUM(K58:K62)</f>
        <v>0</v>
      </c>
      <c r="L57" s="222"/>
      <c r="M57" s="222">
        <f>SUM(M58:M62)</f>
        <v>0</v>
      </c>
      <c r="N57" s="222"/>
      <c r="O57" s="222">
        <f>SUM(O58:O62)</f>
        <v>0</v>
      </c>
      <c r="P57" s="222"/>
      <c r="Q57" s="222">
        <f>SUM(Q58:Q62)</f>
        <v>0</v>
      </c>
      <c r="R57" s="222"/>
      <c r="S57" s="222"/>
      <c r="T57" s="223"/>
      <c r="U57" s="217"/>
      <c r="V57" s="217">
        <f>SUM(V58:V62)</f>
        <v>0</v>
      </c>
      <c r="W57" s="217"/>
      <c r="AG57" t="s">
        <v>166</v>
      </c>
    </row>
    <row r="58" spans="1:60" outlineLevel="1" x14ac:dyDescent="0.2">
      <c r="A58" s="252">
        <v>44</v>
      </c>
      <c r="B58" s="253" t="s">
        <v>581</v>
      </c>
      <c r="C58" s="259" t="s">
        <v>582</v>
      </c>
      <c r="D58" s="254" t="s">
        <v>211</v>
      </c>
      <c r="E58" s="255">
        <v>1</v>
      </c>
      <c r="F58" s="256"/>
      <c r="G58" s="257">
        <f>ROUND(E58*F58,2)</f>
        <v>0</v>
      </c>
      <c r="H58" s="256"/>
      <c r="I58" s="257">
        <f>ROUND(E58*H58,2)</f>
        <v>0</v>
      </c>
      <c r="J58" s="256"/>
      <c r="K58" s="257">
        <f>ROUND(E58*J58,2)</f>
        <v>0</v>
      </c>
      <c r="L58" s="257">
        <v>21</v>
      </c>
      <c r="M58" s="257">
        <f>G58*(1+L58/100)</f>
        <v>0</v>
      </c>
      <c r="N58" s="257">
        <v>0</v>
      </c>
      <c r="O58" s="257">
        <f>ROUND(E58*N58,2)</f>
        <v>0</v>
      </c>
      <c r="P58" s="257">
        <v>0</v>
      </c>
      <c r="Q58" s="257">
        <f>ROUND(E58*P58,2)</f>
        <v>0</v>
      </c>
      <c r="R58" s="257"/>
      <c r="S58" s="257" t="s">
        <v>212</v>
      </c>
      <c r="T58" s="258" t="s">
        <v>171</v>
      </c>
      <c r="U58" s="216">
        <v>0</v>
      </c>
      <c r="V58" s="216">
        <f>ROUND(E58*U58,2)</f>
        <v>0</v>
      </c>
      <c r="W58" s="216"/>
      <c r="X58" s="207"/>
      <c r="Y58" s="207"/>
      <c r="Z58" s="207"/>
      <c r="AA58" s="207"/>
      <c r="AB58" s="207"/>
      <c r="AC58" s="207"/>
      <c r="AD58" s="207"/>
      <c r="AE58" s="207"/>
      <c r="AF58" s="207"/>
      <c r="AG58" s="207" t="s">
        <v>583</v>
      </c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">
      <c r="A59" s="252">
        <v>45</v>
      </c>
      <c r="B59" s="253" t="s">
        <v>96</v>
      </c>
      <c r="C59" s="259" t="s">
        <v>584</v>
      </c>
      <c r="D59" s="254" t="s">
        <v>211</v>
      </c>
      <c r="E59" s="255">
        <v>1</v>
      </c>
      <c r="F59" s="256"/>
      <c r="G59" s="257">
        <f>ROUND(E59*F59,2)</f>
        <v>0</v>
      </c>
      <c r="H59" s="256"/>
      <c r="I59" s="257">
        <f>ROUND(E59*H59,2)</f>
        <v>0</v>
      </c>
      <c r="J59" s="256"/>
      <c r="K59" s="257">
        <f>ROUND(E59*J59,2)</f>
        <v>0</v>
      </c>
      <c r="L59" s="257">
        <v>21</v>
      </c>
      <c r="M59" s="257">
        <f>G59*(1+L59/100)</f>
        <v>0</v>
      </c>
      <c r="N59" s="257">
        <v>0</v>
      </c>
      <c r="O59" s="257">
        <f>ROUND(E59*N59,2)</f>
        <v>0</v>
      </c>
      <c r="P59" s="257">
        <v>0</v>
      </c>
      <c r="Q59" s="257">
        <f>ROUND(E59*P59,2)</f>
        <v>0</v>
      </c>
      <c r="R59" s="257"/>
      <c r="S59" s="257" t="s">
        <v>212</v>
      </c>
      <c r="T59" s="258" t="s">
        <v>171</v>
      </c>
      <c r="U59" s="216">
        <v>0</v>
      </c>
      <c r="V59" s="216">
        <f>ROUND(E59*U59,2)</f>
        <v>0</v>
      </c>
      <c r="W59" s="216"/>
      <c r="X59" s="207"/>
      <c r="Y59" s="207"/>
      <c r="Z59" s="207"/>
      <c r="AA59" s="207"/>
      <c r="AB59" s="207"/>
      <c r="AC59" s="207"/>
      <c r="AD59" s="207"/>
      <c r="AE59" s="207"/>
      <c r="AF59" s="207"/>
      <c r="AG59" s="207" t="s">
        <v>583</v>
      </c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">
      <c r="A60" s="252">
        <v>46</v>
      </c>
      <c r="B60" s="253" t="s">
        <v>585</v>
      </c>
      <c r="C60" s="259" t="s">
        <v>586</v>
      </c>
      <c r="D60" s="254" t="s">
        <v>169</v>
      </c>
      <c r="E60" s="255">
        <v>1</v>
      </c>
      <c r="F60" s="256"/>
      <c r="G60" s="257">
        <f>ROUND(E60*F60,2)</f>
        <v>0</v>
      </c>
      <c r="H60" s="256"/>
      <c r="I60" s="257">
        <f>ROUND(E60*H60,2)</f>
        <v>0</v>
      </c>
      <c r="J60" s="256"/>
      <c r="K60" s="257">
        <f>ROUND(E60*J60,2)</f>
        <v>0</v>
      </c>
      <c r="L60" s="257">
        <v>21</v>
      </c>
      <c r="M60" s="257">
        <f>G60*(1+L60/100)</f>
        <v>0</v>
      </c>
      <c r="N60" s="257">
        <v>0</v>
      </c>
      <c r="O60" s="257">
        <f>ROUND(E60*N60,2)</f>
        <v>0</v>
      </c>
      <c r="P60" s="257">
        <v>0</v>
      </c>
      <c r="Q60" s="257">
        <f>ROUND(E60*P60,2)</f>
        <v>0</v>
      </c>
      <c r="R60" s="257"/>
      <c r="S60" s="257" t="s">
        <v>212</v>
      </c>
      <c r="T60" s="258" t="s">
        <v>171</v>
      </c>
      <c r="U60" s="216">
        <v>0</v>
      </c>
      <c r="V60" s="216">
        <f>ROUND(E60*U60,2)</f>
        <v>0</v>
      </c>
      <c r="W60" s="216"/>
      <c r="X60" s="207"/>
      <c r="Y60" s="207"/>
      <c r="Z60" s="207"/>
      <c r="AA60" s="207"/>
      <c r="AB60" s="207"/>
      <c r="AC60" s="207"/>
      <c r="AD60" s="207"/>
      <c r="AE60" s="207"/>
      <c r="AF60" s="207"/>
      <c r="AG60" s="207" t="s">
        <v>583</v>
      </c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">
      <c r="A61" s="252">
        <v>47</v>
      </c>
      <c r="B61" s="253" t="s">
        <v>587</v>
      </c>
      <c r="C61" s="259" t="s">
        <v>588</v>
      </c>
      <c r="D61" s="254" t="s">
        <v>211</v>
      </c>
      <c r="E61" s="255">
        <v>1</v>
      </c>
      <c r="F61" s="256"/>
      <c r="G61" s="257">
        <f>ROUND(E61*F61,2)</f>
        <v>0</v>
      </c>
      <c r="H61" s="256"/>
      <c r="I61" s="257">
        <f>ROUND(E61*H61,2)</f>
        <v>0</v>
      </c>
      <c r="J61" s="256"/>
      <c r="K61" s="257">
        <f>ROUND(E61*J61,2)</f>
        <v>0</v>
      </c>
      <c r="L61" s="257">
        <v>21</v>
      </c>
      <c r="M61" s="257">
        <f>G61*(1+L61/100)</f>
        <v>0</v>
      </c>
      <c r="N61" s="257">
        <v>0</v>
      </c>
      <c r="O61" s="257">
        <f>ROUND(E61*N61,2)</f>
        <v>0</v>
      </c>
      <c r="P61" s="257">
        <v>0</v>
      </c>
      <c r="Q61" s="257">
        <f>ROUND(E61*P61,2)</f>
        <v>0</v>
      </c>
      <c r="R61" s="257"/>
      <c r="S61" s="257" t="s">
        <v>212</v>
      </c>
      <c r="T61" s="258" t="s">
        <v>171</v>
      </c>
      <c r="U61" s="216">
        <v>0</v>
      </c>
      <c r="V61" s="216">
        <f>ROUND(E61*U61,2)</f>
        <v>0</v>
      </c>
      <c r="W61" s="216"/>
      <c r="X61" s="207"/>
      <c r="Y61" s="207"/>
      <c r="Z61" s="207"/>
      <c r="AA61" s="207"/>
      <c r="AB61" s="207"/>
      <c r="AC61" s="207"/>
      <c r="AD61" s="207"/>
      <c r="AE61" s="207"/>
      <c r="AF61" s="207"/>
      <c r="AG61" s="207" t="s">
        <v>583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outlineLevel="1" x14ac:dyDescent="0.2">
      <c r="A62" s="224">
        <v>48</v>
      </c>
      <c r="B62" s="225" t="s">
        <v>589</v>
      </c>
      <c r="C62" s="235" t="s">
        <v>590</v>
      </c>
      <c r="D62" s="226" t="s">
        <v>211</v>
      </c>
      <c r="E62" s="227">
        <v>1</v>
      </c>
      <c r="F62" s="228"/>
      <c r="G62" s="229">
        <f>ROUND(E62*F62,2)</f>
        <v>0</v>
      </c>
      <c r="H62" s="228"/>
      <c r="I62" s="229">
        <f>ROUND(E62*H62,2)</f>
        <v>0</v>
      </c>
      <c r="J62" s="228"/>
      <c r="K62" s="229">
        <f>ROUND(E62*J62,2)</f>
        <v>0</v>
      </c>
      <c r="L62" s="229">
        <v>21</v>
      </c>
      <c r="M62" s="229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29"/>
      <c r="S62" s="229" t="s">
        <v>212</v>
      </c>
      <c r="T62" s="230" t="s">
        <v>171</v>
      </c>
      <c r="U62" s="216">
        <v>0</v>
      </c>
      <c r="V62" s="216">
        <f>ROUND(E62*U62,2)</f>
        <v>0</v>
      </c>
      <c r="W62" s="216"/>
      <c r="X62" s="207"/>
      <c r="Y62" s="207"/>
      <c r="Z62" s="207"/>
      <c r="AA62" s="207"/>
      <c r="AB62" s="207"/>
      <c r="AC62" s="207"/>
      <c r="AD62" s="207"/>
      <c r="AE62" s="207"/>
      <c r="AF62" s="207"/>
      <c r="AG62" s="207" t="s">
        <v>583</v>
      </c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x14ac:dyDescent="0.2">
      <c r="A63" s="5"/>
      <c r="B63" s="6"/>
      <c r="C63" s="237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AE63">
        <v>15</v>
      </c>
      <c r="AF63">
        <v>21</v>
      </c>
    </row>
    <row r="64" spans="1:60" x14ac:dyDescent="0.2">
      <c r="A64" s="210"/>
      <c r="B64" s="211" t="s">
        <v>29</v>
      </c>
      <c r="C64" s="238"/>
      <c r="D64" s="212"/>
      <c r="E64" s="213"/>
      <c r="F64" s="213"/>
      <c r="G64" s="233">
        <f>G8+G24+G30+G44+G50+G57</f>
        <v>0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AE64">
        <f>SUMIF(L7:L62,AE63,G7:G62)</f>
        <v>0</v>
      </c>
      <c r="AF64">
        <f>SUMIF(L7:L62,AF63,G7:G62)</f>
        <v>0</v>
      </c>
      <c r="AG64" t="s">
        <v>214</v>
      </c>
    </row>
    <row r="65" spans="1:33" x14ac:dyDescent="0.2">
      <c r="A65" s="240" t="s">
        <v>417</v>
      </c>
      <c r="B65" s="240"/>
      <c r="C65" s="237"/>
      <c r="D65" s="8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33" x14ac:dyDescent="0.2">
      <c r="A66" s="5"/>
      <c r="B66" s="6" t="s">
        <v>418</v>
      </c>
      <c r="C66" s="237" t="s">
        <v>419</v>
      </c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AG66" t="s">
        <v>420</v>
      </c>
    </row>
    <row r="67" spans="1:33" x14ac:dyDescent="0.2">
      <c r="A67" s="5"/>
      <c r="B67" s="6" t="s">
        <v>421</v>
      </c>
      <c r="C67" s="237" t="s">
        <v>422</v>
      </c>
      <c r="D67" s="8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AG67" t="s">
        <v>423</v>
      </c>
    </row>
    <row r="68" spans="1:33" x14ac:dyDescent="0.2">
      <c r="A68" s="5"/>
      <c r="B68" s="6"/>
      <c r="C68" s="237" t="s">
        <v>424</v>
      </c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AG68" t="s">
        <v>425</v>
      </c>
    </row>
    <row r="69" spans="1:33" x14ac:dyDescent="0.2">
      <c r="A69" s="5"/>
      <c r="B69" s="6"/>
      <c r="C69" s="237"/>
      <c r="D69" s="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33" x14ac:dyDescent="0.2">
      <c r="C70" s="239"/>
      <c r="D70" s="191"/>
      <c r="AG70" t="s">
        <v>215</v>
      </c>
    </row>
    <row r="71" spans="1:33" x14ac:dyDescent="0.2">
      <c r="D71" s="191"/>
    </row>
    <row r="72" spans="1:33" x14ac:dyDescent="0.2">
      <c r="D72" s="191"/>
    </row>
    <row r="73" spans="1:33" x14ac:dyDescent="0.2">
      <c r="D73" s="191"/>
    </row>
    <row r="74" spans="1:33" x14ac:dyDescent="0.2">
      <c r="D74" s="191"/>
    </row>
    <row r="75" spans="1:33" x14ac:dyDescent="0.2">
      <c r="D75" s="191"/>
    </row>
    <row r="76" spans="1:33" x14ac:dyDescent="0.2">
      <c r="D76" s="191"/>
    </row>
    <row r="77" spans="1:33" x14ac:dyDescent="0.2">
      <c r="D77" s="191"/>
    </row>
    <row r="78" spans="1:33" x14ac:dyDescent="0.2">
      <c r="D78" s="191"/>
    </row>
    <row r="79" spans="1:33" x14ac:dyDescent="0.2">
      <c r="D79" s="191"/>
    </row>
    <row r="80" spans="1:33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5ihFRFCqYwqpE/MDiMra3J8rsZk9wZvqdyqCQ1dVLYsDnn3iUiHFmLBmHzIiyWLvy45d/6oSUgzPBovHjMp8nQ==" saltValue="pkPslIMhSLYAFrnkBrH4wQ==" spinCount="100000" sheet="1"/>
  <mergeCells count="6">
    <mergeCell ref="A1:G1"/>
    <mergeCell ref="C2:G2"/>
    <mergeCell ref="C3:G3"/>
    <mergeCell ref="C4:G4"/>
    <mergeCell ref="A65:B65"/>
    <mergeCell ref="C47:G4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2" t="s">
        <v>216</v>
      </c>
      <c r="B1" s="192"/>
      <c r="C1" s="192"/>
      <c r="D1" s="192"/>
      <c r="E1" s="192"/>
      <c r="F1" s="192"/>
      <c r="G1" s="192"/>
      <c r="AG1" t="s">
        <v>140</v>
      </c>
    </row>
    <row r="2" spans="1:60" ht="24.95" customHeight="1" x14ac:dyDescent="0.2">
      <c r="A2" s="193" t="s">
        <v>7</v>
      </c>
      <c r="B2" s="73" t="s">
        <v>43</v>
      </c>
      <c r="C2" s="196" t="s">
        <v>44</v>
      </c>
      <c r="D2" s="194"/>
      <c r="E2" s="194"/>
      <c r="F2" s="194"/>
      <c r="G2" s="195"/>
      <c r="AG2" t="s">
        <v>141</v>
      </c>
    </row>
    <row r="3" spans="1:60" ht="24.95" customHeight="1" x14ac:dyDescent="0.2">
      <c r="A3" s="193" t="s">
        <v>8</v>
      </c>
      <c r="B3" s="73" t="s">
        <v>57</v>
      </c>
      <c r="C3" s="196" t="s">
        <v>58</v>
      </c>
      <c r="D3" s="194"/>
      <c r="E3" s="194"/>
      <c r="F3" s="194"/>
      <c r="G3" s="195"/>
      <c r="AC3" s="126" t="s">
        <v>141</v>
      </c>
      <c r="AG3" t="s">
        <v>143</v>
      </c>
    </row>
    <row r="4" spans="1:60" ht="24.95" customHeight="1" x14ac:dyDescent="0.2">
      <c r="A4" s="197" t="s">
        <v>9</v>
      </c>
      <c r="B4" s="198" t="s">
        <v>65</v>
      </c>
      <c r="C4" s="199" t="s">
        <v>66</v>
      </c>
      <c r="D4" s="200"/>
      <c r="E4" s="200"/>
      <c r="F4" s="200"/>
      <c r="G4" s="201"/>
      <c r="AG4" t="s">
        <v>144</v>
      </c>
    </row>
    <row r="5" spans="1:60" x14ac:dyDescent="0.2">
      <c r="D5" s="191"/>
    </row>
    <row r="6" spans="1:60" ht="38.25" x14ac:dyDescent="0.2">
      <c r="A6" s="203" t="s">
        <v>145</v>
      </c>
      <c r="B6" s="205" t="s">
        <v>146</v>
      </c>
      <c r="C6" s="205" t="s">
        <v>147</v>
      </c>
      <c r="D6" s="204" t="s">
        <v>148</v>
      </c>
      <c r="E6" s="203" t="s">
        <v>149</v>
      </c>
      <c r="F6" s="202" t="s">
        <v>150</v>
      </c>
      <c r="G6" s="203" t="s">
        <v>29</v>
      </c>
      <c r="H6" s="206" t="s">
        <v>30</v>
      </c>
      <c r="I6" s="206" t="s">
        <v>151</v>
      </c>
      <c r="J6" s="206" t="s">
        <v>31</v>
      </c>
      <c r="K6" s="206" t="s">
        <v>152</v>
      </c>
      <c r="L6" s="206" t="s">
        <v>153</v>
      </c>
      <c r="M6" s="206" t="s">
        <v>154</v>
      </c>
      <c r="N6" s="206" t="s">
        <v>155</v>
      </c>
      <c r="O6" s="206" t="s">
        <v>156</v>
      </c>
      <c r="P6" s="206" t="s">
        <v>157</v>
      </c>
      <c r="Q6" s="206" t="s">
        <v>158</v>
      </c>
      <c r="R6" s="206" t="s">
        <v>159</v>
      </c>
      <c r="S6" s="206" t="s">
        <v>160</v>
      </c>
      <c r="T6" s="206" t="s">
        <v>161</v>
      </c>
      <c r="U6" s="206" t="s">
        <v>162</v>
      </c>
      <c r="V6" s="206" t="s">
        <v>163</v>
      </c>
      <c r="W6" s="206" t="s">
        <v>164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18" t="s">
        <v>165</v>
      </c>
      <c r="B8" s="219" t="s">
        <v>122</v>
      </c>
      <c r="C8" s="234" t="s">
        <v>123</v>
      </c>
      <c r="D8" s="220"/>
      <c r="E8" s="221"/>
      <c r="F8" s="222"/>
      <c r="G8" s="222">
        <f>SUMIF(AG9:AG45,"&lt;&gt;NOR",G9:G45)</f>
        <v>0</v>
      </c>
      <c r="H8" s="222"/>
      <c r="I8" s="222">
        <f>SUM(I9:I45)</f>
        <v>0</v>
      </c>
      <c r="J8" s="222"/>
      <c r="K8" s="222">
        <f>SUM(K9:K45)</f>
        <v>0</v>
      </c>
      <c r="L8" s="222"/>
      <c r="M8" s="222">
        <f>SUM(M9:M45)</f>
        <v>0</v>
      </c>
      <c r="N8" s="222"/>
      <c r="O8" s="222">
        <f>SUM(O9:O45)</f>
        <v>0</v>
      </c>
      <c r="P8" s="222"/>
      <c r="Q8" s="222">
        <f>SUM(Q9:Q45)</f>
        <v>0</v>
      </c>
      <c r="R8" s="222"/>
      <c r="S8" s="222"/>
      <c r="T8" s="223"/>
      <c r="U8" s="217"/>
      <c r="V8" s="217">
        <f>SUM(V9:V45)</f>
        <v>0</v>
      </c>
      <c r="W8" s="217"/>
      <c r="AG8" t="s">
        <v>166</v>
      </c>
    </row>
    <row r="9" spans="1:60" outlineLevel="1" x14ac:dyDescent="0.2">
      <c r="A9" s="252">
        <v>1</v>
      </c>
      <c r="B9" s="253" t="s">
        <v>591</v>
      </c>
      <c r="C9" s="259" t="s">
        <v>592</v>
      </c>
      <c r="D9" s="254" t="s">
        <v>372</v>
      </c>
      <c r="E9" s="255">
        <v>10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7">
        <v>0</v>
      </c>
      <c r="O9" s="257">
        <f>ROUND(E9*N9,2)</f>
        <v>0</v>
      </c>
      <c r="P9" s="257">
        <v>0</v>
      </c>
      <c r="Q9" s="257">
        <f>ROUND(E9*P9,2)</f>
        <v>0</v>
      </c>
      <c r="R9" s="257"/>
      <c r="S9" s="257" t="s">
        <v>212</v>
      </c>
      <c r="T9" s="258" t="s">
        <v>171</v>
      </c>
      <c r="U9" s="216">
        <v>0</v>
      </c>
      <c r="V9" s="216">
        <f>ROUND(E9*U9,2)</f>
        <v>0</v>
      </c>
      <c r="W9" s="21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494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52">
        <v>2</v>
      </c>
      <c r="B10" s="253" t="s">
        <v>593</v>
      </c>
      <c r="C10" s="259" t="s">
        <v>594</v>
      </c>
      <c r="D10" s="254" t="s">
        <v>372</v>
      </c>
      <c r="E10" s="255">
        <v>30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7">
        <v>0</v>
      </c>
      <c r="O10" s="257">
        <f>ROUND(E10*N10,2)</f>
        <v>0</v>
      </c>
      <c r="P10" s="257">
        <v>0</v>
      </c>
      <c r="Q10" s="257">
        <f>ROUND(E10*P10,2)</f>
        <v>0</v>
      </c>
      <c r="R10" s="257"/>
      <c r="S10" s="257" t="s">
        <v>212</v>
      </c>
      <c r="T10" s="258" t="s">
        <v>171</v>
      </c>
      <c r="U10" s="216">
        <v>0</v>
      </c>
      <c r="V10" s="216">
        <f>ROUND(E10*U10,2)</f>
        <v>0</v>
      </c>
      <c r="W10" s="216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494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52">
        <v>3</v>
      </c>
      <c r="B11" s="253" t="s">
        <v>595</v>
      </c>
      <c r="C11" s="259" t="s">
        <v>596</v>
      </c>
      <c r="D11" s="254" t="s">
        <v>372</v>
      </c>
      <c r="E11" s="255">
        <v>35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7">
        <v>0</v>
      </c>
      <c r="O11" s="257">
        <f>ROUND(E11*N11,2)</f>
        <v>0</v>
      </c>
      <c r="P11" s="257">
        <v>0</v>
      </c>
      <c r="Q11" s="257">
        <f>ROUND(E11*P11,2)</f>
        <v>0</v>
      </c>
      <c r="R11" s="257"/>
      <c r="S11" s="257" t="s">
        <v>212</v>
      </c>
      <c r="T11" s="258" t="s">
        <v>171</v>
      </c>
      <c r="U11" s="216">
        <v>0</v>
      </c>
      <c r="V11" s="216">
        <f>ROUND(E11*U11,2)</f>
        <v>0</v>
      </c>
      <c r="W11" s="216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494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52">
        <v>4</v>
      </c>
      <c r="B12" s="253" t="s">
        <v>597</v>
      </c>
      <c r="C12" s="259" t="s">
        <v>598</v>
      </c>
      <c r="D12" s="254" t="s">
        <v>499</v>
      </c>
      <c r="E12" s="255">
        <v>2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7"/>
      <c r="S12" s="257" t="s">
        <v>212</v>
      </c>
      <c r="T12" s="258" t="s">
        <v>171</v>
      </c>
      <c r="U12" s="216">
        <v>0</v>
      </c>
      <c r="V12" s="216">
        <f>ROUND(E12*U12,2)</f>
        <v>0</v>
      </c>
      <c r="W12" s="216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494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52">
        <v>5</v>
      </c>
      <c r="B13" s="253" t="s">
        <v>599</v>
      </c>
      <c r="C13" s="259" t="s">
        <v>600</v>
      </c>
      <c r="D13" s="254" t="s">
        <v>499</v>
      </c>
      <c r="E13" s="255">
        <v>10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7">
        <v>0</v>
      </c>
      <c r="O13" s="257">
        <f>ROUND(E13*N13,2)</f>
        <v>0</v>
      </c>
      <c r="P13" s="257">
        <v>0</v>
      </c>
      <c r="Q13" s="257">
        <f>ROUND(E13*P13,2)</f>
        <v>0</v>
      </c>
      <c r="R13" s="257"/>
      <c r="S13" s="257" t="s">
        <v>212</v>
      </c>
      <c r="T13" s="258" t="s">
        <v>171</v>
      </c>
      <c r="U13" s="216">
        <v>0</v>
      </c>
      <c r="V13" s="216">
        <f>ROUND(E13*U13,2)</f>
        <v>0</v>
      </c>
      <c r="W13" s="216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494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52">
        <v>6</v>
      </c>
      <c r="B14" s="253" t="s">
        <v>500</v>
      </c>
      <c r="C14" s="259" t="s">
        <v>601</v>
      </c>
      <c r="D14" s="254" t="s">
        <v>499</v>
      </c>
      <c r="E14" s="255">
        <v>50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7">
        <v>0</v>
      </c>
      <c r="O14" s="257">
        <f>ROUND(E14*N14,2)</f>
        <v>0</v>
      </c>
      <c r="P14" s="257">
        <v>0</v>
      </c>
      <c r="Q14" s="257">
        <f>ROUND(E14*P14,2)</f>
        <v>0</v>
      </c>
      <c r="R14" s="257"/>
      <c r="S14" s="257" t="s">
        <v>212</v>
      </c>
      <c r="T14" s="258" t="s">
        <v>171</v>
      </c>
      <c r="U14" s="216">
        <v>0</v>
      </c>
      <c r="V14" s="216">
        <f>ROUND(E14*U14,2)</f>
        <v>0</v>
      </c>
      <c r="W14" s="216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494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52">
        <v>7</v>
      </c>
      <c r="B15" s="253" t="s">
        <v>602</v>
      </c>
      <c r="C15" s="259" t="s">
        <v>603</v>
      </c>
      <c r="D15" s="254" t="s">
        <v>499</v>
      </c>
      <c r="E15" s="255">
        <v>12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7">
        <v>0</v>
      </c>
      <c r="O15" s="257">
        <f>ROUND(E15*N15,2)</f>
        <v>0</v>
      </c>
      <c r="P15" s="257">
        <v>0</v>
      </c>
      <c r="Q15" s="257">
        <f>ROUND(E15*P15,2)</f>
        <v>0</v>
      </c>
      <c r="R15" s="257"/>
      <c r="S15" s="257" t="s">
        <v>212</v>
      </c>
      <c r="T15" s="258" t="s">
        <v>171</v>
      </c>
      <c r="U15" s="216">
        <v>0</v>
      </c>
      <c r="V15" s="216">
        <f>ROUND(E15*U15,2)</f>
        <v>0</v>
      </c>
      <c r="W15" s="216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494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52">
        <v>8</v>
      </c>
      <c r="B16" s="253" t="s">
        <v>502</v>
      </c>
      <c r="C16" s="259" t="s">
        <v>503</v>
      </c>
      <c r="D16" s="254" t="s">
        <v>499</v>
      </c>
      <c r="E16" s="255">
        <v>18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7">
        <v>0</v>
      </c>
      <c r="O16" s="257">
        <f>ROUND(E16*N16,2)</f>
        <v>0</v>
      </c>
      <c r="P16" s="257">
        <v>0</v>
      </c>
      <c r="Q16" s="257">
        <f>ROUND(E16*P16,2)</f>
        <v>0</v>
      </c>
      <c r="R16" s="257"/>
      <c r="S16" s="257" t="s">
        <v>212</v>
      </c>
      <c r="T16" s="258" t="s">
        <v>171</v>
      </c>
      <c r="U16" s="216">
        <v>0</v>
      </c>
      <c r="V16" s="216">
        <f>ROUND(E16*U16,2)</f>
        <v>0</v>
      </c>
      <c r="W16" s="216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494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52">
        <v>9</v>
      </c>
      <c r="B17" s="253" t="s">
        <v>604</v>
      </c>
      <c r="C17" s="259" t="s">
        <v>605</v>
      </c>
      <c r="D17" s="254" t="s">
        <v>499</v>
      </c>
      <c r="E17" s="255">
        <v>72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7">
        <v>0</v>
      </c>
      <c r="O17" s="257">
        <f>ROUND(E17*N17,2)</f>
        <v>0</v>
      </c>
      <c r="P17" s="257">
        <v>0</v>
      </c>
      <c r="Q17" s="257">
        <f>ROUND(E17*P17,2)</f>
        <v>0</v>
      </c>
      <c r="R17" s="257"/>
      <c r="S17" s="257" t="s">
        <v>212</v>
      </c>
      <c r="T17" s="258" t="s">
        <v>171</v>
      </c>
      <c r="U17" s="216">
        <v>0</v>
      </c>
      <c r="V17" s="216">
        <f>ROUND(E17*U17,2)</f>
        <v>0</v>
      </c>
      <c r="W17" s="216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494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52">
        <v>10</v>
      </c>
      <c r="B18" s="253" t="s">
        <v>606</v>
      </c>
      <c r="C18" s="259" t="s">
        <v>607</v>
      </c>
      <c r="D18" s="254" t="s">
        <v>499</v>
      </c>
      <c r="E18" s="255">
        <v>20</v>
      </c>
      <c r="F18" s="256"/>
      <c r="G18" s="257">
        <f>ROUND(E18*F18,2)</f>
        <v>0</v>
      </c>
      <c r="H18" s="256"/>
      <c r="I18" s="257">
        <f>ROUND(E18*H18,2)</f>
        <v>0</v>
      </c>
      <c r="J18" s="256"/>
      <c r="K18" s="257">
        <f>ROUND(E18*J18,2)</f>
        <v>0</v>
      </c>
      <c r="L18" s="257">
        <v>21</v>
      </c>
      <c r="M18" s="257">
        <f>G18*(1+L18/100)</f>
        <v>0</v>
      </c>
      <c r="N18" s="257">
        <v>0</v>
      </c>
      <c r="O18" s="257">
        <f>ROUND(E18*N18,2)</f>
        <v>0</v>
      </c>
      <c r="P18" s="257">
        <v>0</v>
      </c>
      <c r="Q18" s="257">
        <f>ROUND(E18*P18,2)</f>
        <v>0</v>
      </c>
      <c r="R18" s="257"/>
      <c r="S18" s="257" t="s">
        <v>212</v>
      </c>
      <c r="T18" s="258" t="s">
        <v>171</v>
      </c>
      <c r="U18" s="216">
        <v>0</v>
      </c>
      <c r="V18" s="216">
        <f>ROUND(E18*U18,2)</f>
        <v>0</v>
      </c>
      <c r="W18" s="216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494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52">
        <v>11</v>
      </c>
      <c r="B19" s="253" t="s">
        <v>608</v>
      </c>
      <c r="C19" s="259" t="s">
        <v>609</v>
      </c>
      <c r="D19" s="254" t="s">
        <v>499</v>
      </c>
      <c r="E19" s="255">
        <v>4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7">
        <v>0</v>
      </c>
      <c r="O19" s="257">
        <f>ROUND(E19*N19,2)</f>
        <v>0</v>
      </c>
      <c r="P19" s="257">
        <v>0</v>
      </c>
      <c r="Q19" s="257">
        <f>ROUND(E19*P19,2)</f>
        <v>0</v>
      </c>
      <c r="R19" s="257"/>
      <c r="S19" s="257" t="s">
        <v>212</v>
      </c>
      <c r="T19" s="258" t="s">
        <v>171</v>
      </c>
      <c r="U19" s="216">
        <v>0</v>
      </c>
      <c r="V19" s="216">
        <f>ROUND(E19*U19,2)</f>
        <v>0</v>
      </c>
      <c r="W19" s="216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494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52">
        <v>12</v>
      </c>
      <c r="B20" s="253" t="s">
        <v>504</v>
      </c>
      <c r="C20" s="259" t="s">
        <v>505</v>
      </c>
      <c r="D20" s="254" t="s">
        <v>499</v>
      </c>
      <c r="E20" s="255">
        <v>18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7">
        <v>0</v>
      </c>
      <c r="O20" s="257">
        <f>ROUND(E20*N20,2)</f>
        <v>0</v>
      </c>
      <c r="P20" s="257">
        <v>0</v>
      </c>
      <c r="Q20" s="257">
        <f>ROUND(E20*P20,2)</f>
        <v>0</v>
      </c>
      <c r="R20" s="257"/>
      <c r="S20" s="257" t="s">
        <v>212</v>
      </c>
      <c r="T20" s="258" t="s">
        <v>171</v>
      </c>
      <c r="U20" s="216">
        <v>0</v>
      </c>
      <c r="V20" s="216">
        <f>ROUND(E20*U20,2)</f>
        <v>0</v>
      </c>
      <c r="W20" s="216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494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52">
        <v>13</v>
      </c>
      <c r="B21" s="253" t="s">
        <v>610</v>
      </c>
      <c r="C21" s="259" t="s">
        <v>611</v>
      </c>
      <c r="D21" s="254" t="s">
        <v>499</v>
      </c>
      <c r="E21" s="255">
        <v>10</v>
      </c>
      <c r="F21" s="256"/>
      <c r="G21" s="257">
        <f>ROUND(E21*F21,2)</f>
        <v>0</v>
      </c>
      <c r="H21" s="256"/>
      <c r="I21" s="257">
        <f>ROUND(E21*H21,2)</f>
        <v>0</v>
      </c>
      <c r="J21" s="256"/>
      <c r="K21" s="257">
        <f>ROUND(E21*J21,2)</f>
        <v>0</v>
      </c>
      <c r="L21" s="257">
        <v>21</v>
      </c>
      <c r="M21" s="257">
        <f>G21*(1+L21/100)</f>
        <v>0</v>
      </c>
      <c r="N21" s="257">
        <v>0</v>
      </c>
      <c r="O21" s="257">
        <f>ROUND(E21*N21,2)</f>
        <v>0</v>
      </c>
      <c r="P21" s="257">
        <v>0</v>
      </c>
      <c r="Q21" s="257">
        <f>ROUND(E21*P21,2)</f>
        <v>0</v>
      </c>
      <c r="R21" s="257"/>
      <c r="S21" s="257" t="s">
        <v>212</v>
      </c>
      <c r="T21" s="258" t="s">
        <v>171</v>
      </c>
      <c r="U21" s="216">
        <v>0</v>
      </c>
      <c r="V21" s="216">
        <f>ROUND(E21*U21,2)</f>
        <v>0</v>
      </c>
      <c r="W21" s="216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494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52">
        <v>14</v>
      </c>
      <c r="B22" s="253" t="s">
        <v>612</v>
      </c>
      <c r="C22" s="259" t="s">
        <v>613</v>
      </c>
      <c r="D22" s="254" t="s">
        <v>499</v>
      </c>
      <c r="E22" s="255">
        <v>2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21</v>
      </c>
      <c r="M22" s="257">
        <f>G22*(1+L22/100)</f>
        <v>0</v>
      </c>
      <c r="N22" s="257">
        <v>0</v>
      </c>
      <c r="O22" s="257">
        <f>ROUND(E22*N22,2)</f>
        <v>0</v>
      </c>
      <c r="P22" s="257">
        <v>0</v>
      </c>
      <c r="Q22" s="257">
        <f>ROUND(E22*P22,2)</f>
        <v>0</v>
      </c>
      <c r="R22" s="257"/>
      <c r="S22" s="257" t="s">
        <v>212</v>
      </c>
      <c r="T22" s="258" t="s">
        <v>171</v>
      </c>
      <c r="U22" s="216">
        <v>0</v>
      </c>
      <c r="V22" s="216">
        <f>ROUND(E22*U22,2)</f>
        <v>0</v>
      </c>
      <c r="W22" s="216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494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">
      <c r="A23" s="252">
        <v>15</v>
      </c>
      <c r="B23" s="253" t="s">
        <v>614</v>
      </c>
      <c r="C23" s="259" t="s">
        <v>615</v>
      </c>
      <c r="D23" s="254" t="s">
        <v>499</v>
      </c>
      <c r="E23" s="255">
        <v>10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7">
        <v>0</v>
      </c>
      <c r="O23" s="257">
        <f>ROUND(E23*N23,2)</f>
        <v>0</v>
      </c>
      <c r="P23" s="257">
        <v>0</v>
      </c>
      <c r="Q23" s="257">
        <f>ROUND(E23*P23,2)</f>
        <v>0</v>
      </c>
      <c r="R23" s="257"/>
      <c r="S23" s="257" t="s">
        <v>212</v>
      </c>
      <c r="T23" s="258" t="s">
        <v>171</v>
      </c>
      <c r="U23" s="216">
        <v>0</v>
      </c>
      <c r="V23" s="216">
        <f>ROUND(E23*U23,2)</f>
        <v>0</v>
      </c>
      <c r="W23" s="216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494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52">
        <v>16</v>
      </c>
      <c r="B24" s="253" t="s">
        <v>616</v>
      </c>
      <c r="C24" s="259" t="s">
        <v>617</v>
      </c>
      <c r="D24" s="254" t="s">
        <v>372</v>
      </c>
      <c r="E24" s="255">
        <v>119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7">
        <v>0</v>
      </c>
      <c r="O24" s="257">
        <f>ROUND(E24*N24,2)</f>
        <v>0</v>
      </c>
      <c r="P24" s="257">
        <v>0</v>
      </c>
      <c r="Q24" s="257">
        <f>ROUND(E24*P24,2)</f>
        <v>0</v>
      </c>
      <c r="R24" s="257"/>
      <c r="S24" s="257" t="s">
        <v>212</v>
      </c>
      <c r="T24" s="258" t="s">
        <v>171</v>
      </c>
      <c r="U24" s="216">
        <v>0</v>
      </c>
      <c r="V24" s="216">
        <f>ROUND(E24*U24,2)</f>
        <v>0</v>
      </c>
      <c r="W24" s="216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494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52">
        <v>17</v>
      </c>
      <c r="B25" s="253" t="s">
        <v>616</v>
      </c>
      <c r="C25" s="259" t="s">
        <v>617</v>
      </c>
      <c r="D25" s="254" t="s">
        <v>372</v>
      </c>
      <c r="E25" s="255">
        <v>115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7">
        <v>0</v>
      </c>
      <c r="O25" s="257">
        <f>ROUND(E25*N25,2)</f>
        <v>0</v>
      </c>
      <c r="P25" s="257">
        <v>0</v>
      </c>
      <c r="Q25" s="257">
        <f>ROUND(E25*P25,2)</f>
        <v>0</v>
      </c>
      <c r="R25" s="257"/>
      <c r="S25" s="257" t="s">
        <v>212</v>
      </c>
      <c r="T25" s="258" t="s">
        <v>171</v>
      </c>
      <c r="U25" s="216">
        <v>0</v>
      </c>
      <c r="V25" s="216">
        <f>ROUND(E25*U25,2)</f>
        <v>0</v>
      </c>
      <c r="W25" s="216"/>
      <c r="X25" s="207"/>
      <c r="Y25" s="207"/>
      <c r="Z25" s="207"/>
      <c r="AA25" s="207"/>
      <c r="AB25" s="207"/>
      <c r="AC25" s="207"/>
      <c r="AD25" s="207"/>
      <c r="AE25" s="207"/>
      <c r="AF25" s="207"/>
      <c r="AG25" s="207" t="s">
        <v>494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52">
        <v>18</v>
      </c>
      <c r="B26" s="253" t="s">
        <v>618</v>
      </c>
      <c r="C26" s="259" t="s">
        <v>619</v>
      </c>
      <c r="D26" s="254" t="s">
        <v>372</v>
      </c>
      <c r="E26" s="255">
        <v>168</v>
      </c>
      <c r="F26" s="256"/>
      <c r="G26" s="257">
        <f>ROUND(E26*F26,2)</f>
        <v>0</v>
      </c>
      <c r="H26" s="256"/>
      <c r="I26" s="257">
        <f>ROUND(E26*H26,2)</f>
        <v>0</v>
      </c>
      <c r="J26" s="256"/>
      <c r="K26" s="257">
        <f>ROUND(E26*J26,2)</f>
        <v>0</v>
      </c>
      <c r="L26" s="257">
        <v>21</v>
      </c>
      <c r="M26" s="257">
        <f>G26*(1+L26/100)</f>
        <v>0</v>
      </c>
      <c r="N26" s="257">
        <v>0</v>
      </c>
      <c r="O26" s="257">
        <f>ROUND(E26*N26,2)</f>
        <v>0</v>
      </c>
      <c r="P26" s="257">
        <v>0</v>
      </c>
      <c r="Q26" s="257">
        <f>ROUND(E26*P26,2)</f>
        <v>0</v>
      </c>
      <c r="R26" s="257"/>
      <c r="S26" s="257" t="s">
        <v>212</v>
      </c>
      <c r="T26" s="258" t="s">
        <v>171</v>
      </c>
      <c r="U26" s="216">
        <v>0</v>
      </c>
      <c r="V26" s="216">
        <f>ROUND(E26*U26,2)</f>
        <v>0</v>
      </c>
      <c r="W26" s="216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494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52">
        <v>19</v>
      </c>
      <c r="B27" s="253" t="s">
        <v>620</v>
      </c>
      <c r="C27" s="259" t="s">
        <v>621</v>
      </c>
      <c r="D27" s="254" t="s">
        <v>499</v>
      </c>
      <c r="E27" s="255">
        <v>48</v>
      </c>
      <c r="F27" s="256"/>
      <c r="G27" s="257">
        <f>ROUND(E27*F27,2)</f>
        <v>0</v>
      </c>
      <c r="H27" s="256"/>
      <c r="I27" s="257">
        <f>ROUND(E27*H27,2)</f>
        <v>0</v>
      </c>
      <c r="J27" s="256"/>
      <c r="K27" s="257">
        <f>ROUND(E27*J27,2)</f>
        <v>0</v>
      </c>
      <c r="L27" s="257">
        <v>21</v>
      </c>
      <c r="M27" s="257">
        <f>G27*(1+L27/100)</f>
        <v>0</v>
      </c>
      <c r="N27" s="257">
        <v>0</v>
      </c>
      <c r="O27" s="257">
        <f>ROUND(E27*N27,2)</f>
        <v>0</v>
      </c>
      <c r="P27" s="257">
        <v>0</v>
      </c>
      <c r="Q27" s="257">
        <f>ROUND(E27*P27,2)</f>
        <v>0</v>
      </c>
      <c r="R27" s="257"/>
      <c r="S27" s="257" t="s">
        <v>212</v>
      </c>
      <c r="T27" s="258" t="s">
        <v>171</v>
      </c>
      <c r="U27" s="216">
        <v>0</v>
      </c>
      <c r="V27" s="216">
        <f>ROUND(E27*U27,2)</f>
        <v>0</v>
      </c>
      <c r="W27" s="216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494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52">
        <v>20</v>
      </c>
      <c r="B28" s="253" t="s">
        <v>622</v>
      </c>
      <c r="C28" s="259" t="s">
        <v>623</v>
      </c>
      <c r="D28" s="254" t="s">
        <v>499</v>
      </c>
      <c r="E28" s="255">
        <v>14</v>
      </c>
      <c r="F28" s="256"/>
      <c r="G28" s="257">
        <f>ROUND(E28*F28,2)</f>
        <v>0</v>
      </c>
      <c r="H28" s="256"/>
      <c r="I28" s="257">
        <f>ROUND(E28*H28,2)</f>
        <v>0</v>
      </c>
      <c r="J28" s="256"/>
      <c r="K28" s="257">
        <f>ROUND(E28*J28,2)</f>
        <v>0</v>
      </c>
      <c r="L28" s="257">
        <v>21</v>
      </c>
      <c r="M28" s="257">
        <f>G28*(1+L28/100)</f>
        <v>0</v>
      </c>
      <c r="N28" s="257">
        <v>0</v>
      </c>
      <c r="O28" s="257">
        <f>ROUND(E28*N28,2)</f>
        <v>0</v>
      </c>
      <c r="P28" s="257">
        <v>0</v>
      </c>
      <c r="Q28" s="257">
        <f>ROUND(E28*P28,2)</f>
        <v>0</v>
      </c>
      <c r="R28" s="257"/>
      <c r="S28" s="257" t="s">
        <v>212</v>
      </c>
      <c r="T28" s="258" t="s">
        <v>171</v>
      </c>
      <c r="U28" s="216">
        <v>0</v>
      </c>
      <c r="V28" s="216">
        <f>ROUND(E28*U28,2)</f>
        <v>0</v>
      </c>
      <c r="W28" s="216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494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52">
        <v>21</v>
      </c>
      <c r="B29" s="253" t="s">
        <v>622</v>
      </c>
      <c r="C29" s="259" t="s">
        <v>623</v>
      </c>
      <c r="D29" s="254" t="s">
        <v>499</v>
      </c>
      <c r="E29" s="255">
        <v>6</v>
      </c>
      <c r="F29" s="256"/>
      <c r="G29" s="257">
        <f>ROUND(E29*F29,2)</f>
        <v>0</v>
      </c>
      <c r="H29" s="256"/>
      <c r="I29" s="257">
        <f>ROUND(E29*H29,2)</f>
        <v>0</v>
      </c>
      <c r="J29" s="256"/>
      <c r="K29" s="257">
        <f>ROUND(E29*J29,2)</f>
        <v>0</v>
      </c>
      <c r="L29" s="257">
        <v>21</v>
      </c>
      <c r="M29" s="257">
        <f>G29*(1+L29/100)</f>
        <v>0</v>
      </c>
      <c r="N29" s="257">
        <v>0</v>
      </c>
      <c r="O29" s="257">
        <f>ROUND(E29*N29,2)</f>
        <v>0</v>
      </c>
      <c r="P29" s="257">
        <v>0</v>
      </c>
      <c r="Q29" s="257">
        <f>ROUND(E29*P29,2)</f>
        <v>0</v>
      </c>
      <c r="R29" s="257"/>
      <c r="S29" s="257" t="s">
        <v>212</v>
      </c>
      <c r="T29" s="258" t="s">
        <v>171</v>
      </c>
      <c r="U29" s="216">
        <v>0</v>
      </c>
      <c r="V29" s="216">
        <f>ROUND(E29*U29,2)</f>
        <v>0</v>
      </c>
      <c r="W29" s="216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494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52">
        <v>22</v>
      </c>
      <c r="B30" s="253" t="s">
        <v>622</v>
      </c>
      <c r="C30" s="259" t="s">
        <v>623</v>
      </c>
      <c r="D30" s="254" t="s">
        <v>499</v>
      </c>
      <c r="E30" s="255">
        <v>1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21</v>
      </c>
      <c r="M30" s="257">
        <f>G30*(1+L30/100)</f>
        <v>0</v>
      </c>
      <c r="N30" s="257">
        <v>0</v>
      </c>
      <c r="O30" s="257">
        <f>ROUND(E30*N30,2)</f>
        <v>0</v>
      </c>
      <c r="P30" s="257">
        <v>0</v>
      </c>
      <c r="Q30" s="257">
        <f>ROUND(E30*P30,2)</f>
        <v>0</v>
      </c>
      <c r="R30" s="257"/>
      <c r="S30" s="257" t="s">
        <v>212</v>
      </c>
      <c r="T30" s="258" t="s">
        <v>171</v>
      </c>
      <c r="U30" s="216">
        <v>0</v>
      </c>
      <c r="V30" s="216">
        <f>ROUND(E30*U30,2)</f>
        <v>0</v>
      </c>
      <c r="W30" s="216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494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52">
        <v>23</v>
      </c>
      <c r="B31" s="253" t="s">
        <v>622</v>
      </c>
      <c r="C31" s="259" t="s">
        <v>623</v>
      </c>
      <c r="D31" s="254" t="s">
        <v>499</v>
      </c>
      <c r="E31" s="255">
        <v>22</v>
      </c>
      <c r="F31" s="256"/>
      <c r="G31" s="257">
        <f>ROUND(E31*F31,2)</f>
        <v>0</v>
      </c>
      <c r="H31" s="256"/>
      <c r="I31" s="257">
        <f>ROUND(E31*H31,2)</f>
        <v>0</v>
      </c>
      <c r="J31" s="256"/>
      <c r="K31" s="257">
        <f>ROUND(E31*J31,2)</f>
        <v>0</v>
      </c>
      <c r="L31" s="257">
        <v>21</v>
      </c>
      <c r="M31" s="257">
        <f>G31*(1+L31/100)</f>
        <v>0</v>
      </c>
      <c r="N31" s="257">
        <v>0</v>
      </c>
      <c r="O31" s="257">
        <f>ROUND(E31*N31,2)</f>
        <v>0</v>
      </c>
      <c r="P31" s="257">
        <v>0</v>
      </c>
      <c r="Q31" s="257">
        <f>ROUND(E31*P31,2)</f>
        <v>0</v>
      </c>
      <c r="R31" s="257"/>
      <c r="S31" s="257" t="s">
        <v>212</v>
      </c>
      <c r="T31" s="258" t="s">
        <v>171</v>
      </c>
      <c r="U31" s="216">
        <v>0</v>
      </c>
      <c r="V31" s="216">
        <f>ROUND(E31*U31,2)</f>
        <v>0</v>
      </c>
      <c r="W31" s="216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494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52">
        <v>24</v>
      </c>
      <c r="B32" s="253" t="s">
        <v>622</v>
      </c>
      <c r="C32" s="259" t="s">
        <v>623</v>
      </c>
      <c r="D32" s="254" t="s">
        <v>499</v>
      </c>
      <c r="E32" s="255">
        <v>6</v>
      </c>
      <c r="F32" s="256"/>
      <c r="G32" s="257">
        <f>ROUND(E32*F32,2)</f>
        <v>0</v>
      </c>
      <c r="H32" s="256"/>
      <c r="I32" s="257">
        <f>ROUND(E32*H32,2)</f>
        <v>0</v>
      </c>
      <c r="J32" s="256"/>
      <c r="K32" s="257">
        <f>ROUND(E32*J32,2)</f>
        <v>0</v>
      </c>
      <c r="L32" s="257">
        <v>21</v>
      </c>
      <c r="M32" s="257">
        <f>G32*(1+L32/100)</f>
        <v>0</v>
      </c>
      <c r="N32" s="257">
        <v>0</v>
      </c>
      <c r="O32" s="257">
        <f>ROUND(E32*N32,2)</f>
        <v>0</v>
      </c>
      <c r="P32" s="257">
        <v>0</v>
      </c>
      <c r="Q32" s="257">
        <f>ROUND(E32*P32,2)</f>
        <v>0</v>
      </c>
      <c r="R32" s="257"/>
      <c r="S32" s="257" t="s">
        <v>212</v>
      </c>
      <c r="T32" s="258" t="s">
        <v>171</v>
      </c>
      <c r="U32" s="216">
        <v>0</v>
      </c>
      <c r="V32" s="216">
        <f>ROUND(E32*U32,2)</f>
        <v>0</v>
      </c>
      <c r="W32" s="216"/>
      <c r="X32" s="207"/>
      <c r="Y32" s="207"/>
      <c r="Z32" s="207"/>
      <c r="AA32" s="207"/>
      <c r="AB32" s="207"/>
      <c r="AC32" s="207"/>
      <c r="AD32" s="207"/>
      <c r="AE32" s="207"/>
      <c r="AF32" s="207"/>
      <c r="AG32" s="207" t="s">
        <v>494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52">
        <v>25</v>
      </c>
      <c r="B33" s="253" t="s">
        <v>624</v>
      </c>
      <c r="C33" s="259" t="s">
        <v>625</v>
      </c>
      <c r="D33" s="254" t="s">
        <v>499</v>
      </c>
      <c r="E33" s="255">
        <v>2</v>
      </c>
      <c r="F33" s="256"/>
      <c r="G33" s="257">
        <f>ROUND(E33*F33,2)</f>
        <v>0</v>
      </c>
      <c r="H33" s="256"/>
      <c r="I33" s="257">
        <f>ROUND(E33*H33,2)</f>
        <v>0</v>
      </c>
      <c r="J33" s="256"/>
      <c r="K33" s="257">
        <f>ROUND(E33*J33,2)</f>
        <v>0</v>
      </c>
      <c r="L33" s="257">
        <v>21</v>
      </c>
      <c r="M33" s="257">
        <f>G33*(1+L33/100)</f>
        <v>0</v>
      </c>
      <c r="N33" s="257">
        <v>0</v>
      </c>
      <c r="O33" s="257">
        <f>ROUND(E33*N33,2)</f>
        <v>0</v>
      </c>
      <c r="P33" s="257">
        <v>0</v>
      </c>
      <c r="Q33" s="257">
        <f>ROUND(E33*P33,2)</f>
        <v>0</v>
      </c>
      <c r="R33" s="257"/>
      <c r="S33" s="257" t="s">
        <v>212</v>
      </c>
      <c r="T33" s="258" t="s">
        <v>171</v>
      </c>
      <c r="U33" s="216">
        <v>0</v>
      </c>
      <c r="V33" s="216">
        <f>ROUND(E33*U33,2)</f>
        <v>0</v>
      </c>
      <c r="W33" s="216"/>
      <c r="X33" s="207"/>
      <c r="Y33" s="207"/>
      <c r="Z33" s="207"/>
      <c r="AA33" s="207"/>
      <c r="AB33" s="207"/>
      <c r="AC33" s="207"/>
      <c r="AD33" s="207"/>
      <c r="AE33" s="207"/>
      <c r="AF33" s="207"/>
      <c r="AG33" s="207" t="s">
        <v>494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52">
        <v>26</v>
      </c>
      <c r="B34" s="253" t="s">
        <v>626</v>
      </c>
      <c r="C34" s="259" t="s">
        <v>627</v>
      </c>
      <c r="D34" s="254" t="s">
        <v>499</v>
      </c>
      <c r="E34" s="255">
        <v>2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21</v>
      </c>
      <c r="M34" s="257">
        <f>G34*(1+L34/100)</f>
        <v>0</v>
      </c>
      <c r="N34" s="257">
        <v>0</v>
      </c>
      <c r="O34" s="257">
        <f>ROUND(E34*N34,2)</f>
        <v>0</v>
      </c>
      <c r="P34" s="257">
        <v>0</v>
      </c>
      <c r="Q34" s="257">
        <f>ROUND(E34*P34,2)</f>
        <v>0</v>
      </c>
      <c r="R34" s="257"/>
      <c r="S34" s="257" t="s">
        <v>212</v>
      </c>
      <c r="T34" s="258" t="s">
        <v>171</v>
      </c>
      <c r="U34" s="216">
        <v>0</v>
      </c>
      <c r="V34" s="216">
        <f>ROUND(E34*U34,2)</f>
        <v>0</v>
      </c>
      <c r="W34" s="216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494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52">
        <v>27</v>
      </c>
      <c r="B35" s="253" t="s">
        <v>628</v>
      </c>
      <c r="C35" s="259" t="s">
        <v>629</v>
      </c>
      <c r="D35" s="254" t="s">
        <v>499</v>
      </c>
      <c r="E35" s="255">
        <v>8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21</v>
      </c>
      <c r="M35" s="257">
        <f>G35*(1+L35/100)</f>
        <v>0</v>
      </c>
      <c r="N35" s="257">
        <v>0</v>
      </c>
      <c r="O35" s="257">
        <f>ROUND(E35*N35,2)</f>
        <v>0</v>
      </c>
      <c r="P35" s="257">
        <v>0</v>
      </c>
      <c r="Q35" s="257">
        <f>ROUND(E35*P35,2)</f>
        <v>0</v>
      </c>
      <c r="R35" s="257"/>
      <c r="S35" s="257" t="s">
        <v>212</v>
      </c>
      <c r="T35" s="258" t="s">
        <v>171</v>
      </c>
      <c r="U35" s="216">
        <v>0</v>
      </c>
      <c r="V35" s="216">
        <f>ROUND(E35*U35,2)</f>
        <v>0</v>
      </c>
      <c r="W35" s="216"/>
      <c r="X35" s="207"/>
      <c r="Y35" s="207"/>
      <c r="Z35" s="207"/>
      <c r="AA35" s="207"/>
      <c r="AB35" s="207"/>
      <c r="AC35" s="207"/>
      <c r="AD35" s="207"/>
      <c r="AE35" s="207"/>
      <c r="AF35" s="207"/>
      <c r="AG35" s="207" t="s">
        <v>494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52">
        <v>28</v>
      </c>
      <c r="B36" s="253" t="s">
        <v>630</v>
      </c>
      <c r="C36" s="259" t="s">
        <v>631</v>
      </c>
      <c r="D36" s="254" t="s">
        <v>499</v>
      </c>
      <c r="E36" s="255">
        <v>8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7">
        <v>0</v>
      </c>
      <c r="O36" s="257">
        <f>ROUND(E36*N36,2)</f>
        <v>0</v>
      </c>
      <c r="P36" s="257">
        <v>0</v>
      </c>
      <c r="Q36" s="257">
        <f>ROUND(E36*P36,2)</f>
        <v>0</v>
      </c>
      <c r="R36" s="257"/>
      <c r="S36" s="257" t="s">
        <v>212</v>
      </c>
      <c r="T36" s="258" t="s">
        <v>171</v>
      </c>
      <c r="U36" s="216">
        <v>0</v>
      </c>
      <c r="V36" s="216">
        <f>ROUND(E36*U36,2)</f>
        <v>0</v>
      </c>
      <c r="W36" s="216"/>
      <c r="X36" s="207"/>
      <c r="Y36" s="207"/>
      <c r="Z36" s="207"/>
      <c r="AA36" s="207"/>
      <c r="AB36" s="207"/>
      <c r="AC36" s="207"/>
      <c r="AD36" s="207"/>
      <c r="AE36" s="207"/>
      <c r="AF36" s="207"/>
      <c r="AG36" s="207" t="s">
        <v>494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">
      <c r="A37" s="252">
        <v>29</v>
      </c>
      <c r="B37" s="253" t="s">
        <v>632</v>
      </c>
      <c r="C37" s="259" t="s">
        <v>633</v>
      </c>
      <c r="D37" s="254" t="s">
        <v>499</v>
      </c>
      <c r="E37" s="255">
        <v>68</v>
      </c>
      <c r="F37" s="256"/>
      <c r="G37" s="257">
        <f>ROUND(E37*F37,2)</f>
        <v>0</v>
      </c>
      <c r="H37" s="256"/>
      <c r="I37" s="257">
        <f>ROUND(E37*H37,2)</f>
        <v>0</v>
      </c>
      <c r="J37" s="256"/>
      <c r="K37" s="257">
        <f>ROUND(E37*J37,2)</f>
        <v>0</v>
      </c>
      <c r="L37" s="257">
        <v>21</v>
      </c>
      <c r="M37" s="257">
        <f>G37*(1+L37/100)</f>
        <v>0</v>
      </c>
      <c r="N37" s="257">
        <v>0</v>
      </c>
      <c r="O37" s="257">
        <f>ROUND(E37*N37,2)</f>
        <v>0</v>
      </c>
      <c r="P37" s="257">
        <v>0</v>
      </c>
      <c r="Q37" s="257">
        <f>ROUND(E37*P37,2)</f>
        <v>0</v>
      </c>
      <c r="R37" s="257"/>
      <c r="S37" s="257" t="s">
        <v>212</v>
      </c>
      <c r="T37" s="258" t="s">
        <v>171</v>
      </c>
      <c r="U37" s="216">
        <v>0</v>
      </c>
      <c r="V37" s="216">
        <f>ROUND(E37*U37,2)</f>
        <v>0</v>
      </c>
      <c r="W37" s="216"/>
      <c r="X37" s="207"/>
      <c r="Y37" s="207"/>
      <c r="Z37" s="207"/>
      <c r="AA37" s="207"/>
      <c r="AB37" s="207"/>
      <c r="AC37" s="207"/>
      <c r="AD37" s="207"/>
      <c r="AE37" s="207"/>
      <c r="AF37" s="207"/>
      <c r="AG37" s="207" t="s">
        <v>494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">
      <c r="A38" s="252">
        <v>30</v>
      </c>
      <c r="B38" s="253" t="s">
        <v>634</v>
      </c>
      <c r="C38" s="259" t="s">
        <v>635</v>
      </c>
      <c r="D38" s="254" t="s">
        <v>372</v>
      </c>
      <c r="E38" s="255">
        <v>40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21</v>
      </c>
      <c r="M38" s="257">
        <f>G38*(1+L38/100)</f>
        <v>0</v>
      </c>
      <c r="N38" s="257">
        <v>0</v>
      </c>
      <c r="O38" s="257">
        <f>ROUND(E38*N38,2)</f>
        <v>0</v>
      </c>
      <c r="P38" s="257">
        <v>0</v>
      </c>
      <c r="Q38" s="257">
        <f>ROUND(E38*P38,2)</f>
        <v>0</v>
      </c>
      <c r="R38" s="257"/>
      <c r="S38" s="257" t="s">
        <v>212</v>
      </c>
      <c r="T38" s="258" t="s">
        <v>171</v>
      </c>
      <c r="U38" s="216">
        <v>0</v>
      </c>
      <c r="V38" s="216">
        <f>ROUND(E38*U38,2)</f>
        <v>0</v>
      </c>
      <c r="W38" s="216"/>
      <c r="X38" s="207"/>
      <c r="Y38" s="207"/>
      <c r="Z38" s="207"/>
      <c r="AA38" s="207"/>
      <c r="AB38" s="207"/>
      <c r="AC38" s="207"/>
      <c r="AD38" s="207"/>
      <c r="AE38" s="207"/>
      <c r="AF38" s="207"/>
      <c r="AG38" s="207" t="s">
        <v>494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52">
        <v>31</v>
      </c>
      <c r="B39" s="253" t="s">
        <v>512</v>
      </c>
      <c r="C39" s="259" t="s">
        <v>636</v>
      </c>
      <c r="D39" s="254" t="s">
        <v>372</v>
      </c>
      <c r="E39" s="255">
        <v>10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21</v>
      </c>
      <c r="M39" s="257">
        <f>G39*(1+L39/100)</f>
        <v>0</v>
      </c>
      <c r="N39" s="257">
        <v>0</v>
      </c>
      <c r="O39" s="257">
        <f>ROUND(E39*N39,2)</f>
        <v>0</v>
      </c>
      <c r="P39" s="257">
        <v>0</v>
      </c>
      <c r="Q39" s="257">
        <f>ROUND(E39*P39,2)</f>
        <v>0</v>
      </c>
      <c r="R39" s="257"/>
      <c r="S39" s="257" t="s">
        <v>212</v>
      </c>
      <c r="T39" s="258" t="s">
        <v>171</v>
      </c>
      <c r="U39" s="216">
        <v>0</v>
      </c>
      <c r="V39" s="216">
        <f>ROUND(E39*U39,2)</f>
        <v>0</v>
      </c>
      <c r="W39" s="216"/>
      <c r="X39" s="207"/>
      <c r="Y39" s="207"/>
      <c r="Z39" s="207"/>
      <c r="AA39" s="207"/>
      <c r="AB39" s="207"/>
      <c r="AC39" s="207"/>
      <c r="AD39" s="207"/>
      <c r="AE39" s="207"/>
      <c r="AF39" s="207"/>
      <c r="AG39" s="207" t="s">
        <v>494</v>
      </c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">
      <c r="A40" s="252">
        <v>32</v>
      </c>
      <c r="B40" s="253" t="s">
        <v>518</v>
      </c>
      <c r="C40" s="259" t="s">
        <v>519</v>
      </c>
      <c r="D40" s="254" t="s">
        <v>372</v>
      </c>
      <c r="E40" s="255">
        <v>175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7">
        <v>0</v>
      </c>
      <c r="O40" s="257">
        <f>ROUND(E40*N40,2)</f>
        <v>0</v>
      </c>
      <c r="P40" s="257">
        <v>0</v>
      </c>
      <c r="Q40" s="257">
        <f>ROUND(E40*P40,2)</f>
        <v>0</v>
      </c>
      <c r="R40" s="257"/>
      <c r="S40" s="257" t="s">
        <v>212</v>
      </c>
      <c r="T40" s="258" t="s">
        <v>171</v>
      </c>
      <c r="U40" s="216">
        <v>0</v>
      </c>
      <c r="V40" s="216">
        <f>ROUND(E40*U40,2)</f>
        <v>0</v>
      </c>
      <c r="W40" s="216"/>
      <c r="X40" s="207"/>
      <c r="Y40" s="207"/>
      <c r="Z40" s="207"/>
      <c r="AA40" s="207"/>
      <c r="AB40" s="207"/>
      <c r="AC40" s="207"/>
      <c r="AD40" s="207"/>
      <c r="AE40" s="207"/>
      <c r="AF40" s="207"/>
      <c r="AG40" s="207" t="s">
        <v>494</v>
      </c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">
      <c r="A41" s="252">
        <v>33</v>
      </c>
      <c r="B41" s="253" t="s">
        <v>637</v>
      </c>
      <c r="C41" s="259" t="s">
        <v>638</v>
      </c>
      <c r="D41" s="254" t="s">
        <v>372</v>
      </c>
      <c r="E41" s="255">
        <v>118</v>
      </c>
      <c r="F41" s="256"/>
      <c r="G41" s="257">
        <f>ROUND(E41*F41,2)</f>
        <v>0</v>
      </c>
      <c r="H41" s="256"/>
      <c r="I41" s="257">
        <f>ROUND(E41*H41,2)</f>
        <v>0</v>
      </c>
      <c r="J41" s="256"/>
      <c r="K41" s="257">
        <f>ROUND(E41*J41,2)</f>
        <v>0</v>
      </c>
      <c r="L41" s="257">
        <v>21</v>
      </c>
      <c r="M41" s="257">
        <f>G41*(1+L41/100)</f>
        <v>0</v>
      </c>
      <c r="N41" s="257">
        <v>0</v>
      </c>
      <c r="O41" s="257">
        <f>ROUND(E41*N41,2)</f>
        <v>0</v>
      </c>
      <c r="P41" s="257">
        <v>0</v>
      </c>
      <c r="Q41" s="257">
        <f>ROUND(E41*P41,2)</f>
        <v>0</v>
      </c>
      <c r="R41" s="257"/>
      <c r="S41" s="257" t="s">
        <v>212</v>
      </c>
      <c r="T41" s="258" t="s">
        <v>171</v>
      </c>
      <c r="U41" s="216">
        <v>0</v>
      </c>
      <c r="V41" s="216">
        <f>ROUND(E41*U41,2)</f>
        <v>0</v>
      </c>
      <c r="W41" s="216"/>
      <c r="X41" s="207"/>
      <c r="Y41" s="207"/>
      <c r="Z41" s="207"/>
      <c r="AA41" s="207"/>
      <c r="AB41" s="207"/>
      <c r="AC41" s="207"/>
      <c r="AD41" s="207"/>
      <c r="AE41" s="207"/>
      <c r="AF41" s="207"/>
      <c r="AG41" s="207" t="s">
        <v>494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52">
        <v>34</v>
      </c>
      <c r="B42" s="253" t="s">
        <v>639</v>
      </c>
      <c r="C42" s="259" t="s">
        <v>640</v>
      </c>
      <c r="D42" s="254" t="s">
        <v>372</v>
      </c>
      <c r="E42" s="255">
        <v>204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21</v>
      </c>
      <c r="M42" s="257">
        <f>G42*(1+L42/100)</f>
        <v>0</v>
      </c>
      <c r="N42" s="257">
        <v>0</v>
      </c>
      <c r="O42" s="257">
        <f>ROUND(E42*N42,2)</f>
        <v>0</v>
      </c>
      <c r="P42" s="257">
        <v>0</v>
      </c>
      <c r="Q42" s="257">
        <f>ROUND(E42*P42,2)</f>
        <v>0</v>
      </c>
      <c r="R42" s="257"/>
      <c r="S42" s="257" t="s">
        <v>212</v>
      </c>
      <c r="T42" s="258" t="s">
        <v>171</v>
      </c>
      <c r="U42" s="216">
        <v>0</v>
      </c>
      <c r="V42" s="216">
        <f>ROUND(E42*U42,2)</f>
        <v>0</v>
      </c>
      <c r="W42" s="216"/>
      <c r="X42" s="207"/>
      <c r="Y42" s="207"/>
      <c r="Z42" s="207"/>
      <c r="AA42" s="207"/>
      <c r="AB42" s="207"/>
      <c r="AC42" s="207"/>
      <c r="AD42" s="207"/>
      <c r="AE42" s="207"/>
      <c r="AF42" s="207"/>
      <c r="AG42" s="207" t="s">
        <v>494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">
      <c r="A43" s="252">
        <v>35</v>
      </c>
      <c r="B43" s="253" t="s">
        <v>641</v>
      </c>
      <c r="C43" s="259" t="s">
        <v>642</v>
      </c>
      <c r="D43" s="254" t="s">
        <v>372</v>
      </c>
      <c r="E43" s="255">
        <v>144</v>
      </c>
      <c r="F43" s="256"/>
      <c r="G43" s="257">
        <f>ROUND(E43*F43,2)</f>
        <v>0</v>
      </c>
      <c r="H43" s="256"/>
      <c r="I43" s="257">
        <f>ROUND(E43*H43,2)</f>
        <v>0</v>
      </c>
      <c r="J43" s="256"/>
      <c r="K43" s="257">
        <f>ROUND(E43*J43,2)</f>
        <v>0</v>
      </c>
      <c r="L43" s="257">
        <v>21</v>
      </c>
      <c r="M43" s="257">
        <f>G43*(1+L43/100)</f>
        <v>0</v>
      </c>
      <c r="N43" s="257">
        <v>0</v>
      </c>
      <c r="O43" s="257">
        <f>ROUND(E43*N43,2)</f>
        <v>0</v>
      </c>
      <c r="P43" s="257">
        <v>0</v>
      </c>
      <c r="Q43" s="257">
        <f>ROUND(E43*P43,2)</f>
        <v>0</v>
      </c>
      <c r="R43" s="257"/>
      <c r="S43" s="257" t="s">
        <v>212</v>
      </c>
      <c r="T43" s="258" t="s">
        <v>171</v>
      </c>
      <c r="U43" s="216">
        <v>0</v>
      </c>
      <c r="V43" s="216">
        <f>ROUND(E43*U43,2)</f>
        <v>0</v>
      </c>
      <c r="W43" s="216"/>
      <c r="X43" s="207"/>
      <c r="Y43" s="207"/>
      <c r="Z43" s="207"/>
      <c r="AA43" s="207"/>
      <c r="AB43" s="207"/>
      <c r="AC43" s="207"/>
      <c r="AD43" s="207"/>
      <c r="AE43" s="207"/>
      <c r="AF43" s="207"/>
      <c r="AG43" s="207" t="s">
        <v>494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">
      <c r="A44" s="252">
        <v>36</v>
      </c>
      <c r="B44" s="253" t="s">
        <v>643</v>
      </c>
      <c r="C44" s="259" t="s">
        <v>644</v>
      </c>
      <c r="D44" s="254" t="s">
        <v>499</v>
      </c>
      <c r="E44" s="255">
        <v>22</v>
      </c>
      <c r="F44" s="256"/>
      <c r="G44" s="257">
        <f>ROUND(E44*F44,2)</f>
        <v>0</v>
      </c>
      <c r="H44" s="256"/>
      <c r="I44" s="257">
        <f>ROUND(E44*H44,2)</f>
        <v>0</v>
      </c>
      <c r="J44" s="256"/>
      <c r="K44" s="257">
        <f>ROUND(E44*J44,2)</f>
        <v>0</v>
      </c>
      <c r="L44" s="257">
        <v>21</v>
      </c>
      <c r="M44" s="257">
        <f>G44*(1+L44/100)</f>
        <v>0</v>
      </c>
      <c r="N44" s="257">
        <v>0</v>
      </c>
      <c r="O44" s="257">
        <f>ROUND(E44*N44,2)</f>
        <v>0</v>
      </c>
      <c r="P44" s="257">
        <v>0</v>
      </c>
      <c r="Q44" s="257">
        <f>ROUND(E44*P44,2)</f>
        <v>0</v>
      </c>
      <c r="R44" s="257"/>
      <c r="S44" s="257" t="s">
        <v>212</v>
      </c>
      <c r="T44" s="258" t="s">
        <v>171</v>
      </c>
      <c r="U44" s="216">
        <v>0</v>
      </c>
      <c r="V44" s="216">
        <f>ROUND(E44*U44,2)</f>
        <v>0</v>
      </c>
      <c r="W44" s="216"/>
      <c r="X44" s="207"/>
      <c r="Y44" s="207"/>
      <c r="Z44" s="207"/>
      <c r="AA44" s="207"/>
      <c r="AB44" s="207"/>
      <c r="AC44" s="207"/>
      <c r="AD44" s="207"/>
      <c r="AE44" s="207"/>
      <c r="AF44" s="207"/>
      <c r="AG44" s="207" t="s">
        <v>494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">
      <c r="A45" s="252">
        <v>37</v>
      </c>
      <c r="B45" s="253" t="s">
        <v>520</v>
      </c>
      <c r="C45" s="259" t="s">
        <v>521</v>
      </c>
      <c r="D45" s="254" t="s">
        <v>372</v>
      </c>
      <c r="E45" s="255">
        <v>65</v>
      </c>
      <c r="F45" s="256"/>
      <c r="G45" s="257">
        <f>ROUND(E45*F45,2)</f>
        <v>0</v>
      </c>
      <c r="H45" s="256"/>
      <c r="I45" s="257">
        <f>ROUND(E45*H45,2)</f>
        <v>0</v>
      </c>
      <c r="J45" s="256"/>
      <c r="K45" s="257">
        <f>ROUND(E45*J45,2)</f>
        <v>0</v>
      </c>
      <c r="L45" s="257">
        <v>21</v>
      </c>
      <c r="M45" s="257">
        <f>G45*(1+L45/100)</f>
        <v>0</v>
      </c>
      <c r="N45" s="257">
        <v>0</v>
      </c>
      <c r="O45" s="257">
        <f>ROUND(E45*N45,2)</f>
        <v>0</v>
      </c>
      <c r="P45" s="257">
        <v>0</v>
      </c>
      <c r="Q45" s="257">
        <f>ROUND(E45*P45,2)</f>
        <v>0</v>
      </c>
      <c r="R45" s="257"/>
      <c r="S45" s="257" t="s">
        <v>212</v>
      </c>
      <c r="T45" s="258" t="s">
        <v>171</v>
      </c>
      <c r="U45" s="216">
        <v>0</v>
      </c>
      <c r="V45" s="216">
        <f>ROUND(E45*U45,2)</f>
        <v>0</v>
      </c>
      <c r="W45" s="216"/>
      <c r="X45" s="207"/>
      <c r="Y45" s="207"/>
      <c r="Z45" s="207"/>
      <c r="AA45" s="207"/>
      <c r="AB45" s="207"/>
      <c r="AC45" s="207"/>
      <c r="AD45" s="207"/>
      <c r="AE45" s="207"/>
      <c r="AF45" s="207"/>
      <c r="AG45" s="207" t="s">
        <v>494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x14ac:dyDescent="0.2">
      <c r="A46" s="218" t="s">
        <v>165</v>
      </c>
      <c r="B46" s="219" t="s">
        <v>132</v>
      </c>
      <c r="C46" s="234" t="s">
        <v>133</v>
      </c>
      <c r="D46" s="220"/>
      <c r="E46" s="221"/>
      <c r="F46" s="222"/>
      <c r="G46" s="222">
        <f>SUMIF(AG47:AG56,"&lt;&gt;NOR",G47:G56)</f>
        <v>0</v>
      </c>
      <c r="H46" s="222"/>
      <c r="I46" s="222">
        <f>SUM(I47:I56)</f>
        <v>0</v>
      </c>
      <c r="J46" s="222"/>
      <c r="K46" s="222">
        <f>SUM(K47:K56)</f>
        <v>0</v>
      </c>
      <c r="L46" s="222"/>
      <c r="M46" s="222">
        <f>SUM(M47:M56)</f>
        <v>0</v>
      </c>
      <c r="N46" s="222"/>
      <c r="O46" s="222">
        <f>SUM(O47:O56)</f>
        <v>0</v>
      </c>
      <c r="P46" s="222"/>
      <c r="Q46" s="222">
        <f>SUM(Q47:Q56)</f>
        <v>0</v>
      </c>
      <c r="R46" s="222"/>
      <c r="S46" s="222"/>
      <c r="T46" s="223"/>
      <c r="U46" s="217"/>
      <c r="V46" s="217">
        <f>SUM(V47:V56)</f>
        <v>0</v>
      </c>
      <c r="W46" s="217"/>
      <c r="AG46" t="s">
        <v>166</v>
      </c>
    </row>
    <row r="47" spans="1:60" outlineLevel="1" x14ac:dyDescent="0.2">
      <c r="A47" s="252">
        <v>38</v>
      </c>
      <c r="B47" s="253" t="s">
        <v>645</v>
      </c>
      <c r="C47" s="259" t="s">
        <v>646</v>
      </c>
      <c r="D47" s="254" t="s">
        <v>647</v>
      </c>
      <c r="E47" s="255">
        <v>0.2</v>
      </c>
      <c r="F47" s="256"/>
      <c r="G47" s="257">
        <f>ROUND(E47*F47,2)</f>
        <v>0</v>
      </c>
      <c r="H47" s="256"/>
      <c r="I47" s="257">
        <f>ROUND(E47*H47,2)</f>
        <v>0</v>
      </c>
      <c r="J47" s="256"/>
      <c r="K47" s="257">
        <f>ROUND(E47*J47,2)</f>
        <v>0</v>
      </c>
      <c r="L47" s="257">
        <v>21</v>
      </c>
      <c r="M47" s="257">
        <f>G47*(1+L47/100)</f>
        <v>0</v>
      </c>
      <c r="N47" s="257">
        <v>0</v>
      </c>
      <c r="O47" s="257">
        <f>ROUND(E47*N47,2)</f>
        <v>0</v>
      </c>
      <c r="P47" s="257">
        <v>0</v>
      </c>
      <c r="Q47" s="257">
        <f>ROUND(E47*P47,2)</f>
        <v>0</v>
      </c>
      <c r="R47" s="257"/>
      <c r="S47" s="257" t="s">
        <v>212</v>
      </c>
      <c r="T47" s="258" t="s">
        <v>171</v>
      </c>
      <c r="U47" s="216">
        <v>0</v>
      </c>
      <c r="V47" s="216">
        <f>ROUND(E47*U47,2)</f>
        <v>0</v>
      </c>
      <c r="W47" s="216"/>
      <c r="X47" s="207"/>
      <c r="Y47" s="207"/>
      <c r="Z47" s="207"/>
      <c r="AA47" s="207"/>
      <c r="AB47" s="207"/>
      <c r="AC47" s="207"/>
      <c r="AD47" s="207"/>
      <c r="AE47" s="207"/>
      <c r="AF47" s="207"/>
      <c r="AG47" s="207" t="s">
        <v>494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">
      <c r="A48" s="252">
        <v>39</v>
      </c>
      <c r="B48" s="253" t="s">
        <v>648</v>
      </c>
      <c r="C48" s="259" t="s">
        <v>649</v>
      </c>
      <c r="D48" s="254" t="s">
        <v>372</v>
      </c>
      <c r="E48" s="255">
        <v>77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21</v>
      </c>
      <c r="M48" s="257">
        <f>G48*(1+L48/100)</f>
        <v>0</v>
      </c>
      <c r="N48" s="257">
        <v>0</v>
      </c>
      <c r="O48" s="257">
        <f>ROUND(E48*N48,2)</f>
        <v>0</v>
      </c>
      <c r="P48" s="257">
        <v>0</v>
      </c>
      <c r="Q48" s="257">
        <f>ROUND(E48*P48,2)</f>
        <v>0</v>
      </c>
      <c r="R48" s="257"/>
      <c r="S48" s="257" t="s">
        <v>212</v>
      </c>
      <c r="T48" s="258" t="s">
        <v>171</v>
      </c>
      <c r="U48" s="216">
        <v>0</v>
      </c>
      <c r="V48" s="216">
        <f>ROUND(E48*U48,2)</f>
        <v>0</v>
      </c>
      <c r="W48" s="216"/>
      <c r="X48" s="207"/>
      <c r="Y48" s="207"/>
      <c r="Z48" s="207"/>
      <c r="AA48" s="207"/>
      <c r="AB48" s="207"/>
      <c r="AC48" s="207"/>
      <c r="AD48" s="207"/>
      <c r="AE48" s="207"/>
      <c r="AF48" s="207"/>
      <c r="AG48" s="207" t="s">
        <v>494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52">
        <v>40</v>
      </c>
      <c r="B49" s="253" t="s">
        <v>650</v>
      </c>
      <c r="C49" s="259" t="s">
        <v>651</v>
      </c>
      <c r="D49" s="254" t="s">
        <v>372</v>
      </c>
      <c r="E49" s="255">
        <v>6</v>
      </c>
      <c r="F49" s="256"/>
      <c r="G49" s="257">
        <f>ROUND(E49*F49,2)</f>
        <v>0</v>
      </c>
      <c r="H49" s="256"/>
      <c r="I49" s="257">
        <f>ROUND(E49*H49,2)</f>
        <v>0</v>
      </c>
      <c r="J49" s="256"/>
      <c r="K49" s="257">
        <f>ROUND(E49*J49,2)</f>
        <v>0</v>
      </c>
      <c r="L49" s="257">
        <v>21</v>
      </c>
      <c r="M49" s="257">
        <f>G49*(1+L49/100)</f>
        <v>0</v>
      </c>
      <c r="N49" s="257">
        <v>0</v>
      </c>
      <c r="O49" s="257">
        <f>ROUND(E49*N49,2)</f>
        <v>0</v>
      </c>
      <c r="P49" s="257">
        <v>0</v>
      </c>
      <c r="Q49" s="257">
        <f>ROUND(E49*P49,2)</f>
        <v>0</v>
      </c>
      <c r="R49" s="257"/>
      <c r="S49" s="257" t="s">
        <v>212</v>
      </c>
      <c r="T49" s="258" t="s">
        <v>171</v>
      </c>
      <c r="U49" s="216">
        <v>0</v>
      </c>
      <c r="V49" s="216">
        <f>ROUND(E49*U49,2)</f>
        <v>0</v>
      </c>
      <c r="W49" s="216"/>
      <c r="X49" s="207"/>
      <c r="Y49" s="207"/>
      <c r="Z49" s="207"/>
      <c r="AA49" s="207"/>
      <c r="AB49" s="207"/>
      <c r="AC49" s="207"/>
      <c r="AD49" s="207"/>
      <c r="AE49" s="207"/>
      <c r="AF49" s="207"/>
      <c r="AG49" s="207" t="s">
        <v>494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">
      <c r="A50" s="252">
        <v>41</v>
      </c>
      <c r="B50" s="253" t="s">
        <v>652</v>
      </c>
      <c r="C50" s="259" t="s">
        <v>653</v>
      </c>
      <c r="D50" s="254" t="s">
        <v>372</v>
      </c>
      <c r="E50" s="255">
        <v>48</v>
      </c>
      <c r="F50" s="256"/>
      <c r="G50" s="257">
        <f>ROUND(E50*F50,2)</f>
        <v>0</v>
      </c>
      <c r="H50" s="256"/>
      <c r="I50" s="257">
        <f>ROUND(E50*H50,2)</f>
        <v>0</v>
      </c>
      <c r="J50" s="256"/>
      <c r="K50" s="257">
        <f>ROUND(E50*J50,2)</f>
        <v>0</v>
      </c>
      <c r="L50" s="257">
        <v>21</v>
      </c>
      <c r="M50" s="257">
        <f>G50*(1+L50/100)</f>
        <v>0</v>
      </c>
      <c r="N50" s="257">
        <v>0</v>
      </c>
      <c r="O50" s="257">
        <f>ROUND(E50*N50,2)</f>
        <v>0</v>
      </c>
      <c r="P50" s="257">
        <v>0</v>
      </c>
      <c r="Q50" s="257">
        <f>ROUND(E50*P50,2)</f>
        <v>0</v>
      </c>
      <c r="R50" s="257"/>
      <c r="S50" s="257" t="s">
        <v>212</v>
      </c>
      <c r="T50" s="258" t="s">
        <v>171</v>
      </c>
      <c r="U50" s="216">
        <v>0</v>
      </c>
      <c r="V50" s="216">
        <f>ROUND(E50*U50,2)</f>
        <v>0</v>
      </c>
      <c r="W50" s="216"/>
      <c r="X50" s="207"/>
      <c r="Y50" s="207"/>
      <c r="Z50" s="207"/>
      <c r="AA50" s="207"/>
      <c r="AB50" s="207"/>
      <c r="AC50" s="207"/>
      <c r="AD50" s="207"/>
      <c r="AE50" s="207"/>
      <c r="AF50" s="207"/>
      <c r="AG50" s="207" t="s">
        <v>494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">
      <c r="A51" s="252">
        <v>42</v>
      </c>
      <c r="B51" s="253" t="s">
        <v>527</v>
      </c>
      <c r="C51" s="259" t="s">
        <v>528</v>
      </c>
      <c r="D51" s="254" t="s">
        <v>372</v>
      </c>
      <c r="E51" s="255">
        <v>323</v>
      </c>
      <c r="F51" s="256"/>
      <c r="G51" s="257">
        <f>ROUND(E51*F51,2)</f>
        <v>0</v>
      </c>
      <c r="H51" s="256"/>
      <c r="I51" s="257">
        <f>ROUND(E51*H51,2)</f>
        <v>0</v>
      </c>
      <c r="J51" s="256"/>
      <c r="K51" s="257">
        <f>ROUND(E51*J51,2)</f>
        <v>0</v>
      </c>
      <c r="L51" s="257">
        <v>21</v>
      </c>
      <c r="M51" s="257">
        <f>G51*(1+L51/100)</f>
        <v>0</v>
      </c>
      <c r="N51" s="257">
        <v>0</v>
      </c>
      <c r="O51" s="257">
        <f>ROUND(E51*N51,2)</f>
        <v>0</v>
      </c>
      <c r="P51" s="257">
        <v>0</v>
      </c>
      <c r="Q51" s="257">
        <f>ROUND(E51*P51,2)</f>
        <v>0</v>
      </c>
      <c r="R51" s="257"/>
      <c r="S51" s="257" t="s">
        <v>212</v>
      </c>
      <c r="T51" s="258" t="s">
        <v>171</v>
      </c>
      <c r="U51" s="216">
        <v>0</v>
      </c>
      <c r="V51" s="216">
        <f>ROUND(E51*U51,2)</f>
        <v>0</v>
      </c>
      <c r="W51" s="216"/>
      <c r="X51" s="207"/>
      <c r="Y51" s="207"/>
      <c r="Z51" s="207"/>
      <c r="AA51" s="207"/>
      <c r="AB51" s="207"/>
      <c r="AC51" s="207"/>
      <c r="AD51" s="207"/>
      <c r="AE51" s="207"/>
      <c r="AF51" s="207"/>
      <c r="AG51" s="207" t="s">
        <v>494</v>
      </c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">
      <c r="A52" s="252">
        <v>43</v>
      </c>
      <c r="B52" s="253" t="s">
        <v>529</v>
      </c>
      <c r="C52" s="259" t="s">
        <v>530</v>
      </c>
      <c r="D52" s="254" t="s">
        <v>372</v>
      </c>
      <c r="E52" s="255">
        <v>181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21</v>
      </c>
      <c r="M52" s="257">
        <f>G52*(1+L52/100)</f>
        <v>0</v>
      </c>
      <c r="N52" s="257">
        <v>0</v>
      </c>
      <c r="O52" s="257">
        <f>ROUND(E52*N52,2)</f>
        <v>0</v>
      </c>
      <c r="P52" s="257">
        <v>0</v>
      </c>
      <c r="Q52" s="257">
        <f>ROUND(E52*P52,2)</f>
        <v>0</v>
      </c>
      <c r="R52" s="257"/>
      <c r="S52" s="257" t="s">
        <v>212</v>
      </c>
      <c r="T52" s="258" t="s">
        <v>171</v>
      </c>
      <c r="U52" s="216">
        <v>0</v>
      </c>
      <c r="V52" s="216">
        <f>ROUND(E52*U52,2)</f>
        <v>0</v>
      </c>
      <c r="W52" s="216"/>
      <c r="X52" s="207"/>
      <c r="Y52" s="207"/>
      <c r="Z52" s="207"/>
      <c r="AA52" s="207"/>
      <c r="AB52" s="207"/>
      <c r="AC52" s="207"/>
      <c r="AD52" s="207"/>
      <c r="AE52" s="207"/>
      <c r="AF52" s="207"/>
      <c r="AG52" s="207" t="s">
        <v>494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">
      <c r="A53" s="252">
        <v>44</v>
      </c>
      <c r="B53" s="253" t="s">
        <v>654</v>
      </c>
      <c r="C53" s="259" t="s">
        <v>655</v>
      </c>
      <c r="D53" s="254" t="s">
        <v>372</v>
      </c>
      <c r="E53" s="255">
        <v>77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7">
        <v>0</v>
      </c>
      <c r="O53" s="257">
        <f>ROUND(E53*N53,2)</f>
        <v>0</v>
      </c>
      <c r="P53" s="257">
        <v>0</v>
      </c>
      <c r="Q53" s="257">
        <f>ROUND(E53*P53,2)</f>
        <v>0</v>
      </c>
      <c r="R53" s="257"/>
      <c r="S53" s="257" t="s">
        <v>212</v>
      </c>
      <c r="T53" s="258" t="s">
        <v>171</v>
      </c>
      <c r="U53" s="216">
        <v>0</v>
      </c>
      <c r="V53" s="216">
        <f>ROUND(E53*U53,2)</f>
        <v>0</v>
      </c>
      <c r="W53" s="216"/>
      <c r="X53" s="207"/>
      <c r="Y53" s="207"/>
      <c r="Z53" s="207"/>
      <c r="AA53" s="207"/>
      <c r="AB53" s="207"/>
      <c r="AC53" s="207"/>
      <c r="AD53" s="207"/>
      <c r="AE53" s="207"/>
      <c r="AF53" s="207"/>
      <c r="AG53" s="207" t="s">
        <v>494</v>
      </c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52">
        <v>45</v>
      </c>
      <c r="B54" s="253" t="s">
        <v>656</v>
      </c>
      <c r="C54" s="259" t="s">
        <v>657</v>
      </c>
      <c r="D54" s="254" t="s">
        <v>372</v>
      </c>
      <c r="E54" s="255">
        <v>6</v>
      </c>
      <c r="F54" s="256"/>
      <c r="G54" s="257">
        <f>ROUND(E54*F54,2)</f>
        <v>0</v>
      </c>
      <c r="H54" s="256"/>
      <c r="I54" s="257">
        <f>ROUND(E54*H54,2)</f>
        <v>0</v>
      </c>
      <c r="J54" s="256"/>
      <c r="K54" s="257">
        <f>ROUND(E54*J54,2)</f>
        <v>0</v>
      </c>
      <c r="L54" s="257">
        <v>21</v>
      </c>
      <c r="M54" s="257">
        <f>G54*(1+L54/100)</f>
        <v>0</v>
      </c>
      <c r="N54" s="257">
        <v>0</v>
      </c>
      <c r="O54" s="257">
        <f>ROUND(E54*N54,2)</f>
        <v>0</v>
      </c>
      <c r="P54" s="257">
        <v>0</v>
      </c>
      <c r="Q54" s="257">
        <f>ROUND(E54*P54,2)</f>
        <v>0</v>
      </c>
      <c r="R54" s="257"/>
      <c r="S54" s="257" t="s">
        <v>212</v>
      </c>
      <c r="T54" s="258" t="s">
        <v>171</v>
      </c>
      <c r="U54" s="216">
        <v>0</v>
      </c>
      <c r="V54" s="216">
        <f>ROUND(E54*U54,2)</f>
        <v>0</v>
      </c>
      <c r="W54" s="216"/>
      <c r="X54" s="207"/>
      <c r="Y54" s="207"/>
      <c r="Z54" s="207"/>
      <c r="AA54" s="207"/>
      <c r="AB54" s="207"/>
      <c r="AC54" s="207"/>
      <c r="AD54" s="207"/>
      <c r="AE54" s="207"/>
      <c r="AF54" s="207"/>
      <c r="AG54" s="207" t="s">
        <v>494</v>
      </c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">
      <c r="A55" s="252">
        <v>46</v>
      </c>
      <c r="B55" s="253" t="s">
        <v>658</v>
      </c>
      <c r="C55" s="259" t="s">
        <v>659</v>
      </c>
      <c r="D55" s="254" t="s">
        <v>372</v>
      </c>
      <c r="E55" s="255">
        <v>48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21</v>
      </c>
      <c r="M55" s="257">
        <f>G55*(1+L55/100)</f>
        <v>0</v>
      </c>
      <c r="N55" s="257">
        <v>0</v>
      </c>
      <c r="O55" s="257">
        <f>ROUND(E55*N55,2)</f>
        <v>0</v>
      </c>
      <c r="P55" s="257">
        <v>0</v>
      </c>
      <c r="Q55" s="257">
        <f>ROUND(E55*P55,2)</f>
        <v>0</v>
      </c>
      <c r="R55" s="257"/>
      <c r="S55" s="257" t="s">
        <v>212</v>
      </c>
      <c r="T55" s="258" t="s">
        <v>171</v>
      </c>
      <c r="U55" s="216">
        <v>0</v>
      </c>
      <c r="V55" s="216">
        <f>ROUND(E55*U55,2)</f>
        <v>0</v>
      </c>
      <c r="W55" s="216"/>
      <c r="X55" s="207"/>
      <c r="Y55" s="207"/>
      <c r="Z55" s="207"/>
      <c r="AA55" s="207"/>
      <c r="AB55" s="207"/>
      <c r="AC55" s="207"/>
      <c r="AD55" s="207"/>
      <c r="AE55" s="207"/>
      <c r="AF55" s="207"/>
      <c r="AG55" s="207" t="s">
        <v>494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">
      <c r="A56" s="252">
        <v>47</v>
      </c>
      <c r="B56" s="253" t="s">
        <v>533</v>
      </c>
      <c r="C56" s="259" t="s">
        <v>534</v>
      </c>
      <c r="D56" s="254" t="s">
        <v>287</v>
      </c>
      <c r="E56" s="255">
        <v>150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21</v>
      </c>
      <c r="M56" s="257">
        <f>G56*(1+L56/100)</f>
        <v>0</v>
      </c>
      <c r="N56" s="257">
        <v>0</v>
      </c>
      <c r="O56" s="257">
        <f>ROUND(E56*N56,2)</f>
        <v>0</v>
      </c>
      <c r="P56" s="257">
        <v>0</v>
      </c>
      <c r="Q56" s="257">
        <f>ROUND(E56*P56,2)</f>
        <v>0</v>
      </c>
      <c r="R56" s="257"/>
      <c r="S56" s="257" t="s">
        <v>212</v>
      </c>
      <c r="T56" s="258" t="s">
        <v>171</v>
      </c>
      <c r="U56" s="216">
        <v>0</v>
      </c>
      <c r="V56" s="216">
        <f>ROUND(E56*U56,2)</f>
        <v>0</v>
      </c>
      <c r="W56" s="216"/>
      <c r="X56" s="207"/>
      <c r="Y56" s="207"/>
      <c r="Z56" s="207"/>
      <c r="AA56" s="207"/>
      <c r="AB56" s="207"/>
      <c r="AC56" s="207"/>
      <c r="AD56" s="207"/>
      <c r="AE56" s="207"/>
      <c r="AF56" s="207"/>
      <c r="AG56" s="207" t="s">
        <v>494</v>
      </c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x14ac:dyDescent="0.2">
      <c r="A57" s="218" t="s">
        <v>165</v>
      </c>
      <c r="B57" s="219" t="s">
        <v>124</v>
      </c>
      <c r="C57" s="234" t="s">
        <v>125</v>
      </c>
      <c r="D57" s="220"/>
      <c r="E57" s="221"/>
      <c r="F57" s="222"/>
      <c r="G57" s="222">
        <f>SUMIF(AG58:AG90,"&lt;&gt;NOR",G58:G90)</f>
        <v>0</v>
      </c>
      <c r="H57" s="222"/>
      <c r="I57" s="222">
        <f>SUM(I58:I90)</f>
        <v>0</v>
      </c>
      <c r="J57" s="222"/>
      <c r="K57" s="222">
        <f>SUM(K58:K90)</f>
        <v>0</v>
      </c>
      <c r="L57" s="222"/>
      <c r="M57" s="222">
        <f>SUM(M58:M90)</f>
        <v>0</v>
      </c>
      <c r="N57" s="222"/>
      <c r="O57" s="222">
        <f>SUM(O58:O90)</f>
        <v>0</v>
      </c>
      <c r="P57" s="222"/>
      <c r="Q57" s="222">
        <f>SUM(Q58:Q90)</f>
        <v>0</v>
      </c>
      <c r="R57" s="222"/>
      <c r="S57" s="222"/>
      <c r="T57" s="223"/>
      <c r="U57" s="217"/>
      <c r="V57" s="217">
        <f>SUM(V58:V90)</f>
        <v>0</v>
      </c>
      <c r="W57" s="217"/>
      <c r="AG57" t="s">
        <v>166</v>
      </c>
    </row>
    <row r="58" spans="1:60" outlineLevel="1" x14ac:dyDescent="0.2">
      <c r="A58" s="252">
        <v>48</v>
      </c>
      <c r="B58" s="253" t="s">
        <v>660</v>
      </c>
      <c r="C58" s="259" t="s">
        <v>661</v>
      </c>
      <c r="D58" s="254" t="s">
        <v>372</v>
      </c>
      <c r="E58" s="255">
        <v>10</v>
      </c>
      <c r="F58" s="256"/>
      <c r="G58" s="257">
        <f>ROUND(E58*F58,2)</f>
        <v>0</v>
      </c>
      <c r="H58" s="256"/>
      <c r="I58" s="257">
        <f>ROUND(E58*H58,2)</f>
        <v>0</v>
      </c>
      <c r="J58" s="256"/>
      <c r="K58" s="257">
        <f>ROUND(E58*J58,2)</f>
        <v>0</v>
      </c>
      <c r="L58" s="257">
        <v>21</v>
      </c>
      <c r="M58" s="257">
        <f>G58*(1+L58/100)</f>
        <v>0</v>
      </c>
      <c r="N58" s="257">
        <v>0</v>
      </c>
      <c r="O58" s="257">
        <f>ROUND(E58*N58,2)</f>
        <v>0</v>
      </c>
      <c r="P58" s="257">
        <v>0</v>
      </c>
      <c r="Q58" s="257">
        <f>ROUND(E58*P58,2)</f>
        <v>0</v>
      </c>
      <c r="R58" s="257"/>
      <c r="S58" s="257" t="s">
        <v>212</v>
      </c>
      <c r="T58" s="258" t="s">
        <v>171</v>
      </c>
      <c r="U58" s="216">
        <v>0</v>
      </c>
      <c r="V58" s="216">
        <f>ROUND(E58*U58,2)</f>
        <v>0</v>
      </c>
      <c r="W58" s="216"/>
      <c r="X58" s="207"/>
      <c r="Y58" s="207"/>
      <c r="Z58" s="207"/>
      <c r="AA58" s="207"/>
      <c r="AB58" s="207"/>
      <c r="AC58" s="207"/>
      <c r="AD58" s="207"/>
      <c r="AE58" s="207"/>
      <c r="AF58" s="207"/>
      <c r="AG58" s="207" t="s">
        <v>524</v>
      </c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">
      <c r="A59" s="252">
        <v>49</v>
      </c>
      <c r="B59" s="253" t="s">
        <v>537</v>
      </c>
      <c r="C59" s="259" t="s">
        <v>662</v>
      </c>
      <c r="D59" s="254" t="s">
        <v>372</v>
      </c>
      <c r="E59" s="255">
        <v>30</v>
      </c>
      <c r="F59" s="256"/>
      <c r="G59" s="257">
        <f>ROUND(E59*F59,2)</f>
        <v>0</v>
      </c>
      <c r="H59" s="256"/>
      <c r="I59" s="257">
        <f>ROUND(E59*H59,2)</f>
        <v>0</v>
      </c>
      <c r="J59" s="256"/>
      <c r="K59" s="257">
        <f>ROUND(E59*J59,2)</f>
        <v>0</v>
      </c>
      <c r="L59" s="257">
        <v>21</v>
      </c>
      <c r="M59" s="257">
        <f>G59*(1+L59/100)</f>
        <v>0</v>
      </c>
      <c r="N59" s="257">
        <v>0</v>
      </c>
      <c r="O59" s="257">
        <f>ROUND(E59*N59,2)</f>
        <v>0</v>
      </c>
      <c r="P59" s="257">
        <v>0</v>
      </c>
      <c r="Q59" s="257">
        <f>ROUND(E59*P59,2)</f>
        <v>0</v>
      </c>
      <c r="R59" s="257"/>
      <c r="S59" s="257" t="s">
        <v>212</v>
      </c>
      <c r="T59" s="258" t="s">
        <v>171</v>
      </c>
      <c r="U59" s="216">
        <v>0</v>
      </c>
      <c r="V59" s="216">
        <f>ROUND(E59*U59,2)</f>
        <v>0</v>
      </c>
      <c r="W59" s="216"/>
      <c r="X59" s="207"/>
      <c r="Y59" s="207"/>
      <c r="Z59" s="207"/>
      <c r="AA59" s="207"/>
      <c r="AB59" s="207"/>
      <c r="AC59" s="207"/>
      <c r="AD59" s="207"/>
      <c r="AE59" s="207"/>
      <c r="AF59" s="207"/>
      <c r="AG59" s="207" t="s">
        <v>494</v>
      </c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">
      <c r="A60" s="252">
        <v>50</v>
      </c>
      <c r="B60" s="253" t="s">
        <v>663</v>
      </c>
      <c r="C60" s="259" t="s">
        <v>664</v>
      </c>
      <c r="D60" s="254" t="s">
        <v>372</v>
      </c>
      <c r="E60" s="255">
        <v>35</v>
      </c>
      <c r="F60" s="256"/>
      <c r="G60" s="257">
        <f>ROUND(E60*F60,2)</f>
        <v>0</v>
      </c>
      <c r="H60" s="256"/>
      <c r="I60" s="257">
        <f>ROUND(E60*H60,2)</f>
        <v>0</v>
      </c>
      <c r="J60" s="256"/>
      <c r="K60" s="257">
        <f>ROUND(E60*J60,2)</f>
        <v>0</v>
      </c>
      <c r="L60" s="257">
        <v>21</v>
      </c>
      <c r="M60" s="257">
        <f>G60*(1+L60/100)</f>
        <v>0</v>
      </c>
      <c r="N60" s="257">
        <v>0</v>
      </c>
      <c r="O60" s="257">
        <f>ROUND(E60*N60,2)</f>
        <v>0</v>
      </c>
      <c r="P60" s="257">
        <v>0</v>
      </c>
      <c r="Q60" s="257">
        <f>ROUND(E60*P60,2)</f>
        <v>0</v>
      </c>
      <c r="R60" s="257"/>
      <c r="S60" s="257" t="s">
        <v>212</v>
      </c>
      <c r="T60" s="258" t="s">
        <v>171</v>
      </c>
      <c r="U60" s="216">
        <v>0</v>
      </c>
      <c r="V60" s="216">
        <f>ROUND(E60*U60,2)</f>
        <v>0</v>
      </c>
      <c r="W60" s="216"/>
      <c r="X60" s="207"/>
      <c r="Y60" s="207"/>
      <c r="Z60" s="207"/>
      <c r="AA60" s="207"/>
      <c r="AB60" s="207"/>
      <c r="AC60" s="207"/>
      <c r="AD60" s="207"/>
      <c r="AE60" s="207"/>
      <c r="AF60" s="207"/>
      <c r="AG60" s="207" t="s">
        <v>494</v>
      </c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">
      <c r="A61" s="252">
        <v>51</v>
      </c>
      <c r="B61" s="253" t="s">
        <v>665</v>
      </c>
      <c r="C61" s="259" t="s">
        <v>666</v>
      </c>
      <c r="D61" s="254" t="s">
        <v>499</v>
      </c>
      <c r="E61" s="255">
        <v>2</v>
      </c>
      <c r="F61" s="256"/>
      <c r="G61" s="257">
        <f>ROUND(E61*F61,2)</f>
        <v>0</v>
      </c>
      <c r="H61" s="256"/>
      <c r="I61" s="257">
        <f>ROUND(E61*H61,2)</f>
        <v>0</v>
      </c>
      <c r="J61" s="256"/>
      <c r="K61" s="257">
        <f>ROUND(E61*J61,2)</f>
        <v>0</v>
      </c>
      <c r="L61" s="257">
        <v>21</v>
      </c>
      <c r="M61" s="257">
        <f>G61*(1+L61/100)</f>
        <v>0</v>
      </c>
      <c r="N61" s="257">
        <v>0</v>
      </c>
      <c r="O61" s="257">
        <f>ROUND(E61*N61,2)</f>
        <v>0</v>
      </c>
      <c r="P61" s="257">
        <v>0</v>
      </c>
      <c r="Q61" s="257">
        <f>ROUND(E61*P61,2)</f>
        <v>0</v>
      </c>
      <c r="R61" s="257"/>
      <c r="S61" s="257" t="s">
        <v>212</v>
      </c>
      <c r="T61" s="258" t="s">
        <v>171</v>
      </c>
      <c r="U61" s="216">
        <v>0</v>
      </c>
      <c r="V61" s="216">
        <f>ROUND(E61*U61,2)</f>
        <v>0</v>
      </c>
      <c r="W61" s="216"/>
      <c r="X61" s="207"/>
      <c r="Y61" s="207"/>
      <c r="Z61" s="207"/>
      <c r="AA61" s="207"/>
      <c r="AB61" s="207"/>
      <c r="AC61" s="207"/>
      <c r="AD61" s="207"/>
      <c r="AE61" s="207"/>
      <c r="AF61" s="207"/>
      <c r="AG61" s="207" t="s">
        <v>524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outlineLevel="1" x14ac:dyDescent="0.2">
      <c r="A62" s="252">
        <v>52</v>
      </c>
      <c r="B62" s="253" t="s">
        <v>667</v>
      </c>
      <c r="C62" s="259" t="s">
        <v>668</v>
      </c>
      <c r="D62" s="254" t="s">
        <v>499</v>
      </c>
      <c r="E62" s="255">
        <v>10</v>
      </c>
      <c r="F62" s="256"/>
      <c r="G62" s="257">
        <f>ROUND(E62*F62,2)</f>
        <v>0</v>
      </c>
      <c r="H62" s="256"/>
      <c r="I62" s="257">
        <f>ROUND(E62*H62,2)</f>
        <v>0</v>
      </c>
      <c r="J62" s="256"/>
      <c r="K62" s="257">
        <f>ROUND(E62*J62,2)</f>
        <v>0</v>
      </c>
      <c r="L62" s="257">
        <v>21</v>
      </c>
      <c r="M62" s="257">
        <f>G62*(1+L62/100)</f>
        <v>0</v>
      </c>
      <c r="N62" s="257">
        <v>0</v>
      </c>
      <c r="O62" s="257">
        <f>ROUND(E62*N62,2)</f>
        <v>0</v>
      </c>
      <c r="P62" s="257">
        <v>0</v>
      </c>
      <c r="Q62" s="257">
        <f>ROUND(E62*P62,2)</f>
        <v>0</v>
      </c>
      <c r="R62" s="257"/>
      <c r="S62" s="257" t="s">
        <v>212</v>
      </c>
      <c r="T62" s="258" t="s">
        <v>171</v>
      </c>
      <c r="U62" s="216">
        <v>0</v>
      </c>
      <c r="V62" s="216">
        <f>ROUND(E62*U62,2)</f>
        <v>0</v>
      </c>
      <c r="W62" s="216"/>
      <c r="X62" s="207"/>
      <c r="Y62" s="207"/>
      <c r="Z62" s="207"/>
      <c r="AA62" s="207"/>
      <c r="AB62" s="207"/>
      <c r="AC62" s="207"/>
      <c r="AD62" s="207"/>
      <c r="AE62" s="207"/>
      <c r="AF62" s="207"/>
      <c r="AG62" s="207" t="s">
        <v>524</v>
      </c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">
      <c r="A63" s="252">
        <v>53</v>
      </c>
      <c r="B63" s="253" t="s">
        <v>541</v>
      </c>
      <c r="C63" s="259" t="s">
        <v>669</v>
      </c>
      <c r="D63" s="254" t="s">
        <v>499</v>
      </c>
      <c r="E63" s="255">
        <v>50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7">
        <v>0</v>
      </c>
      <c r="O63" s="257">
        <f>ROUND(E63*N63,2)</f>
        <v>0</v>
      </c>
      <c r="P63" s="257">
        <v>0</v>
      </c>
      <c r="Q63" s="257">
        <f>ROUND(E63*P63,2)</f>
        <v>0</v>
      </c>
      <c r="R63" s="257"/>
      <c r="S63" s="257" t="s">
        <v>212</v>
      </c>
      <c r="T63" s="258" t="s">
        <v>171</v>
      </c>
      <c r="U63" s="216">
        <v>0</v>
      </c>
      <c r="V63" s="216">
        <f>ROUND(E63*U63,2)</f>
        <v>0</v>
      </c>
      <c r="W63" s="216"/>
      <c r="X63" s="207"/>
      <c r="Y63" s="207"/>
      <c r="Z63" s="207"/>
      <c r="AA63" s="207"/>
      <c r="AB63" s="207"/>
      <c r="AC63" s="207"/>
      <c r="AD63" s="207"/>
      <c r="AE63" s="207"/>
      <c r="AF63" s="207"/>
      <c r="AG63" s="207" t="s">
        <v>524</v>
      </c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">
      <c r="A64" s="252">
        <v>54</v>
      </c>
      <c r="B64" s="253" t="s">
        <v>670</v>
      </c>
      <c r="C64" s="259" t="s">
        <v>671</v>
      </c>
      <c r="D64" s="254" t="s">
        <v>372</v>
      </c>
      <c r="E64" s="255">
        <v>119</v>
      </c>
      <c r="F64" s="256"/>
      <c r="G64" s="257">
        <f>ROUND(E64*F64,2)</f>
        <v>0</v>
      </c>
      <c r="H64" s="256"/>
      <c r="I64" s="257">
        <f>ROUND(E64*H64,2)</f>
        <v>0</v>
      </c>
      <c r="J64" s="256"/>
      <c r="K64" s="257">
        <f>ROUND(E64*J64,2)</f>
        <v>0</v>
      </c>
      <c r="L64" s="257">
        <v>21</v>
      </c>
      <c r="M64" s="257">
        <f>G64*(1+L64/100)</f>
        <v>0</v>
      </c>
      <c r="N64" s="257">
        <v>0</v>
      </c>
      <c r="O64" s="257">
        <f>ROUND(E64*N64,2)</f>
        <v>0</v>
      </c>
      <c r="P64" s="257">
        <v>0</v>
      </c>
      <c r="Q64" s="257">
        <f>ROUND(E64*P64,2)</f>
        <v>0</v>
      </c>
      <c r="R64" s="257"/>
      <c r="S64" s="257" t="s">
        <v>212</v>
      </c>
      <c r="T64" s="258" t="s">
        <v>171</v>
      </c>
      <c r="U64" s="216">
        <v>0</v>
      </c>
      <c r="V64" s="216">
        <f>ROUND(E64*U64,2)</f>
        <v>0</v>
      </c>
      <c r="W64" s="216"/>
      <c r="X64" s="207"/>
      <c r="Y64" s="207"/>
      <c r="Z64" s="207"/>
      <c r="AA64" s="207"/>
      <c r="AB64" s="207"/>
      <c r="AC64" s="207"/>
      <c r="AD64" s="207"/>
      <c r="AE64" s="207"/>
      <c r="AF64" s="207"/>
      <c r="AG64" s="207" t="s">
        <v>494</v>
      </c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">
      <c r="A65" s="252">
        <v>55</v>
      </c>
      <c r="B65" s="253" t="s">
        <v>670</v>
      </c>
      <c r="C65" s="259" t="s">
        <v>672</v>
      </c>
      <c r="D65" s="254" t="s">
        <v>372</v>
      </c>
      <c r="E65" s="255">
        <v>115</v>
      </c>
      <c r="F65" s="256"/>
      <c r="G65" s="257">
        <f>ROUND(E65*F65,2)</f>
        <v>0</v>
      </c>
      <c r="H65" s="256"/>
      <c r="I65" s="257">
        <f>ROUND(E65*H65,2)</f>
        <v>0</v>
      </c>
      <c r="J65" s="256"/>
      <c r="K65" s="257">
        <f>ROUND(E65*J65,2)</f>
        <v>0</v>
      </c>
      <c r="L65" s="257">
        <v>21</v>
      </c>
      <c r="M65" s="257">
        <f>G65*(1+L65/100)</f>
        <v>0</v>
      </c>
      <c r="N65" s="257">
        <v>0</v>
      </c>
      <c r="O65" s="257">
        <f>ROUND(E65*N65,2)</f>
        <v>0</v>
      </c>
      <c r="P65" s="257">
        <v>0</v>
      </c>
      <c r="Q65" s="257">
        <f>ROUND(E65*P65,2)</f>
        <v>0</v>
      </c>
      <c r="R65" s="257"/>
      <c r="S65" s="257" t="s">
        <v>212</v>
      </c>
      <c r="T65" s="258" t="s">
        <v>171</v>
      </c>
      <c r="U65" s="216">
        <v>0</v>
      </c>
      <c r="V65" s="216">
        <f>ROUND(E65*U65,2)</f>
        <v>0</v>
      </c>
      <c r="W65" s="216"/>
      <c r="X65" s="207"/>
      <c r="Y65" s="207"/>
      <c r="Z65" s="207"/>
      <c r="AA65" s="207"/>
      <c r="AB65" s="207"/>
      <c r="AC65" s="207"/>
      <c r="AD65" s="207"/>
      <c r="AE65" s="207"/>
      <c r="AF65" s="207"/>
      <c r="AG65" s="207" t="s">
        <v>524</v>
      </c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">
      <c r="A66" s="252">
        <v>56</v>
      </c>
      <c r="B66" s="253" t="s">
        <v>670</v>
      </c>
      <c r="C66" s="259" t="s">
        <v>673</v>
      </c>
      <c r="D66" s="254" t="s">
        <v>372</v>
      </c>
      <c r="E66" s="255">
        <v>168</v>
      </c>
      <c r="F66" s="256"/>
      <c r="G66" s="257">
        <f>ROUND(E66*F66,2)</f>
        <v>0</v>
      </c>
      <c r="H66" s="256"/>
      <c r="I66" s="257">
        <f>ROUND(E66*H66,2)</f>
        <v>0</v>
      </c>
      <c r="J66" s="256"/>
      <c r="K66" s="257">
        <f>ROUND(E66*J66,2)</f>
        <v>0</v>
      </c>
      <c r="L66" s="257">
        <v>21</v>
      </c>
      <c r="M66" s="257">
        <f>G66*(1+L66/100)</f>
        <v>0</v>
      </c>
      <c r="N66" s="257">
        <v>0</v>
      </c>
      <c r="O66" s="257">
        <f>ROUND(E66*N66,2)</f>
        <v>0</v>
      </c>
      <c r="P66" s="257">
        <v>0</v>
      </c>
      <c r="Q66" s="257">
        <f>ROUND(E66*P66,2)</f>
        <v>0</v>
      </c>
      <c r="R66" s="257"/>
      <c r="S66" s="257" t="s">
        <v>212</v>
      </c>
      <c r="T66" s="258" t="s">
        <v>171</v>
      </c>
      <c r="U66" s="216">
        <v>0</v>
      </c>
      <c r="V66" s="216">
        <f>ROUND(E66*U66,2)</f>
        <v>0</v>
      </c>
      <c r="W66" s="216"/>
      <c r="X66" s="207"/>
      <c r="Y66" s="207"/>
      <c r="Z66" s="207"/>
      <c r="AA66" s="207"/>
      <c r="AB66" s="207"/>
      <c r="AC66" s="207"/>
      <c r="AD66" s="207"/>
      <c r="AE66" s="207"/>
      <c r="AF66" s="207"/>
      <c r="AG66" s="207" t="s">
        <v>674</v>
      </c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">
      <c r="A67" s="252">
        <v>57</v>
      </c>
      <c r="B67" s="253" t="s">
        <v>675</v>
      </c>
      <c r="C67" s="259" t="s">
        <v>676</v>
      </c>
      <c r="D67" s="254" t="s">
        <v>499</v>
      </c>
      <c r="E67" s="255">
        <v>2</v>
      </c>
      <c r="F67" s="256"/>
      <c r="G67" s="257">
        <f>ROUND(E67*F67,2)</f>
        <v>0</v>
      </c>
      <c r="H67" s="256"/>
      <c r="I67" s="257">
        <f>ROUND(E67*H67,2)</f>
        <v>0</v>
      </c>
      <c r="J67" s="256"/>
      <c r="K67" s="257">
        <f>ROUND(E67*J67,2)</f>
        <v>0</v>
      </c>
      <c r="L67" s="257">
        <v>21</v>
      </c>
      <c r="M67" s="257">
        <f>G67*(1+L67/100)</f>
        <v>0</v>
      </c>
      <c r="N67" s="257">
        <v>0</v>
      </c>
      <c r="O67" s="257">
        <f>ROUND(E67*N67,2)</f>
        <v>0</v>
      </c>
      <c r="P67" s="257">
        <v>0</v>
      </c>
      <c r="Q67" s="257">
        <f>ROUND(E67*P67,2)</f>
        <v>0</v>
      </c>
      <c r="R67" s="257"/>
      <c r="S67" s="257" t="s">
        <v>212</v>
      </c>
      <c r="T67" s="258" t="s">
        <v>171</v>
      </c>
      <c r="U67" s="216">
        <v>0</v>
      </c>
      <c r="V67" s="216">
        <f>ROUND(E67*U67,2)</f>
        <v>0</v>
      </c>
      <c r="W67" s="216"/>
      <c r="X67" s="207"/>
      <c r="Y67" s="207"/>
      <c r="Z67" s="207"/>
      <c r="AA67" s="207"/>
      <c r="AB67" s="207"/>
      <c r="AC67" s="207"/>
      <c r="AD67" s="207"/>
      <c r="AE67" s="207"/>
      <c r="AF67" s="207"/>
      <c r="AG67" s="207" t="s">
        <v>494</v>
      </c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">
      <c r="A68" s="252">
        <v>58</v>
      </c>
      <c r="B68" s="253" t="s">
        <v>677</v>
      </c>
      <c r="C68" s="259" t="s">
        <v>678</v>
      </c>
      <c r="D68" s="254" t="s">
        <v>499</v>
      </c>
      <c r="E68" s="255">
        <v>1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21</v>
      </c>
      <c r="M68" s="257">
        <f>G68*(1+L68/100)</f>
        <v>0</v>
      </c>
      <c r="N68" s="257">
        <v>0</v>
      </c>
      <c r="O68" s="257">
        <f>ROUND(E68*N68,2)</f>
        <v>0</v>
      </c>
      <c r="P68" s="257">
        <v>0</v>
      </c>
      <c r="Q68" s="257">
        <f>ROUND(E68*P68,2)</f>
        <v>0</v>
      </c>
      <c r="R68" s="257"/>
      <c r="S68" s="257" t="s">
        <v>212</v>
      </c>
      <c r="T68" s="258" t="s">
        <v>171</v>
      </c>
      <c r="U68" s="216">
        <v>0</v>
      </c>
      <c r="V68" s="216">
        <f>ROUND(E68*U68,2)</f>
        <v>0</v>
      </c>
      <c r="W68" s="216"/>
      <c r="X68" s="207"/>
      <c r="Y68" s="207"/>
      <c r="Z68" s="207"/>
      <c r="AA68" s="207"/>
      <c r="AB68" s="207"/>
      <c r="AC68" s="207"/>
      <c r="AD68" s="207"/>
      <c r="AE68" s="207"/>
      <c r="AF68" s="207"/>
      <c r="AG68" s="207" t="s">
        <v>524</v>
      </c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 x14ac:dyDescent="0.2">
      <c r="A69" s="252">
        <v>59</v>
      </c>
      <c r="B69" s="253" t="s">
        <v>679</v>
      </c>
      <c r="C69" s="259" t="s">
        <v>680</v>
      </c>
      <c r="D69" s="254" t="s">
        <v>499</v>
      </c>
      <c r="E69" s="255">
        <v>14</v>
      </c>
      <c r="F69" s="256"/>
      <c r="G69" s="257">
        <f>ROUND(E69*F69,2)</f>
        <v>0</v>
      </c>
      <c r="H69" s="256"/>
      <c r="I69" s="257">
        <f>ROUND(E69*H69,2)</f>
        <v>0</v>
      </c>
      <c r="J69" s="256"/>
      <c r="K69" s="257">
        <f>ROUND(E69*J69,2)</f>
        <v>0</v>
      </c>
      <c r="L69" s="257">
        <v>21</v>
      </c>
      <c r="M69" s="257">
        <f>G69*(1+L69/100)</f>
        <v>0</v>
      </c>
      <c r="N69" s="257">
        <v>0</v>
      </c>
      <c r="O69" s="257">
        <f>ROUND(E69*N69,2)</f>
        <v>0</v>
      </c>
      <c r="P69" s="257">
        <v>0</v>
      </c>
      <c r="Q69" s="257">
        <f>ROUND(E69*P69,2)</f>
        <v>0</v>
      </c>
      <c r="R69" s="257"/>
      <c r="S69" s="257" t="s">
        <v>212</v>
      </c>
      <c r="T69" s="258" t="s">
        <v>171</v>
      </c>
      <c r="U69" s="216">
        <v>0</v>
      </c>
      <c r="V69" s="216">
        <f>ROUND(E69*U69,2)</f>
        <v>0</v>
      </c>
      <c r="W69" s="216"/>
      <c r="X69" s="207"/>
      <c r="Y69" s="207"/>
      <c r="Z69" s="207"/>
      <c r="AA69" s="207"/>
      <c r="AB69" s="207"/>
      <c r="AC69" s="207"/>
      <c r="AD69" s="207"/>
      <c r="AE69" s="207"/>
      <c r="AF69" s="207"/>
      <c r="AG69" s="207" t="s">
        <v>524</v>
      </c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">
      <c r="A70" s="252">
        <v>60</v>
      </c>
      <c r="B70" s="253" t="s">
        <v>681</v>
      </c>
      <c r="C70" s="259" t="s">
        <v>682</v>
      </c>
      <c r="D70" s="254" t="s">
        <v>499</v>
      </c>
      <c r="E70" s="255">
        <v>22</v>
      </c>
      <c r="F70" s="256"/>
      <c r="G70" s="257">
        <f>ROUND(E70*F70,2)</f>
        <v>0</v>
      </c>
      <c r="H70" s="256"/>
      <c r="I70" s="257">
        <f>ROUND(E70*H70,2)</f>
        <v>0</v>
      </c>
      <c r="J70" s="256"/>
      <c r="K70" s="257">
        <f>ROUND(E70*J70,2)</f>
        <v>0</v>
      </c>
      <c r="L70" s="257">
        <v>21</v>
      </c>
      <c r="M70" s="257">
        <f>G70*(1+L70/100)</f>
        <v>0</v>
      </c>
      <c r="N70" s="257">
        <v>0</v>
      </c>
      <c r="O70" s="257">
        <f>ROUND(E70*N70,2)</f>
        <v>0</v>
      </c>
      <c r="P70" s="257">
        <v>0</v>
      </c>
      <c r="Q70" s="257">
        <f>ROUND(E70*P70,2)</f>
        <v>0</v>
      </c>
      <c r="R70" s="257"/>
      <c r="S70" s="257" t="s">
        <v>212</v>
      </c>
      <c r="T70" s="258" t="s">
        <v>171</v>
      </c>
      <c r="U70" s="216">
        <v>0</v>
      </c>
      <c r="V70" s="216">
        <f>ROUND(E70*U70,2)</f>
        <v>0</v>
      </c>
      <c r="W70" s="216"/>
      <c r="X70" s="207"/>
      <c r="Y70" s="207"/>
      <c r="Z70" s="207"/>
      <c r="AA70" s="207"/>
      <c r="AB70" s="207"/>
      <c r="AC70" s="207"/>
      <c r="AD70" s="207"/>
      <c r="AE70" s="207"/>
      <c r="AF70" s="207"/>
      <c r="AG70" s="207" t="s">
        <v>524</v>
      </c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">
      <c r="A71" s="252">
        <v>61</v>
      </c>
      <c r="B71" s="253" t="s">
        <v>683</v>
      </c>
      <c r="C71" s="259" t="s">
        <v>684</v>
      </c>
      <c r="D71" s="254" t="s">
        <v>499</v>
      </c>
      <c r="E71" s="255">
        <v>8</v>
      </c>
      <c r="F71" s="256"/>
      <c r="G71" s="257">
        <f>ROUND(E71*F71,2)</f>
        <v>0</v>
      </c>
      <c r="H71" s="256"/>
      <c r="I71" s="257">
        <f>ROUND(E71*H71,2)</f>
        <v>0</v>
      </c>
      <c r="J71" s="256"/>
      <c r="K71" s="257">
        <f>ROUND(E71*J71,2)</f>
        <v>0</v>
      </c>
      <c r="L71" s="257">
        <v>21</v>
      </c>
      <c r="M71" s="257">
        <f>G71*(1+L71/100)</f>
        <v>0</v>
      </c>
      <c r="N71" s="257">
        <v>0</v>
      </c>
      <c r="O71" s="257">
        <f>ROUND(E71*N71,2)</f>
        <v>0</v>
      </c>
      <c r="P71" s="257">
        <v>0</v>
      </c>
      <c r="Q71" s="257">
        <f>ROUND(E71*P71,2)</f>
        <v>0</v>
      </c>
      <c r="R71" s="257"/>
      <c r="S71" s="257" t="s">
        <v>212</v>
      </c>
      <c r="T71" s="258" t="s">
        <v>171</v>
      </c>
      <c r="U71" s="216">
        <v>0</v>
      </c>
      <c r="V71" s="216">
        <f>ROUND(E71*U71,2)</f>
        <v>0</v>
      </c>
      <c r="W71" s="216"/>
      <c r="X71" s="207"/>
      <c r="Y71" s="207"/>
      <c r="Z71" s="207"/>
      <c r="AA71" s="207"/>
      <c r="AB71" s="207"/>
      <c r="AC71" s="207"/>
      <c r="AD71" s="207"/>
      <c r="AE71" s="207"/>
      <c r="AF71" s="207"/>
      <c r="AG71" s="207" t="s">
        <v>494</v>
      </c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">
      <c r="A72" s="252">
        <v>62</v>
      </c>
      <c r="B72" s="253" t="s">
        <v>685</v>
      </c>
      <c r="C72" s="259" t="s">
        <v>686</v>
      </c>
      <c r="D72" s="254" t="s">
        <v>499</v>
      </c>
      <c r="E72" s="255">
        <v>48</v>
      </c>
      <c r="F72" s="256"/>
      <c r="G72" s="257">
        <f>ROUND(E72*F72,2)</f>
        <v>0</v>
      </c>
      <c r="H72" s="256"/>
      <c r="I72" s="257">
        <f>ROUND(E72*H72,2)</f>
        <v>0</v>
      </c>
      <c r="J72" s="256"/>
      <c r="K72" s="257">
        <f>ROUND(E72*J72,2)</f>
        <v>0</v>
      </c>
      <c r="L72" s="257">
        <v>21</v>
      </c>
      <c r="M72" s="257">
        <f>G72*(1+L72/100)</f>
        <v>0</v>
      </c>
      <c r="N72" s="257">
        <v>0</v>
      </c>
      <c r="O72" s="257">
        <f>ROUND(E72*N72,2)</f>
        <v>0</v>
      </c>
      <c r="P72" s="257">
        <v>0</v>
      </c>
      <c r="Q72" s="257">
        <f>ROUND(E72*P72,2)</f>
        <v>0</v>
      </c>
      <c r="R72" s="257"/>
      <c r="S72" s="257" t="s">
        <v>212</v>
      </c>
      <c r="T72" s="258" t="s">
        <v>171</v>
      </c>
      <c r="U72" s="216">
        <v>0</v>
      </c>
      <c r="V72" s="216">
        <f>ROUND(E72*U72,2)</f>
        <v>0</v>
      </c>
      <c r="W72" s="216"/>
      <c r="X72" s="207"/>
      <c r="Y72" s="207"/>
      <c r="Z72" s="207"/>
      <c r="AA72" s="207"/>
      <c r="AB72" s="207"/>
      <c r="AC72" s="207"/>
      <c r="AD72" s="207"/>
      <c r="AE72" s="207"/>
      <c r="AF72" s="207"/>
      <c r="AG72" s="207" t="s">
        <v>524</v>
      </c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">
      <c r="A73" s="252">
        <v>63</v>
      </c>
      <c r="B73" s="253" t="s">
        <v>687</v>
      </c>
      <c r="C73" s="259" t="s">
        <v>688</v>
      </c>
      <c r="D73" s="254" t="s">
        <v>499</v>
      </c>
      <c r="E73" s="255">
        <v>8</v>
      </c>
      <c r="F73" s="256"/>
      <c r="G73" s="257">
        <f>ROUND(E73*F73,2)</f>
        <v>0</v>
      </c>
      <c r="H73" s="256"/>
      <c r="I73" s="257">
        <f>ROUND(E73*H73,2)</f>
        <v>0</v>
      </c>
      <c r="J73" s="256"/>
      <c r="K73" s="257">
        <f>ROUND(E73*J73,2)</f>
        <v>0</v>
      </c>
      <c r="L73" s="257">
        <v>21</v>
      </c>
      <c r="M73" s="257">
        <f>G73*(1+L73/100)</f>
        <v>0</v>
      </c>
      <c r="N73" s="257">
        <v>0</v>
      </c>
      <c r="O73" s="257">
        <f>ROUND(E73*N73,2)</f>
        <v>0</v>
      </c>
      <c r="P73" s="257">
        <v>0</v>
      </c>
      <c r="Q73" s="257">
        <f>ROUND(E73*P73,2)</f>
        <v>0</v>
      </c>
      <c r="R73" s="257"/>
      <c r="S73" s="257" t="s">
        <v>212</v>
      </c>
      <c r="T73" s="258" t="s">
        <v>171</v>
      </c>
      <c r="U73" s="216">
        <v>0</v>
      </c>
      <c r="V73" s="216">
        <f>ROUND(E73*U73,2)</f>
        <v>0</v>
      </c>
      <c r="W73" s="216"/>
      <c r="X73" s="207"/>
      <c r="Y73" s="207"/>
      <c r="Z73" s="207"/>
      <c r="AA73" s="207"/>
      <c r="AB73" s="207"/>
      <c r="AC73" s="207"/>
      <c r="AD73" s="207"/>
      <c r="AE73" s="207"/>
      <c r="AF73" s="207"/>
      <c r="AG73" s="207" t="s">
        <v>524</v>
      </c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">
      <c r="A74" s="252">
        <v>64</v>
      </c>
      <c r="B74" s="253" t="s">
        <v>689</v>
      </c>
      <c r="C74" s="259" t="s">
        <v>690</v>
      </c>
      <c r="D74" s="254" t="s">
        <v>499</v>
      </c>
      <c r="E74" s="255">
        <v>16</v>
      </c>
      <c r="F74" s="256"/>
      <c r="G74" s="257">
        <f>ROUND(E74*F74,2)</f>
        <v>0</v>
      </c>
      <c r="H74" s="256"/>
      <c r="I74" s="257">
        <f>ROUND(E74*H74,2)</f>
        <v>0</v>
      </c>
      <c r="J74" s="256"/>
      <c r="K74" s="257">
        <f>ROUND(E74*J74,2)</f>
        <v>0</v>
      </c>
      <c r="L74" s="257">
        <v>21</v>
      </c>
      <c r="M74" s="257">
        <f>G74*(1+L74/100)</f>
        <v>0</v>
      </c>
      <c r="N74" s="257">
        <v>0</v>
      </c>
      <c r="O74" s="257">
        <f>ROUND(E74*N74,2)</f>
        <v>0</v>
      </c>
      <c r="P74" s="257">
        <v>0</v>
      </c>
      <c r="Q74" s="257">
        <f>ROUND(E74*P74,2)</f>
        <v>0</v>
      </c>
      <c r="R74" s="257"/>
      <c r="S74" s="257" t="s">
        <v>212</v>
      </c>
      <c r="T74" s="258" t="s">
        <v>171</v>
      </c>
      <c r="U74" s="216">
        <v>0</v>
      </c>
      <c r="V74" s="216">
        <f>ROUND(E74*U74,2)</f>
        <v>0</v>
      </c>
      <c r="W74" s="216"/>
      <c r="X74" s="207"/>
      <c r="Y74" s="207"/>
      <c r="Z74" s="207"/>
      <c r="AA74" s="207"/>
      <c r="AB74" s="207"/>
      <c r="AC74" s="207"/>
      <c r="AD74" s="207"/>
      <c r="AE74" s="207"/>
      <c r="AF74" s="207"/>
      <c r="AG74" s="207" t="s">
        <v>524</v>
      </c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">
      <c r="A75" s="252">
        <v>65</v>
      </c>
      <c r="B75" s="253" t="s">
        <v>691</v>
      </c>
      <c r="C75" s="259" t="s">
        <v>692</v>
      </c>
      <c r="D75" s="254" t="s">
        <v>372</v>
      </c>
      <c r="E75" s="255">
        <v>40</v>
      </c>
      <c r="F75" s="256"/>
      <c r="G75" s="257">
        <f>ROUND(E75*F75,2)</f>
        <v>0</v>
      </c>
      <c r="H75" s="256"/>
      <c r="I75" s="257">
        <f>ROUND(E75*H75,2)</f>
        <v>0</v>
      </c>
      <c r="J75" s="256"/>
      <c r="K75" s="257">
        <f>ROUND(E75*J75,2)</f>
        <v>0</v>
      </c>
      <c r="L75" s="257">
        <v>21</v>
      </c>
      <c r="M75" s="257">
        <f>G75*(1+L75/100)</f>
        <v>0</v>
      </c>
      <c r="N75" s="257">
        <v>0</v>
      </c>
      <c r="O75" s="257">
        <f>ROUND(E75*N75,2)</f>
        <v>0</v>
      </c>
      <c r="P75" s="257">
        <v>0</v>
      </c>
      <c r="Q75" s="257">
        <f>ROUND(E75*P75,2)</f>
        <v>0</v>
      </c>
      <c r="R75" s="257"/>
      <c r="S75" s="257" t="s">
        <v>212</v>
      </c>
      <c r="T75" s="258" t="s">
        <v>171</v>
      </c>
      <c r="U75" s="216">
        <v>0</v>
      </c>
      <c r="V75" s="216">
        <f>ROUND(E75*U75,2)</f>
        <v>0</v>
      </c>
      <c r="W75" s="216"/>
      <c r="X75" s="207"/>
      <c r="Y75" s="207"/>
      <c r="Z75" s="207"/>
      <c r="AA75" s="207"/>
      <c r="AB75" s="207"/>
      <c r="AC75" s="207"/>
      <c r="AD75" s="207"/>
      <c r="AE75" s="207"/>
      <c r="AF75" s="207"/>
      <c r="AG75" s="207" t="s">
        <v>524</v>
      </c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 x14ac:dyDescent="0.2">
      <c r="A76" s="252">
        <v>66</v>
      </c>
      <c r="B76" s="253" t="s">
        <v>544</v>
      </c>
      <c r="C76" s="259" t="s">
        <v>693</v>
      </c>
      <c r="D76" s="254" t="s">
        <v>372</v>
      </c>
      <c r="E76" s="255">
        <v>10</v>
      </c>
      <c r="F76" s="256"/>
      <c r="G76" s="257">
        <f>ROUND(E76*F76,2)</f>
        <v>0</v>
      </c>
      <c r="H76" s="256"/>
      <c r="I76" s="257">
        <f>ROUND(E76*H76,2)</f>
        <v>0</v>
      </c>
      <c r="J76" s="256"/>
      <c r="K76" s="257">
        <f>ROUND(E76*J76,2)</f>
        <v>0</v>
      </c>
      <c r="L76" s="257">
        <v>21</v>
      </c>
      <c r="M76" s="257">
        <f>G76*(1+L76/100)</f>
        <v>0</v>
      </c>
      <c r="N76" s="257">
        <v>0</v>
      </c>
      <c r="O76" s="257">
        <f>ROUND(E76*N76,2)</f>
        <v>0</v>
      </c>
      <c r="P76" s="257">
        <v>0</v>
      </c>
      <c r="Q76" s="257">
        <f>ROUND(E76*P76,2)</f>
        <v>0</v>
      </c>
      <c r="R76" s="257"/>
      <c r="S76" s="257" t="s">
        <v>212</v>
      </c>
      <c r="T76" s="258" t="s">
        <v>171</v>
      </c>
      <c r="U76" s="216">
        <v>0</v>
      </c>
      <c r="V76" s="216">
        <f>ROUND(E76*U76,2)</f>
        <v>0</v>
      </c>
      <c r="W76" s="216"/>
      <c r="X76" s="207"/>
      <c r="Y76" s="207"/>
      <c r="Z76" s="207"/>
      <c r="AA76" s="207"/>
      <c r="AB76" s="207"/>
      <c r="AC76" s="207"/>
      <c r="AD76" s="207"/>
      <c r="AE76" s="207"/>
      <c r="AF76" s="207"/>
      <c r="AG76" s="207" t="s">
        <v>524</v>
      </c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">
      <c r="A77" s="252">
        <v>67</v>
      </c>
      <c r="B77" s="253" t="s">
        <v>694</v>
      </c>
      <c r="C77" s="259" t="s">
        <v>695</v>
      </c>
      <c r="D77" s="254" t="s">
        <v>372</v>
      </c>
      <c r="E77" s="255">
        <v>118</v>
      </c>
      <c r="F77" s="256"/>
      <c r="G77" s="257">
        <f>ROUND(E77*F77,2)</f>
        <v>0</v>
      </c>
      <c r="H77" s="256"/>
      <c r="I77" s="257">
        <f>ROUND(E77*H77,2)</f>
        <v>0</v>
      </c>
      <c r="J77" s="256"/>
      <c r="K77" s="257">
        <f>ROUND(E77*J77,2)</f>
        <v>0</v>
      </c>
      <c r="L77" s="257">
        <v>21</v>
      </c>
      <c r="M77" s="257">
        <f>G77*(1+L77/100)</f>
        <v>0</v>
      </c>
      <c r="N77" s="257">
        <v>0</v>
      </c>
      <c r="O77" s="257">
        <f>ROUND(E77*N77,2)</f>
        <v>0</v>
      </c>
      <c r="P77" s="257">
        <v>0</v>
      </c>
      <c r="Q77" s="257">
        <f>ROUND(E77*P77,2)</f>
        <v>0</v>
      </c>
      <c r="R77" s="257"/>
      <c r="S77" s="257" t="s">
        <v>212</v>
      </c>
      <c r="T77" s="258" t="s">
        <v>171</v>
      </c>
      <c r="U77" s="216">
        <v>0</v>
      </c>
      <c r="V77" s="216">
        <f>ROUND(E77*U77,2)</f>
        <v>0</v>
      </c>
      <c r="W77" s="216"/>
      <c r="X77" s="207"/>
      <c r="Y77" s="207"/>
      <c r="Z77" s="207"/>
      <c r="AA77" s="207"/>
      <c r="AB77" s="207"/>
      <c r="AC77" s="207"/>
      <c r="AD77" s="207"/>
      <c r="AE77" s="207"/>
      <c r="AF77" s="207"/>
      <c r="AG77" s="207" t="s">
        <v>524</v>
      </c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 x14ac:dyDescent="0.2">
      <c r="A78" s="252">
        <v>68</v>
      </c>
      <c r="B78" s="253" t="s">
        <v>696</v>
      </c>
      <c r="C78" s="259" t="s">
        <v>697</v>
      </c>
      <c r="D78" s="254" t="s">
        <v>372</v>
      </c>
      <c r="E78" s="255">
        <v>204</v>
      </c>
      <c r="F78" s="256"/>
      <c r="G78" s="257">
        <f>ROUND(E78*F78,2)</f>
        <v>0</v>
      </c>
      <c r="H78" s="256"/>
      <c r="I78" s="257">
        <f>ROUND(E78*H78,2)</f>
        <v>0</v>
      </c>
      <c r="J78" s="256"/>
      <c r="K78" s="257">
        <f>ROUND(E78*J78,2)</f>
        <v>0</v>
      </c>
      <c r="L78" s="257">
        <v>21</v>
      </c>
      <c r="M78" s="257">
        <f>G78*(1+L78/100)</f>
        <v>0</v>
      </c>
      <c r="N78" s="257">
        <v>0</v>
      </c>
      <c r="O78" s="257">
        <f>ROUND(E78*N78,2)</f>
        <v>0</v>
      </c>
      <c r="P78" s="257">
        <v>0</v>
      </c>
      <c r="Q78" s="257">
        <f>ROUND(E78*P78,2)</f>
        <v>0</v>
      </c>
      <c r="R78" s="257"/>
      <c r="S78" s="257" t="s">
        <v>212</v>
      </c>
      <c r="T78" s="258" t="s">
        <v>171</v>
      </c>
      <c r="U78" s="216">
        <v>0</v>
      </c>
      <c r="V78" s="216">
        <f>ROUND(E78*U78,2)</f>
        <v>0</v>
      </c>
      <c r="W78" s="216"/>
      <c r="X78" s="207"/>
      <c r="Y78" s="207"/>
      <c r="Z78" s="207"/>
      <c r="AA78" s="207"/>
      <c r="AB78" s="207"/>
      <c r="AC78" s="207"/>
      <c r="AD78" s="207"/>
      <c r="AE78" s="207"/>
      <c r="AF78" s="207"/>
      <c r="AG78" s="207" t="s">
        <v>524</v>
      </c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">
      <c r="A79" s="252">
        <v>69</v>
      </c>
      <c r="B79" s="253" t="s">
        <v>698</v>
      </c>
      <c r="C79" s="259" t="s">
        <v>699</v>
      </c>
      <c r="D79" s="254" t="s">
        <v>372</v>
      </c>
      <c r="E79" s="255">
        <v>144</v>
      </c>
      <c r="F79" s="256"/>
      <c r="G79" s="257">
        <f>ROUND(E79*F79,2)</f>
        <v>0</v>
      </c>
      <c r="H79" s="256"/>
      <c r="I79" s="257">
        <f>ROUND(E79*H79,2)</f>
        <v>0</v>
      </c>
      <c r="J79" s="256"/>
      <c r="K79" s="257">
        <f>ROUND(E79*J79,2)</f>
        <v>0</v>
      </c>
      <c r="L79" s="257">
        <v>21</v>
      </c>
      <c r="M79" s="257">
        <f>G79*(1+L79/100)</f>
        <v>0</v>
      </c>
      <c r="N79" s="257">
        <v>0</v>
      </c>
      <c r="O79" s="257">
        <f>ROUND(E79*N79,2)</f>
        <v>0</v>
      </c>
      <c r="P79" s="257">
        <v>0</v>
      </c>
      <c r="Q79" s="257">
        <f>ROUND(E79*P79,2)</f>
        <v>0</v>
      </c>
      <c r="R79" s="257"/>
      <c r="S79" s="257" t="s">
        <v>212</v>
      </c>
      <c r="T79" s="258" t="s">
        <v>171</v>
      </c>
      <c r="U79" s="216">
        <v>0</v>
      </c>
      <c r="V79" s="216">
        <f>ROUND(E79*U79,2)</f>
        <v>0</v>
      </c>
      <c r="W79" s="216"/>
      <c r="X79" s="207"/>
      <c r="Y79" s="207"/>
      <c r="Z79" s="207"/>
      <c r="AA79" s="207"/>
      <c r="AB79" s="207"/>
      <c r="AC79" s="207"/>
      <c r="AD79" s="207"/>
      <c r="AE79" s="207"/>
      <c r="AF79" s="207"/>
      <c r="AG79" s="207" t="s">
        <v>524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outlineLevel="1" x14ac:dyDescent="0.2">
      <c r="A80" s="252">
        <v>70</v>
      </c>
      <c r="B80" s="253" t="s">
        <v>700</v>
      </c>
      <c r="C80" s="259" t="s">
        <v>701</v>
      </c>
      <c r="D80" s="254" t="s">
        <v>499</v>
      </c>
      <c r="E80" s="255">
        <v>2</v>
      </c>
      <c r="F80" s="256"/>
      <c r="G80" s="257">
        <f>ROUND(E80*F80,2)</f>
        <v>0</v>
      </c>
      <c r="H80" s="256"/>
      <c r="I80" s="257">
        <f>ROUND(E80*H80,2)</f>
        <v>0</v>
      </c>
      <c r="J80" s="256"/>
      <c r="K80" s="257">
        <f>ROUND(E80*J80,2)</f>
        <v>0</v>
      </c>
      <c r="L80" s="257">
        <v>21</v>
      </c>
      <c r="M80" s="257">
        <f>G80*(1+L80/100)</f>
        <v>0</v>
      </c>
      <c r="N80" s="257">
        <v>0</v>
      </c>
      <c r="O80" s="257">
        <f>ROUND(E80*N80,2)</f>
        <v>0</v>
      </c>
      <c r="P80" s="257">
        <v>0</v>
      </c>
      <c r="Q80" s="257">
        <f>ROUND(E80*P80,2)</f>
        <v>0</v>
      </c>
      <c r="R80" s="257"/>
      <c r="S80" s="257" t="s">
        <v>212</v>
      </c>
      <c r="T80" s="258" t="s">
        <v>171</v>
      </c>
      <c r="U80" s="216">
        <v>0</v>
      </c>
      <c r="V80" s="216">
        <f>ROUND(E80*U80,2)</f>
        <v>0</v>
      </c>
      <c r="W80" s="216"/>
      <c r="X80" s="207"/>
      <c r="Y80" s="207"/>
      <c r="Z80" s="207"/>
      <c r="AA80" s="207"/>
      <c r="AB80" s="207"/>
      <c r="AC80" s="207"/>
      <c r="AD80" s="207"/>
      <c r="AE80" s="207"/>
      <c r="AF80" s="207"/>
      <c r="AG80" s="207" t="s">
        <v>524</v>
      </c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outlineLevel="1" x14ac:dyDescent="0.2">
      <c r="A81" s="252">
        <v>71</v>
      </c>
      <c r="B81" s="253" t="s">
        <v>702</v>
      </c>
      <c r="C81" s="259" t="s">
        <v>703</v>
      </c>
      <c r="D81" s="254" t="s">
        <v>499</v>
      </c>
      <c r="E81" s="255">
        <v>2</v>
      </c>
      <c r="F81" s="256"/>
      <c r="G81" s="257">
        <f>ROUND(E81*F81,2)</f>
        <v>0</v>
      </c>
      <c r="H81" s="256"/>
      <c r="I81" s="257">
        <f>ROUND(E81*H81,2)</f>
        <v>0</v>
      </c>
      <c r="J81" s="256"/>
      <c r="K81" s="257">
        <f>ROUND(E81*J81,2)</f>
        <v>0</v>
      </c>
      <c r="L81" s="257">
        <v>21</v>
      </c>
      <c r="M81" s="257">
        <f>G81*(1+L81/100)</f>
        <v>0</v>
      </c>
      <c r="N81" s="257">
        <v>0</v>
      </c>
      <c r="O81" s="257">
        <f>ROUND(E81*N81,2)</f>
        <v>0</v>
      </c>
      <c r="P81" s="257">
        <v>0</v>
      </c>
      <c r="Q81" s="257">
        <f>ROUND(E81*P81,2)</f>
        <v>0</v>
      </c>
      <c r="R81" s="257"/>
      <c r="S81" s="257" t="s">
        <v>212</v>
      </c>
      <c r="T81" s="258" t="s">
        <v>171</v>
      </c>
      <c r="U81" s="216">
        <v>0</v>
      </c>
      <c r="V81" s="216">
        <f>ROUND(E81*U81,2)</f>
        <v>0</v>
      </c>
      <c r="W81" s="216"/>
      <c r="X81" s="207"/>
      <c r="Y81" s="207"/>
      <c r="Z81" s="207"/>
      <c r="AA81" s="207"/>
      <c r="AB81" s="207"/>
      <c r="AC81" s="207"/>
      <c r="AD81" s="207"/>
      <c r="AE81" s="207"/>
      <c r="AF81" s="207"/>
      <c r="AG81" s="207" t="s">
        <v>524</v>
      </c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">
      <c r="A82" s="252">
        <v>72</v>
      </c>
      <c r="B82" s="253" t="s">
        <v>702</v>
      </c>
      <c r="C82" s="259" t="s">
        <v>704</v>
      </c>
      <c r="D82" s="254" t="s">
        <v>499</v>
      </c>
      <c r="E82" s="255">
        <v>104</v>
      </c>
      <c r="F82" s="256"/>
      <c r="G82" s="257">
        <f>ROUND(E82*F82,2)</f>
        <v>0</v>
      </c>
      <c r="H82" s="256"/>
      <c r="I82" s="257">
        <f>ROUND(E82*H82,2)</f>
        <v>0</v>
      </c>
      <c r="J82" s="256"/>
      <c r="K82" s="257">
        <f>ROUND(E82*J82,2)</f>
        <v>0</v>
      </c>
      <c r="L82" s="257">
        <v>21</v>
      </c>
      <c r="M82" s="257">
        <f>G82*(1+L82/100)</f>
        <v>0</v>
      </c>
      <c r="N82" s="257">
        <v>0</v>
      </c>
      <c r="O82" s="257">
        <f>ROUND(E82*N82,2)</f>
        <v>0</v>
      </c>
      <c r="P82" s="257">
        <v>0</v>
      </c>
      <c r="Q82" s="257">
        <f>ROUND(E82*P82,2)</f>
        <v>0</v>
      </c>
      <c r="R82" s="257"/>
      <c r="S82" s="257" t="s">
        <v>212</v>
      </c>
      <c r="T82" s="258" t="s">
        <v>171</v>
      </c>
      <c r="U82" s="216">
        <v>0</v>
      </c>
      <c r="V82" s="216">
        <f>ROUND(E82*U82,2)</f>
        <v>0</v>
      </c>
      <c r="W82" s="216"/>
      <c r="X82" s="207"/>
      <c r="Y82" s="207"/>
      <c r="Z82" s="207"/>
      <c r="AA82" s="207"/>
      <c r="AB82" s="207"/>
      <c r="AC82" s="207"/>
      <c r="AD82" s="207"/>
      <c r="AE82" s="207"/>
      <c r="AF82" s="207"/>
      <c r="AG82" s="207" t="s">
        <v>483</v>
      </c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">
      <c r="A83" s="252">
        <v>73</v>
      </c>
      <c r="B83" s="253" t="s">
        <v>705</v>
      </c>
      <c r="C83" s="259" t="s">
        <v>706</v>
      </c>
      <c r="D83" s="254" t="s">
        <v>499</v>
      </c>
      <c r="E83" s="255">
        <v>2</v>
      </c>
      <c r="F83" s="256"/>
      <c r="G83" s="257">
        <f>ROUND(E83*F83,2)</f>
        <v>0</v>
      </c>
      <c r="H83" s="256"/>
      <c r="I83" s="257">
        <f>ROUND(E83*H83,2)</f>
        <v>0</v>
      </c>
      <c r="J83" s="256"/>
      <c r="K83" s="257">
        <f>ROUND(E83*J83,2)</f>
        <v>0</v>
      </c>
      <c r="L83" s="257">
        <v>21</v>
      </c>
      <c r="M83" s="257">
        <f>G83*(1+L83/100)</f>
        <v>0</v>
      </c>
      <c r="N83" s="257">
        <v>0</v>
      </c>
      <c r="O83" s="257">
        <f>ROUND(E83*N83,2)</f>
        <v>0</v>
      </c>
      <c r="P83" s="257">
        <v>0</v>
      </c>
      <c r="Q83" s="257">
        <f>ROUND(E83*P83,2)</f>
        <v>0</v>
      </c>
      <c r="R83" s="257"/>
      <c r="S83" s="257" t="s">
        <v>212</v>
      </c>
      <c r="T83" s="258" t="s">
        <v>171</v>
      </c>
      <c r="U83" s="216">
        <v>0</v>
      </c>
      <c r="V83" s="216">
        <f>ROUND(E83*U83,2)</f>
        <v>0</v>
      </c>
      <c r="W83" s="216"/>
      <c r="X83" s="207"/>
      <c r="Y83" s="207"/>
      <c r="Z83" s="207"/>
      <c r="AA83" s="207"/>
      <c r="AB83" s="207"/>
      <c r="AC83" s="207"/>
      <c r="AD83" s="207"/>
      <c r="AE83" s="207"/>
      <c r="AF83" s="207"/>
      <c r="AG83" s="207" t="s">
        <v>524</v>
      </c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outlineLevel="1" x14ac:dyDescent="0.2">
      <c r="A84" s="252">
        <v>74</v>
      </c>
      <c r="B84" s="253" t="s">
        <v>707</v>
      </c>
      <c r="C84" s="259" t="s">
        <v>708</v>
      </c>
      <c r="D84" s="254" t="s">
        <v>499</v>
      </c>
      <c r="E84" s="255">
        <v>3</v>
      </c>
      <c r="F84" s="256"/>
      <c r="G84" s="257">
        <f>ROUND(E84*F84,2)</f>
        <v>0</v>
      </c>
      <c r="H84" s="256"/>
      <c r="I84" s="257">
        <f>ROUND(E84*H84,2)</f>
        <v>0</v>
      </c>
      <c r="J84" s="256"/>
      <c r="K84" s="257">
        <f>ROUND(E84*J84,2)</f>
        <v>0</v>
      </c>
      <c r="L84" s="257">
        <v>21</v>
      </c>
      <c r="M84" s="257">
        <f>G84*(1+L84/100)</f>
        <v>0</v>
      </c>
      <c r="N84" s="257">
        <v>0</v>
      </c>
      <c r="O84" s="257">
        <f>ROUND(E84*N84,2)</f>
        <v>0</v>
      </c>
      <c r="P84" s="257">
        <v>0</v>
      </c>
      <c r="Q84" s="257">
        <f>ROUND(E84*P84,2)</f>
        <v>0</v>
      </c>
      <c r="R84" s="257"/>
      <c r="S84" s="257" t="s">
        <v>212</v>
      </c>
      <c r="T84" s="258" t="s">
        <v>171</v>
      </c>
      <c r="U84" s="216">
        <v>0</v>
      </c>
      <c r="V84" s="216">
        <f>ROUND(E84*U84,2)</f>
        <v>0</v>
      </c>
      <c r="W84" s="216"/>
      <c r="X84" s="207"/>
      <c r="Y84" s="207"/>
      <c r="Z84" s="207"/>
      <c r="AA84" s="207"/>
      <c r="AB84" s="207"/>
      <c r="AC84" s="207"/>
      <c r="AD84" s="207"/>
      <c r="AE84" s="207"/>
      <c r="AF84" s="207"/>
      <c r="AG84" s="207" t="s">
        <v>524</v>
      </c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outlineLevel="1" x14ac:dyDescent="0.2">
      <c r="A85" s="252">
        <v>75</v>
      </c>
      <c r="B85" s="253" t="s">
        <v>709</v>
      </c>
      <c r="C85" s="259" t="s">
        <v>710</v>
      </c>
      <c r="D85" s="254" t="s">
        <v>499</v>
      </c>
      <c r="E85" s="255">
        <v>32</v>
      </c>
      <c r="F85" s="256"/>
      <c r="G85" s="257">
        <f>ROUND(E85*F85,2)</f>
        <v>0</v>
      </c>
      <c r="H85" s="256"/>
      <c r="I85" s="257">
        <f>ROUND(E85*H85,2)</f>
        <v>0</v>
      </c>
      <c r="J85" s="256"/>
      <c r="K85" s="257">
        <f>ROUND(E85*J85,2)</f>
        <v>0</v>
      </c>
      <c r="L85" s="257">
        <v>21</v>
      </c>
      <c r="M85" s="257">
        <f>G85*(1+L85/100)</f>
        <v>0</v>
      </c>
      <c r="N85" s="257">
        <v>0</v>
      </c>
      <c r="O85" s="257">
        <f>ROUND(E85*N85,2)</f>
        <v>0</v>
      </c>
      <c r="P85" s="257">
        <v>0</v>
      </c>
      <c r="Q85" s="257">
        <f>ROUND(E85*P85,2)</f>
        <v>0</v>
      </c>
      <c r="R85" s="257"/>
      <c r="S85" s="257" t="s">
        <v>212</v>
      </c>
      <c r="T85" s="258" t="s">
        <v>171</v>
      </c>
      <c r="U85" s="216">
        <v>0</v>
      </c>
      <c r="V85" s="216">
        <f>ROUND(E85*U85,2)</f>
        <v>0</v>
      </c>
      <c r="W85" s="216"/>
      <c r="X85" s="207"/>
      <c r="Y85" s="207"/>
      <c r="Z85" s="207"/>
      <c r="AA85" s="207"/>
      <c r="AB85" s="207"/>
      <c r="AC85" s="207"/>
      <c r="AD85" s="207"/>
      <c r="AE85" s="207"/>
      <c r="AF85" s="207"/>
      <c r="AG85" s="207" t="s">
        <v>524</v>
      </c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 x14ac:dyDescent="0.2">
      <c r="A86" s="252">
        <v>76</v>
      </c>
      <c r="B86" s="253" t="s">
        <v>711</v>
      </c>
      <c r="C86" s="259" t="s">
        <v>712</v>
      </c>
      <c r="D86" s="254" t="s">
        <v>499</v>
      </c>
      <c r="E86" s="255">
        <v>6</v>
      </c>
      <c r="F86" s="256"/>
      <c r="G86" s="257">
        <f>ROUND(E86*F86,2)</f>
        <v>0</v>
      </c>
      <c r="H86" s="256"/>
      <c r="I86" s="257">
        <f>ROUND(E86*H86,2)</f>
        <v>0</v>
      </c>
      <c r="J86" s="256"/>
      <c r="K86" s="257">
        <f>ROUND(E86*J86,2)</f>
        <v>0</v>
      </c>
      <c r="L86" s="257">
        <v>21</v>
      </c>
      <c r="M86" s="257">
        <f>G86*(1+L86/100)</f>
        <v>0</v>
      </c>
      <c r="N86" s="257">
        <v>0</v>
      </c>
      <c r="O86" s="257">
        <f>ROUND(E86*N86,2)</f>
        <v>0</v>
      </c>
      <c r="P86" s="257">
        <v>0</v>
      </c>
      <c r="Q86" s="257">
        <f>ROUND(E86*P86,2)</f>
        <v>0</v>
      </c>
      <c r="R86" s="257"/>
      <c r="S86" s="257" t="s">
        <v>212</v>
      </c>
      <c r="T86" s="258" t="s">
        <v>171</v>
      </c>
      <c r="U86" s="216">
        <v>0</v>
      </c>
      <c r="V86" s="216">
        <f>ROUND(E86*U86,2)</f>
        <v>0</v>
      </c>
      <c r="W86" s="216"/>
      <c r="X86" s="207"/>
      <c r="Y86" s="207"/>
      <c r="Z86" s="207"/>
      <c r="AA86" s="207"/>
      <c r="AB86" s="207"/>
      <c r="AC86" s="207"/>
      <c r="AD86" s="207"/>
      <c r="AE86" s="207"/>
      <c r="AF86" s="207"/>
      <c r="AG86" s="207" t="s">
        <v>524</v>
      </c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">
      <c r="A87" s="252">
        <v>77</v>
      </c>
      <c r="B87" s="253" t="s">
        <v>548</v>
      </c>
      <c r="C87" s="259" t="s">
        <v>549</v>
      </c>
      <c r="D87" s="254" t="s">
        <v>372</v>
      </c>
      <c r="E87" s="255">
        <v>175</v>
      </c>
      <c r="F87" s="256"/>
      <c r="G87" s="257">
        <f>ROUND(E87*F87,2)</f>
        <v>0</v>
      </c>
      <c r="H87" s="256"/>
      <c r="I87" s="257">
        <f>ROUND(E87*H87,2)</f>
        <v>0</v>
      </c>
      <c r="J87" s="256"/>
      <c r="K87" s="257">
        <f>ROUND(E87*J87,2)</f>
        <v>0</v>
      </c>
      <c r="L87" s="257">
        <v>21</v>
      </c>
      <c r="M87" s="257">
        <f>G87*(1+L87/100)</f>
        <v>0</v>
      </c>
      <c r="N87" s="257">
        <v>0</v>
      </c>
      <c r="O87" s="257">
        <f>ROUND(E87*N87,2)</f>
        <v>0</v>
      </c>
      <c r="P87" s="257">
        <v>0</v>
      </c>
      <c r="Q87" s="257">
        <f>ROUND(E87*P87,2)</f>
        <v>0</v>
      </c>
      <c r="R87" s="257"/>
      <c r="S87" s="257" t="s">
        <v>212</v>
      </c>
      <c r="T87" s="258" t="s">
        <v>171</v>
      </c>
      <c r="U87" s="216">
        <v>0</v>
      </c>
      <c r="V87" s="216">
        <f>ROUND(E87*U87,2)</f>
        <v>0</v>
      </c>
      <c r="W87" s="216"/>
      <c r="X87" s="207"/>
      <c r="Y87" s="207"/>
      <c r="Z87" s="207"/>
      <c r="AA87" s="207"/>
      <c r="AB87" s="207"/>
      <c r="AC87" s="207"/>
      <c r="AD87" s="207"/>
      <c r="AE87" s="207"/>
      <c r="AF87" s="207"/>
      <c r="AG87" s="207" t="s">
        <v>524</v>
      </c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 x14ac:dyDescent="0.2">
      <c r="A88" s="252">
        <v>78</v>
      </c>
      <c r="B88" s="253" t="s">
        <v>555</v>
      </c>
      <c r="C88" s="259" t="s">
        <v>556</v>
      </c>
      <c r="D88" s="254" t="s">
        <v>219</v>
      </c>
      <c r="E88" s="255">
        <v>21</v>
      </c>
      <c r="F88" s="256"/>
      <c r="G88" s="257">
        <f>ROUND(E88*F88,2)</f>
        <v>0</v>
      </c>
      <c r="H88" s="256"/>
      <c r="I88" s="257">
        <f>ROUND(E88*H88,2)</f>
        <v>0</v>
      </c>
      <c r="J88" s="256"/>
      <c r="K88" s="257">
        <f>ROUND(E88*J88,2)</f>
        <v>0</v>
      </c>
      <c r="L88" s="257">
        <v>21</v>
      </c>
      <c r="M88" s="257">
        <f>G88*(1+L88/100)</f>
        <v>0</v>
      </c>
      <c r="N88" s="257">
        <v>0</v>
      </c>
      <c r="O88" s="257">
        <f>ROUND(E88*N88,2)</f>
        <v>0</v>
      </c>
      <c r="P88" s="257">
        <v>0</v>
      </c>
      <c r="Q88" s="257">
        <f>ROUND(E88*P88,2)</f>
        <v>0</v>
      </c>
      <c r="R88" s="257"/>
      <c r="S88" s="257" t="s">
        <v>212</v>
      </c>
      <c r="T88" s="258" t="s">
        <v>171</v>
      </c>
      <c r="U88" s="216">
        <v>0</v>
      </c>
      <c r="V88" s="216">
        <f>ROUND(E88*U88,2)</f>
        <v>0</v>
      </c>
      <c r="W88" s="216"/>
      <c r="X88" s="207"/>
      <c r="Y88" s="207"/>
      <c r="Z88" s="207"/>
      <c r="AA88" s="207"/>
      <c r="AB88" s="207"/>
      <c r="AC88" s="207"/>
      <c r="AD88" s="207"/>
      <c r="AE88" s="207"/>
      <c r="AF88" s="207"/>
      <c r="AG88" s="207" t="s">
        <v>524</v>
      </c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">
      <c r="A89" s="252">
        <v>79</v>
      </c>
      <c r="B89" s="253" t="s">
        <v>557</v>
      </c>
      <c r="C89" s="259" t="s">
        <v>558</v>
      </c>
      <c r="D89" s="254" t="s">
        <v>559</v>
      </c>
      <c r="E89" s="255">
        <v>181</v>
      </c>
      <c r="F89" s="256"/>
      <c r="G89" s="257">
        <f>ROUND(E89*F89,2)</f>
        <v>0</v>
      </c>
      <c r="H89" s="256"/>
      <c r="I89" s="257">
        <f>ROUND(E89*H89,2)</f>
        <v>0</v>
      </c>
      <c r="J89" s="256"/>
      <c r="K89" s="257">
        <f>ROUND(E89*J89,2)</f>
        <v>0</v>
      </c>
      <c r="L89" s="257">
        <v>21</v>
      </c>
      <c r="M89" s="257">
        <f>G89*(1+L89/100)</f>
        <v>0</v>
      </c>
      <c r="N89" s="257">
        <v>0</v>
      </c>
      <c r="O89" s="257">
        <f>ROUND(E89*N89,2)</f>
        <v>0</v>
      </c>
      <c r="P89" s="257">
        <v>0</v>
      </c>
      <c r="Q89" s="257">
        <f>ROUND(E89*P89,2)</f>
        <v>0</v>
      </c>
      <c r="R89" s="257"/>
      <c r="S89" s="257" t="s">
        <v>212</v>
      </c>
      <c r="T89" s="258" t="s">
        <v>171</v>
      </c>
      <c r="U89" s="216">
        <v>0</v>
      </c>
      <c r="V89" s="216">
        <f>ROUND(E89*U89,2)</f>
        <v>0</v>
      </c>
      <c r="W89" s="216"/>
      <c r="X89" s="207"/>
      <c r="Y89" s="207"/>
      <c r="Z89" s="207"/>
      <c r="AA89" s="207"/>
      <c r="AB89" s="207"/>
      <c r="AC89" s="207"/>
      <c r="AD89" s="207"/>
      <c r="AE89" s="207"/>
      <c r="AF89" s="207"/>
      <c r="AG89" s="207" t="s">
        <v>524</v>
      </c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ht="22.5" outlineLevel="1" x14ac:dyDescent="0.2">
      <c r="A90" s="252">
        <v>80</v>
      </c>
      <c r="B90" s="253" t="s">
        <v>713</v>
      </c>
      <c r="C90" s="259" t="s">
        <v>714</v>
      </c>
      <c r="D90" s="254" t="s">
        <v>499</v>
      </c>
      <c r="E90" s="255">
        <v>10</v>
      </c>
      <c r="F90" s="256"/>
      <c r="G90" s="257">
        <f>ROUND(E90*F90,2)</f>
        <v>0</v>
      </c>
      <c r="H90" s="256"/>
      <c r="I90" s="257">
        <f>ROUND(E90*H90,2)</f>
        <v>0</v>
      </c>
      <c r="J90" s="256"/>
      <c r="K90" s="257">
        <f>ROUND(E90*J90,2)</f>
        <v>0</v>
      </c>
      <c r="L90" s="257">
        <v>21</v>
      </c>
      <c r="M90" s="257">
        <f>G90*(1+L90/100)</f>
        <v>0</v>
      </c>
      <c r="N90" s="257">
        <v>0</v>
      </c>
      <c r="O90" s="257">
        <f>ROUND(E90*N90,2)</f>
        <v>0</v>
      </c>
      <c r="P90" s="257">
        <v>0</v>
      </c>
      <c r="Q90" s="257">
        <f>ROUND(E90*P90,2)</f>
        <v>0</v>
      </c>
      <c r="R90" s="257"/>
      <c r="S90" s="257" t="s">
        <v>212</v>
      </c>
      <c r="T90" s="258" t="s">
        <v>171</v>
      </c>
      <c r="U90" s="216">
        <v>0</v>
      </c>
      <c r="V90" s="216">
        <f>ROUND(E90*U90,2)</f>
        <v>0</v>
      </c>
      <c r="W90" s="216"/>
      <c r="X90" s="207"/>
      <c r="Y90" s="207"/>
      <c r="Z90" s="207"/>
      <c r="AA90" s="207"/>
      <c r="AB90" s="207"/>
      <c r="AC90" s="207"/>
      <c r="AD90" s="207"/>
      <c r="AE90" s="207"/>
      <c r="AF90" s="207"/>
      <c r="AG90" s="207" t="s">
        <v>524</v>
      </c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x14ac:dyDescent="0.2">
      <c r="A91" s="218" t="s">
        <v>165</v>
      </c>
      <c r="B91" s="219" t="s">
        <v>126</v>
      </c>
      <c r="C91" s="234" t="s">
        <v>127</v>
      </c>
      <c r="D91" s="220"/>
      <c r="E91" s="221"/>
      <c r="F91" s="222"/>
      <c r="G91" s="222">
        <f>SUMIF(AG92:AG96,"&lt;&gt;NOR",G92:G96)</f>
        <v>0</v>
      </c>
      <c r="H91" s="222"/>
      <c r="I91" s="222">
        <f>SUM(I92:I96)</f>
        <v>0</v>
      </c>
      <c r="J91" s="222"/>
      <c r="K91" s="222">
        <f>SUM(K92:K96)</f>
        <v>0</v>
      </c>
      <c r="L91" s="222"/>
      <c r="M91" s="222">
        <f>SUM(M92:M96)</f>
        <v>0</v>
      </c>
      <c r="N91" s="222"/>
      <c r="O91" s="222">
        <f>SUM(O92:O96)</f>
        <v>0</v>
      </c>
      <c r="P91" s="222"/>
      <c r="Q91" s="222">
        <f>SUM(Q92:Q96)</f>
        <v>0</v>
      </c>
      <c r="R91" s="222"/>
      <c r="S91" s="222"/>
      <c r="T91" s="223"/>
      <c r="U91" s="217"/>
      <c r="V91" s="217">
        <f>SUM(V92:V96)</f>
        <v>0</v>
      </c>
      <c r="W91" s="217"/>
      <c r="AG91" t="s">
        <v>166</v>
      </c>
    </row>
    <row r="92" spans="1:60" outlineLevel="1" x14ac:dyDescent="0.2">
      <c r="A92" s="252">
        <v>81</v>
      </c>
      <c r="B92" s="253" t="s">
        <v>57</v>
      </c>
      <c r="C92" s="259" t="s">
        <v>715</v>
      </c>
      <c r="D92" s="254" t="s">
        <v>499</v>
      </c>
      <c r="E92" s="255">
        <v>1</v>
      </c>
      <c r="F92" s="256"/>
      <c r="G92" s="257">
        <f>ROUND(E92*F92,2)</f>
        <v>0</v>
      </c>
      <c r="H92" s="256"/>
      <c r="I92" s="257">
        <f>ROUND(E92*H92,2)</f>
        <v>0</v>
      </c>
      <c r="J92" s="256"/>
      <c r="K92" s="257">
        <f>ROUND(E92*J92,2)</f>
        <v>0</v>
      </c>
      <c r="L92" s="257">
        <v>21</v>
      </c>
      <c r="M92" s="257">
        <f>G92*(1+L92/100)</f>
        <v>0</v>
      </c>
      <c r="N92" s="257">
        <v>0</v>
      </c>
      <c r="O92" s="257">
        <f>ROUND(E92*N92,2)</f>
        <v>0</v>
      </c>
      <c r="P92" s="257">
        <v>0</v>
      </c>
      <c r="Q92" s="257">
        <f>ROUND(E92*P92,2)</f>
        <v>0</v>
      </c>
      <c r="R92" s="257"/>
      <c r="S92" s="257" t="s">
        <v>212</v>
      </c>
      <c r="T92" s="258" t="s">
        <v>171</v>
      </c>
      <c r="U92" s="216">
        <v>0</v>
      </c>
      <c r="V92" s="216">
        <f>ROUND(E92*U92,2)</f>
        <v>0</v>
      </c>
      <c r="W92" s="216"/>
      <c r="X92" s="207"/>
      <c r="Y92" s="207"/>
      <c r="Z92" s="207"/>
      <c r="AA92" s="207"/>
      <c r="AB92" s="207"/>
      <c r="AC92" s="207"/>
      <c r="AD92" s="207"/>
      <c r="AE92" s="207"/>
      <c r="AF92" s="207"/>
      <c r="AG92" s="207" t="s">
        <v>524</v>
      </c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 x14ac:dyDescent="0.2">
      <c r="A93" s="252">
        <v>82</v>
      </c>
      <c r="B93" s="253" t="s">
        <v>67</v>
      </c>
      <c r="C93" s="259" t="s">
        <v>716</v>
      </c>
      <c r="D93" s="254" t="s">
        <v>499</v>
      </c>
      <c r="E93" s="255">
        <v>1</v>
      </c>
      <c r="F93" s="256"/>
      <c r="G93" s="257">
        <f>ROUND(E93*F93,2)</f>
        <v>0</v>
      </c>
      <c r="H93" s="256"/>
      <c r="I93" s="257">
        <f>ROUND(E93*H93,2)</f>
        <v>0</v>
      </c>
      <c r="J93" s="256"/>
      <c r="K93" s="257">
        <f>ROUND(E93*J93,2)</f>
        <v>0</v>
      </c>
      <c r="L93" s="257">
        <v>21</v>
      </c>
      <c r="M93" s="257">
        <f>G93*(1+L93/100)</f>
        <v>0</v>
      </c>
      <c r="N93" s="257">
        <v>0</v>
      </c>
      <c r="O93" s="257">
        <f>ROUND(E93*N93,2)</f>
        <v>0</v>
      </c>
      <c r="P93" s="257">
        <v>0</v>
      </c>
      <c r="Q93" s="257">
        <f>ROUND(E93*P93,2)</f>
        <v>0</v>
      </c>
      <c r="R93" s="257"/>
      <c r="S93" s="257" t="s">
        <v>212</v>
      </c>
      <c r="T93" s="258" t="s">
        <v>171</v>
      </c>
      <c r="U93" s="216">
        <v>0</v>
      </c>
      <c r="V93" s="216">
        <f>ROUND(E93*U93,2)</f>
        <v>0</v>
      </c>
      <c r="W93" s="216"/>
      <c r="X93" s="207"/>
      <c r="Y93" s="207"/>
      <c r="Z93" s="207"/>
      <c r="AA93" s="207"/>
      <c r="AB93" s="207"/>
      <c r="AC93" s="207"/>
      <c r="AD93" s="207"/>
      <c r="AE93" s="207"/>
      <c r="AF93" s="207"/>
      <c r="AG93" s="207" t="s">
        <v>524</v>
      </c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 x14ac:dyDescent="0.2">
      <c r="A94" s="252">
        <v>83</v>
      </c>
      <c r="B94" s="253" t="s">
        <v>564</v>
      </c>
      <c r="C94" s="259" t="s">
        <v>717</v>
      </c>
      <c r="D94" s="254" t="s">
        <v>499</v>
      </c>
      <c r="E94" s="255">
        <v>2</v>
      </c>
      <c r="F94" s="256"/>
      <c r="G94" s="257">
        <f>ROUND(E94*F94,2)</f>
        <v>0</v>
      </c>
      <c r="H94" s="256"/>
      <c r="I94" s="257">
        <f>ROUND(E94*H94,2)</f>
        <v>0</v>
      </c>
      <c r="J94" s="256"/>
      <c r="K94" s="257">
        <f>ROUND(E94*J94,2)</f>
        <v>0</v>
      </c>
      <c r="L94" s="257">
        <v>21</v>
      </c>
      <c r="M94" s="257">
        <f>G94*(1+L94/100)</f>
        <v>0</v>
      </c>
      <c r="N94" s="257">
        <v>0</v>
      </c>
      <c r="O94" s="257">
        <f>ROUND(E94*N94,2)</f>
        <v>0</v>
      </c>
      <c r="P94" s="257">
        <v>0</v>
      </c>
      <c r="Q94" s="257">
        <f>ROUND(E94*P94,2)</f>
        <v>0</v>
      </c>
      <c r="R94" s="257"/>
      <c r="S94" s="257" t="s">
        <v>212</v>
      </c>
      <c r="T94" s="258" t="s">
        <v>171</v>
      </c>
      <c r="U94" s="216">
        <v>0</v>
      </c>
      <c r="V94" s="216">
        <f>ROUND(E94*U94,2)</f>
        <v>0</v>
      </c>
      <c r="W94" s="216"/>
      <c r="X94" s="207"/>
      <c r="Y94" s="207"/>
      <c r="Z94" s="207"/>
      <c r="AA94" s="207"/>
      <c r="AB94" s="207"/>
      <c r="AC94" s="207"/>
      <c r="AD94" s="207"/>
      <c r="AE94" s="207"/>
      <c r="AF94" s="207"/>
      <c r="AG94" s="207" t="s">
        <v>524</v>
      </c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ht="22.5" outlineLevel="1" x14ac:dyDescent="0.2">
      <c r="A95" s="252">
        <v>84</v>
      </c>
      <c r="B95" s="253" t="s">
        <v>566</v>
      </c>
      <c r="C95" s="259" t="s">
        <v>718</v>
      </c>
      <c r="D95" s="254" t="s">
        <v>499</v>
      </c>
      <c r="E95" s="255">
        <v>6</v>
      </c>
      <c r="F95" s="256"/>
      <c r="G95" s="257">
        <f>ROUND(E95*F95,2)</f>
        <v>0</v>
      </c>
      <c r="H95" s="256"/>
      <c r="I95" s="257">
        <f>ROUND(E95*H95,2)</f>
        <v>0</v>
      </c>
      <c r="J95" s="256"/>
      <c r="K95" s="257">
        <f>ROUND(E95*J95,2)</f>
        <v>0</v>
      </c>
      <c r="L95" s="257">
        <v>21</v>
      </c>
      <c r="M95" s="257">
        <f>G95*(1+L95/100)</f>
        <v>0</v>
      </c>
      <c r="N95" s="257">
        <v>0</v>
      </c>
      <c r="O95" s="257">
        <f>ROUND(E95*N95,2)</f>
        <v>0</v>
      </c>
      <c r="P95" s="257">
        <v>0</v>
      </c>
      <c r="Q95" s="257">
        <f>ROUND(E95*P95,2)</f>
        <v>0</v>
      </c>
      <c r="R95" s="257"/>
      <c r="S95" s="257" t="s">
        <v>212</v>
      </c>
      <c r="T95" s="258" t="s">
        <v>171</v>
      </c>
      <c r="U95" s="216">
        <v>0</v>
      </c>
      <c r="V95" s="216">
        <f>ROUND(E95*U95,2)</f>
        <v>0</v>
      </c>
      <c r="W95" s="216"/>
      <c r="X95" s="207"/>
      <c r="Y95" s="207"/>
      <c r="Z95" s="207"/>
      <c r="AA95" s="207"/>
      <c r="AB95" s="207"/>
      <c r="AC95" s="207"/>
      <c r="AD95" s="207"/>
      <c r="AE95" s="207"/>
      <c r="AF95" s="207"/>
      <c r="AG95" s="207" t="s">
        <v>494</v>
      </c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">
      <c r="A96" s="252">
        <v>85</v>
      </c>
      <c r="B96" s="253" t="s">
        <v>719</v>
      </c>
      <c r="C96" s="259" t="s">
        <v>720</v>
      </c>
      <c r="D96" s="254" t="s">
        <v>561</v>
      </c>
      <c r="E96" s="255">
        <v>1</v>
      </c>
      <c r="F96" s="256"/>
      <c r="G96" s="257">
        <f>ROUND(E96*F96,2)</f>
        <v>0</v>
      </c>
      <c r="H96" s="256"/>
      <c r="I96" s="257">
        <f>ROUND(E96*H96,2)</f>
        <v>0</v>
      </c>
      <c r="J96" s="256"/>
      <c r="K96" s="257">
        <f>ROUND(E96*J96,2)</f>
        <v>0</v>
      </c>
      <c r="L96" s="257">
        <v>21</v>
      </c>
      <c r="M96" s="257">
        <f>G96*(1+L96/100)</f>
        <v>0</v>
      </c>
      <c r="N96" s="257">
        <v>0</v>
      </c>
      <c r="O96" s="257">
        <f>ROUND(E96*N96,2)</f>
        <v>0</v>
      </c>
      <c r="P96" s="257">
        <v>0</v>
      </c>
      <c r="Q96" s="257">
        <f>ROUND(E96*P96,2)</f>
        <v>0</v>
      </c>
      <c r="R96" s="257"/>
      <c r="S96" s="257" t="s">
        <v>212</v>
      </c>
      <c r="T96" s="258" t="s">
        <v>171</v>
      </c>
      <c r="U96" s="216">
        <v>0</v>
      </c>
      <c r="V96" s="216">
        <f>ROUND(E96*U96,2)</f>
        <v>0</v>
      </c>
      <c r="W96" s="216"/>
      <c r="X96" s="207"/>
      <c r="Y96" s="207"/>
      <c r="Z96" s="207"/>
      <c r="AA96" s="207"/>
      <c r="AB96" s="207"/>
      <c r="AC96" s="207"/>
      <c r="AD96" s="207"/>
      <c r="AE96" s="207"/>
      <c r="AF96" s="207"/>
      <c r="AG96" s="207" t="s">
        <v>524</v>
      </c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x14ac:dyDescent="0.2">
      <c r="A97" s="218" t="s">
        <v>165</v>
      </c>
      <c r="B97" s="219" t="s">
        <v>128</v>
      </c>
      <c r="C97" s="234" t="s">
        <v>129</v>
      </c>
      <c r="D97" s="220"/>
      <c r="E97" s="221"/>
      <c r="F97" s="222"/>
      <c r="G97" s="222">
        <f>SUMIF(AG98:AG104,"&lt;&gt;NOR",G98:G104)</f>
        <v>0</v>
      </c>
      <c r="H97" s="222"/>
      <c r="I97" s="222">
        <f>SUM(I98:I104)</f>
        <v>0</v>
      </c>
      <c r="J97" s="222"/>
      <c r="K97" s="222">
        <f>SUM(K98:K104)</f>
        <v>0</v>
      </c>
      <c r="L97" s="222"/>
      <c r="M97" s="222">
        <f>SUM(M98:M104)</f>
        <v>0</v>
      </c>
      <c r="N97" s="222"/>
      <c r="O97" s="222">
        <f>SUM(O98:O104)</f>
        <v>0</v>
      </c>
      <c r="P97" s="222"/>
      <c r="Q97" s="222">
        <f>SUM(Q98:Q104)</f>
        <v>0</v>
      </c>
      <c r="R97" s="222"/>
      <c r="S97" s="222"/>
      <c r="T97" s="223"/>
      <c r="U97" s="217"/>
      <c r="V97" s="217">
        <f>SUM(V98:V104)</f>
        <v>0</v>
      </c>
      <c r="W97" s="217"/>
      <c r="AG97" t="s">
        <v>166</v>
      </c>
    </row>
    <row r="98" spans="1:60" outlineLevel="1" x14ac:dyDescent="0.2">
      <c r="A98" s="252">
        <v>86</v>
      </c>
      <c r="B98" s="253" t="s">
        <v>721</v>
      </c>
      <c r="C98" s="259" t="s">
        <v>569</v>
      </c>
      <c r="D98" s="254" t="s">
        <v>570</v>
      </c>
      <c r="E98" s="255">
        <v>10</v>
      </c>
      <c r="F98" s="256"/>
      <c r="G98" s="257">
        <f>ROUND(E98*F98,2)</f>
        <v>0</v>
      </c>
      <c r="H98" s="256"/>
      <c r="I98" s="257">
        <f>ROUND(E98*H98,2)</f>
        <v>0</v>
      </c>
      <c r="J98" s="256"/>
      <c r="K98" s="257">
        <f>ROUND(E98*J98,2)</f>
        <v>0</v>
      </c>
      <c r="L98" s="257">
        <v>21</v>
      </c>
      <c r="M98" s="257">
        <f>G98*(1+L98/100)</f>
        <v>0</v>
      </c>
      <c r="N98" s="257">
        <v>0</v>
      </c>
      <c r="O98" s="257">
        <f>ROUND(E98*N98,2)</f>
        <v>0</v>
      </c>
      <c r="P98" s="257">
        <v>0</v>
      </c>
      <c r="Q98" s="257">
        <f>ROUND(E98*P98,2)</f>
        <v>0</v>
      </c>
      <c r="R98" s="257"/>
      <c r="S98" s="257" t="s">
        <v>212</v>
      </c>
      <c r="T98" s="258" t="s">
        <v>171</v>
      </c>
      <c r="U98" s="216">
        <v>0</v>
      </c>
      <c r="V98" s="216">
        <f>ROUND(E98*U98,2)</f>
        <v>0</v>
      </c>
      <c r="W98" s="216"/>
      <c r="X98" s="207"/>
      <c r="Y98" s="207"/>
      <c r="Z98" s="207"/>
      <c r="AA98" s="207"/>
      <c r="AB98" s="207"/>
      <c r="AC98" s="207"/>
      <c r="AD98" s="207"/>
      <c r="AE98" s="207"/>
      <c r="AF98" s="207"/>
      <c r="AG98" s="207" t="s">
        <v>524</v>
      </c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">
      <c r="A99" s="252">
        <v>87</v>
      </c>
      <c r="B99" s="253" t="s">
        <v>722</v>
      </c>
      <c r="C99" s="259" t="s">
        <v>723</v>
      </c>
      <c r="D99" s="254" t="s">
        <v>570</v>
      </c>
      <c r="E99" s="255">
        <v>24</v>
      </c>
      <c r="F99" s="256"/>
      <c r="G99" s="257">
        <f>ROUND(E99*F99,2)</f>
        <v>0</v>
      </c>
      <c r="H99" s="256"/>
      <c r="I99" s="257">
        <f>ROUND(E99*H99,2)</f>
        <v>0</v>
      </c>
      <c r="J99" s="256"/>
      <c r="K99" s="257">
        <f>ROUND(E99*J99,2)</f>
        <v>0</v>
      </c>
      <c r="L99" s="257">
        <v>21</v>
      </c>
      <c r="M99" s="257">
        <f>G99*(1+L99/100)</f>
        <v>0</v>
      </c>
      <c r="N99" s="257">
        <v>0</v>
      </c>
      <c r="O99" s="257">
        <f>ROUND(E99*N99,2)</f>
        <v>0</v>
      </c>
      <c r="P99" s="257">
        <v>0</v>
      </c>
      <c r="Q99" s="257">
        <f>ROUND(E99*P99,2)</f>
        <v>0</v>
      </c>
      <c r="R99" s="257"/>
      <c r="S99" s="257" t="s">
        <v>212</v>
      </c>
      <c r="T99" s="258" t="s">
        <v>171</v>
      </c>
      <c r="U99" s="216">
        <v>0</v>
      </c>
      <c r="V99" s="216">
        <f>ROUND(E99*U99,2)</f>
        <v>0</v>
      </c>
      <c r="W99" s="216"/>
      <c r="X99" s="207"/>
      <c r="Y99" s="207"/>
      <c r="Z99" s="207"/>
      <c r="AA99" s="207"/>
      <c r="AB99" s="207"/>
      <c r="AC99" s="207"/>
      <c r="AD99" s="207"/>
      <c r="AE99" s="207"/>
      <c r="AF99" s="207"/>
      <c r="AG99" s="207" t="s">
        <v>494</v>
      </c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">
      <c r="A100" s="252">
        <v>88</v>
      </c>
      <c r="B100" s="253" t="s">
        <v>724</v>
      </c>
      <c r="C100" s="259" t="s">
        <v>725</v>
      </c>
      <c r="D100" s="254" t="s">
        <v>570</v>
      </c>
      <c r="E100" s="255">
        <v>8</v>
      </c>
      <c r="F100" s="256"/>
      <c r="G100" s="257">
        <f>ROUND(E100*F100,2)</f>
        <v>0</v>
      </c>
      <c r="H100" s="256"/>
      <c r="I100" s="257">
        <f>ROUND(E100*H100,2)</f>
        <v>0</v>
      </c>
      <c r="J100" s="256"/>
      <c r="K100" s="257">
        <f>ROUND(E100*J100,2)</f>
        <v>0</v>
      </c>
      <c r="L100" s="257">
        <v>21</v>
      </c>
      <c r="M100" s="257">
        <f>G100*(1+L100/100)</f>
        <v>0</v>
      </c>
      <c r="N100" s="257">
        <v>0</v>
      </c>
      <c r="O100" s="257">
        <f>ROUND(E100*N100,2)</f>
        <v>0</v>
      </c>
      <c r="P100" s="257">
        <v>0</v>
      </c>
      <c r="Q100" s="257">
        <f>ROUND(E100*P100,2)</f>
        <v>0</v>
      </c>
      <c r="R100" s="257"/>
      <c r="S100" s="257" t="s">
        <v>212</v>
      </c>
      <c r="T100" s="258" t="s">
        <v>171</v>
      </c>
      <c r="U100" s="216">
        <v>0</v>
      </c>
      <c r="V100" s="216">
        <f>ROUND(E100*U100,2)</f>
        <v>0</v>
      </c>
      <c r="W100" s="216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 t="s">
        <v>524</v>
      </c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outlineLevel="1" x14ac:dyDescent="0.2">
      <c r="A101" s="252">
        <v>89</v>
      </c>
      <c r="B101" s="253" t="s">
        <v>726</v>
      </c>
      <c r="C101" s="259" t="s">
        <v>727</v>
      </c>
      <c r="D101" s="254" t="s">
        <v>570</v>
      </c>
      <c r="E101" s="255">
        <v>18</v>
      </c>
      <c r="F101" s="256"/>
      <c r="G101" s="257">
        <f>ROUND(E101*F101,2)</f>
        <v>0</v>
      </c>
      <c r="H101" s="256"/>
      <c r="I101" s="257">
        <f>ROUND(E101*H101,2)</f>
        <v>0</v>
      </c>
      <c r="J101" s="256"/>
      <c r="K101" s="257">
        <f>ROUND(E101*J101,2)</f>
        <v>0</v>
      </c>
      <c r="L101" s="257">
        <v>21</v>
      </c>
      <c r="M101" s="257">
        <f>G101*(1+L101/100)</f>
        <v>0</v>
      </c>
      <c r="N101" s="257">
        <v>0</v>
      </c>
      <c r="O101" s="257">
        <f>ROUND(E101*N101,2)</f>
        <v>0</v>
      </c>
      <c r="P101" s="257">
        <v>0</v>
      </c>
      <c r="Q101" s="257">
        <f>ROUND(E101*P101,2)</f>
        <v>0</v>
      </c>
      <c r="R101" s="257"/>
      <c r="S101" s="257" t="s">
        <v>212</v>
      </c>
      <c r="T101" s="258" t="s">
        <v>171</v>
      </c>
      <c r="U101" s="216">
        <v>0</v>
      </c>
      <c r="V101" s="216">
        <f>ROUND(E101*U101,2)</f>
        <v>0</v>
      </c>
      <c r="W101" s="216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 t="s">
        <v>524</v>
      </c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outlineLevel="1" x14ac:dyDescent="0.2">
      <c r="A102" s="252">
        <v>90</v>
      </c>
      <c r="B102" s="253" t="s">
        <v>728</v>
      </c>
      <c r="C102" s="259" t="s">
        <v>572</v>
      </c>
      <c r="D102" s="254" t="s">
        <v>570</v>
      </c>
      <c r="E102" s="255">
        <v>8</v>
      </c>
      <c r="F102" s="256"/>
      <c r="G102" s="257">
        <f>ROUND(E102*F102,2)</f>
        <v>0</v>
      </c>
      <c r="H102" s="256"/>
      <c r="I102" s="257">
        <f>ROUND(E102*H102,2)</f>
        <v>0</v>
      </c>
      <c r="J102" s="256"/>
      <c r="K102" s="257">
        <f>ROUND(E102*J102,2)</f>
        <v>0</v>
      </c>
      <c r="L102" s="257">
        <v>21</v>
      </c>
      <c r="M102" s="257">
        <f>G102*(1+L102/100)</f>
        <v>0</v>
      </c>
      <c r="N102" s="257">
        <v>0</v>
      </c>
      <c r="O102" s="257">
        <f>ROUND(E102*N102,2)</f>
        <v>0</v>
      </c>
      <c r="P102" s="257">
        <v>0</v>
      </c>
      <c r="Q102" s="257">
        <f>ROUND(E102*P102,2)</f>
        <v>0</v>
      </c>
      <c r="R102" s="257"/>
      <c r="S102" s="257" t="s">
        <v>212</v>
      </c>
      <c r="T102" s="258" t="s">
        <v>171</v>
      </c>
      <c r="U102" s="216">
        <v>0</v>
      </c>
      <c r="V102" s="216">
        <f>ROUND(E102*U102,2)</f>
        <v>0</v>
      </c>
      <c r="W102" s="216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 t="s">
        <v>524</v>
      </c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outlineLevel="1" x14ac:dyDescent="0.2">
      <c r="A103" s="252">
        <v>91</v>
      </c>
      <c r="B103" s="253" t="s">
        <v>729</v>
      </c>
      <c r="C103" s="259" t="s">
        <v>574</v>
      </c>
      <c r="D103" s="254" t="s">
        <v>570</v>
      </c>
      <c r="E103" s="255">
        <v>24</v>
      </c>
      <c r="F103" s="256"/>
      <c r="G103" s="257">
        <f>ROUND(E103*F103,2)</f>
        <v>0</v>
      </c>
      <c r="H103" s="256"/>
      <c r="I103" s="257">
        <f>ROUND(E103*H103,2)</f>
        <v>0</v>
      </c>
      <c r="J103" s="256"/>
      <c r="K103" s="257">
        <f>ROUND(E103*J103,2)</f>
        <v>0</v>
      </c>
      <c r="L103" s="257">
        <v>21</v>
      </c>
      <c r="M103" s="257">
        <f>G103*(1+L103/100)</f>
        <v>0</v>
      </c>
      <c r="N103" s="257">
        <v>0</v>
      </c>
      <c r="O103" s="257">
        <f>ROUND(E103*N103,2)</f>
        <v>0</v>
      </c>
      <c r="P103" s="257">
        <v>0</v>
      </c>
      <c r="Q103" s="257">
        <f>ROUND(E103*P103,2)</f>
        <v>0</v>
      </c>
      <c r="R103" s="257"/>
      <c r="S103" s="257" t="s">
        <v>212</v>
      </c>
      <c r="T103" s="258" t="s">
        <v>171</v>
      </c>
      <c r="U103" s="216">
        <v>0</v>
      </c>
      <c r="V103" s="216">
        <f>ROUND(E103*U103,2)</f>
        <v>0</v>
      </c>
      <c r="W103" s="216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 t="s">
        <v>524</v>
      </c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">
      <c r="A104" s="252">
        <v>92</v>
      </c>
      <c r="B104" s="253" t="s">
        <v>730</v>
      </c>
      <c r="C104" s="259" t="s">
        <v>576</v>
      </c>
      <c r="D104" s="254" t="s">
        <v>570</v>
      </c>
      <c r="E104" s="255">
        <v>16</v>
      </c>
      <c r="F104" s="256"/>
      <c r="G104" s="257">
        <f>ROUND(E104*F104,2)</f>
        <v>0</v>
      </c>
      <c r="H104" s="256"/>
      <c r="I104" s="257">
        <f>ROUND(E104*H104,2)</f>
        <v>0</v>
      </c>
      <c r="J104" s="256"/>
      <c r="K104" s="257">
        <f>ROUND(E104*J104,2)</f>
        <v>0</v>
      </c>
      <c r="L104" s="257">
        <v>21</v>
      </c>
      <c r="M104" s="257">
        <f>G104*(1+L104/100)</f>
        <v>0</v>
      </c>
      <c r="N104" s="257">
        <v>0</v>
      </c>
      <c r="O104" s="257">
        <f>ROUND(E104*N104,2)</f>
        <v>0</v>
      </c>
      <c r="P104" s="257">
        <v>0</v>
      </c>
      <c r="Q104" s="257">
        <f>ROUND(E104*P104,2)</f>
        <v>0</v>
      </c>
      <c r="R104" s="257"/>
      <c r="S104" s="257" t="s">
        <v>212</v>
      </c>
      <c r="T104" s="258" t="s">
        <v>171</v>
      </c>
      <c r="U104" s="216">
        <v>0</v>
      </c>
      <c r="V104" s="216">
        <f>ROUND(E104*U104,2)</f>
        <v>0</v>
      </c>
      <c r="W104" s="216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 t="s">
        <v>494</v>
      </c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x14ac:dyDescent="0.2">
      <c r="A105" s="218" t="s">
        <v>165</v>
      </c>
      <c r="B105" s="219" t="s">
        <v>138</v>
      </c>
      <c r="C105" s="234" t="s">
        <v>28</v>
      </c>
      <c r="D105" s="220"/>
      <c r="E105" s="221"/>
      <c r="F105" s="222"/>
      <c r="G105" s="222">
        <f>SUMIF(AG106:AG110,"&lt;&gt;NOR",G106:G110)</f>
        <v>0</v>
      </c>
      <c r="H105" s="222"/>
      <c r="I105" s="222">
        <f>SUM(I106:I110)</f>
        <v>0</v>
      </c>
      <c r="J105" s="222"/>
      <c r="K105" s="222">
        <f>SUM(K106:K110)</f>
        <v>0</v>
      </c>
      <c r="L105" s="222"/>
      <c r="M105" s="222">
        <f>SUM(M106:M110)</f>
        <v>0</v>
      </c>
      <c r="N105" s="222"/>
      <c r="O105" s="222">
        <f>SUM(O106:O110)</f>
        <v>0</v>
      </c>
      <c r="P105" s="222"/>
      <c r="Q105" s="222">
        <f>SUM(Q106:Q110)</f>
        <v>0</v>
      </c>
      <c r="R105" s="222"/>
      <c r="S105" s="222"/>
      <c r="T105" s="223"/>
      <c r="U105" s="217"/>
      <c r="V105" s="217">
        <f>SUM(V106:V110)</f>
        <v>0</v>
      </c>
      <c r="W105" s="217"/>
      <c r="AG105" t="s">
        <v>166</v>
      </c>
    </row>
    <row r="106" spans="1:60" outlineLevel="1" x14ac:dyDescent="0.2">
      <c r="A106" s="252">
        <v>93</v>
      </c>
      <c r="B106" s="253" t="s">
        <v>581</v>
      </c>
      <c r="C106" s="259" t="s">
        <v>582</v>
      </c>
      <c r="D106" s="254" t="s">
        <v>211</v>
      </c>
      <c r="E106" s="255">
        <v>1</v>
      </c>
      <c r="F106" s="256"/>
      <c r="G106" s="257">
        <f>ROUND(E106*F106,2)</f>
        <v>0</v>
      </c>
      <c r="H106" s="256"/>
      <c r="I106" s="257">
        <f>ROUND(E106*H106,2)</f>
        <v>0</v>
      </c>
      <c r="J106" s="256"/>
      <c r="K106" s="257">
        <f>ROUND(E106*J106,2)</f>
        <v>0</v>
      </c>
      <c r="L106" s="257">
        <v>21</v>
      </c>
      <c r="M106" s="257">
        <f>G106*(1+L106/100)</f>
        <v>0</v>
      </c>
      <c r="N106" s="257">
        <v>0</v>
      </c>
      <c r="O106" s="257">
        <f>ROUND(E106*N106,2)</f>
        <v>0</v>
      </c>
      <c r="P106" s="257">
        <v>0</v>
      </c>
      <c r="Q106" s="257">
        <f>ROUND(E106*P106,2)</f>
        <v>0</v>
      </c>
      <c r="R106" s="257"/>
      <c r="S106" s="257" t="s">
        <v>212</v>
      </c>
      <c r="T106" s="258" t="s">
        <v>171</v>
      </c>
      <c r="U106" s="216">
        <v>0</v>
      </c>
      <c r="V106" s="216">
        <f>ROUND(E106*U106,2)</f>
        <v>0</v>
      </c>
      <c r="W106" s="216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 t="s">
        <v>583</v>
      </c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">
      <c r="A107" s="252">
        <v>94</v>
      </c>
      <c r="B107" s="253" t="s">
        <v>96</v>
      </c>
      <c r="C107" s="259" t="s">
        <v>584</v>
      </c>
      <c r="D107" s="254" t="s">
        <v>211</v>
      </c>
      <c r="E107" s="255">
        <v>1</v>
      </c>
      <c r="F107" s="256"/>
      <c r="G107" s="257">
        <f>ROUND(E107*F107,2)</f>
        <v>0</v>
      </c>
      <c r="H107" s="256"/>
      <c r="I107" s="257">
        <f>ROUND(E107*H107,2)</f>
        <v>0</v>
      </c>
      <c r="J107" s="256"/>
      <c r="K107" s="257">
        <f>ROUND(E107*J107,2)</f>
        <v>0</v>
      </c>
      <c r="L107" s="257">
        <v>21</v>
      </c>
      <c r="M107" s="257">
        <f>G107*(1+L107/100)</f>
        <v>0</v>
      </c>
      <c r="N107" s="257">
        <v>0</v>
      </c>
      <c r="O107" s="257">
        <f>ROUND(E107*N107,2)</f>
        <v>0</v>
      </c>
      <c r="P107" s="257">
        <v>0</v>
      </c>
      <c r="Q107" s="257">
        <f>ROUND(E107*P107,2)</f>
        <v>0</v>
      </c>
      <c r="R107" s="257"/>
      <c r="S107" s="257" t="s">
        <v>212</v>
      </c>
      <c r="T107" s="258" t="s">
        <v>171</v>
      </c>
      <c r="U107" s="216">
        <v>0</v>
      </c>
      <c r="V107" s="216">
        <f>ROUND(E107*U107,2)</f>
        <v>0</v>
      </c>
      <c r="W107" s="216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 t="s">
        <v>583</v>
      </c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">
      <c r="A108" s="252">
        <v>95</v>
      </c>
      <c r="B108" s="253" t="s">
        <v>585</v>
      </c>
      <c r="C108" s="259" t="s">
        <v>586</v>
      </c>
      <c r="D108" s="254" t="s">
        <v>169</v>
      </c>
      <c r="E108" s="255">
        <v>1</v>
      </c>
      <c r="F108" s="256"/>
      <c r="G108" s="257">
        <f>ROUND(E108*F108,2)</f>
        <v>0</v>
      </c>
      <c r="H108" s="256"/>
      <c r="I108" s="257">
        <f>ROUND(E108*H108,2)</f>
        <v>0</v>
      </c>
      <c r="J108" s="256"/>
      <c r="K108" s="257">
        <f>ROUND(E108*J108,2)</f>
        <v>0</v>
      </c>
      <c r="L108" s="257">
        <v>21</v>
      </c>
      <c r="M108" s="257">
        <f>G108*(1+L108/100)</f>
        <v>0</v>
      </c>
      <c r="N108" s="257">
        <v>0</v>
      </c>
      <c r="O108" s="257">
        <f>ROUND(E108*N108,2)</f>
        <v>0</v>
      </c>
      <c r="P108" s="257">
        <v>0</v>
      </c>
      <c r="Q108" s="257">
        <f>ROUND(E108*P108,2)</f>
        <v>0</v>
      </c>
      <c r="R108" s="257"/>
      <c r="S108" s="257" t="s">
        <v>212</v>
      </c>
      <c r="T108" s="258" t="s">
        <v>171</v>
      </c>
      <c r="U108" s="216">
        <v>0</v>
      </c>
      <c r="V108" s="216">
        <f>ROUND(E108*U108,2)</f>
        <v>0</v>
      </c>
      <c r="W108" s="216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 t="s">
        <v>583</v>
      </c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">
      <c r="A109" s="252">
        <v>96</v>
      </c>
      <c r="B109" s="253" t="s">
        <v>587</v>
      </c>
      <c r="C109" s="259" t="s">
        <v>588</v>
      </c>
      <c r="D109" s="254" t="s">
        <v>211</v>
      </c>
      <c r="E109" s="255">
        <v>1</v>
      </c>
      <c r="F109" s="256"/>
      <c r="G109" s="257">
        <f>ROUND(E109*F109,2)</f>
        <v>0</v>
      </c>
      <c r="H109" s="256"/>
      <c r="I109" s="257">
        <f>ROUND(E109*H109,2)</f>
        <v>0</v>
      </c>
      <c r="J109" s="256"/>
      <c r="K109" s="257">
        <f>ROUND(E109*J109,2)</f>
        <v>0</v>
      </c>
      <c r="L109" s="257">
        <v>21</v>
      </c>
      <c r="M109" s="257">
        <f>G109*(1+L109/100)</f>
        <v>0</v>
      </c>
      <c r="N109" s="257">
        <v>0</v>
      </c>
      <c r="O109" s="257">
        <f>ROUND(E109*N109,2)</f>
        <v>0</v>
      </c>
      <c r="P109" s="257">
        <v>0</v>
      </c>
      <c r="Q109" s="257">
        <f>ROUND(E109*P109,2)</f>
        <v>0</v>
      </c>
      <c r="R109" s="257"/>
      <c r="S109" s="257" t="s">
        <v>212</v>
      </c>
      <c r="T109" s="258" t="s">
        <v>171</v>
      </c>
      <c r="U109" s="216">
        <v>0</v>
      </c>
      <c r="V109" s="216">
        <f>ROUND(E109*U109,2)</f>
        <v>0</v>
      </c>
      <c r="W109" s="216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 t="s">
        <v>583</v>
      </c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">
      <c r="A110" s="224">
        <v>97</v>
      </c>
      <c r="B110" s="225" t="s">
        <v>80</v>
      </c>
      <c r="C110" s="235" t="s">
        <v>590</v>
      </c>
      <c r="D110" s="226" t="s">
        <v>211</v>
      </c>
      <c r="E110" s="227">
        <v>1</v>
      </c>
      <c r="F110" s="228"/>
      <c r="G110" s="229">
        <f>ROUND(E110*F110,2)</f>
        <v>0</v>
      </c>
      <c r="H110" s="228"/>
      <c r="I110" s="229">
        <f>ROUND(E110*H110,2)</f>
        <v>0</v>
      </c>
      <c r="J110" s="228"/>
      <c r="K110" s="229">
        <f>ROUND(E110*J110,2)</f>
        <v>0</v>
      </c>
      <c r="L110" s="229">
        <v>21</v>
      </c>
      <c r="M110" s="229">
        <f>G110*(1+L110/100)</f>
        <v>0</v>
      </c>
      <c r="N110" s="229">
        <v>0</v>
      </c>
      <c r="O110" s="229">
        <f>ROUND(E110*N110,2)</f>
        <v>0</v>
      </c>
      <c r="P110" s="229">
        <v>0</v>
      </c>
      <c r="Q110" s="229">
        <f>ROUND(E110*P110,2)</f>
        <v>0</v>
      </c>
      <c r="R110" s="229"/>
      <c r="S110" s="229" t="s">
        <v>212</v>
      </c>
      <c r="T110" s="230" t="s">
        <v>171</v>
      </c>
      <c r="U110" s="216">
        <v>0</v>
      </c>
      <c r="V110" s="216">
        <f>ROUND(E110*U110,2)</f>
        <v>0</v>
      </c>
      <c r="W110" s="216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 t="s">
        <v>583</v>
      </c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x14ac:dyDescent="0.2">
      <c r="A111" s="5"/>
      <c r="B111" s="6"/>
      <c r="C111" s="237"/>
      <c r="D111" s="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AE111">
        <v>15</v>
      </c>
      <c r="AF111">
        <v>21</v>
      </c>
    </row>
    <row r="112" spans="1:60" x14ac:dyDescent="0.2">
      <c r="A112" s="210"/>
      <c r="B112" s="211" t="s">
        <v>29</v>
      </c>
      <c r="C112" s="238"/>
      <c r="D112" s="212"/>
      <c r="E112" s="213"/>
      <c r="F112" s="213"/>
      <c r="G112" s="233">
        <f>G8+G46+G57+G91+G97+G105</f>
        <v>0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AE112">
        <f>SUMIF(L7:L110,AE111,G7:G110)</f>
        <v>0</v>
      </c>
      <c r="AF112">
        <f>SUMIF(L7:L110,AF111,G7:G110)</f>
        <v>0</v>
      </c>
      <c r="AG112" t="s">
        <v>214</v>
      </c>
    </row>
    <row r="113" spans="1:33" x14ac:dyDescent="0.2">
      <c r="A113" s="240" t="s">
        <v>417</v>
      </c>
      <c r="B113" s="240"/>
      <c r="C113" s="237"/>
      <c r="D113" s="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33" x14ac:dyDescent="0.2">
      <c r="A114" s="5"/>
      <c r="B114" s="6" t="s">
        <v>418</v>
      </c>
      <c r="C114" s="237" t="s">
        <v>419</v>
      </c>
      <c r="D114" s="8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AG114" t="s">
        <v>420</v>
      </c>
    </row>
    <row r="115" spans="1:33" x14ac:dyDescent="0.2">
      <c r="A115" s="5"/>
      <c r="B115" s="6" t="s">
        <v>421</v>
      </c>
      <c r="C115" s="237" t="s">
        <v>422</v>
      </c>
      <c r="D115" s="8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AG115" t="s">
        <v>423</v>
      </c>
    </row>
    <row r="116" spans="1:33" x14ac:dyDescent="0.2">
      <c r="A116" s="5"/>
      <c r="B116" s="6"/>
      <c r="C116" s="237" t="s">
        <v>424</v>
      </c>
      <c r="D116" s="8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AG116" t="s">
        <v>425</v>
      </c>
    </row>
    <row r="117" spans="1:33" x14ac:dyDescent="0.2">
      <c r="A117" s="5"/>
      <c r="B117" s="6"/>
      <c r="C117" s="237"/>
      <c r="D117" s="8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33" x14ac:dyDescent="0.2">
      <c r="C118" s="239"/>
      <c r="D118" s="191"/>
      <c r="AG118" t="s">
        <v>215</v>
      </c>
    </row>
    <row r="119" spans="1:33" x14ac:dyDescent="0.2">
      <c r="D119" s="191"/>
    </row>
    <row r="120" spans="1:33" x14ac:dyDescent="0.2">
      <c r="D120" s="191"/>
    </row>
    <row r="121" spans="1:33" x14ac:dyDescent="0.2">
      <c r="D121" s="191"/>
    </row>
    <row r="122" spans="1:33" x14ac:dyDescent="0.2">
      <c r="D122" s="191"/>
    </row>
    <row r="123" spans="1:33" x14ac:dyDescent="0.2">
      <c r="D123" s="191"/>
    </row>
    <row r="124" spans="1:33" x14ac:dyDescent="0.2">
      <c r="D124" s="191"/>
    </row>
    <row r="125" spans="1:33" x14ac:dyDescent="0.2">
      <c r="D125" s="191"/>
    </row>
    <row r="126" spans="1:33" x14ac:dyDescent="0.2">
      <c r="D126" s="191"/>
    </row>
    <row r="127" spans="1:33" x14ac:dyDescent="0.2">
      <c r="D127" s="191"/>
    </row>
    <row r="128" spans="1:33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7EdgpGeO3nzweb4hTW+tQ3SJ9PFvrCPNMAjYt6nOnO2/6m7B6tIiHjfoXxw9G3VYngeymvdSc6a3j745oC9yxA==" saltValue="Q/LiF8rppZE6pVPR07zcKQ==" spinCount="100000" sheet="1"/>
  <mergeCells count="5">
    <mergeCell ref="A1:G1"/>
    <mergeCell ref="C2:G2"/>
    <mergeCell ref="C3:G3"/>
    <mergeCell ref="C4:G4"/>
    <mergeCell ref="A113:B1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216</v>
      </c>
      <c r="B1" s="192"/>
      <c r="C1" s="192"/>
      <c r="D1" s="192"/>
      <c r="E1" s="192"/>
      <c r="F1" s="192"/>
      <c r="G1" s="192"/>
      <c r="AG1" t="s">
        <v>140</v>
      </c>
    </row>
    <row r="2" spans="1:60" ht="24.95" customHeight="1" x14ac:dyDescent="0.2">
      <c r="A2" s="193" t="s">
        <v>7</v>
      </c>
      <c r="B2" s="73" t="s">
        <v>43</v>
      </c>
      <c r="C2" s="196" t="s">
        <v>44</v>
      </c>
      <c r="D2" s="194"/>
      <c r="E2" s="194"/>
      <c r="F2" s="194"/>
      <c r="G2" s="195"/>
      <c r="AG2" t="s">
        <v>141</v>
      </c>
    </row>
    <row r="3" spans="1:60" ht="24.95" customHeight="1" x14ac:dyDescent="0.2">
      <c r="A3" s="193" t="s">
        <v>8</v>
      </c>
      <c r="B3" s="73" t="s">
        <v>67</v>
      </c>
      <c r="C3" s="196" t="s">
        <v>68</v>
      </c>
      <c r="D3" s="194"/>
      <c r="E3" s="194"/>
      <c r="F3" s="194"/>
      <c r="G3" s="195"/>
      <c r="AC3" s="126" t="s">
        <v>141</v>
      </c>
      <c r="AG3" t="s">
        <v>143</v>
      </c>
    </row>
    <row r="4" spans="1:60" ht="24.95" customHeight="1" x14ac:dyDescent="0.2">
      <c r="A4" s="197" t="s">
        <v>9</v>
      </c>
      <c r="B4" s="198" t="s">
        <v>67</v>
      </c>
      <c r="C4" s="199" t="s">
        <v>69</v>
      </c>
      <c r="D4" s="200"/>
      <c r="E4" s="200"/>
      <c r="F4" s="200"/>
      <c r="G4" s="201"/>
      <c r="AG4" t="s">
        <v>144</v>
      </c>
    </row>
    <row r="5" spans="1:60" x14ac:dyDescent="0.2">
      <c r="D5" s="191"/>
    </row>
    <row r="6" spans="1:60" ht="38.25" x14ac:dyDescent="0.2">
      <c r="A6" s="203" t="s">
        <v>145</v>
      </c>
      <c r="B6" s="205" t="s">
        <v>146</v>
      </c>
      <c r="C6" s="205" t="s">
        <v>147</v>
      </c>
      <c r="D6" s="204" t="s">
        <v>148</v>
      </c>
      <c r="E6" s="203" t="s">
        <v>149</v>
      </c>
      <c r="F6" s="202" t="s">
        <v>150</v>
      </c>
      <c r="G6" s="203" t="s">
        <v>29</v>
      </c>
      <c r="H6" s="206" t="s">
        <v>30</v>
      </c>
      <c r="I6" s="206" t="s">
        <v>151</v>
      </c>
      <c r="J6" s="206" t="s">
        <v>31</v>
      </c>
      <c r="K6" s="206" t="s">
        <v>152</v>
      </c>
      <c r="L6" s="206" t="s">
        <v>153</v>
      </c>
      <c r="M6" s="206" t="s">
        <v>154</v>
      </c>
      <c r="N6" s="206" t="s">
        <v>155</v>
      </c>
      <c r="O6" s="206" t="s">
        <v>156</v>
      </c>
      <c r="P6" s="206" t="s">
        <v>157</v>
      </c>
      <c r="Q6" s="206" t="s">
        <v>158</v>
      </c>
      <c r="R6" s="206" t="s">
        <v>159</v>
      </c>
      <c r="S6" s="206" t="s">
        <v>160</v>
      </c>
      <c r="T6" s="206" t="s">
        <v>161</v>
      </c>
      <c r="U6" s="206" t="s">
        <v>162</v>
      </c>
      <c r="V6" s="206" t="s">
        <v>163</v>
      </c>
      <c r="W6" s="206" t="s">
        <v>164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18" t="s">
        <v>165</v>
      </c>
      <c r="B8" s="219" t="s">
        <v>78</v>
      </c>
      <c r="C8" s="234" t="s">
        <v>79</v>
      </c>
      <c r="D8" s="220"/>
      <c r="E8" s="221"/>
      <c r="F8" s="222"/>
      <c r="G8" s="222">
        <f>SUMIF(AG9:AG14,"&lt;&gt;NOR",G9:G14)</f>
        <v>0</v>
      </c>
      <c r="H8" s="222"/>
      <c r="I8" s="222">
        <f>SUM(I9:I14)</f>
        <v>0</v>
      </c>
      <c r="J8" s="222"/>
      <c r="K8" s="222">
        <f>SUM(K9:K14)</f>
        <v>0</v>
      </c>
      <c r="L8" s="222"/>
      <c r="M8" s="222">
        <f>SUM(M9:M14)</f>
        <v>0</v>
      </c>
      <c r="N8" s="222"/>
      <c r="O8" s="222">
        <f>SUM(O9:O14)</f>
        <v>0</v>
      </c>
      <c r="P8" s="222"/>
      <c r="Q8" s="222">
        <f>SUM(Q9:Q14)</f>
        <v>9.620000000000001</v>
      </c>
      <c r="R8" s="222"/>
      <c r="S8" s="222"/>
      <c r="T8" s="223"/>
      <c r="U8" s="217"/>
      <c r="V8" s="217">
        <f>SUM(V9:V14)</f>
        <v>4.9399999999999995</v>
      </c>
      <c r="W8" s="217"/>
      <c r="AG8" t="s">
        <v>166</v>
      </c>
    </row>
    <row r="9" spans="1:60" ht="22.5" outlineLevel="1" x14ac:dyDescent="0.2">
      <c r="A9" s="224">
        <v>1</v>
      </c>
      <c r="B9" s="225" t="s">
        <v>731</v>
      </c>
      <c r="C9" s="235" t="s">
        <v>732</v>
      </c>
      <c r="D9" s="226" t="s">
        <v>287</v>
      </c>
      <c r="E9" s="227">
        <v>14.13</v>
      </c>
      <c r="F9" s="228"/>
      <c r="G9" s="229">
        <f>ROUND(E9*F9,2)</f>
        <v>0</v>
      </c>
      <c r="H9" s="228"/>
      <c r="I9" s="229">
        <f>ROUND(E9*H9,2)</f>
        <v>0</v>
      </c>
      <c r="J9" s="228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0.22500000000000001</v>
      </c>
      <c r="Q9" s="229">
        <f>ROUND(E9*P9,2)</f>
        <v>3.18</v>
      </c>
      <c r="R9" s="229" t="s">
        <v>733</v>
      </c>
      <c r="S9" s="229" t="s">
        <v>170</v>
      </c>
      <c r="T9" s="230" t="s">
        <v>221</v>
      </c>
      <c r="U9" s="216">
        <v>0.14199999999999999</v>
      </c>
      <c r="V9" s="216">
        <f>ROUND(E9*U9,2)</f>
        <v>2.0099999999999998</v>
      </c>
      <c r="W9" s="21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229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14"/>
      <c r="B10" s="215"/>
      <c r="C10" s="247" t="s">
        <v>734</v>
      </c>
      <c r="D10" s="245"/>
      <c r="E10" s="245"/>
      <c r="F10" s="245"/>
      <c r="G10" s="245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224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14"/>
      <c r="B11" s="215"/>
      <c r="C11" s="248" t="s">
        <v>735</v>
      </c>
      <c r="D11" s="241"/>
      <c r="E11" s="242">
        <v>14.13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226</v>
      </c>
      <c r="AH11" s="207">
        <v>0</v>
      </c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24">
        <v>2</v>
      </c>
      <c r="B12" s="225" t="s">
        <v>736</v>
      </c>
      <c r="C12" s="235" t="s">
        <v>737</v>
      </c>
      <c r="D12" s="226" t="s">
        <v>372</v>
      </c>
      <c r="E12" s="227">
        <v>23.85</v>
      </c>
      <c r="F12" s="228"/>
      <c r="G12" s="229">
        <f>ROUND(E12*F12,2)</f>
        <v>0</v>
      </c>
      <c r="H12" s="228"/>
      <c r="I12" s="229">
        <f>ROUND(E12*H12,2)</f>
        <v>0</v>
      </c>
      <c r="J12" s="228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0.27</v>
      </c>
      <c r="Q12" s="229">
        <f>ROUND(E12*P12,2)</f>
        <v>6.44</v>
      </c>
      <c r="R12" s="229" t="s">
        <v>733</v>
      </c>
      <c r="S12" s="229" t="s">
        <v>170</v>
      </c>
      <c r="T12" s="230" t="s">
        <v>221</v>
      </c>
      <c r="U12" s="216">
        <v>0.123</v>
      </c>
      <c r="V12" s="216">
        <f>ROUND(E12*U12,2)</f>
        <v>2.93</v>
      </c>
      <c r="W12" s="216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229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14"/>
      <c r="B13" s="215"/>
      <c r="C13" s="247" t="s">
        <v>738</v>
      </c>
      <c r="D13" s="245"/>
      <c r="E13" s="245"/>
      <c r="F13" s="245"/>
      <c r="G13" s="245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224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14"/>
      <c r="B14" s="215"/>
      <c r="C14" s="248" t="s">
        <v>739</v>
      </c>
      <c r="D14" s="241"/>
      <c r="E14" s="242">
        <v>23.85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226</v>
      </c>
      <c r="AH14" s="207">
        <v>0</v>
      </c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x14ac:dyDescent="0.2">
      <c r="A15" s="218" t="s">
        <v>165</v>
      </c>
      <c r="B15" s="219" t="s">
        <v>80</v>
      </c>
      <c r="C15" s="234" t="s">
        <v>81</v>
      </c>
      <c r="D15" s="220"/>
      <c r="E15" s="221"/>
      <c r="F15" s="222"/>
      <c r="G15" s="222">
        <f>SUMIF(AG16:AG54,"&lt;&gt;NOR",G16:G54)</f>
        <v>0</v>
      </c>
      <c r="H15" s="222"/>
      <c r="I15" s="222">
        <f>SUM(I16:I54)</f>
        <v>0</v>
      </c>
      <c r="J15" s="222"/>
      <c r="K15" s="222">
        <f>SUM(K16:K54)</f>
        <v>0</v>
      </c>
      <c r="L15" s="222"/>
      <c r="M15" s="222">
        <f>SUM(M16:M54)</f>
        <v>0</v>
      </c>
      <c r="N15" s="222"/>
      <c r="O15" s="222">
        <f>SUM(O16:O54)</f>
        <v>0</v>
      </c>
      <c r="P15" s="222"/>
      <c r="Q15" s="222">
        <f>SUM(Q16:Q54)</f>
        <v>0</v>
      </c>
      <c r="R15" s="222"/>
      <c r="S15" s="222"/>
      <c r="T15" s="223"/>
      <c r="U15" s="217"/>
      <c r="V15" s="217">
        <f>SUM(V16:V54)</f>
        <v>12.14</v>
      </c>
      <c r="W15" s="217"/>
      <c r="AG15" t="s">
        <v>166</v>
      </c>
    </row>
    <row r="16" spans="1:60" outlineLevel="1" x14ac:dyDescent="0.2">
      <c r="A16" s="224">
        <v>3</v>
      </c>
      <c r="B16" s="225" t="s">
        <v>217</v>
      </c>
      <c r="C16" s="235" t="s">
        <v>218</v>
      </c>
      <c r="D16" s="226" t="s">
        <v>219</v>
      </c>
      <c r="E16" s="227">
        <v>67.988470000000007</v>
      </c>
      <c r="F16" s="228"/>
      <c r="G16" s="229">
        <f>ROUND(E16*F16,2)</f>
        <v>0</v>
      </c>
      <c r="H16" s="228"/>
      <c r="I16" s="229">
        <f>ROUND(E16*H16,2)</f>
        <v>0</v>
      </c>
      <c r="J16" s="228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 t="s">
        <v>220</v>
      </c>
      <c r="S16" s="229" t="s">
        <v>170</v>
      </c>
      <c r="T16" s="230" t="s">
        <v>221</v>
      </c>
      <c r="U16" s="216">
        <v>3.2000000000000001E-2</v>
      </c>
      <c r="V16" s="216">
        <f>ROUND(E16*U16,2)</f>
        <v>2.1800000000000002</v>
      </c>
      <c r="W16" s="216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222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14"/>
      <c r="B17" s="215"/>
      <c r="C17" s="247" t="s">
        <v>223</v>
      </c>
      <c r="D17" s="245"/>
      <c r="E17" s="245"/>
      <c r="F17" s="245"/>
      <c r="G17" s="245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224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14"/>
      <c r="B18" s="215"/>
      <c r="C18" s="250" t="s">
        <v>362</v>
      </c>
      <c r="D18" s="243"/>
      <c r="E18" s="244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226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14"/>
      <c r="B19" s="215"/>
      <c r="C19" s="251" t="s">
        <v>740</v>
      </c>
      <c r="D19" s="243"/>
      <c r="E19" s="244">
        <v>180.1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226</v>
      </c>
      <c r="AH19" s="207">
        <v>2</v>
      </c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14"/>
      <c r="B20" s="215"/>
      <c r="C20" s="251" t="s">
        <v>741</v>
      </c>
      <c r="D20" s="243"/>
      <c r="E20" s="244">
        <v>113.45</v>
      </c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226</v>
      </c>
      <c r="AH20" s="207">
        <v>2</v>
      </c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ht="22.5" outlineLevel="1" x14ac:dyDescent="0.2">
      <c r="A21" s="214"/>
      <c r="B21" s="215"/>
      <c r="C21" s="251" t="s">
        <v>742</v>
      </c>
      <c r="D21" s="243"/>
      <c r="E21" s="244">
        <v>2.1795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226</v>
      </c>
      <c r="AH21" s="207">
        <v>2</v>
      </c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14"/>
      <c r="B22" s="215"/>
      <c r="C22" s="251" t="s">
        <v>743</v>
      </c>
      <c r="D22" s="243"/>
      <c r="E22" s="244">
        <v>10.452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226</v>
      </c>
      <c r="AH22" s="207">
        <v>2</v>
      </c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">
      <c r="A23" s="214"/>
      <c r="B23" s="215"/>
      <c r="C23" s="251" t="s">
        <v>744</v>
      </c>
      <c r="D23" s="243"/>
      <c r="E23" s="244">
        <v>0.2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226</v>
      </c>
      <c r="AH23" s="207">
        <v>2</v>
      </c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14"/>
      <c r="B24" s="215"/>
      <c r="C24" s="251" t="s">
        <v>745</v>
      </c>
      <c r="D24" s="243"/>
      <c r="E24" s="244">
        <v>2.657</v>
      </c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226</v>
      </c>
      <c r="AH24" s="207">
        <v>2</v>
      </c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14"/>
      <c r="B25" s="215"/>
      <c r="C25" s="250" t="s">
        <v>365</v>
      </c>
      <c r="D25" s="243"/>
      <c r="E25" s="244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07"/>
      <c r="Y25" s="207"/>
      <c r="Z25" s="207"/>
      <c r="AA25" s="207"/>
      <c r="AB25" s="207"/>
      <c r="AC25" s="207"/>
      <c r="AD25" s="207"/>
      <c r="AE25" s="207"/>
      <c r="AF25" s="207"/>
      <c r="AG25" s="207" t="s">
        <v>226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14"/>
      <c r="B26" s="215"/>
      <c r="C26" s="248" t="s">
        <v>746</v>
      </c>
      <c r="D26" s="241"/>
      <c r="E26" s="242">
        <v>67.988470000000007</v>
      </c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226</v>
      </c>
      <c r="AH26" s="207">
        <v>0</v>
      </c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24">
        <v>4</v>
      </c>
      <c r="B27" s="225" t="s">
        <v>747</v>
      </c>
      <c r="C27" s="235" t="s">
        <v>748</v>
      </c>
      <c r="D27" s="226" t="s">
        <v>219</v>
      </c>
      <c r="E27" s="227">
        <v>39.951309999999999</v>
      </c>
      <c r="F27" s="228"/>
      <c r="G27" s="229">
        <f>ROUND(E27*F27,2)</f>
        <v>0</v>
      </c>
      <c r="H27" s="228"/>
      <c r="I27" s="229">
        <f>ROUND(E27*H27,2)</f>
        <v>0</v>
      </c>
      <c r="J27" s="228"/>
      <c r="K27" s="229">
        <f>ROUND(E27*J27,2)</f>
        <v>0</v>
      </c>
      <c r="L27" s="229">
        <v>21</v>
      </c>
      <c r="M27" s="229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29" t="s">
        <v>220</v>
      </c>
      <c r="S27" s="229" t="s">
        <v>170</v>
      </c>
      <c r="T27" s="230" t="s">
        <v>221</v>
      </c>
      <c r="U27" s="216">
        <v>0.223</v>
      </c>
      <c r="V27" s="216">
        <f>ROUND(E27*U27,2)</f>
        <v>8.91</v>
      </c>
      <c r="W27" s="216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222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14"/>
      <c r="B28" s="215"/>
      <c r="C28" s="247" t="s">
        <v>749</v>
      </c>
      <c r="D28" s="245"/>
      <c r="E28" s="245"/>
      <c r="F28" s="245"/>
      <c r="G28" s="245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224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14"/>
      <c r="B29" s="215"/>
      <c r="C29" s="250" t="s">
        <v>362</v>
      </c>
      <c r="D29" s="243"/>
      <c r="E29" s="244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226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14"/>
      <c r="B30" s="215"/>
      <c r="C30" s="251" t="s">
        <v>750</v>
      </c>
      <c r="D30" s="243"/>
      <c r="E30" s="244">
        <v>194.23</v>
      </c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226</v>
      </c>
      <c r="AH30" s="207">
        <v>2</v>
      </c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14"/>
      <c r="B31" s="215"/>
      <c r="C31" s="251" t="s">
        <v>743</v>
      </c>
      <c r="D31" s="243"/>
      <c r="E31" s="244">
        <v>10.452</v>
      </c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226</v>
      </c>
      <c r="AH31" s="207">
        <v>2</v>
      </c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14"/>
      <c r="B32" s="215"/>
      <c r="C32" s="251" t="s">
        <v>744</v>
      </c>
      <c r="D32" s="243"/>
      <c r="E32" s="244">
        <v>0.2</v>
      </c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07"/>
      <c r="Y32" s="207"/>
      <c r="Z32" s="207"/>
      <c r="AA32" s="207"/>
      <c r="AB32" s="207"/>
      <c r="AC32" s="207"/>
      <c r="AD32" s="207"/>
      <c r="AE32" s="207"/>
      <c r="AF32" s="207"/>
      <c r="AG32" s="207" t="s">
        <v>226</v>
      </c>
      <c r="AH32" s="207">
        <v>2</v>
      </c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14"/>
      <c r="B33" s="215"/>
      <c r="C33" s="251" t="s">
        <v>745</v>
      </c>
      <c r="D33" s="243"/>
      <c r="E33" s="244">
        <v>2.657</v>
      </c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07"/>
      <c r="Y33" s="207"/>
      <c r="Z33" s="207"/>
      <c r="AA33" s="207"/>
      <c r="AB33" s="207"/>
      <c r="AC33" s="207"/>
      <c r="AD33" s="207"/>
      <c r="AE33" s="207"/>
      <c r="AF33" s="207"/>
      <c r="AG33" s="207" t="s">
        <v>226</v>
      </c>
      <c r="AH33" s="207">
        <v>2</v>
      </c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14"/>
      <c r="B34" s="215"/>
      <c r="C34" s="250" t="s">
        <v>365</v>
      </c>
      <c r="D34" s="243"/>
      <c r="E34" s="244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226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14"/>
      <c r="B35" s="215"/>
      <c r="C35" s="248" t="s">
        <v>751</v>
      </c>
      <c r="D35" s="241"/>
      <c r="E35" s="242">
        <v>31.047830000000001</v>
      </c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07"/>
      <c r="Y35" s="207"/>
      <c r="Z35" s="207"/>
      <c r="AA35" s="207"/>
      <c r="AB35" s="207"/>
      <c r="AC35" s="207"/>
      <c r="AD35" s="207"/>
      <c r="AE35" s="207"/>
      <c r="AF35" s="207"/>
      <c r="AG35" s="207" t="s">
        <v>226</v>
      </c>
      <c r="AH35" s="207">
        <v>0</v>
      </c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14"/>
      <c r="B36" s="215"/>
      <c r="C36" s="250" t="s">
        <v>362</v>
      </c>
      <c r="D36" s="243"/>
      <c r="E36" s="244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07"/>
      <c r="Y36" s="207"/>
      <c r="Z36" s="207"/>
      <c r="AA36" s="207"/>
      <c r="AB36" s="207"/>
      <c r="AC36" s="207"/>
      <c r="AD36" s="207"/>
      <c r="AE36" s="207"/>
      <c r="AF36" s="207"/>
      <c r="AG36" s="207" t="s">
        <v>226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">
      <c r="A37" s="214"/>
      <c r="B37" s="215"/>
      <c r="C37" s="251" t="s">
        <v>741</v>
      </c>
      <c r="D37" s="243"/>
      <c r="E37" s="244">
        <v>113.45</v>
      </c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07"/>
      <c r="Y37" s="207"/>
      <c r="Z37" s="207"/>
      <c r="AA37" s="207"/>
      <c r="AB37" s="207"/>
      <c r="AC37" s="207"/>
      <c r="AD37" s="207"/>
      <c r="AE37" s="207"/>
      <c r="AF37" s="207"/>
      <c r="AG37" s="207" t="s">
        <v>226</v>
      </c>
      <c r="AH37" s="207">
        <v>2</v>
      </c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ht="22.5" outlineLevel="1" x14ac:dyDescent="0.2">
      <c r="A38" s="214"/>
      <c r="B38" s="215"/>
      <c r="C38" s="251" t="s">
        <v>742</v>
      </c>
      <c r="D38" s="243"/>
      <c r="E38" s="244">
        <v>2.1795</v>
      </c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07"/>
      <c r="Y38" s="207"/>
      <c r="Z38" s="207"/>
      <c r="AA38" s="207"/>
      <c r="AB38" s="207"/>
      <c r="AC38" s="207"/>
      <c r="AD38" s="207"/>
      <c r="AE38" s="207"/>
      <c r="AF38" s="207"/>
      <c r="AG38" s="207" t="s">
        <v>226</v>
      </c>
      <c r="AH38" s="207">
        <v>2</v>
      </c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14"/>
      <c r="B39" s="215"/>
      <c r="C39" s="250" t="s">
        <v>365</v>
      </c>
      <c r="D39" s="243"/>
      <c r="E39" s="244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07"/>
      <c r="Y39" s="207"/>
      <c r="Z39" s="207"/>
      <c r="AA39" s="207"/>
      <c r="AB39" s="207"/>
      <c r="AC39" s="207"/>
      <c r="AD39" s="207"/>
      <c r="AE39" s="207"/>
      <c r="AF39" s="207"/>
      <c r="AG39" s="207" t="s">
        <v>226</v>
      </c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">
      <c r="A40" s="214"/>
      <c r="B40" s="215"/>
      <c r="C40" s="248" t="s">
        <v>752</v>
      </c>
      <c r="D40" s="241"/>
      <c r="E40" s="242">
        <v>8.9034700000000004</v>
      </c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07"/>
      <c r="Y40" s="207"/>
      <c r="Z40" s="207"/>
      <c r="AA40" s="207"/>
      <c r="AB40" s="207"/>
      <c r="AC40" s="207"/>
      <c r="AD40" s="207"/>
      <c r="AE40" s="207"/>
      <c r="AF40" s="207"/>
      <c r="AG40" s="207" t="s">
        <v>226</v>
      </c>
      <c r="AH40" s="207">
        <v>0</v>
      </c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">
      <c r="A41" s="224">
        <v>5</v>
      </c>
      <c r="B41" s="225" t="s">
        <v>753</v>
      </c>
      <c r="C41" s="235" t="s">
        <v>754</v>
      </c>
      <c r="D41" s="226" t="s">
        <v>219</v>
      </c>
      <c r="E41" s="227">
        <v>11.985390000000001</v>
      </c>
      <c r="F41" s="228"/>
      <c r="G41" s="229">
        <f>ROUND(E41*F41,2)</f>
        <v>0</v>
      </c>
      <c r="H41" s="228"/>
      <c r="I41" s="229">
        <f>ROUND(E41*H41,2)</f>
        <v>0</v>
      </c>
      <c r="J41" s="228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 t="s">
        <v>220</v>
      </c>
      <c r="S41" s="229" t="s">
        <v>170</v>
      </c>
      <c r="T41" s="230" t="s">
        <v>221</v>
      </c>
      <c r="U41" s="216">
        <v>8.7999999999999995E-2</v>
      </c>
      <c r="V41" s="216">
        <f>ROUND(E41*U41,2)</f>
        <v>1.05</v>
      </c>
      <c r="W41" s="216"/>
      <c r="X41" s="207"/>
      <c r="Y41" s="207"/>
      <c r="Z41" s="207"/>
      <c r="AA41" s="207"/>
      <c r="AB41" s="207"/>
      <c r="AC41" s="207"/>
      <c r="AD41" s="207"/>
      <c r="AE41" s="207"/>
      <c r="AF41" s="207"/>
      <c r="AG41" s="207" t="s">
        <v>222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14"/>
      <c r="B42" s="215"/>
      <c r="C42" s="247" t="s">
        <v>749</v>
      </c>
      <c r="D42" s="245"/>
      <c r="E42" s="245"/>
      <c r="F42" s="245"/>
      <c r="G42" s="245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07"/>
      <c r="Y42" s="207"/>
      <c r="Z42" s="207"/>
      <c r="AA42" s="207"/>
      <c r="AB42" s="207"/>
      <c r="AC42" s="207"/>
      <c r="AD42" s="207"/>
      <c r="AE42" s="207"/>
      <c r="AF42" s="207"/>
      <c r="AG42" s="207" t="s">
        <v>224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">
      <c r="A43" s="214"/>
      <c r="B43" s="215"/>
      <c r="C43" s="250" t="s">
        <v>362</v>
      </c>
      <c r="D43" s="243"/>
      <c r="E43" s="244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07"/>
      <c r="Y43" s="207"/>
      <c r="Z43" s="207"/>
      <c r="AA43" s="207"/>
      <c r="AB43" s="207"/>
      <c r="AC43" s="207"/>
      <c r="AD43" s="207"/>
      <c r="AE43" s="207"/>
      <c r="AF43" s="207"/>
      <c r="AG43" s="207" t="s">
        <v>226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">
      <c r="A44" s="214"/>
      <c r="B44" s="215"/>
      <c r="C44" s="251" t="s">
        <v>750</v>
      </c>
      <c r="D44" s="243"/>
      <c r="E44" s="244">
        <v>194.23</v>
      </c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07"/>
      <c r="Y44" s="207"/>
      <c r="Z44" s="207"/>
      <c r="AA44" s="207"/>
      <c r="AB44" s="207"/>
      <c r="AC44" s="207"/>
      <c r="AD44" s="207"/>
      <c r="AE44" s="207"/>
      <c r="AF44" s="207"/>
      <c r="AG44" s="207" t="s">
        <v>226</v>
      </c>
      <c r="AH44" s="207">
        <v>2</v>
      </c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">
      <c r="A45" s="214"/>
      <c r="B45" s="215"/>
      <c r="C45" s="251" t="s">
        <v>743</v>
      </c>
      <c r="D45" s="243"/>
      <c r="E45" s="244">
        <v>10.452</v>
      </c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07"/>
      <c r="Y45" s="207"/>
      <c r="Z45" s="207"/>
      <c r="AA45" s="207"/>
      <c r="AB45" s="207"/>
      <c r="AC45" s="207"/>
      <c r="AD45" s="207"/>
      <c r="AE45" s="207"/>
      <c r="AF45" s="207"/>
      <c r="AG45" s="207" t="s">
        <v>226</v>
      </c>
      <c r="AH45" s="207">
        <v>2</v>
      </c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">
      <c r="A46" s="214"/>
      <c r="B46" s="215"/>
      <c r="C46" s="251" t="s">
        <v>744</v>
      </c>
      <c r="D46" s="243"/>
      <c r="E46" s="244">
        <v>0.2</v>
      </c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07"/>
      <c r="Y46" s="207"/>
      <c r="Z46" s="207"/>
      <c r="AA46" s="207"/>
      <c r="AB46" s="207"/>
      <c r="AC46" s="207"/>
      <c r="AD46" s="207"/>
      <c r="AE46" s="207"/>
      <c r="AF46" s="207"/>
      <c r="AG46" s="207" t="s">
        <v>226</v>
      </c>
      <c r="AH46" s="207">
        <v>2</v>
      </c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">
      <c r="A47" s="214"/>
      <c r="B47" s="215"/>
      <c r="C47" s="251" t="s">
        <v>745</v>
      </c>
      <c r="D47" s="243"/>
      <c r="E47" s="244">
        <v>2.657</v>
      </c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07"/>
      <c r="Y47" s="207"/>
      <c r="Z47" s="207"/>
      <c r="AA47" s="207"/>
      <c r="AB47" s="207"/>
      <c r="AC47" s="207"/>
      <c r="AD47" s="207"/>
      <c r="AE47" s="207"/>
      <c r="AF47" s="207"/>
      <c r="AG47" s="207" t="s">
        <v>226</v>
      </c>
      <c r="AH47" s="207">
        <v>2</v>
      </c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">
      <c r="A48" s="214"/>
      <c r="B48" s="215"/>
      <c r="C48" s="250" t="s">
        <v>365</v>
      </c>
      <c r="D48" s="243"/>
      <c r="E48" s="244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07"/>
      <c r="Y48" s="207"/>
      <c r="Z48" s="207"/>
      <c r="AA48" s="207"/>
      <c r="AB48" s="207"/>
      <c r="AC48" s="207"/>
      <c r="AD48" s="207"/>
      <c r="AE48" s="207"/>
      <c r="AF48" s="207"/>
      <c r="AG48" s="207" t="s">
        <v>226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14"/>
      <c r="B49" s="215"/>
      <c r="C49" s="248" t="s">
        <v>755</v>
      </c>
      <c r="D49" s="241"/>
      <c r="E49" s="242">
        <v>9.3143499999999992</v>
      </c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07"/>
      <c r="Y49" s="207"/>
      <c r="Z49" s="207"/>
      <c r="AA49" s="207"/>
      <c r="AB49" s="207"/>
      <c r="AC49" s="207"/>
      <c r="AD49" s="207"/>
      <c r="AE49" s="207"/>
      <c r="AF49" s="207"/>
      <c r="AG49" s="207" t="s">
        <v>226</v>
      </c>
      <c r="AH49" s="207">
        <v>0</v>
      </c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">
      <c r="A50" s="214"/>
      <c r="B50" s="215"/>
      <c r="C50" s="250" t="s">
        <v>362</v>
      </c>
      <c r="D50" s="243"/>
      <c r="E50" s="244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07"/>
      <c r="Y50" s="207"/>
      <c r="Z50" s="207"/>
      <c r="AA50" s="207"/>
      <c r="AB50" s="207"/>
      <c r="AC50" s="207"/>
      <c r="AD50" s="207"/>
      <c r="AE50" s="207"/>
      <c r="AF50" s="207"/>
      <c r="AG50" s="207" t="s">
        <v>226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">
      <c r="A51" s="214"/>
      <c r="B51" s="215"/>
      <c r="C51" s="251" t="s">
        <v>741</v>
      </c>
      <c r="D51" s="243"/>
      <c r="E51" s="244">
        <v>113.45</v>
      </c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07"/>
      <c r="Y51" s="207"/>
      <c r="Z51" s="207"/>
      <c r="AA51" s="207"/>
      <c r="AB51" s="207"/>
      <c r="AC51" s="207"/>
      <c r="AD51" s="207"/>
      <c r="AE51" s="207"/>
      <c r="AF51" s="207"/>
      <c r="AG51" s="207" t="s">
        <v>226</v>
      </c>
      <c r="AH51" s="207">
        <v>2</v>
      </c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ht="22.5" outlineLevel="1" x14ac:dyDescent="0.2">
      <c r="A52" s="214"/>
      <c r="B52" s="215"/>
      <c r="C52" s="251" t="s">
        <v>742</v>
      </c>
      <c r="D52" s="243"/>
      <c r="E52" s="244">
        <v>2.1795</v>
      </c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07"/>
      <c r="Y52" s="207"/>
      <c r="Z52" s="207"/>
      <c r="AA52" s="207"/>
      <c r="AB52" s="207"/>
      <c r="AC52" s="207"/>
      <c r="AD52" s="207"/>
      <c r="AE52" s="207"/>
      <c r="AF52" s="207"/>
      <c r="AG52" s="207" t="s">
        <v>226</v>
      </c>
      <c r="AH52" s="207">
        <v>2</v>
      </c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">
      <c r="A53" s="214"/>
      <c r="B53" s="215"/>
      <c r="C53" s="250" t="s">
        <v>365</v>
      </c>
      <c r="D53" s="243"/>
      <c r="E53" s="244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07"/>
      <c r="Y53" s="207"/>
      <c r="Z53" s="207"/>
      <c r="AA53" s="207"/>
      <c r="AB53" s="207"/>
      <c r="AC53" s="207"/>
      <c r="AD53" s="207"/>
      <c r="AE53" s="207"/>
      <c r="AF53" s="207"/>
      <c r="AG53" s="207" t="s">
        <v>226</v>
      </c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14"/>
      <c r="B54" s="215"/>
      <c r="C54" s="248" t="s">
        <v>756</v>
      </c>
      <c r="D54" s="241"/>
      <c r="E54" s="242">
        <v>2.6710400000000001</v>
      </c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07"/>
      <c r="Y54" s="207"/>
      <c r="Z54" s="207"/>
      <c r="AA54" s="207"/>
      <c r="AB54" s="207"/>
      <c r="AC54" s="207"/>
      <c r="AD54" s="207"/>
      <c r="AE54" s="207"/>
      <c r="AF54" s="207"/>
      <c r="AG54" s="207" t="s">
        <v>226</v>
      </c>
      <c r="AH54" s="207">
        <v>0</v>
      </c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x14ac:dyDescent="0.2">
      <c r="A55" s="218" t="s">
        <v>165</v>
      </c>
      <c r="B55" s="219" t="s">
        <v>82</v>
      </c>
      <c r="C55" s="234" t="s">
        <v>83</v>
      </c>
      <c r="D55" s="220"/>
      <c r="E55" s="221"/>
      <c r="F55" s="222"/>
      <c r="G55" s="222">
        <f>SUMIF(AG56:AG63,"&lt;&gt;NOR",G56:G63)</f>
        <v>0</v>
      </c>
      <c r="H55" s="222"/>
      <c r="I55" s="222">
        <f>SUM(I56:I63)</f>
        <v>0</v>
      </c>
      <c r="J55" s="222"/>
      <c r="K55" s="222">
        <f>SUM(K56:K63)</f>
        <v>0</v>
      </c>
      <c r="L55" s="222"/>
      <c r="M55" s="222">
        <f>SUM(M56:M63)</f>
        <v>0</v>
      </c>
      <c r="N55" s="222"/>
      <c r="O55" s="222">
        <f>SUM(O56:O63)</f>
        <v>0</v>
      </c>
      <c r="P55" s="222"/>
      <c r="Q55" s="222">
        <f>SUM(Q56:Q63)</f>
        <v>0</v>
      </c>
      <c r="R55" s="222"/>
      <c r="S55" s="222"/>
      <c r="T55" s="223"/>
      <c r="U55" s="217"/>
      <c r="V55" s="217">
        <f>SUM(V56:V63)</f>
        <v>0.97</v>
      </c>
      <c r="W55" s="217"/>
      <c r="AG55" t="s">
        <v>166</v>
      </c>
    </row>
    <row r="56" spans="1:60" ht="22.5" outlineLevel="1" x14ac:dyDescent="0.2">
      <c r="A56" s="224">
        <v>6</v>
      </c>
      <c r="B56" s="225" t="s">
        <v>757</v>
      </c>
      <c r="C56" s="235" t="s">
        <v>758</v>
      </c>
      <c r="D56" s="226" t="s">
        <v>219</v>
      </c>
      <c r="E56" s="227">
        <v>0.48599999999999999</v>
      </c>
      <c r="F56" s="228"/>
      <c r="G56" s="229">
        <f>ROUND(E56*F56,2)</f>
        <v>0</v>
      </c>
      <c r="H56" s="228"/>
      <c r="I56" s="229">
        <f>ROUND(E56*H56,2)</f>
        <v>0</v>
      </c>
      <c r="J56" s="228"/>
      <c r="K56" s="229">
        <f>ROUND(E56*J56,2)</f>
        <v>0</v>
      </c>
      <c r="L56" s="229">
        <v>21</v>
      </c>
      <c r="M56" s="229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29" t="s">
        <v>220</v>
      </c>
      <c r="S56" s="229" t="s">
        <v>170</v>
      </c>
      <c r="T56" s="230" t="s">
        <v>221</v>
      </c>
      <c r="U56" s="216">
        <v>1.843</v>
      </c>
      <c r="V56" s="216">
        <f>ROUND(E56*U56,2)</f>
        <v>0.9</v>
      </c>
      <c r="W56" s="216"/>
      <c r="X56" s="207"/>
      <c r="Y56" s="207"/>
      <c r="Z56" s="207"/>
      <c r="AA56" s="207"/>
      <c r="AB56" s="207"/>
      <c r="AC56" s="207"/>
      <c r="AD56" s="207"/>
      <c r="AE56" s="207"/>
      <c r="AF56" s="207"/>
      <c r="AG56" s="207" t="s">
        <v>229</v>
      </c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ht="33.75" outlineLevel="1" x14ac:dyDescent="0.2">
      <c r="A57" s="214"/>
      <c r="B57" s="215"/>
      <c r="C57" s="247" t="s">
        <v>759</v>
      </c>
      <c r="D57" s="245"/>
      <c r="E57" s="245"/>
      <c r="F57" s="245"/>
      <c r="G57" s="245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07"/>
      <c r="Y57" s="207"/>
      <c r="Z57" s="207"/>
      <c r="AA57" s="207"/>
      <c r="AB57" s="207"/>
      <c r="AC57" s="207"/>
      <c r="AD57" s="207"/>
      <c r="AE57" s="207"/>
      <c r="AF57" s="207"/>
      <c r="AG57" s="207" t="s">
        <v>224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31" t="str">
        <f>C57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7" s="207"/>
      <c r="BC57" s="207"/>
      <c r="BD57" s="207"/>
      <c r="BE57" s="207"/>
      <c r="BF57" s="207"/>
      <c r="BG57" s="207"/>
      <c r="BH57" s="207"/>
    </row>
    <row r="58" spans="1:60" outlineLevel="1" x14ac:dyDescent="0.2">
      <c r="A58" s="214"/>
      <c r="B58" s="215"/>
      <c r="C58" s="248" t="s">
        <v>760</v>
      </c>
      <c r="D58" s="241"/>
      <c r="E58" s="242">
        <v>0.32400000000000001</v>
      </c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07"/>
      <c r="Y58" s="207"/>
      <c r="Z58" s="207"/>
      <c r="AA58" s="207"/>
      <c r="AB58" s="207"/>
      <c r="AC58" s="207"/>
      <c r="AD58" s="207"/>
      <c r="AE58" s="207"/>
      <c r="AF58" s="207"/>
      <c r="AG58" s="207" t="s">
        <v>226</v>
      </c>
      <c r="AH58" s="207">
        <v>0</v>
      </c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">
      <c r="A59" s="214"/>
      <c r="B59" s="215"/>
      <c r="C59" s="248" t="s">
        <v>761</v>
      </c>
      <c r="D59" s="241"/>
      <c r="E59" s="242">
        <v>0.16200000000000001</v>
      </c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07"/>
      <c r="Y59" s="207"/>
      <c r="Z59" s="207"/>
      <c r="AA59" s="207"/>
      <c r="AB59" s="207"/>
      <c r="AC59" s="207"/>
      <c r="AD59" s="207"/>
      <c r="AE59" s="207"/>
      <c r="AF59" s="207"/>
      <c r="AG59" s="207" t="s">
        <v>226</v>
      </c>
      <c r="AH59" s="207">
        <v>0</v>
      </c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ht="22.5" outlineLevel="1" x14ac:dyDescent="0.2">
      <c r="A60" s="224">
        <v>7</v>
      </c>
      <c r="B60" s="225" t="s">
        <v>762</v>
      </c>
      <c r="C60" s="235" t="s">
        <v>763</v>
      </c>
      <c r="D60" s="226" t="s">
        <v>219</v>
      </c>
      <c r="E60" s="227">
        <v>0.14580000000000001</v>
      </c>
      <c r="F60" s="228"/>
      <c r="G60" s="229">
        <f>ROUND(E60*F60,2)</f>
        <v>0</v>
      </c>
      <c r="H60" s="228"/>
      <c r="I60" s="229">
        <f>ROUND(E60*H60,2)</f>
        <v>0</v>
      </c>
      <c r="J60" s="228"/>
      <c r="K60" s="229">
        <f>ROUND(E60*J60,2)</f>
        <v>0</v>
      </c>
      <c r="L60" s="229">
        <v>21</v>
      </c>
      <c r="M60" s="229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29" t="s">
        <v>220</v>
      </c>
      <c r="S60" s="229" t="s">
        <v>170</v>
      </c>
      <c r="T60" s="230" t="s">
        <v>221</v>
      </c>
      <c r="U60" s="216">
        <v>0.47399999999999998</v>
      </c>
      <c r="V60" s="216">
        <f>ROUND(E60*U60,2)</f>
        <v>7.0000000000000007E-2</v>
      </c>
      <c r="W60" s="216"/>
      <c r="X60" s="207"/>
      <c r="Y60" s="207"/>
      <c r="Z60" s="207"/>
      <c r="AA60" s="207"/>
      <c r="AB60" s="207"/>
      <c r="AC60" s="207"/>
      <c r="AD60" s="207"/>
      <c r="AE60" s="207"/>
      <c r="AF60" s="207"/>
      <c r="AG60" s="207" t="s">
        <v>229</v>
      </c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ht="33.75" outlineLevel="1" x14ac:dyDescent="0.2">
      <c r="A61" s="214"/>
      <c r="B61" s="215"/>
      <c r="C61" s="247" t="s">
        <v>759</v>
      </c>
      <c r="D61" s="245"/>
      <c r="E61" s="245"/>
      <c r="F61" s="245"/>
      <c r="G61" s="245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07"/>
      <c r="Y61" s="207"/>
      <c r="Z61" s="207"/>
      <c r="AA61" s="207"/>
      <c r="AB61" s="207"/>
      <c r="AC61" s="207"/>
      <c r="AD61" s="207"/>
      <c r="AE61" s="207"/>
      <c r="AF61" s="207"/>
      <c r="AG61" s="207" t="s">
        <v>224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31" t="str">
        <f>C61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61" s="207"/>
      <c r="BC61" s="207"/>
      <c r="BD61" s="207"/>
      <c r="BE61" s="207"/>
      <c r="BF61" s="207"/>
      <c r="BG61" s="207"/>
      <c r="BH61" s="207"/>
    </row>
    <row r="62" spans="1:60" outlineLevel="1" x14ac:dyDescent="0.2">
      <c r="A62" s="214"/>
      <c r="B62" s="215"/>
      <c r="C62" s="248" t="s">
        <v>764</v>
      </c>
      <c r="D62" s="241"/>
      <c r="E62" s="242">
        <v>9.7199999999999995E-2</v>
      </c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07"/>
      <c r="Y62" s="207"/>
      <c r="Z62" s="207"/>
      <c r="AA62" s="207"/>
      <c r="AB62" s="207"/>
      <c r="AC62" s="207"/>
      <c r="AD62" s="207"/>
      <c r="AE62" s="207"/>
      <c r="AF62" s="207"/>
      <c r="AG62" s="207" t="s">
        <v>226</v>
      </c>
      <c r="AH62" s="207">
        <v>0</v>
      </c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">
      <c r="A63" s="214"/>
      <c r="B63" s="215"/>
      <c r="C63" s="248" t="s">
        <v>765</v>
      </c>
      <c r="D63" s="241"/>
      <c r="E63" s="242">
        <v>4.8599999999999997E-2</v>
      </c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07"/>
      <c r="Y63" s="207"/>
      <c r="Z63" s="207"/>
      <c r="AA63" s="207"/>
      <c r="AB63" s="207"/>
      <c r="AC63" s="207"/>
      <c r="AD63" s="207"/>
      <c r="AE63" s="207"/>
      <c r="AF63" s="207"/>
      <c r="AG63" s="207" t="s">
        <v>226</v>
      </c>
      <c r="AH63" s="207">
        <v>0</v>
      </c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x14ac:dyDescent="0.2">
      <c r="A64" s="218" t="s">
        <v>165</v>
      </c>
      <c r="B64" s="219" t="s">
        <v>84</v>
      </c>
      <c r="C64" s="234" t="s">
        <v>85</v>
      </c>
      <c r="D64" s="220"/>
      <c r="E64" s="221"/>
      <c r="F64" s="222"/>
      <c r="G64" s="222">
        <f>SUMIF(AG65:AG84,"&lt;&gt;NOR",G65:G84)</f>
        <v>0</v>
      </c>
      <c r="H64" s="222"/>
      <c r="I64" s="222">
        <f>SUM(I65:I84)</f>
        <v>0</v>
      </c>
      <c r="J64" s="222"/>
      <c r="K64" s="222">
        <f>SUM(K65:K84)</f>
        <v>0</v>
      </c>
      <c r="L64" s="222"/>
      <c r="M64" s="222">
        <f>SUM(M65:M84)</f>
        <v>0</v>
      </c>
      <c r="N64" s="222"/>
      <c r="O64" s="222">
        <f>SUM(O65:O84)</f>
        <v>0</v>
      </c>
      <c r="P64" s="222"/>
      <c r="Q64" s="222">
        <f>SUM(Q65:Q84)</f>
        <v>0</v>
      </c>
      <c r="R64" s="222"/>
      <c r="S64" s="222"/>
      <c r="T64" s="223"/>
      <c r="U64" s="217"/>
      <c r="V64" s="217">
        <f>SUM(V65:V84)</f>
        <v>11.6</v>
      </c>
      <c r="W64" s="217"/>
      <c r="AG64" t="s">
        <v>166</v>
      </c>
    </row>
    <row r="65" spans="1:60" outlineLevel="1" x14ac:dyDescent="0.2">
      <c r="A65" s="224">
        <v>8</v>
      </c>
      <c r="B65" s="225" t="s">
        <v>256</v>
      </c>
      <c r="C65" s="235" t="s">
        <v>257</v>
      </c>
      <c r="D65" s="226" t="s">
        <v>219</v>
      </c>
      <c r="E65" s="227">
        <v>171.83313999999999</v>
      </c>
      <c r="F65" s="228"/>
      <c r="G65" s="229">
        <f>ROUND(E65*F65,2)</f>
        <v>0</v>
      </c>
      <c r="H65" s="228"/>
      <c r="I65" s="229">
        <f>ROUND(E65*H65,2)</f>
        <v>0</v>
      </c>
      <c r="J65" s="228"/>
      <c r="K65" s="229">
        <f>ROUND(E65*J65,2)</f>
        <v>0</v>
      </c>
      <c r="L65" s="229">
        <v>21</v>
      </c>
      <c r="M65" s="229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29" t="s">
        <v>220</v>
      </c>
      <c r="S65" s="229" t="s">
        <v>170</v>
      </c>
      <c r="T65" s="230" t="s">
        <v>221</v>
      </c>
      <c r="U65" s="216">
        <v>1.0999999999999999E-2</v>
      </c>
      <c r="V65" s="216">
        <f>ROUND(E65*U65,2)</f>
        <v>1.89</v>
      </c>
      <c r="W65" s="216"/>
      <c r="X65" s="207"/>
      <c r="Y65" s="207"/>
      <c r="Z65" s="207"/>
      <c r="AA65" s="207"/>
      <c r="AB65" s="207"/>
      <c r="AC65" s="207"/>
      <c r="AD65" s="207"/>
      <c r="AE65" s="207"/>
      <c r="AF65" s="207"/>
      <c r="AG65" s="207" t="s">
        <v>222</v>
      </c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">
      <c r="A66" s="214"/>
      <c r="B66" s="215"/>
      <c r="C66" s="247" t="s">
        <v>258</v>
      </c>
      <c r="D66" s="245"/>
      <c r="E66" s="245"/>
      <c r="F66" s="245"/>
      <c r="G66" s="245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07"/>
      <c r="Y66" s="207"/>
      <c r="Z66" s="207"/>
      <c r="AA66" s="207"/>
      <c r="AB66" s="207"/>
      <c r="AC66" s="207"/>
      <c r="AD66" s="207"/>
      <c r="AE66" s="207"/>
      <c r="AF66" s="207"/>
      <c r="AG66" s="207" t="s">
        <v>224</v>
      </c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">
      <c r="A67" s="214"/>
      <c r="B67" s="215"/>
      <c r="C67" s="248" t="s">
        <v>766</v>
      </c>
      <c r="D67" s="241"/>
      <c r="E67" s="242">
        <v>121.83314</v>
      </c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07"/>
      <c r="Y67" s="207"/>
      <c r="Z67" s="207"/>
      <c r="AA67" s="207"/>
      <c r="AB67" s="207"/>
      <c r="AC67" s="207"/>
      <c r="AD67" s="207"/>
      <c r="AE67" s="207"/>
      <c r="AF67" s="207"/>
      <c r="AG67" s="207" t="s">
        <v>226</v>
      </c>
      <c r="AH67" s="207">
        <v>0</v>
      </c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">
      <c r="A68" s="214"/>
      <c r="B68" s="215"/>
      <c r="C68" s="248" t="s">
        <v>767</v>
      </c>
      <c r="D68" s="241"/>
      <c r="E68" s="242">
        <v>50</v>
      </c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07"/>
      <c r="Y68" s="207"/>
      <c r="Z68" s="207"/>
      <c r="AA68" s="207"/>
      <c r="AB68" s="207"/>
      <c r="AC68" s="207"/>
      <c r="AD68" s="207"/>
      <c r="AE68" s="207"/>
      <c r="AF68" s="207"/>
      <c r="AG68" s="207" t="s">
        <v>226</v>
      </c>
      <c r="AH68" s="207">
        <v>0</v>
      </c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ht="22.5" outlineLevel="1" x14ac:dyDescent="0.2">
      <c r="A69" s="224">
        <v>9</v>
      </c>
      <c r="B69" s="225" t="s">
        <v>768</v>
      </c>
      <c r="C69" s="235" t="s">
        <v>769</v>
      </c>
      <c r="D69" s="226" t="s">
        <v>219</v>
      </c>
      <c r="E69" s="227">
        <v>54.936239999999998</v>
      </c>
      <c r="F69" s="228"/>
      <c r="G69" s="229">
        <f>ROUND(E69*F69,2)</f>
        <v>0</v>
      </c>
      <c r="H69" s="228"/>
      <c r="I69" s="229">
        <f>ROUND(E69*H69,2)</f>
        <v>0</v>
      </c>
      <c r="J69" s="228"/>
      <c r="K69" s="229">
        <f>ROUND(E69*J69,2)</f>
        <v>0</v>
      </c>
      <c r="L69" s="229">
        <v>21</v>
      </c>
      <c r="M69" s="229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29" t="s">
        <v>220</v>
      </c>
      <c r="S69" s="229" t="s">
        <v>170</v>
      </c>
      <c r="T69" s="230" t="s">
        <v>221</v>
      </c>
      <c r="U69" s="216">
        <v>1.0999999999999999E-2</v>
      </c>
      <c r="V69" s="216">
        <f>ROUND(E69*U69,2)</f>
        <v>0.6</v>
      </c>
      <c r="W69" s="216"/>
      <c r="X69" s="207"/>
      <c r="Y69" s="207"/>
      <c r="Z69" s="207"/>
      <c r="AA69" s="207"/>
      <c r="AB69" s="207"/>
      <c r="AC69" s="207"/>
      <c r="AD69" s="207"/>
      <c r="AE69" s="207"/>
      <c r="AF69" s="207"/>
      <c r="AG69" s="207" t="s">
        <v>222</v>
      </c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">
      <c r="A70" s="214"/>
      <c r="B70" s="215"/>
      <c r="C70" s="247" t="s">
        <v>258</v>
      </c>
      <c r="D70" s="245"/>
      <c r="E70" s="245"/>
      <c r="F70" s="245"/>
      <c r="G70" s="245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07"/>
      <c r="Y70" s="207"/>
      <c r="Z70" s="207"/>
      <c r="AA70" s="207"/>
      <c r="AB70" s="207"/>
      <c r="AC70" s="207"/>
      <c r="AD70" s="207"/>
      <c r="AE70" s="207"/>
      <c r="AF70" s="207"/>
      <c r="AG70" s="207" t="s">
        <v>224</v>
      </c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">
      <c r="A71" s="214"/>
      <c r="B71" s="215"/>
      <c r="C71" s="248" t="s">
        <v>770</v>
      </c>
      <c r="D71" s="241"/>
      <c r="E71" s="242">
        <v>40.437309999999997</v>
      </c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07"/>
      <c r="Y71" s="207"/>
      <c r="Z71" s="207"/>
      <c r="AA71" s="207"/>
      <c r="AB71" s="207"/>
      <c r="AC71" s="207"/>
      <c r="AD71" s="207"/>
      <c r="AE71" s="207"/>
      <c r="AF71" s="207"/>
      <c r="AG71" s="207" t="s">
        <v>226</v>
      </c>
      <c r="AH71" s="207">
        <v>0</v>
      </c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">
      <c r="A72" s="214"/>
      <c r="B72" s="215"/>
      <c r="C72" s="248" t="s">
        <v>771</v>
      </c>
      <c r="D72" s="241"/>
      <c r="E72" s="242">
        <v>5.3999999999999999E-2</v>
      </c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07"/>
      <c r="Y72" s="207"/>
      <c r="Z72" s="207"/>
      <c r="AA72" s="207"/>
      <c r="AB72" s="207"/>
      <c r="AC72" s="207"/>
      <c r="AD72" s="207"/>
      <c r="AE72" s="207"/>
      <c r="AF72" s="207"/>
      <c r="AG72" s="207" t="s">
        <v>226</v>
      </c>
      <c r="AH72" s="207">
        <v>0</v>
      </c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">
      <c r="A73" s="214"/>
      <c r="B73" s="215"/>
      <c r="C73" s="248" t="s">
        <v>772</v>
      </c>
      <c r="D73" s="241"/>
      <c r="E73" s="242">
        <v>-13.90673</v>
      </c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07"/>
      <c r="Y73" s="207"/>
      <c r="Z73" s="207"/>
      <c r="AA73" s="207"/>
      <c r="AB73" s="207"/>
      <c r="AC73" s="207"/>
      <c r="AD73" s="207"/>
      <c r="AE73" s="207"/>
      <c r="AF73" s="207"/>
      <c r="AG73" s="207" t="s">
        <v>226</v>
      </c>
      <c r="AH73" s="207">
        <v>0</v>
      </c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">
      <c r="A74" s="214"/>
      <c r="B74" s="215"/>
      <c r="C74" s="248" t="s">
        <v>773</v>
      </c>
      <c r="D74" s="241"/>
      <c r="E74" s="242">
        <v>77.701160000000002</v>
      </c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07"/>
      <c r="Y74" s="207"/>
      <c r="Z74" s="207"/>
      <c r="AA74" s="207"/>
      <c r="AB74" s="207"/>
      <c r="AC74" s="207"/>
      <c r="AD74" s="207"/>
      <c r="AE74" s="207"/>
      <c r="AF74" s="207"/>
      <c r="AG74" s="207" t="s">
        <v>226</v>
      </c>
      <c r="AH74" s="207">
        <v>0</v>
      </c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">
      <c r="A75" s="214"/>
      <c r="B75" s="215"/>
      <c r="C75" s="248" t="s">
        <v>774</v>
      </c>
      <c r="D75" s="241"/>
      <c r="E75" s="242">
        <v>-49.349499999999999</v>
      </c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07"/>
      <c r="Y75" s="207"/>
      <c r="Z75" s="207"/>
      <c r="AA75" s="207"/>
      <c r="AB75" s="207"/>
      <c r="AC75" s="207"/>
      <c r="AD75" s="207"/>
      <c r="AE75" s="207"/>
      <c r="AF75" s="207"/>
      <c r="AG75" s="207" t="s">
        <v>226</v>
      </c>
      <c r="AH75" s="207">
        <v>0</v>
      </c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ht="22.5" outlineLevel="1" x14ac:dyDescent="0.2">
      <c r="A76" s="224">
        <v>10</v>
      </c>
      <c r="B76" s="225" t="s">
        <v>440</v>
      </c>
      <c r="C76" s="235" t="s">
        <v>775</v>
      </c>
      <c r="D76" s="226" t="s">
        <v>219</v>
      </c>
      <c r="E76" s="227">
        <v>171.83313999999999</v>
      </c>
      <c r="F76" s="228"/>
      <c r="G76" s="229">
        <f>ROUND(E76*F76,2)</f>
        <v>0</v>
      </c>
      <c r="H76" s="228"/>
      <c r="I76" s="229">
        <f>ROUND(E76*H76,2)</f>
        <v>0</v>
      </c>
      <c r="J76" s="228"/>
      <c r="K76" s="229">
        <f>ROUND(E76*J76,2)</f>
        <v>0</v>
      </c>
      <c r="L76" s="229">
        <v>21</v>
      </c>
      <c r="M76" s="229">
        <f>G76*(1+L76/100)</f>
        <v>0</v>
      </c>
      <c r="N76" s="229">
        <v>0</v>
      </c>
      <c r="O76" s="229">
        <f>ROUND(E76*N76,2)</f>
        <v>0</v>
      </c>
      <c r="P76" s="229">
        <v>0</v>
      </c>
      <c r="Q76" s="229">
        <f>ROUND(E76*P76,2)</f>
        <v>0</v>
      </c>
      <c r="R76" s="229" t="s">
        <v>220</v>
      </c>
      <c r="S76" s="229" t="s">
        <v>170</v>
      </c>
      <c r="T76" s="230" t="s">
        <v>221</v>
      </c>
      <c r="U76" s="216">
        <v>5.2999999999999999E-2</v>
      </c>
      <c r="V76" s="216">
        <f>ROUND(E76*U76,2)</f>
        <v>9.11</v>
      </c>
      <c r="W76" s="216"/>
      <c r="X76" s="207"/>
      <c r="Y76" s="207"/>
      <c r="Z76" s="207"/>
      <c r="AA76" s="207"/>
      <c r="AB76" s="207"/>
      <c r="AC76" s="207"/>
      <c r="AD76" s="207"/>
      <c r="AE76" s="207"/>
      <c r="AF76" s="207"/>
      <c r="AG76" s="207" t="s">
        <v>222</v>
      </c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">
      <c r="A77" s="214"/>
      <c r="B77" s="215"/>
      <c r="C77" s="248" t="s">
        <v>766</v>
      </c>
      <c r="D77" s="241"/>
      <c r="E77" s="242">
        <v>121.83314</v>
      </c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07"/>
      <c r="Y77" s="207"/>
      <c r="Z77" s="207"/>
      <c r="AA77" s="207"/>
      <c r="AB77" s="207"/>
      <c r="AC77" s="207"/>
      <c r="AD77" s="207"/>
      <c r="AE77" s="207"/>
      <c r="AF77" s="207"/>
      <c r="AG77" s="207" t="s">
        <v>226</v>
      </c>
      <c r="AH77" s="207">
        <v>0</v>
      </c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 x14ac:dyDescent="0.2">
      <c r="A78" s="214"/>
      <c r="B78" s="215"/>
      <c r="C78" s="248" t="s">
        <v>767</v>
      </c>
      <c r="D78" s="241"/>
      <c r="E78" s="242">
        <v>50</v>
      </c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07"/>
      <c r="Y78" s="207"/>
      <c r="Z78" s="207"/>
      <c r="AA78" s="207"/>
      <c r="AB78" s="207"/>
      <c r="AC78" s="207"/>
      <c r="AD78" s="207"/>
      <c r="AE78" s="207"/>
      <c r="AF78" s="207"/>
      <c r="AG78" s="207" t="s">
        <v>226</v>
      </c>
      <c r="AH78" s="207">
        <v>0</v>
      </c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">
      <c r="A79" s="224">
        <v>11</v>
      </c>
      <c r="B79" s="225" t="s">
        <v>444</v>
      </c>
      <c r="C79" s="235" t="s">
        <v>776</v>
      </c>
      <c r="D79" s="226" t="s">
        <v>219</v>
      </c>
      <c r="E79" s="227">
        <v>54.936239999999998</v>
      </c>
      <c r="F79" s="228"/>
      <c r="G79" s="229">
        <f>ROUND(E79*F79,2)</f>
        <v>0</v>
      </c>
      <c r="H79" s="228"/>
      <c r="I79" s="229">
        <f>ROUND(E79*H79,2)</f>
        <v>0</v>
      </c>
      <c r="J79" s="228"/>
      <c r="K79" s="229">
        <f>ROUND(E79*J79,2)</f>
        <v>0</v>
      </c>
      <c r="L79" s="229">
        <v>21</v>
      </c>
      <c r="M79" s="229">
        <f>G79*(1+L79/100)</f>
        <v>0</v>
      </c>
      <c r="N79" s="229">
        <v>0</v>
      </c>
      <c r="O79" s="229">
        <f>ROUND(E79*N79,2)</f>
        <v>0</v>
      </c>
      <c r="P79" s="229">
        <v>0</v>
      </c>
      <c r="Q79" s="229">
        <f>ROUND(E79*P79,2)</f>
        <v>0</v>
      </c>
      <c r="R79" s="229" t="s">
        <v>220</v>
      </c>
      <c r="S79" s="229" t="s">
        <v>170</v>
      </c>
      <c r="T79" s="230" t="s">
        <v>221</v>
      </c>
      <c r="U79" s="216">
        <v>0</v>
      </c>
      <c r="V79" s="216">
        <f>ROUND(E79*U79,2)</f>
        <v>0</v>
      </c>
      <c r="W79" s="216"/>
      <c r="X79" s="207"/>
      <c r="Y79" s="207"/>
      <c r="Z79" s="207"/>
      <c r="AA79" s="207"/>
      <c r="AB79" s="207"/>
      <c r="AC79" s="207"/>
      <c r="AD79" s="207"/>
      <c r="AE79" s="207"/>
      <c r="AF79" s="207"/>
      <c r="AG79" s="207" t="s">
        <v>222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outlineLevel="1" x14ac:dyDescent="0.2">
      <c r="A80" s="214"/>
      <c r="B80" s="215"/>
      <c r="C80" s="248" t="s">
        <v>770</v>
      </c>
      <c r="D80" s="241"/>
      <c r="E80" s="242">
        <v>40.437309999999997</v>
      </c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07"/>
      <c r="Y80" s="207"/>
      <c r="Z80" s="207"/>
      <c r="AA80" s="207"/>
      <c r="AB80" s="207"/>
      <c r="AC80" s="207"/>
      <c r="AD80" s="207"/>
      <c r="AE80" s="207"/>
      <c r="AF80" s="207"/>
      <c r="AG80" s="207" t="s">
        <v>226</v>
      </c>
      <c r="AH80" s="207">
        <v>0</v>
      </c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outlineLevel="1" x14ac:dyDescent="0.2">
      <c r="A81" s="214"/>
      <c r="B81" s="215"/>
      <c r="C81" s="248" t="s">
        <v>771</v>
      </c>
      <c r="D81" s="241"/>
      <c r="E81" s="242">
        <v>5.3999999999999999E-2</v>
      </c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07"/>
      <c r="Y81" s="207"/>
      <c r="Z81" s="207"/>
      <c r="AA81" s="207"/>
      <c r="AB81" s="207"/>
      <c r="AC81" s="207"/>
      <c r="AD81" s="207"/>
      <c r="AE81" s="207"/>
      <c r="AF81" s="207"/>
      <c r="AG81" s="207" t="s">
        <v>226</v>
      </c>
      <c r="AH81" s="207">
        <v>0</v>
      </c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">
      <c r="A82" s="214"/>
      <c r="B82" s="215"/>
      <c r="C82" s="248" t="s">
        <v>772</v>
      </c>
      <c r="D82" s="241"/>
      <c r="E82" s="242">
        <v>-13.90673</v>
      </c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07"/>
      <c r="Y82" s="207"/>
      <c r="Z82" s="207"/>
      <c r="AA82" s="207"/>
      <c r="AB82" s="207"/>
      <c r="AC82" s="207"/>
      <c r="AD82" s="207"/>
      <c r="AE82" s="207"/>
      <c r="AF82" s="207"/>
      <c r="AG82" s="207" t="s">
        <v>226</v>
      </c>
      <c r="AH82" s="207">
        <v>0</v>
      </c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">
      <c r="A83" s="214"/>
      <c r="B83" s="215"/>
      <c r="C83" s="248" t="s">
        <v>773</v>
      </c>
      <c r="D83" s="241"/>
      <c r="E83" s="242">
        <v>77.701160000000002</v>
      </c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07"/>
      <c r="Y83" s="207"/>
      <c r="Z83" s="207"/>
      <c r="AA83" s="207"/>
      <c r="AB83" s="207"/>
      <c r="AC83" s="207"/>
      <c r="AD83" s="207"/>
      <c r="AE83" s="207"/>
      <c r="AF83" s="207"/>
      <c r="AG83" s="207" t="s">
        <v>226</v>
      </c>
      <c r="AH83" s="207">
        <v>0</v>
      </c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outlineLevel="1" x14ac:dyDescent="0.2">
      <c r="A84" s="214"/>
      <c r="B84" s="215"/>
      <c r="C84" s="248" t="s">
        <v>774</v>
      </c>
      <c r="D84" s="241"/>
      <c r="E84" s="242">
        <v>-49.349499999999999</v>
      </c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07"/>
      <c r="Y84" s="207"/>
      <c r="Z84" s="207"/>
      <c r="AA84" s="207"/>
      <c r="AB84" s="207"/>
      <c r="AC84" s="207"/>
      <c r="AD84" s="207"/>
      <c r="AE84" s="207"/>
      <c r="AF84" s="207"/>
      <c r="AG84" s="207" t="s">
        <v>226</v>
      </c>
      <c r="AH84" s="207">
        <v>0</v>
      </c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x14ac:dyDescent="0.2">
      <c r="A85" s="218" t="s">
        <v>165</v>
      </c>
      <c r="B85" s="219" t="s">
        <v>86</v>
      </c>
      <c r="C85" s="234" t="s">
        <v>87</v>
      </c>
      <c r="D85" s="220"/>
      <c r="E85" s="221"/>
      <c r="F85" s="222"/>
      <c r="G85" s="222">
        <f>SUMIF(AG86:AG101,"&lt;&gt;NOR",G86:G101)</f>
        <v>0</v>
      </c>
      <c r="H85" s="222"/>
      <c r="I85" s="222">
        <f>SUM(I86:I101)</f>
        <v>0</v>
      </c>
      <c r="J85" s="222"/>
      <c r="K85" s="222">
        <f>SUM(K86:K101)</f>
        <v>0</v>
      </c>
      <c r="L85" s="222"/>
      <c r="M85" s="222">
        <f>SUM(M86:M101)</f>
        <v>0</v>
      </c>
      <c r="N85" s="222"/>
      <c r="O85" s="222">
        <f>SUM(O86:O101)</f>
        <v>0</v>
      </c>
      <c r="P85" s="222"/>
      <c r="Q85" s="222">
        <f>SUM(Q86:Q101)</f>
        <v>0</v>
      </c>
      <c r="R85" s="222"/>
      <c r="S85" s="222"/>
      <c r="T85" s="223"/>
      <c r="U85" s="217"/>
      <c r="V85" s="217">
        <f>SUM(V86:V101)</f>
        <v>3.65</v>
      </c>
      <c r="W85" s="217"/>
      <c r="AG85" t="s">
        <v>166</v>
      </c>
    </row>
    <row r="86" spans="1:60" ht="56.25" outlineLevel="1" x14ac:dyDescent="0.2">
      <c r="A86" s="224">
        <v>12</v>
      </c>
      <c r="B86" s="225" t="s">
        <v>777</v>
      </c>
      <c r="C86" s="235" t="s">
        <v>778</v>
      </c>
      <c r="D86" s="226" t="s">
        <v>219</v>
      </c>
      <c r="E86" s="227">
        <v>13.90673</v>
      </c>
      <c r="F86" s="228"/>
      <c r="G86" s="229">
        <f>ROUND(E86*F86,2)</f>
        <v>0</v>
      </c>
      <c r="H86" s="228"/>
      <c r="I86" s="229">
        <f>ROUND(E86*H86,2)</f>
        <v>0</v>
      </c>
      <c r="J86" s="228"/>
      <c r="K86" s="229">
        <f>ROUND(E86*J86,2)</f>
        <v>0</v>
      </c>
      <c r="L86" s="229">
        <v>21</v>
      </c>
      <c r="M86" s="229">
        <f>G86*(1+L86/100)</f>
        <v>0</v>
      </c>
      <c r="N86" s="229">
        <v>0</v>
      </c>
      <c r="O86" s="229">
        <f>ROUND(E86*N86,2)</f>
        <v>0</v>
      </c>
      <c r="P86" s="229">
        <v>0</v>
      </c>
      <c r="Q86" s="229">
        <f>ROUND(E86*P86,2)</f>
        <v>0</v>
      </c>
      <c r="R86" s="229" t="s">
        <v>220</v>
      </c>
      <c r="S86" s="229" t="s">
        <v>170</v>
      </c>
      <c r="T86" s="230" t="s">
        <v>221</v>
      </c>
      <c r="U86" s="216">
        <v>6.8000000000000005E-2</v>
      </c>
      <c r="V86" s="216">
        <f>ROUND(E86*U86,2)</f>
        <v>0.95</v>
      </c>
      <c r="W86" s="216"/>
      <c r="X86" s="207"/>
      <c r="Y86" s="207"/>
      <c r="Z86" s="207"/>
      <c r="AA86" s="207"/>
      <c r="AB86" s="207"/>
      <c r="AC86" s="207"/>
      <c r="AD86" s="207"/>
      <c r="AE86" s="207"/>
      <c r="AF86" s="207"/>
      <c r="AG86" s="207" t="s">
        <v>229</v>
      </c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">
      <c r="A87" s="214"/>
      <c r="B87" s="215"/>
      <c r="C87" s="247" t="s">
        <v>779</v>
      </c>
      <c r="D87" s="245"/>
      <c r="E87" s="245"/>
      <c r="F87" s="245"/>
      <c r="G87" s="245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07"/>
      <c r="Y87" s="207"/>
      <c r="Z87" s="207"/>
      <c r="AA87" s="207"/>
      <c r="AB87" s="207"/>
      <c r="AC87" s="207"/>
      <c r="AD87" s="207"/>
      <c r="AE87" s="207"/>
      <c r="AF87" s="207"/>
      <c r="AG87" s="207" t="s">
        <v>224</v>
      </c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 x14ac:dyDescent="0.2">
      <c r="A88" s="214"/>
      <c r="B88" s="215"/>
      <c r="C88" s="250" t="s">
        <v>362</v>
      </c>
      <c r="D88" s="243"/>
      <c r="E88" s="244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07"/>
      <c r="Y88" s="207"/>
      <c r="Z88" s="207"/>
      <c r="AA88" s="207"/>
      <c r="AB88" s="207"/>
      <c r="AC88" s="207"/>
      <c r="AD88" s="207"/>
      <c r="AE88" s="207"/>
      <c r="AF88" s="207"/>
      <c r="AG88" s="207" t="s">
        <v>226</v>
      </c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">
      <c r="A89" s="214"/>
      <c r="B89" s="215"/>
      <c r="C89" s="251" t="s">
        <v>740</v>
      </c>
      <c r="D89" s="243"/>
      <c r="E89" s="244">
        <v>180.1</v>
      </c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07"/>
      <c r="Y89" s="207"/>
      <c r="Z89" s="207"/>
      <c r="AA89" s="207"/>
      <c r="AB89" s="207"/>
      <c r="AC89" s="207"/>
      <c r="AD89" s="207"/>
      <c r="AE89" s="207"/>
      <c r="AF89" s="207"/>
      <c r="AG89" s="207" t="s">
        <v>226</v>
      </c>
      <c r="AH89" s="207">
        <v>2</v>
      </c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">
      <c r="A90" s="214"/>
      <c r="B90" s="215"/>
      <c r="C90" s="251" t="s">
        <v>741</v>
      </c>
      <c r="D90" s="243"/>
      <c r="E90" s="244">
        <v>113.45</v>
      </c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07"/>
      <c r="Y90" s="207"/>
      <c r="Z90" s="207"/>
      <c r="AA90" s="207"/>
      <c r="AB90" s="207"/>
      <c r="AC90" s="207"/>
      <c r="AD90" s="207"/>
      <c r="AE90" s="207"/>
      <c r="AF90" s="207"/>
      <c r="AG90" s="207" t="s">
        <v>226</v>
      </c>
      <c r="AH90" s="207">
        <v>2</v>
      </c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ht="22.5" outlineLevel="1" x14ac:dyDescent="0.2">
      <c r="A91" s="214"/>
      <c r="B91" s="215"/>
      <c r="C91" s="251" t="s">
        <v>742</v>
      </c>
      <c r="D91" s="243"/>
      <c r="E91" s="244">
        <v>2.1795</v>
      </c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07"/>
      <c r="Y91" s="207"/>
      <c r="Z91" s="207"/>
      <c r="AA91" s="207"/>
      <c r="AB91" s="207"/>
      <c r="AC91" s="207"/>
      <c r="AD91" s="207"/>
      <c r="AE91" s="207"/>
      <c r="AF91" s="207"/>
      <c r="AG91" s="207" t="s">
        <v>226</v>
      </c>
      <c r="AH91" s="207">
        <v>2</v>
      </c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 x14ac:dyDescent="0.2">
      <c r="A92" s="214"/>
      <c r="B92" s="215"/>
      <c r="C92" s="251" t="s">
        <v>743</v>
      </c>
      <c r="D92" s="243"/>
      <c r="E92" s="244">
        <v>10.452</v>
      </c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07"/>
      <c r="Y92" s="207"/>
      <c r="Z92" s="207"/>
      <c r="AA92" s="207"/>
      <c r="AB92" s="207"/>
      <c r="AC92" s="207"/>
      <c r="AD92" s="207"/>
      <c r="AE92" s="207"/>
      <c r="AF92" s="207"/>
      <c r="AG92" s="207" t="s">
        <v>226</v>
      </c>
      <c r="AH92" s="207">
        <v>2</v>
      </c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 x14ac:dyDescent="0.2">
      <c r="A93" s="214"/>
      <c r="B93" s="215"/>
      <c r="C93" s="251" t="s">
        <v>744</v>
      </c>
      <c r="D93" s="243"/>
      <c r="E93" s="244">
        <v>0.2</v>
      </c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07"/>
      <c r="Y93" s="207"/>
      <c r="Z93" s="207"/>
      <c r="AA93" s="207"/>
      <c r="AB93" s="207"/>
      <c r="AC93" s="207"/>
      <c r="AD93" s="207"/>
      <c r="AE93" s="207"/>
      <c r="AF93" s="207"/>
      <c r="AG93" s="207" t="s">
        <v>226</v>
      </c>
      <c r="AH93" s="207">
        <v>2</v>
      </c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 x14ac:dyDescent="0.2">
      <c r="A94" s="214"/>
      <c r="B94" s="215"/>
      <c r="C94" s="251" t="s">
        <v>745</v>
      </c>
      <c r="D94" s="243"/>
      <c r="E94" s="244">
        <v>2.657</v>
      </c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07"/>
      <c r="Y94" s="207"/>
      <c r="Z94" s="207"/>
      <c r="AA94" s="207"/>
      <c r="AB94" s="207"/>
      <c r="AC94" s="207"/>
      <c r="AD94" s="207"/>
      <c r="AE94" s="207"/>
      <c r="AF94" s="207"/>
      <c r="AG94" s="207" t="s">
        <v>226</v>
      </c>
      <c r="AH94" s="207">
        <v>2</v>
      </c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 x14ac:dyDescent="0.2">
      <c r="A95" s="214"/>
      <c r="B95" s="215"/>
      <c r="C95" s="250" t="s">
        <v>365</v>
      </c>
      <c r="D95" s="243"/>
      <c r="E95" s="244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07"/>
      <c r="Y95" s="207"/>
      <c r="Z95" s="207"/>
      <c r="AA95" s="207"/>
      <c r="AB95" s="207"/>
      <c r="AC95" s="207"/>
      <c r="AD95" s="207"/>
      <c r="AE95" s="207"/>
      <c r="AF95" s="207"/>
      <c r="AG95" s="207" t="s">
        <v>226</v>
      </c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">
      <c r="A96" s="214"/>
      <c r="B96" s="215"/>
      <c r="C96" s="248" t="s">
        <v>780</v>
      </c>
      <c r="D96" s="241"/>
      <c r="E96" s="242">
        <v>13.90673</v>
      </c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07"/>
      <c r="Y96" s="207"/>
      <c r="Z96" s="207"/>
      <c r="AA96" s="207"/>
      <c r="AB96" s="207"/>
      <c r="AC96" s="207"/>
      <c r="AD96" s="207"/>
      <c r="AE96" s="207"/>
      <c r="AF96" s="207"/>
      <c r="AG96" s="207" t="s">
        <v>226</v>
      </c>
      <c r="AH96" s="207">
        <v>0</v>
      </c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 x14ac:dyDescent="0.2">
      <c r="A97" s="224">
        <v>13</v>
      </c>
      <c r="B97" s="225" t="s">
        <v>276</v>
      </c>
      <c r="C97" s="235" t="s">
        <v>277</v>
      </c>
      <c r="D97" s="226" t="s">
        <v>219</v>
      </c>
      <c r="E97" s="227">
        <v>50</v>
      </c>
      <c r="F97" s="228"/>
      <c r="G97" s="229">
        <f>ROUND(E97*F97,2)</f>
        <v>0</v>
      </c>
      <c r="H97" s="228"/>
      <c r="I97" s="229">
        <f>ROUND(E97*H97,2)</f>
        <v>0</v>
      </c>
      <c r="J97" s="228"/>
      <c r="K97" s="229">
        <f>ROUND(E97*J97,2)</f>
        <v>0</v>
      </c>
      <c r="L97" s="229">
        <v>21</v>
      </c>
      <c r="M97" s="229">
        <f>G97*(1+L97/100)</f>
        <v>0</v>
      </c>
      <c r="N97" s="229">
        <v>0</v>
      </c>
      <c r="O97" s="229">
        <f>ROUND(E97*N97,2)</f>
        <v>0</v>
      </c>
      <c r="P97" s="229">
        <v>0</v>
      </c>
      <c r="Q97" s="229">
        <f>ROUND(E97*P97,2)</f>
        <v>0</v>
      </c>
      <c r="R97" s="229" t="s">
        <v>220</v>
      </c>
      <c r="S97" s="229" t="s">
        <v>170</v>
      </c>
      <c r="T97" s="230" t="s">
        <v>221</v>
      </c>
      <c r="U97" s="216">
        <v>3.1E-2</v>
      </c>
      <c r="V97" s="216">
        <f>ROUND(E97*U97,2)</f>
        <v>1.55</v>
      </c>
      <c r="W97" s="216"/>
      <c r="X97" s="207"/>
      <c r="Y97" s="207"/>
      <c r="Z97" s="207"/>
      <c r="AA97" s="207"/>
      <c r="AB97" s="207"/>
      <c r="AC97" s="207"/>
      <c r="AD97" s="207"/>
      <c r="AE97" s="207"/>
      <c r="AF97" s="207"/>
      <c r="AG97" s="207" t="s">
        <v>229</v>
      </c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">
      <c r="A98" s="214"/>
      <c r="B98" s="215"/>
      <c r="C98" s="236" t="s">
        <v>278</v>
      </c>
      <c r="D98" s="232"/>
      <c r="E98" s="232"/>
      <c r="F98" s="232"/>
      <c r="G98" s="232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07"/>
      <c r="Y98" s="207"/>
      <c r="Z98" s="207"/>
      <c r="AA98" s="207"/>
      <c r="AB98" s="207"/>
      <c r="AC98" s="207"/>
      <c r="AD98" s="207"/>
      <c r="AE98" s="207"/>
      <c r="AF98" s="207"/>
      <c r="AG98" s="207" t="s">
        <v>174</v>
      </c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">
      <c r="A99" s="214"/>
      <c r="B99" s="215"/>
      <c r="C99" s="248" t="s">
        <v>781</v>
      </c>
      <c r="D99" s="241"/>
      <c r="E99" s="242">
        <v>50</v>
      </c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07"/>
      <c r="Y99" s="207"/>
      <c r="Z99" s="207"/>
      <c r="AA99" s="207"/>
      <c r="AB99" s="207"/>
      <c r="AC99" s="207"/>
      <c r="AD99" s="207"/>
      <c r="AE99" s="207"/>
      <c r="AF99" s="207"/>
      <c r="AG99" s="207" t="s">
        <v>226</v>
      </c>
      <c r="AH99" s="207">
        <v>0</v>
      </c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ht="22.5" outlineLevel="1" x14ac:dyDescent="0.2">
      <c r="A100" s="224">
        <v>14</v>
      </c>
      <c r="B100" s="225" t="s">
        <v>279</v>
      </c>
      <c r="C100" s="235" t="s">
        <v>280</v>
      </c>
      <c r="D100" s="226" t="s">
        <v>219</v>
      </c>
      <c r="E100" s="227">
        <v>127.797</v>
      </c>
      <c r="F100" s="228"/>
      <c r="G100" s="229">
        <f>ROUND(E100*F100,2)</f>
        <v>0</v>
      </c>
      <c r="H100" s="228"/>
      <c r="I100" s="229">
        <f>ROUND(E100*H100,2)</f>
        <v>0</v>
      </c>
      <c r="J100" s="228"/>
      <c r="K100" s="229">
        <f>ROUND(E100*J100,2)</f>
        <v>0</v>
      </c>
      <c r="L100" s="229">
        <v>21</v>
      </c>
      <c r="M100" s="229">
        <f>G100*(1+L100/100)</f>
        <v>0</v>
      </c>
      <c r="N100" s="229">
        <v>0</v>
      </c>
      <c r="O100" s="229">
        <f>ROUND(E100*N100,2)</f>
        <v>0</v>
      </c>
      <c r="P100" s="229">
        <v>0</v>
      </c>
      <c r="Q100" s="229">
        <f>ROUND(E100*P100,2)</f>
        <v>0</v>
      </c>
      <c r="R100" s="229" t="s">
        <v>220</v>
      </c>
      <c r="S100" s="229" t="s">
        <v>170</v>
      </c>
      <c r="T100" s="230" t="s">
        <v>221</v>
      </c>
      <c r="U100" s="216">
        <v>8.9999999999999993E-3</v>
      </c>
      <c r="V100" s="216">
        <f>ROUND(E100*U100,2)</f>
        <v>1.1499999999999999</v>
      </c>
      <c r="W100" s="216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 t="s">
        <v>222</v>
      </c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outlineLevel="1" x14ac:dyDescent="0.2">
      <c r="A101" s="214"/>
      <c r="B101" s="215"/>
      <c r="C101" s="248" t="s">
        <v>782</v>
      </c>
      <c r="D101" s="241"/>
      <c r="E101" s="242">
        <v>127.797</v>
      </c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 t="s">
        <v>226</v>
      </c>
      <c r="AH101" s="207">
        <v>0</v>
      </c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x14ac:dyDescent="0.2">
      <c r="A102" s="218" t="s">
        <v>165</v>
      </c>
      <c r="B102" s="219" t="s">
        <v>88</v>
      </c>
      <c r="C102" s="234" t="s">
        <v>89</v>
      </c>
      <c r="D102" s="220"/>
      <c r="E102" s="221"/>
      <c r="F102" s="222"/>
      <c r="G102" s="222">
        <f>SUMIF(AG103:AG126,"&lt;&gt;NOR",G103:G126)</f>
        <v>0</v>
      </c>
      <c r="H102" s="222"/>
      <c r="I102" s="222">
        <f>SUM(I103:I126)</f>
        <v>0</v>
      </c>
      <c r="J102" s="222"/>
      <c r="K102" s="222">
        <f>SUM(K103:K126)</f>
        <v>0</v>
      </c>
      <c r="L102" s="222"/>
      <c r="M102" s="222">
        <f>SUM(M103:M126)</f>
        <v>0</v>
      </c>
      <c r="N102" s="222"/>
      <c r="O102" s="222">
        <f>SUM(O103:O126)</f>
        <v>0.03</v>
      </c>
      <c r="P102" s="222"/>
      <c r="Q102" s="222">
        <f>SUM(Q103:Q126)</f>
        <v>0</v>
      </c>
      <c r="R102" s="222"/>
      <c r="S102" s="222"/>
      <c r="T102" s="223"/>
      <c r="U102" s="217"/>
      <c r="V102" s="217">
        <f>SUM(V103:V126)</f>
        <v>266.26</v>
      </c>
      <c r="W102" s="217"/>
      <c r="AG102" t="s">
        <v>166</v>
      </c>
    </row>
    <row r="103" spans="1:60" outlineLevel="1" x14ac:dyDescent="0.2">
      <c r="A103" s="224">
        <v>15</v>
      </c>
      <c r="B103" s="225" t="s">
        <v>783</v>
      </c>
      <c r="C103" s="235" t="s">
        <v>784</v>
      </c>
      <c r="D103" s="226" t="s">
        <v>287</v>
      </c>
      <c r="E103" s="227">
        <v>596.38599999999997</v>
      </c>
      <c r="F103" s="228"/>
      <c r="G103" s="229">
        <f>ROUND(E103*F103,2)</f>
        <v>0</v>
      </c>
      <c r="H103" s="228"/>
      <c r="I103" s="229">
        <f>ROUND(E103*H103,2)</f>
        <v>0</v>
      </c>
      <c r="J103" s="228"/>
      <c r="K103" s="229">
        <f>ROUND(E103*J103,2)</f>
        <v>0</v>
      </c>
      <c r="L103" s="229">
        <v>21</v>
      </c>
      <c r="M103" s="229">
        <f>G103*(1+L103/100)</f>
        <v>0</v>
      </c>
      <c r="N103" s="229">
        <v>0</v>
      </c>
      <c r="O103" s="229">
        <f>ROUND(E103*N103,2)</f>
        <v>0</v>
      </c>
      <c r="P103" s="229">
        <v>0</v>
      </c>
      <c r="Q103" s="229">
        <f>ROUND(E103*P103,2)</f>
        <v>0</v>
      </c>
      <c r="R103" s="229"/>
      <c r="S103" s="229" t="s">
        <v>170</v>
      </c>
      <c r="T103" s="230" t="s">
        <v>221</v>
      </c>
      <c r="U103" s="216">
        <v>0.06</v>
      </c>
      <c r="V103" s="216">
        <f>ROUND(E103*U103,2)</f>
        <v>35.78</v>
      </c>
      <c r="W103" s="216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 t="s">
        <v>222</v>
      </c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">
      <c r="A104" s="214"/>
      <c r="B104" s="215"/>
      <c r="C104" s="248" t="s">
        <v>785</v>
      </c>
      <c r="D104" s="241"/>
      <c r="E104" s="242">
        <v>596.38599999999997</v>
      </c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 t="s">
        <v>226</v>
      </c>
      <c r="AH104" s="207">
        <v>0</v>
      </c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">
      <c r="A105" s="224">
        <v>16</v>
      </c>
      <c r="B105" s="225" t="s">
        <v>786</v>
      </c>
      <c r="C105" s="235" t="s">
        <v>787</v>
      </c>
      <c r="D105" s="226" t="s">
        <v>287</v>
      </c>
      <c r="E105" s="227">
        <v>255.59399999999999</v>
      </c>
      <c r="F105" s="228"/>
      <c r="G105" s="229">
        <f>ROUND(E105*F105,2)</f>
        <v>0</v>
      </c>
      <c r="H105" s="228"/>
      <c r="I105" s="229">
        <f>ROUND(E105*H105,2)</f>
        <v>0</v>
      </c>
      <c r="J105" s="228"/>
      <c r="K105" s="229">
        <f>ROUND(E105*J105,2)</f>
        <v>0</v>
      </c>
      <c r="L105" s="229">
        <v>21</v>
      </c>
      <c r="M105" s="229">
        <f>G105*(1+L105/100)</f>
        <v>0</v>
      </c>
      <c r="N105" s="229">
        <v>0</v>
      </c>
      <c r="O105" s="229">
        <f>ROUND(E105*N105,2)</f>
        <v>0</v>
      </c>
      <c r="P105" s="229">
        <v>0</v>
      </c>
      <c r="Q105" s="229">
        <f>ROUND(E105*P105,2)</f>
        <v>0</v>
      </c>
      <c r="R105" s="229"/>
      <c r="S105" s="229" t="s">
        <v>170</v>
      </c>
      <c r="T105" s="230" t="s">
        <v>221</v>
      </c>
      <c r="U105" s="216">
        <v>9.7000000000000003E-2</v>
      </c>
      <c r="V105" s="216">
        <f>ROUND(E105*U105,2)</f>
        <v>24.79</v>
      </c>
      <c r="W105" s="216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 t="s">
        <v>229</v>
      </c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">
      <c r="A106" s="214"/>
      <c r="B106" s="215"/>
      <c r="C106" s="248" t="s">
        <v>788</v>
      </c>
      <c r="D106" s="241"/>
      <c r="E106" s="242">
        <v>255.59399999999999</v>
      </c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 t="s">
        <v>226</v>
      </c>
      <c r="AH106" s="207">
        <v>0</v>
      </c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">
      <c r="A107" s="224">
        <v>17</v>
      </c>
      <c r="B107" s="225" t="s">
        <v>290</v>
      </c>
      <c r="C107" s="235" t="s">
        <v>291</v>
      </c>
      <c r="D107" s="226" t="s">
        <v>287</v>
      </c>
      <c r="E107" s="227">
        <v>309.0385</v>
      </c>
      <c r="F107" s="228"/>
      <c r="G107" s="229">
        <f>ROUND(E107*F107,2)</f>
        <v>0</v>
      </c>
      <c r="H107" s="228"/>
      <c r="I107" s="229">
        <f>ROUND(E107*H107,2)</f>
        <v>0</v>
      </c>
      <c r="J107" s="228"/>
      <c r="K107" s="229">
        <f>ROUND(E107*J107,2)</f>
        <v>0</v>
      </c>
      <c r="L107" s="229">
        <v>21</v>
      </c>
      <c r="M107" s="229">
        <f>G107*(1+L107/100)</f>
        <v>0</v>
      </c>
      <c r="N107" s="229">
        <v>0</v>
      </c>
      <c r="O107" s="229">
        <f>ROUND(E107*N107,2)</f>
        <v>0</v>
      </c>
      <c r="P107" s="229">
        <v>0</v>
      </c>
      <c r="Q107" s="229">
        <f>ROUND(E107*P107,2)</f>
        <v>0</v>
      </c>
      <c r="R107" s="229" t="s">
        <v>220</v>
      </c>
      <c r="S107" s="229" t="s">
        <v>170</v>
      </c>
      <c r="T107" s="230" t="s">
        <v>221</v>
      </c>
      <c r="U107" s="216">
        <v>1.7999999999999999E-2</v>
      </c>
      <c r="V107" s="216">
        <f>ROUND(E107*U107,2)</f>
        <v>5.56</v>
      </c>
      <c r="W107" s="216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 t="s">
        <v>222</v>
      </c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">
      <c r="A108" s="214"/>
      <c r="B108" s="215"/>
      <c r="C108" s="247" t="s">
        <v>288</v>
      </c>
      <c r="D108" s="245"/>
      <c r="E108" s="245"/>
      <c r="F108" s="245"/>
      <c r="G108" s="245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 t="s">
        <v>224</v>
      </c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">
      <c r="A109" s="214"/>
      <c r="B109" s="215"/>
      <c r="C109" s="248" t="s">
        <v>789</v>
      </c>
      <c r="D109" s="241"/>
      <c r="E109" s="242">
        <v>180.1</v>
      </c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 t="s">
        <v>226</v>
      </c>
      <c r="AH109" s="207">
        <v>0</v>
      </c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">
      <c r="A110" s="214"/>
      <c r="B110" s="215"/>
      <c r="C110" s="248" t="s">
        <v>790</v>
      </c>
      <c r="D110" s="241"/>
      <c r="E110" s="242">
        <v>113.45</v>
      </c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 t="s">
        <v>226</v>
      </c>
      <c r="AH110" s="207">
        <v>0</v>
      </c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ht="22.5" outlineLevel="1" x14ac:dyDescent="0.2">
      <c r="A111" s="214"/>
      <c r="B111" s="215"/>
      <c r="C111" s="248" t="s">
        <v>791</v>
      </c>
      <c r="D111" s="241"/>
      <c r="E111" s="242">
        <v>2.1795</v>
      </c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 t="s">
        <v>226</v>
      </c>
      <c r="AH111" s="207">
        <v>0</v>
      </c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outlineLevel="1" x14ac:dyDescent="0.2">
      <c r="A112" s="214"/>
      <c r="B112" s="215"/>
      <c r="C112" s="248" t="s">
        <v>792</v>
      </c>
      <c r="D112" s="241"/>
      <c r="E112" s="242">
        <v>10.452</v>
      </c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 t="s">
        <v>226</v>
      </c>
      <c r="AH112" s="207">
        <v>0</v>
      </c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outlineLevel="1" x14ac:dyDescent="0.2">
      <c r="A113" s="214"/>
      <c r="B113" s="215"/>
      <c r="C113" s="248" t="s">
        <v>793</v>
      </c>
      <c r="D113" s="241"/>
      <c r="E113" s="242">
        <v>0.2</v>
      </c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 t="s">
        <v>226</v>
      </c>
      <c r="AH113" s="207">
        <v>0</v>
      </c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outlineLevel="1" x14ac:dyDescent="0.2">
      <c r="A114" s="214"/>
      <c r="B114" s="215"/>
      <c r="C114" s="248" t="s">
        <v>794</v>
      </c>
      <c r="D114" s="241"/>
      <c r="E114" s="242">
        <v>2.657</v>
      </c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 t="s">
        <v>226</v>
      </c>
      <c r="AH114" s="207">
        <v>0</v>
      </c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ht="22.5" outlineLevel="1" x14ac:dyDescent="0.2">
      <c r="A115" s="224">
        <v>18</v>
      </c>
      <c r="B115" s="225" t="s">
        <v>795</v>
      </c>
      <c r="C115" s="235" t="s">
        <v>796</v>
      </c>
      <c r="D115" s="226" t="s">
        <v>287</v>
      </c>
      <c r="E115" s="227">
        <v>596.38599999999997</v>
      </c>
      <c r="F115" s="228"/>
      <c r="G115" s="229">
        <f>ROUND(E115*F115,2)</f>
        <v>0</v>
      </c>
      <c r="H115" s="228"/>
      <c r="I115" s="229">
        <f>ROUND(E115*H115,2)</f>
        <v>0</v>
      </c>
      <c r="J115" s="228"/>
      <c r="K115" s="229">
        <f>ROUND(E115*J115,2)</f>
        <v>0</v>
      </c>
      <c r="L115" s="229">
        <v>21</v>
      </c>
      <c r="M115" s="229">
        <f>G115*(1+L115/100)</f>
        <v>0</v>
      </c>
      <c r="N115" s="229">
        <v>0</v>
      </c>
      <c r="O115" s="229">
        <f>ROUND(E115*N115,2)</f>
        <v>0</v>
      </c>
      <c r="P115" s="229">
        <v>0</v>
      </c>
      <c r="Q115" s="229">
        <f>ROUND(E115*P115,2)</f>
        <v>0</v>
      </c>
      <c r="R115" s="229" t="s">
        <v>220</v>
      </c>
      <c r="S115" s="229" t="s">
        <v>170</v>
      </c>
      <c r="T115" s="230" t="s">
        <v>221</v>
      </c>
      <c r="U115" s="216">
        <v>0.17699999999999999</v>
      </c>
      <c r="V115" s="216">
        <f>ROUND(E115*U115,2)</f>
        <v>105.56</v>
      </c>
      <c r="W115" s="216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 t="s">
        <v>222</v>
      </c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outlineLevel="1" x14ac:dyDescent="0.2">
      <c r="A116" s="214"/>
      <c r="B116" s="215"/>
      <c r="C116" s="247" t="s">
        <v>797</v>
      </c>
      <c r="D116" s="245"/>
      <c r="E116" s="245"/>
      <c r="F116" s="245"/>
      <c r="G116" s="245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 t="s">
        <v>224</v>
      </c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outlineLevel="1" x14ac:dyDescent="0.2">
      <c r="A117" s="214"/>
      <c r="B117" s="215"/>
      <c r="C117" s="248" t="s">
        <v>785</v>
      </c>
      <c r="D117" s="241"/>
      <c r="E117" s="242">
        <v>596.38599999999997</v>
      </c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 t="s">
        <v>226</v>
      </c>
      <c r="AH117" s="207">
        <v>0</v>
      </c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 x14ac:dyDescent="0.2">
      <c r="A118" s="224">
        <v>19</v>
      </c>
      <c r="B118" s="225" t="s">
        <v>798</v>
      </c>
      <c r="C118" s="235" t="s">
        <v>799</v>
      </c>
      <c r="D118" s="226" t="s">
        <v>287</v>
      </c>
      <c r="E118" s="227">
        <v>255.59399999999999</v>
      </c>
      <c r="F118" s="228"/>
      <c r="G118" s="229">
        <f>ROUND(E118*F118,2)</f>
        <v>0</v>
      </c>
      <c r="H118" s="228"/>
      <c r="I118" s="229">
        <f>ROUND(E118*H118,2)</f>
        <v>0</v>
      </c>
      <c r="J118" s="228"/>
      <c r="K118" s="229">
        <f>ROUND(E118*J118,2)</f>
        <v>0</v>
      </c>
      <c r="L118" s="229">
        <v>21</v>
      </c>
      <c r="M118" s="229">
        <f>G118*(1+L118/100)</f>
        <v>0</v>
      </c>
      <c r="N118" s="229">
        <v>0</v>
      </c>
      <c r="O118" s="229">
        <f>ROUND(E118*N118,2)</f>
        <v>0</v>
      </c>
      <c r="P118" s="229">
        <v>0</v>
      </c>
      <c r="Q118" s="229">
        <f>ROUND(E118*P118,2)</f>
        <v>0</v>
      </c>
      <c r="R118" s="229" t="s">
        <v>220</v>
      </c>
      <c r="S118" s="229" t="s">
        <v>170</v>
      </c>
      <c r="T118" s="230" t="s">
        <v>221</v>
      </c>
      <c r="U118" s="216">
        <v>0.107</v>
      </c>
      <c r="V118" s="216">
        <f>ROUND(E118*U118,2)</f>
        <v>27.35</v>
      </c>
      <c r="W118" s="216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 t="s">
        <v>229</v>
      </c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">
      <c r="A119" s="214"/>
      <c r="B119" s="215"/>
      <c r="C119" s="247" t="s">
        <v>800</v>
      </c>
      <c r="D119" s="245"/>
      <c r="E119" s="245"/>
      <c r="F119" s="245"/>
      <c r="G119" s="245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 t="s">
        <v>224</v>
      </c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">
      <c r="A120" s="214"/>
      <c r="B120" s="215"/>
      <c r="C120" s="248" t="s">
        <v>788</v>
      </c>
      <c r="D120" s="241"/>
      <c r="E120" s="242">
        <v>255.59399999999999</v>
      </c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 t="s">
        <v>226</v>
      </c>
      <c r="AH120" s="207">
        <v>0</v>
      </c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ht="22.5" outlineLevel="1" x14ac:dyDescent="0.2">
      <c r="A121" s="224">
        <v>20</v>
      </c>
      <c r="B121" s="225" t="s">
        <v>801</v>
      </c>
      <c r="C121" s="235" t="s">
        <v>802</v>
      </c>
      <c r="D121" s="226" t="s">
        <v>287</v>
      </c>
      <c r="E121" s="227">
        <v>255.59399999999999</v>
      </c>
      <c r="F121" s="228"/>
      <c r="G121" s="229">
        <f>ROUND(E121*F121,2)</f>
        <v>0</v>
      </c>
      <c r="H121" s="228"/>
      <c r="I121" s="229">
        <f>ROUND(E121*H121,2)</f>
        <v>0</v>
      </c>
      <c r="J121" s="228"/>
      <c r="K121" s="229">
        <f>ROUND(E121*J121,2)</f>
        <v>0</v>
      </c>
      <c r="L121" s="229">
        <v>21</v>
      </c>
      <c r="M121" s="229">
        <f>G121*(1+L121/100)</f>
        <v>0</v>
      </c>
      <c r="N121" s="229">
        <v>0</v>
      </c>
      <c r="O121" s="229">
        <f>ROUND(E121*N121,2)</f>
        <v>0</v>
      </c>
      <c r="P121" s="229">
        <v>0</v>
      </c>
      <c r="Q121" s="229">
        <f>ROUND(E121*P121,2)</f>
        <v>0</v>
      </c>
      <c r="R121" s="229" t="s">
        <v>220</v>
      </c>
      <c r="S121" s="229" t="s">
        <v>170</v>
      </c>
      <c r="T121" s="230" t="s">
        <v>221</v>
      </c>
      <c r="U121" s="216">
        <v>0.26300000000000001</v>
      </c>
      <c r="V121" s="216">
        <f>ROUND(E121*U121,2)</f>
        <v>67.22</v>
      </c>
      <c r="W121" s="216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 t="s">
        <v>229</v>
      </c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">
      <c r="A122" s="214"/>
      <c r="B122" s="215"/>
      <c r="C122" s="247" t="s">
        <v>803</v>
      </c>
      <c r="D122" s="245"/>
      <c r="E122" s="245"/>
      <c r="F122" s="245"/>
      <c r="G122" s="245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 t="s">
        <v>224</v>
      </c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">
      <c r="A123" s="214"/>
      <c r="B123" s="215"/>
      <c r="C123" s="248" t="s">
        <v>788</v>
      </c>
      <c r="D123" s="241"/>
      <c r="E123" s="242">
        <v>255.59399999999999</v>
      </c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 t="s">
        <v>226</v>
      </c>
      <c r="AH123" s="207">
        <v>0</v>
      </c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 x14ac:dyDescent="0.2">
      <c r="A124" s="252">
        <v>21</v>
      </c>
      <c r="B124" s="253" t="s">
        <v>804</v>
      </c>
      <c r="C124" s="259" t="s">
        <v>805</v>
      </c>
      <c r="D124" s="254" t="s">
        <v>382</v>
      </c>
      <c r="E124" s="255">
        <v>1</v>
      </c>
      <c r="F124" s="256"/>
      <c r="G124" s="257">
        <f>ROUND(E124*F124,2)</f>
        <v>0</v>
      </c>
      <c r="H124" s="256"/>
      <c r="I124" s="257">
        <f>ROUND(E124*H124,2)</f>
        <v>0</v>
      </c>
      <c r="J124" s="256"/>
      <c r="K124" s="257">
        <f>ROUND(E124*J124,2)</f>
        <v>0</v>
      </c>
      <c r="L124" s="257">
        <v>21</v>
      </c>
      <c r="M124" s="257">
        <f>G124*(1+L124/100)</f>
        <v>0</v>
      </c>
      <c r="N124" s="257">
        <v>0</v>
      </c>
      <c r="O124" s="257">
        <f>ROUND(E124*N124,2)</f>
        <v>0</v>
      </c>
      <c r="P124" s="257">
        <v>0</v>
      </c>
      <c r="Q124" s="257">
        <f>ROUND(E124*P124,2)</f>
        <v>0</v>
      </c>
      <c r="R124" s="257"/>
      <c r="S124" s="257" t="s">
        <v>212</v>
      </c>
      <c r="T124" s="258" t="s">
        <v>171</v>
      </c>
      <c r="U124" s="216">
        <v>0</v>
      </c>
      <c r="V124" s="216">
        <f>ROUND(E124*U124,2)</f>
        <v>0</v>
      </c>
      <c r="W124" s="216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 t="s">
        <v>229</v>
      </c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">
      <c r="A125" s="224">
        <v>22</v>
      </c>
      <c r="B125" s="225" t="s">
        <v>806</v>
      </c>
      <c r="C125" s="235" t="s">
        <v>807</v>
      </c>
      <c r="D125" s="226" t="s">
        <v>559</v>
      </c>
      <c r="E125" s="227">
        <v>25.5594</v>
      </c>
      <c r="F125" s="228"/>
      <c r="G125" s="229">
        <f>ROUND(E125*F125,2)</f>
        <v>0</v>
      </c>
      <c r="H125" s="228"/>
      <c r="I125" s="229">
        <f>ROUND(E125*H125,2)</f>
        <v>0</v>
      </c>
      <c r="J125" s="228"/>
      <c r="K125" s="229">
        <f>ROUND(E125*J125,2)</f>
        <v>0</v>
      </c>
      <c r="L125" s="229">
        <v>21</v>
      </c>
      <c r="M125" s="229">
        <f>G125*(1+L125/100)</f>
        <v>0</v>
      </c>
      <c r="N125" s="229">
        <v>1E-3</v>
      </c>
      <c r="O125" s="229">
        <f>ROUND(E125*N125,2)</f>
        <v>0.03</v>
      </c>
      <c r="P125" s="229">
        <v>0</v>
      </c>
      <c r="Q125" s="229">
        <f>ROUND(E125*P125,2)</f>
        <v>0</v>
      </c>
      <c r="R125" s="229" t="s">
        <v>344</v>
      </c>
      <c r="S125" s="229" t="s">
        <v>170</v>
      </c>
      <c r="T125" s="230" t="s">
        <v>221</v>
      </c>
      <c r="U125" s="216">
        <v>0</v>
      </c>
      <c r="V125" s="216">
        <f>ROUND(E125*U125,2)</f>
        <v>0</v>
      </c>
      <c r="W125" s="216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 t="s">
        <v>808</v>
      </c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">
      <c r="A126" s="214"/>
      <c r="B126" s="215"/>
      <c r="C126" s="248" t="s">
        <v>809</v>
      </c>
      <c r="D126" s="241"/>
      <c r="E126" s="242">
        <v>25.5594</v>
      </c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 t="s">
        <v>226</v>
      </c>
      <c r="AH126" s="207">
        <v>0</v>
      </c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x14ac:dyDescent="0.2">
      <c r="A127" s="218" t="s">
        <v>165</v>
      </c>
      <c r="B127" s="219" t="s">
        <v>90</v>
      </c>
      <c r="C127" s="234" t="s">
        <v>91</v>
      </c>
      <c r="D127" s="220"/>
      <c r="E127" s="221"/>
      <c r="F127" s="222"/>
      <c r="G127" s="222">
        <f>SUMIF(AG128:AG130,"&lt;&gt;NOR",G128:G130)</f>
        <v>0</v>
      </c>
      <c r="H127" s="222"/>
      <c r="I127" s="222">
        <f>SUM(I128:I130)</f>
        <v>0</v>
      </c>
      <c r="J127" s="222"/>
      <c r="K127" s="222">
        <f>SUM(K128:K130)</f>
        <v>0</v>
      </c>
      <c r="L127" s="222"/>
      <c r="M127" s="222">
        <f>SUM(M128:M130)</f>
        <v>0</v>
      </c>
      <c r="N127" s="222"/>
      <c r="O127" s="222">
        <f>SUM(O128:O130)</f>
        <v>1.0900000000000001</v>
      </c>
      <c r="P127" s="222"/>
      <c r="Q127" s="222">
        <f>SUM(Q128:Q130)</f>
        <v>0</v>
      </c>
      <c r="R127" s="222"/>
      <c r="S127" s="222"/>
      <c r="T127" s="223"/>
      <c r="U127" s="217"/>
      <c r="V127" s="217">
        <f>SUM(V128:V130)</f>
        <v>0.21</v>
      </c>
      <c r="W127" s="217"/>
      <c r="AG127" t="s">
        <v>166</v>
      </c>
    </row>
    <row r="128" spans="1:60" outlineLevel="1" x14ac:dyDescent="0.2">
      <c r="A128" s="224">
        <v>23</v>
      </c>
      <c r="B128" s="225" t="s">
        <v>810</v>
      </c>
      <c r="C128" s="235" t="s">
        <v>811</v>
      </c>
      <c r="D128" s="226" t="s">
        <v>219</v>
      </c>
      <c r="E128" s="227">
        <v>0.432</v>
      </c>
      <c r="F128" s="228"/>
      <c r="G128" s="229">
        <f>ROUND(E128*F128,2)</f>
        <v>0</v>
      </c>
      <c r="H128" s="228"/>
      <c r="I128" s="229">
        <f>ROUND(E128*H128,2)</f>
        <v>0</v>
      </c>
      <c r="J128" s="228"/>
      <c r="K128" s="229">
        <f>ROUND(E128*J128,2)</f>
        <v>0</v>
      </c>
      <c r="L128" s="229">
        <v>21</v>
      </c>
      <c r="M128" s="229">
        <f>G128*(1+L128/100)</f>
        <v>0</v>
      </c>
      <c r="N128" s="229">
        <v>2.5249999999999999</v>
      </c>
      <c r="O128" s="229">
        <f>ROUND(E128*N128,2)</f>
        <v>1.0900000000000001</v>
      </c>
      <c r="P128" s="229">
        <v>0</v>
      </c>
      <c r="Q128" s="229">
        <f>ROUND(E128*P128,2)</f>
        <v>0</v>
      </c>
      <c r="R128" s="229" t="s">
        <v>298</v>
      </c>
      <c r="S128" s="229" t="s">
        <v>170</v>
      </c>
      <c r="T128" s="230" t="s">
        <v>221</v>
      </c>
      <c r="U128" s="216">
        <v>0.47699999999999998</v>
      </c>
      <c r="V128" s="216">
        <f>ROUND(E128*U128,2)</f>
        <v>0.21</v>
      </c>
      <c r="W128" s="216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 t="s">
        <v>222</v>
      </c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outlineLevel="1" x14ac:dyDescent="0.2">
      <c r="A129" s="214"/>
      <c r="B129" s="215"/>
      <c r="C129" s="248" t="s">
        <v>812</v>
      </c>
      <c r="D129" s="241"/>
      <c r="E129" s="242">
        <v>0.28799999999999998</v>
      </c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 t="s">
        <v>226</v>
      </c>
      <c r="AH129" s="207">
        <v>0</v>
      </c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outlineLevel="1" x14ac:dyDescent="0.2">
      <c r="A130" s="214"/>
      <c r="B130" s="215"/>
      <c r="C130" s="248" t="s">
        <v>813</v>
      </c>
      <c r="D130" s="241"/>
      <c r="E130" s="242">
        <v>0.14399999999999999</v>
      </c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 t="s">
        <v>226</v>
      </c>
      <c r="AH130" s="207">
        <v>0</v>
      </c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x14ac:dyDescent="0.2">
      <c r="A131" s="218" t="s">
        <v>165</v>
      </c>
      <c r="B131" s="219" t="s">
        <v>98</v>
      </c>
      <c r="C131" s="234" t="s">
        <v>99</v>
      </c>
      <c r="D131" s="220"/>
      <c r="E131" s="221"/>
      <c r="F131" s="222"/>
      <c r="G131" s="222">
        <f>SUMIF(AG132:AG138,"&lt;&gt;NOR",G132:G138)</f>
        <v>0</v>
      </c>
      <c r="H131" s="222"/>
      <c r="I131" s="222">
        <f>SUM(I132:I138)</f>
        <v>0</v>
      </c>
      <c r="J131" s="222"/>
      <c r="K131" s="222">
        <f>SUM(K132:K138)</f>
        <v>0</v>
      </c>
      <c r="L131" s="222"/>
      <c r="M131" s="222">
        <f>SUM(M132:M138)</f>
        <v>0</v>
      </c>
      <c r="N131" s="222"/>
      <c r="O131" s="222">
        <f>SUM(O132:O138)</f>
        <v>151.93</v>
      </c>
      <c r="P131" s="222"/>
      <c r="Q131" s="222">
        <f>SUM(Q132:Q138)</f>
        <v>0</v>
      </c>
      <c r="R131" s="222"/>
      <c r="S131" s="222"/>
      <c r="T131" s="223"/>
      <c r="U131" s="217"/>
      <c r="V131" s="217">
        <f>SUM(V132:V138)</f>
        <v>8.5500000000000007</v>
      </c>
      <c r="W131" s="217"/>
      <c r="AG131" t="s">
        <v>166</v>
      </c>
    </row>
    <row r="132" spans="1:60" outlineLevel="1" x14ac:dyDescent="0.2">
      <c r="A132" s="224">
        <v>24</v>
      </c>
      <c r="B132" s="225" t="s">
        <v>814</v>
      </c>
      <c r="C132" s="235" t="s">
        <v>815</v>
      </c>
      <c r="D132" s="226" t="s">
        <v>287</v>
      </c>
      <c r="E132" s="227">
        <v>113.45</v>
      </c>
      <c r="F132" s="228"/>
      <c r="G132" s="229">
        <f>ROUND(E132*F132,2)</f>
        <v>0</v>
      </c>
      <c r="H132" s="228"/>
      <c r="I132" s="229">
        <f>ROUND(E132*H132,2)</f>
        <v>0</v>
      </c>
      <c r="J132" s="228"/>
      <c r="K132" s="229">
        <f>ROUND(E132*J132,2)</f>
        <v>0</v>
      </c>
      <c r="L132" s="229">
        <v>21</v>
      </c>
      <c r="M132" s="229">
        <f>G132*(1+L132/100)</f>
        <v>0</v>
      </c>
      <c r="N132" s="229">
        <v>0.33074999999999999</v>
      </c>
      <c r="O132" s="229">
        <f>ROUND(E132*N132,2)</f>
        <v>37.520000000000003</v>
      </c>
      <c r="P132" s="229">
        <v>0</v>
      </c>
      <c r="Q132" s="229">
        <f>ROUND(E132*P132,2)</f>
        <v>0</v>
      </c>
      <c r="R132" s="229" t="s">
        <v>733</v>
      </c>
      <c r="S132" s="229" t="s">
        <v>170</v>
      </c>
      <c r="T132" s="230" t="s">
        <v>221</v>
      </c>
      <c r="U132" s="216">
        <v>2.5999999999999999E-2</v>
      </c>
      <c r="V132" s="216">
        <f>ROUND(E132*U132,2)</f>
        <v>2.95</v>
      </c>
      <c r="W132" s="216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 t="s">
        <v>222</v>
      </c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 x14ac:dyDescent="0.2">
      <c r="A133" s="214"/>
      <c r="B133" s="215"/>
      <c r="C133" s="248" t="s">
        <v>790</v>
      </c>
      <c r="D133" s="241"/>
      <c r="E133" s="242">
        <v>113.45</v>
      </c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 t="s">
        <v>226</v>
      </c>
      <c r="AH133" s="207">
        <v>0</v>
      </c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outlineLevel="1" x14ac:dyDescent="0.2">
      <c r="A134" s="224">
        <v>25</v>
      </c>
      <c r="B134" s="225" t="s">
        <v>816</v>
      </c>
      <c r="C134" s="235" t="s">
        <v>817</v>
      </c>
      <c r="D134" s="226" t="s">
        <v>287</v>
      </c>
      <c r="E134" s="227">
        <v>207.53899999999999</v>
      </c>
      <c r="F134" s="228"/>
      <c r="G134" s="229">
        <f>ROUND(E134*F134,2)</f>
        <v>0</v>
      </c>
      <c r="H134" s="228"/>
      <c r="I134" s="229">
        <f>ROUND(E134*H134,2)</f>
        <v>0</v>
      </c>
      <c r="J134" s="228"/>
      <c r="K134" s="229">
        <f>ROUND(E134*J134,2)</f>
        <v>0</v>
      </c>
      <c r="L134" s="229">
        <v>21</v>
      </c>
      <c r="M134" s="229">
        <f>G134*(1+L134/100)</f>
        <v>0</v>
      </c>
      <c r="N134" s="229">
        <v>0.55125000000000002</v>
      </c>
      <c r="O134" s="229">
        <f>ROUND(E134*N134,2)</f>
        <v>114.41</v>
      </c>
      <c r="P134" s="229">
        <v>0</v>
      </c>
      <c r="Q134" s="229">
        <f>ROUND(E134*P134,2)</f>
        <v>0</v>
      </c>
      <c r="R134" s="229" t="s">
        <v>733</v>
      </c>
      <c r="S134" s="229" t="s">
        <v>170</v>
      </c>
      <c r="T134" s="230" t="s">
        <v>221</v>
      </c>
      <c r="U134" s="216">
        <v>2.7E-2</v>
      </c>
      <c r="V134" s="216">
        <f>ROUND(E134*U134,2)</f>
        <v>5.6</v>
      </c>
      <c r="W134" s="216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 t="s">
        <v>222</v>
      </c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 outlineLevel="1" x14ac:dyDescent="0.2">
      <c r="A135" s="214"/>
      <c r="B135" s="215"/>
      <c r="C135" s="248" t="s">
        <v>818</v>
      </c>
      <c r="D135" s="241"/>
      <c r="E135" s="242">
        <v>194.23</v>
      </c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 t="s">
        <v>226</v>
      </c>
      <c r="AH135" s="207">
        <v>0</v>
      </c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outlineLevel="1" x14ac:dyDescent="0.2">
      <c r="A136" s="214"/>
      <c r="B136" s="215"/>
      <c r="C136" s="248" t="s">
        <v>792</v>
      </c>
      <c r="D136" s="241"/>
      <c r="E136" s="242">
        <v>10.452</v>
      </c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 t="s">
        <v>226</v>
      </c>
      <c r="AH136" s="207">
        <v>0</v>
      </c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 x14ac:dyDescent="0.2">
      <c r="A137" s="214"/>
      <c r="B137" s="215"/>
      <c r="C137" s="248" t="s">
        <v>793</v>
      </c>
      <c r="D137" s="241"/>
      <c r="E137" s="242">
        <v>0.2</v>
      </c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 t="s">
        <v>226</v>
      </c>
      <c r="AH137" s="207">
        <v>0</v>
      </c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">
      <c r="A138" s="214"/>
      <c r="B138" s="215"/>
      <c r="C138" s="248" t="s">
        <v>794</v>
      </c>
      <c r="D138" s="241"/>
      <c r="E138" s="242">
        <v>2.657</v>
      </c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 t="s">
        <v>226</v>
      </c>
      <c r="AH138" s="207">
        <v>0</v>
      </c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x14ac:dyDescent="0.2">
      <c r="A139" s="218" t="s">
        <v>165</v>
      </c>
      <c r="B139" s="219" t="s">
        <v>100</v>
      </c>
      <c r="C139" s="234" t="s">
        <v>101</v>
      </c>
      <c r="D139" s="220"/>
      <c r="E139" s="221"/>
      <c r="F139" s="222"/>
      <c r="G139" s="222">
        <f>SUMIF(AG140:AG167,"&lt;&gt;NOR",G140:G167)</f>
        <v>0</v>
      </c>
      <c r="H139" s="222"/>
      <c r="I139" s="222">
        <f>SUM(I140:I167)</f>
        <v>0</v>
      </c>
      <c r="J139" s="222"/>
      <c r="K139" s="222">
        <f>SUM(K140:K167)</f>
        <v>0</v>
      </c>
      <c r="L139" s="222"/>
      <c r="M139" s="222">
        <f>SUM(M140:M167)</f>
        <v>0</v>
      </c>
      <c r="N139" s="222"/>
      <c r="O139" s="222">
        <f>SUM(O140:O167)</f>
        <v>75.489999999999995</v>
      </c>
      <c r="P139" s="222"/>
      <c r="Q139" s="222">
        <f>SUM(Q140:Q167)</f>
        <v>0</v>
      </c>
      <c r="R139" s="222"/>
      <c r="S139" s="222"/>
      <c r="T139" s="223"/>
      <c r="U139" s="217"/>
      <c r="V139" s="217">
        <f>SUM(V140:V167)</f>
        <v>250.6</v>
      </c>
      <c r="W139" s="217"/>
      <c r="AG139" t="s">
        <v>166</v>
      </c>
    </row>
    <row r="140" spans="1:60" outlineLevel="1" x14ac:dyDescent="0.2">
      <c r="A140" s="224">
        <v>26</v>
      </c>
      <c r="B140" s="225" t="s">
        <v>819</v>
      </c>
      <c r="C140" s="235" t="s">
        <v>820</v>
      </c>
      <c r="D140" s="226" t="s">
        <v>287</v>
      </c>
      <c r="E140" s="227">
        <v>113.45</v>
      </c>
      <c r="F140" s="228"/>
      <c r="G140" s="229">
        <f>ROUND(E140*F140,2)</f>
        <v>0</v>
      </c>
      <c r="H140" s="228"/>
      <c r="I140" s="229">
        <f>ROUND(E140*H140,2)</f>
        <v>0</v>
      </c>
      <c r="J140" s="228"/>
      <c r="K140" s="229">
        <f>ROUND(E140*J140,2)</f>
        <v>0</v>
      </c>
      <c r="L140" s="229">
        <v>21</v>
      </c>
      <c r="M140" s="229">
        <f>G140*(1+L140/100)</f>
        <v>0</v>
      </c>
      <c r="N140" s="229">
        <v>7.3899999999999993E-2</v>
      </c>
      <c r="O140" s="229">
        <f>ROUND(E140*N140,2)</f>
        <v>8.3800000000000008</v>
      </c>
      <c r="P140" s="229">
        <v>0</v>
      </c>
      <c r="Q140" s="229">
        <f>ROUND(E140*P140,2)</f>
        <v>0</v>
      </c>
      <c r="R140" s="229" t="s">
        <v>733</v>
      </c>
      <c r="S140" s="229" t="s">
        <v>170</v>
      </c>
      <c r="T140" s="230" t="s">
        <v>221</v>
      </c>
      <c r="U140" s="216">
        <v>0.45200000000000001</v>
      </c>
      <c r="V140" s="216">
        <f>ROUND(E140*U140,2)</f>
        <v>51.28</v>
      </c>
      <c r="W140" s="216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 t="s">
        <v>229</v>
      </c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ht="22.5" outlineLevel="1" x14ac:dyDescent="0.2">
      <c r="A141" s="214"/>
      <c r="B141" s="215"/>
      <c r="C141" s="247" t="s">
        <v>821</v>
      </c>
      <c r="D141" s="245"/>
      <c r="E141" s="245"/>
      <c r="F141" s="245"/>
      <c r="G141" s="245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 t="s">
        <v>224</v>
      </c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31" t="str">
        <f>C141</f>
        <v>s provedením lože z kameniva drceného, s vyplněním spár, s dvojitým hutněním a se smetením přebytečného materiálu na krajnici. S dodáním hmot pro lože a výplň spár.</v>
      </c>
      <c r="BB141" s="207"/>
      <c r="BC141" s="207"/>
      <c r="BD141" s="207"/>
      <c r="BE141" s="207"/>
      <c r="BF141" s="207"/>
      <c r="BG141" s="207"/>
      <c r="BH141" s="207"/>
    </row>
    <row r="142" spans="1:60" outlineLevel="1" x14ac:dyDescent="0.2">
      <c r="A142" s="214"/>
      <c r="B142" s="215"/>
      <c r="C142" s="248" t="s">
        <v>790</v>
      </c>
      <c r="D142" s="241"/>
      <c r="E142" s="242">
        <v>113.45</v>
      </c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 t="s">
        <v>226</v>
      </c>
      <c r="AH142" s="207">
        <v>0</v>
      </c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">
      <c r="A143" s="224">
        <v>27</v>
      </c>
      <c r="B143" s="225" t="s">
        <v>822</v>
      </c>
      <c r="C143" s="235" t="s">
        <v>823</v>
      </c>
      <c r="D143" s="226" t="s">
        <v>287</v>
      </c>
      <c r="E143" s="227">
        <v>194.23</v>
      </c>
      <c r="F143" s="228"/>
      <c r="G143" s="229">
        <f>ROUND(E143*F143,2)</f>
        <v>0</v>
      </c>
      <c r="H143" s="228"/>
      <c r="I143" s="229">
        <f>ROUND(E143*H143,2)</f>
        <v>0</v>
      </c>
      <c r="J143" s="228"/>
      <c r="K143" s="229">
        <f>ROUND(E143*J143,2)</f>
        <v>0</v>
      </c>
      <c r="L143" s="229">
        <v>21</v>
      </c>
      <c r="M143" s="229">
        <f>G143*(1+L143/100)</f>
        <v>0</v>
      </c>
      <c r="N143" s="229">
        <v>7.3899999999999993E-2</v>
      </c>
      <c r="O143" s="229">
        <f>ROUND(E143*N143,2)</f>
        <v>14.35</v>
      </c>
      <c r="P143" s="229">
        <v>0</v>
      </c>
      <c r="Q143" s="229">
        <f>ROUND(E143*P143,2)</f>
        <v>0</v>
      </c>
      <c r="R143" s="229" t="s">
        <v>733</v>
      </c>
      <c r="S143" s="229" t="s">
        <v>170</v>
      </c>
      <c r="T143" s="230" t="s">
        <v>221</v>
      </c>
      <c r="U143" s="216">
        <v>0.56999999999999995</v>
      </c>
      <c r="V143" s="216">
        <f>ROUND(E143*U143,2)</f>
        <v>110.71</v>
      </c>
      <c r="W143" s="216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 t="s">
        <v>222</v>
      </c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ht="22.5" outlineLevel="1" x14ac:dyDescent="0.2">
      <c r="A144" s="214"/>
      <c r="B144" s="215"/>
      <c r="C144" s="247" t="s">
        <v>821</v>
      </c>
      <c r="D144" s="245"/>
      <c r="E144" s="245"/>
      <c r="F144" s="245"/>
      <c r="G144" s="245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 t="s">
        <v>224</v>
      </c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31" t="str">
        <f>C144</f>
        <v>s provedením lože z kameniva drceného, s vyplněním spár, s dvojitým hutněním a se smetením přebytečného materiálu na krajnici. S dodáním hmot pro lože a výplň spár.</v>
      </c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">
      <c r="A145" s="214"/>
      <c r="B145" s="215"/>
      <c r="C145" s="248" t="s">
        <v>818</v>
      </c>
      <c r="D145" s="241"/>
      <c r="E145" s="242">
        <v>194.23</v>
      </c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 t="s">
        <v>226</v>
      </c>
      <c r="AH145" s="207">
        <v>0</v>
      </c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outlineLevel="1" x14ac:dyDescent="0.2">
      <c r="A146" s="224">
        <v>28</v>
      </c>
      <c r="B146" s="225" t="s">
        <v>824</v>
      </c>
      <c r="C146" s="235" t="s">
        <v>825</v>
      </c>
      <c r="D146" s="226" t="s">
        <v>372</v>
      </c>
      <c r="E146" s="227">
        <v>110.9</v>
      </c>
      <c r="F146" s="228"/>
      <c r="G146" s="229">
        <f>ROUND(E146*F146,2)</f>
        <v>0</v>
      </c>
      <c r="H146" s="228"/>
      <c r="I146" s="229">
        <f>ROUND(E146*H146,2)</f>
        <v>0</v>
      </c>
      <c r="J146" s="228"/>
      <c r="K146" s="229">
        <f>ROUND(E146*J146,2)</f>
        <v>0</v>
      </c>
      <c r="L146" s="229">
        <v>21</v>
      </c>
      <c r="M146" s="229">
        <f>G146*(1+L146/100)</f>
        <v>0</v>
      </c>
      <c r="N146" s="229">
        <v>3.3E-4</v>
      </c>
      <c r="O146" s="229">
        <f>ROUND(E146*N146,2)</f>
        <v>0.04</v>
      </c>
      <c r="P146" s="229">
        <v>0</v>
      </c>
      <c r="Q146" s="229">
        <f>ROUND(E146*P146,2)</f>
        <v>0</v>
      </c>
      <c r="R146" s="229" t="s">
        <v>733</v>
      </c>
      <c r="S146" s="229" t="s">
        <v>170</v>
      </c>
      <c r="T146" s="230" t="s">
        <v>221</v>
      </c>
      <c r="U146" s="216">
        <v>0.41</v>
      </c>
      <c r="V146" s="216">
        <f>ROUND(E146*U146,2)</f>
        <v>45.47</v>
      </c>
      <c r="W146" s="216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 t="s">
        <v>229</v>
      </c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 x14ac:dyDescent="0.2">
      <c r="A147" s="214"/>
      <c r="B147" s="215"/>
      <c r="C147" s="248" t="s">
        <v>826</v>
      </c>
      <c r="D147" s="241"/>
      <c r="E147" s="242">
        <v>110.9</v>
      </c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 t="s">
        <v>226</v>
      </c>
      <c r="AH147" s="207">
        <v>0</v>
      </c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outlineLevel="1" x14ac:dyDescent="0.2">
      <c r="A148" s="224">
        <v>29</v>
      </c>
      <c r="B148" s="225" t="s">
        <v>827</v>
      </c>
      <c r="C148" s="235" t="s">
        <v>828</v>
      </c>
      <c r="D148" s="226" t="s">
        <v>372</v>
      </c>
      <c r="E148" s="227">
        <v>54.435000000000002</v>
      </c>
      <c r="F148" s="228"/>
      <c r="G148" s="229">
        <f>ROUND(E148*F148,2)</f>
        <v>0</v>
      </c>
      <c r="H148" s="228"/>
      <c r="I148" s="229">
        <f>ROUND(E148*H148,2)</f>
        <v>0</v>
      </c>
      <c r="J148" s="228"/>
      <c r="K148" s="229">
        <f>ROUND(E148*J148,2)</f>
        <v>0</v>
      </c>
      <c r="L148" s="229">
        <v>21</v>
      </c>
      <c r="M148" s="229">
        <f>G148*(1+L148/100)</f>
        <v>0</v>
      </c>
      <c r="N148" s="229">
        <v>3.6000000000000002E-4</v>
      </c>
      <c r="O148" s="229">
        <f>ROUND(E148*N148,2)</f>
        <v>0.02</v>
      </c>
      <c r="P148" s="229">
        <v>0</v>
      </c>
      <c r="Q148" s="229">
        <f>ROUND(E148*P148,2)</f>
        <v>0</v>
      </c>
      <c r="R148" s="229" t="s">
        <v>733</v>
      </c>
      <c r="S148" s="229" t="s">
        <v>170</v>
      </c>
      <c r="T148" s="230" t="s">
        <v>221</v>
      </c>
      <c r="U148" s="216">
        <v>0.43</v>
      </c>
      <c r="V148" s="216">
        <f>ROUND(E148*U148,2)</f>
        <v>23.41</v>
      </c>
      <c r="W148" s="216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 t="s">
        <v>229</v>
      </c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">
      <c r="A149" s="214"/>
      <c r="B149" s="215"/>
      <c r="C149" s="248" t="s">
        <v>829</v>
      </c>
      <c r="D149" s="241"/>
      <c r="E149" s="242">
        <v>54.435000000000002</v>
      </c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 t="s">
        <v>226</v>
      </c>
      <c r="AH149" s="207">
        <v>0</v>
      </c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 x14ac:dyDescent="0.2">
      <c r="A150" s="224">
        <v>30</v>
      </c>
      <c r="B150" s="225" t="s">
        <v>830</v>
      </c>
      <c r="C150" s="235" t="s">
        <v>831</v>
      </c>
      <c r="D150" s="226" t="s">
        <v>372</v>
      </c>
      <c r="E150" s="227">
        <v>34.450000000000003</v>
      </c>
      <c r="F150" s="228"/>
      <c r="G150" s="229">
        <f>ROUND(E150*F150,2)</f>
        <v>0</v>
      </c>
      <c r="H150" s="228"/>
      <c r="I150" s="229">
        <f>ROUND(E150*H150,2)</f>
        <v>0</v>
      </c>
      <c r="J150" s="228"/>
      <c r="K150" s="229">
        <f>ROUND(E150*J150,2)</f>
        <v>0</v>
      </c>
      <c r="L150" s="229">
        <v>21</v>
      </c>
      <c r="M150" s="229">
        <f>G150*(1+L150/100)</f>
        <v>0</v>
      </c>
      <c r="N150" s="229">
        <v>0</v>
      </c>
      <c r="O150" s="229">
        <f>ROUND(E150*N150,2)</f>
        <v>0</v>
      </c>
      <c r="P150" s="229">
        <v>0</v>
      </c>
      <c r="Q150" s="229">
        <f>ROUND(E150*P150,2)</f>
        <v>0</v>
      </c>
      <c r="R150" s="229"/>
      <c r="S150" s="229" t="s">
        <v>212</v>
      </c>
      <c r="T150" s="230" t="s">
        <v>171</v>
      </c>
      <c r="U150" s="216">
        <v>0</v>
      </c>
      <c r="V150" s="216">
        <f>ROUND(E150*U150,2)</f>
        <v>0</v>
      </c>
      <c r="W150" s="216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 t="s">
        <v>229</v>
      </c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">
      <c r="A151" s="214"/>
      <c r="B151" s="215"/>
      <c r="C151" s="248" t="s">
        <v>832</v>
      </c>
      <c r="D151" s="241"/>
      <c r="E151" s="242">
        <v>34.450000000000003</v>
      </c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 t="s">
        <v>226</v>
      </c>
      <c r="AH151" s="207">
        <v>0</v>
      </c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ht="22.5" outlineLevel="1" x14ac:dyDescent="0.2">
      <c r="A152" s="224">
        <v>31</v>
      </c>
      <c r="B152" s="225" t="s">
        <v>833</v>
      </c>
      <c r="C152" s="235" t="s">
        <v>834</v>
      </c>
      <c r="D152" s="226" t="s">
        <v>372</v>
      </c>
      <c r="E152" s="227">
        <v>24.25</v>
      </c>
      <c r="F152" s="228"/>
      <c r="G152" s="229">
        <f>ROUND(E152*F152,2)</f>
        <v>0</v>
      </c>
      <c r="H152" s="228"/>
      <c r="I152" s="229">
        <f>ROUND(E152*H152,2)</f>
        <v>0</v>
      </c>
      <c r="J152" s="228"/>
      <c r="K152" s="229">
        <f>ROUND(E152*J152,2)</f>
        <v>0</v>
      </c>
      <c r="L152" s="229">
        <v>21</v>
      </c>
      <c r="M152" s="229">
        <f>G152*(1+L152/100)</f>
        <v>0</v>
      </c>
      <c r="N152" s="229">
        <v>9.8650000000000002E-2</v>
      </c>
      <c r="O152" s="229">
        <f>ROUND(E152*N152,2)</f>
        <v>2.39</v>
      </c>
      <c r="P152" s="229">
        <v>0</v>
      </c>
      <c r="Q152" s="229">
        <f>ROUND(E152*P152,2)</f>
        <v>0</v>
      </c>
      <c r="R152" s="229" t="s">
        <v>835</v>
      </c>
      <c r="S152" s="229" t="s">
        <v>170</v>
      </c>
      <c r="T152" s="230" t="s">
        <v>221</v>
      </c>
      <c r="U152" s="216">
        <v>0.55691000000000002</v>
      </c>
      <c r="V152" s="216">
        <f>ROUND(E152*U152,2)</f>
        <v>13.51</v>
      </c>
      <c r="W152" s="216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 t="s">
        <v>836</v>
      </c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ht="22.5" outlineLevel="1" x14ac:dyDescent="0.2">
      <c r="A153" s="214"/>
      <c r="B153" s="215"/>
      <c r="C153" s="247" t="s">
        <v>837</v>
      </c>
      <c r="D153" s="245"/>
      <c r="E153" s="245"/>
      <c r="F153" s="245"/>
      <c r="G153" s="245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 t="s">
        <v>224</v>
      </c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31" t="str">
        <f>C153</f>
        <v>montáž odvodňovacích žlabů a vpustí k odvodňovacím žlabům z polymerbetonu, včetně betonového lože popř. obetonování, s dodávkou žlabů a vpustí.</v>
      </c>
      <c r="BB153" s="207"/>
      <c r="BC153" s="207"/>
      <c r="BD153" s="207"/>
      <c r="BE153" s="207"/>
      <c r="BF153" s="207"/>
      <c r="BG153" s="207"/>
      <c r="BH153" s="207"/>
    </row>
    <row r="154" spans="1:60" outlineLevel="1" x14ac:dyDescent="0.2">
      <c r="A154" s="214"/>
      <c r="B154" s="215"/>
      <c r="C154" s="248" t="s">
        <v>838</v>
      </c>
      <c r="D154" s="241"/>
      <c r="E154" s="242">
        <v>24.25</v>
      </c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 t="s">
        <v>226</v>
      </c>
      <c r="AH154" s="207">
        <v>0</v>
      </c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ht="22.5" outlineLevel="1" x14ac:dyDescent="0.2">
      <c r="A155" s="224">
        <v>32</v>
      </c>
      <c r="B155" s="225" t="s">
        <v>839</v>
      </c>
      <c r="C155" s="235" t="s">
        <v>840</v>
      </c>
      <c r="D155" s="226" t="s">
        <v>372</v>
      </c>
      <c r="E155" s="227">
        <v>3.5</v>
      </c>
      <c r="F155" s="228"/>
      <c r="G155" s="229">
        <f>ROUND(E155*F155,2)</f>
        <v>0</v>
      </c>
      <c r="H155" s="228"/>
      <c r="I155" s="229">
        <f>ROUND(E155*H155,2)</f>
        <v>0</v>
      </c>
      <c r="J155" s="228"/>
      <c r="K155" s="229">
        <f>ROUND(E155*J155,2)</f>
        <v>0</v>
      </c>
      <c r="L155" s="229">
        <v>21</v>
      </c>
      <c r="M155" s="229">
        <f>G155*(1+L155/100)</f>
        <v>0</v>
      </c>
      <c r="N155" s="229">
        <v>0.27693000000000001</v>
      </c>
      <c r="O155" s="229">
        <f>ROUND(E155*N155,2)</f>
        <v>0.97</v>
      </c>
      <c r="P155" s="229">
        <v>0</v>
      </c>
      <c r="Q155" s="229">
        <f>ROUND(E155*P155,2)</f>
        <v>0</v>
      </c>
      <c r="R155" s="229" t="s">
        <v>835</v>
      </c>
      <c r="S155" s="229" t="s">
        <v>170</v>
      </c>
      <c r="T155" s="230" t="s">
        <v>221</v>
      </c>
      <c r="U155" s="216">
        <v>0.96569000000000005</v>
      </c>
      <c r="V155" s="216">
        <f>ROUND(E155*U155,2)</f>
        <v>3.38</v>
      </c>
      <c r="W155" s="216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 t="s">
        <v>836</v>
      </c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ht="22.5" outlineLevel="1" x14ac:dyDescent="0.2">
      <c r="A156" s="214"/>
      <c r="B156" s="215"/>
      <c r="C156" s="247" t="s">
        <v>837</v>
      </c>
      <c r="D156" s="245"/>
      <c r="E156" s="245"/>
      <c r="F156" s="245"/>
      <c r="G156" s="245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 t="s">
        <v>224</v>
      </c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31" t="str">
        <f>C156</f>
        <v>montáž odvodňovacích žlabů a vpustí k odvodňovacím žlabům z polymerbetonu, včetně betonového lože popř. obetonování, s dodávkou žlabů a vpustí.</v>
      </c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">
      <c r="A157" s="214"/>
      <c r="B157" s="215"/>
      <c r="C157" s="248" t="s">
        <v>841</v>
      </c>
      <c r="D157" s="241"/>
      <c r="E157" s="242">
        <v>3.5</v>
      </c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 t="s">
        <v>226</v>
      </c>
      <c r="AH157" s="207">
        <v>0</v>
      </c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ht="22.5" outlineLevel="1" x14ac:dyDescent="0.2">
      <c r="A158" s="224">
        <v>33</v>
      </c>
      <c r="B158" s="225" t="s">
        <v>842</v>
      </c>
      <c r="C158" s="235" t="s">
        <v>843</v>
      </c>
      <c r="D158" s="226" t="s">
        <v>382</v>
      </c>
      <c r="E158" s="227">
        <v>2</v>
      </c>
      <c r="F158" s="228"/>
      <c r="G158" s="229">
        <f>ROUND(E158*F158,2)</f>
        <v>0</v>
      </c>
      <c r="H158" s="228"/>
      <c r="I158" s="229">
        <f>ROUND(E158*H158,2)</f>
        <v>0</v>
      </c>
      <c r="J158" s="228"/>
      <c r="K158" s="229">
        <f>ROUND(E158*J158,2)</f>
        <v>0</v>
      </c>
      <c r="L158" s="229">
        <v>21</v>
      </c>
      <c r="M158" s="229">
        <f>G158*(1+L158/100)</f>
        <v>0</v>
      </c>
      <c r="N158" s="229">
        <v>0.12895000000000001</v>
      </c>
      <c r="O158" s="229">
        <f>ROUND(E158*N158,2)</f>
        <v>0.26</v>
      </c>
      <c r="P158" s="229">
        <v>0</v>
      </c>
      <c r="Q158" s="229">
        <f>ROUND(E158*P158,2)</f>
        <v>0</v>
      </c>
      <c r="R158" s="229" t="s">
        <v>835</v>
      </c>
      <c r="S158" s="229" t="s">
        <v>170</v>
      </c>
      <c r="T158" s="230" t="s">
        <v>221</v>
      </c>
      <c r="U158" s="216">
        <v>0.61060000000000003</v>
      </c>
      <c r="V158" s="216">
        <f>ROUND(E158*U158,2)</f>
        <v>1.22</v>
      </c>
      <c r="W158" s="216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 t="s">
        <v>836</v>
      </c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ht="22.5" outlineLevel="1" x14ac:dyDescent="0.2">
      <c r="A159" s="214"/>
      <c r="B159" s="215"/>
      <c r="C159" s="247" t="s">
        <v>837</v>
      </c>
      <c r="D159" s="245"/>
      <c r="E159" s="245"/>
      <c r="F159" s="245"/>
      <c r="G159" s="245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 t="s">
        <v>224</v>
      </c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31" t="str">
        <f>C159</f>
        <v>montáž odvodňovacích žlabů a vpustí k odvodňovacím žlabům z polymerbetonu, včetně betonového lože popř. obetonování, s dodávkou žlabů a vpustí.</v>
      </c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">
      <c r="A160" s="214"/>
      <c r="B160" s="215"/>
      <c r="C160" s="248" t="s">
        <v>844</v>
      </c>
      <c r="D160" s="241"/>
      <c r="E160" s="242">
        <v>2</v>
      </c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 t="s">
        <v>226</v>
      </c>
      <c r="AH160" s="207">
        <v>0</v>
      </c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ht="22.5" outlineLevel="1" x14ac:dyDescent="0.2">
      <c r="A161" s="224">
        <v>34</v>
      </c>
      <c r="B161" s="225" t="s">
        <v>845</v>
      </c>
      <c r="C161" s="235" t="s">
        <v>846</v>
      </c>
      <c r="D161" s="226" t="s">
        <v>382</v>
      </c>
      <c r="E161" s="227">
        <v>2</v>
      </c>
      <c r="F161" s="228"/>
      <c r="G161" s="229">
        <f>ROUND(E161*F161,2)</f>
        <v>0</v>
      </c>
      <c r="H161" s="228"/>
      <c r="I161" s="229">
        <f>ROUND(E161*H161,2)</f>
        <v>0</v>
      </c>
      <c r="J161" s="228"/>
      <c r="K161" s="229">
        <f>ROUND(E161*J161,2)</f>
        <v>0</v>
      </c>
      <c r="L161" s="229">
        <v>21</v>
      </c>
      <c r="M161" s="229">
        <f>G161*(1+L161/100)</f>
        <v>0</v>
      </c>
      <c r="N161" s="229">
        <v>0.16422999999999999</v>
      </c>
      <c r="O161" s="229">
        <f>ROUND(E161*N161,2)</f>
        <v>0.33</v>
      </c>
      <c r="P161" s="229">
        <v>0</v>
      </c>
      <c r="Q161" s="229">
        <f>ROUND(E161*P161,2)</f>
        <v>0</v>
      </c>
      <c r="R161" s="229" t="s">
        <v>835</v>
      </c>
      <c r="S161" s="229" t="s">
        <v>170</v>
      </c>
      <c r="T161" s="230" t="s">
        <v>221</v>
      </c>
      <c r="U161" s="216">
        <v>0.80784999999999996</v>
      </c>
      <c r="V161" s="216">
        <f>ROUND(E161*U161,2)</f>
        <v>1.62</v>
      </c>
      <c r="W161" s="216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 t="s">
        <v>836</v>
      </c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ht="22.5" outlineLevel="1" x14ac:dyDescent="0.2">
      <c r="A162" s="214"/>
      <c r="B162" s="215"/>
      <c r="C162" s="247" t="s">
        <v>837</v>
      </c>
      <c r="D162" s="245"/>
      <c r="E162" s="245"/>
      <c r="F162" s="245"/>
      <c r="G162" s="245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 t="s">
        <v>224</v>
      </c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31" t="str">
        <f>C162</f>
        <v>montáž odvodňovacích žlabů a vpustí k odvodňovacím žlabům z polymerbetonu, včetně betonového lože popř. obetonování, s dodávkou žlabů a vpustí.</v>
      </c>
      <c r="BB162" s="207"/>
      <c r="BC162" s="207"/>
      <c r="BD162" s="207"/>
      <c r="BE162" s="207"/>
      <c r="BF162" s="207"/>
      <c r="BG162" s="207"/>
      <c r="BH162" s="207"/>
    </row>
    <row r="163" spans="1:60" outlineLevel="1" x14ac:dyDescent="0.2">
      <c r="A163" s="214"/>
      <c r="B163" s="215"/>
      <c r="C163" s="248" t="s">
        <v>847</v>
      </c>
      <c r="D163" s="241"/>
      <c r="E163" s="242">
        <v>2</v>
      </c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 t="s">
        <v>226</v>
      </c>
      <c r="AH163" s="207">
        <v>0</v>
      </c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outlineLevel="1" x14ac:dyDescent="0.2">
      <c r="A164" s="224">
        <v>35</v>
      </c>
      <c r="B164" s="225" t="s">
        <v>848</v>
      </c>
      <c r="C164" s="235" t="s">
        <v>849</v>
      </c>
      <c r="D164" s="226" t="s">
        <v>287</v>
      </c>
      <c r="E164" s="227">
        <v>114.58450000000001</v>
      </c>
      <c r="F164" s="228"/>
      <c r="G164" s="229">
        <f>ROUND(E164*F164,2)</f>
        <v>0</v>
      </c>
      <c r="H164" s="228"/>
      <c r="I164" s="229">
        <f>ROUND(E164*H164,2)</f>
        <v>0</v>
      </c>
      <c r="J164" s="228"/>
      <c r="K164" s="229">
        <f>ROUND(E164*J164,2)</f>
        <v>0</v>
      </c>
      <c r="L164" s="229">
        <v>21</v>
      </c>
      <c r="M164" s="229">
        <f>G164*(1+L164/100)</f>
        <v>0</v>
      </c>
      <c r="N164" s="229">
        <v>0.12959999999999999</v>
      </c>
      <c r="O164" s="229">
        <f>ROUND(E164*N164,2)</f>
        <v>14.85</v>
      </c>
      <c r="P164" s="229">
        <v>0</v>
      </c>
      <c r="Q164" s="229">
        <f>ROUND(E164*P164,2)</f>
        <v>0</v>
      </c>
      <c r="R164" s="229" t="s">
        <v>344</v>
      </c>
      <c r="S164" s="229" t="s">
        <v>170</v>
      </c>
      <c r="T164" s="230" t="s">
        <v>221</v>
      </c>
      <c r="U164" s="216">
        <v>0</v>
      </c>
      <c r="V164" s="216">
        <f>ROUND(E164*U164,2)</f>
        <v>0</v>
      </c>
      <c r="W164" s="216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 t="s">
        <v>808</v>
      </c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outlineLevel="1" x14ac:dyDescent="0.2">
      <c r="A165" s="214"/>
      <c r="B165" s="215"/>
      <c r="C165" s="248" t="s">
        <v>850</v>
      </c>
      <c r="D165" s="241"/>
      <c r="E165" s="242">
        <v>114.58450000000001</v>
      </c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 t="s">
        <v>226</v>
      </c>
      <c r="AH165" s="207">
        <v>0</v>
      </c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 x14ac:dyDescent="0.2">
      <c r="A166" s="224">
        <v>36</v>
      </c>
      <c r="B166" s="225" t="s">
        <v>851</v>
      </c>
      <c r="C166" s="235" t="s">
        <v>852</v>
      </c>
      <c r="D166" s="226" t="s">
        <v>287</v>
      </c>
      <c r="E166" s="227">
        <v>196.17230000000001</v>
      </c>
      <c r="F166" s="228"/>
      <c r="G166" s="229">
        <f>ROUND(E166*F166,2)</f>
        <v>0</v>
      </c>
      <c r="H166" s="228"/>
      <c r="I166" s="229">
        <f>ROUND(E166*H166,2)</f>
        <v>0</v>
      </c>
      <c r="J166" s="228"/>
      <c r="K166" s="229">
        <f>ROUND(E166*J166,2)</f>
        <v>0</v>
      </c>
      <c r="L166" s="229">
        <v>21</v>
      </c>
      <c r="M166" s="229">
        <f>G166*(1+L166/100)</f>
        <v>0</v>
      </c>
      <c r="N166" s="229">
        <v>0.17280000000000001</v>
      </c>
      <c r="O166" s="229">
        <f>ROUND(E166*N166,2)</f>
        <v>33.9</v>
      </c>
      <c r="P166" s="229">
        <v>0</v>
      </c>
      <c r="Q166" s="229">
        <f>ROUND(E166*P166,2)</f>
        <v>0</v>
      </c>
      <c r="R166" s="229" t="s">
        <v>344</v>
      </c>
      <c r="S166" s="229" t="s">
        <v>170</v>
      </c>
      <c r="T166" s="230" t="s">
        <v>221</v>
      </c>
      <c r="U166" s="216">
        <v>0</v>
      </c>
      <c r="V166" s="216">
        <f>ROUND(E166*U166,2)</f>
        <v>0</v>
      </c>
      <c r="W166" s="216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 t="s">
        <v>808</v>
      </c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">
      <c r="A167" s="214"/>
      <c r="B167" s="215"/>
      <c r="C167" s="248" t="s">
        <v>853</v>
      </c>
      <c r="D167" s="241"/>
      <c r="E167" s="242">
        <v>196.17230000000001</v>
      </c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 t="s">
        <v>226</v>
      </c>
      <c r="AH167" s="207">
        <v>0</v>
      </c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x14ac:dyDescent="0.2">
      <c r="A168" s="218" t="s">
        <v>165</v>
      </c>
      <c r="B168" s="219" t="s">
        <v>104</v>
      </c>
      <c r="C168" s="234" t="s">
        <v>105</v>
      </c>
      <c r="D168" s="220"/>
      <c r="E168" s="221"/>
      <c r="F168" s="222"/>
      <c r="G168" s="222">
        <f>SUMIF(AG169:AG170,"&lt;&gt;NOR",G169:G170)</f>
        <v>0</v>
      </c>
      <c r="H168" s="222"/>
      <c r="I168" s="222">
        <f>SUM(I169:I170)</f>
        <v>0</v>
      </c>
      <c r="J168" s="222"/>
      <c r="K168" s="222">
        <f>SUM(K169:K170)</f>
        <v>0</v>
      </c>
      <c r="L168" s="222"/>
      <c r="M168" s="222">
        <f>SUM(M169:M170)</f>
        <v>0</v>
      </c>
      <c r="N168" s="222"/>
      <c r="O168" s="222">
        <f>SUM(O169:O170)</f>
        <v>0</v>
      </c>
      <c r="P168" s="222"/>
      <c r="Q168" s="222">
        <f>SUM(Q169:Q170)</f>
        <v>0</v>
      </c>
      <c r="R168" s="222"/>
      <c r="S168" s="222"/>
      <c r="T168" s="223"/>
      <c r="U168" s="217"/>
      <c r="V168" s="217">
        <f>SUM(V169:V170)</f>
        <v>0</v>
      </c>
      <c r="W168" s="217"/>
      <c r="AG168" t="s">
        <v>166</v>
      </c>
    </row>
    <row r="169" spans="1:60" outlineLevel="1" x14ac:dyDescent="0.2">
      <c r="A169" s="252">
        <v>37</v>
      </c>
      <c r="B169" s="253" t="s">
        <v>854</v>
      </c>
      <c r="C169" s="259" t="s">
        <v>855</v>
      </c>
      <c r="D169" s="254" t="s">
        <v>382</v>
      </c>
      <c r="E169" s="255">
        <v>1</v>
      </c>
      <c r="F169" s="256"/>
      <c r="G169" s="257">
        <f>ROUND(E169*F169,2)</f>
        <v>0</v>
      </c>
      <c r="H169" s="256"/>
      <c r="I169" s="257">
        <f>ROUND(E169*H169,2)</f>
        <v>0</v>
      </c>
      <c r="J169" s="256"/>
      <c r="K169" s="257">
        <f>ROUND(E169*J169,2)</f>
        <v>0</v>
      </c>
      <c r="L169" s="257">
        <v>21</v>
      </c>
      <c r="M169" s="257">
        <f>G169*(1+L169/100)</f>
        <v>0</v>
      </c>
      <c r="N169" s="257">
        <v>0</v>
      </c>
      <c r="O169" s="257">
        <f>ROUND(E169*N169,2)</f>
        <v>0</v>
      </c>
      <c r="P169" s="257">
        <v>0</v>
      </c>
      <c r="Q169" s="257">
        <f>ROUND(E169*P169,2)</f>
        <v>0</v>
      </c>
      <c r="R169" s="257"/>
      <c r="S169" s="257" t="s">
        <v>212</v>
      </c>
      <c r="T169" s="258" t="s">
        <v>171</v>
      </c>
      <c r="U169" s="216">
        <v>0</v>
      </c>
      <c r="V169" s="216">
        <f>ROUND(E169*U169,2)</f>
        <v>0</v>
      </c>
      <c r="W169" s="216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 t="s">
        <v>229</v>
      </c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outlineLevel="1" x14ac:dyDescent="0.2">
      <c r="A170" s="252">
        <v>38</v>
      </c>
      <c r="B170" s="253" t="s">
        <v>856</v>
      </c>
      <c r="C170" s="259" t="s">
        <v>857</v>
      </c>
      <c r="D170" s="254" t="s">
        <v>382</v>
      </c>
      <c r="E170" s="255">
        <v>3</v>
      </c>
      <c r="F170" s="256"/>
      <c r="G170" s="257">
        <f>ROUND(E170*F170,2)</f>
        <v>0</v>
      </c>
      <c r="H170" s="256"/>
      <c r="I170" s="257">
        <f>ROUND(E170*H170,2)</f>
        <v>0</v>
      </c>
      <c r="J170" s="256"/>
      <c r="K170" s="257">
        <f>ROUND(E170*J170,2)</f>
        <v>0</v>
      </c>
      <c r="L170" s="257">
        <v>21</v>
      </c>
      <c r="M170" s="257">
        <f>G170*(1+L170/100)</f>
        <v>0</v>
      </c>
      <c r="N170" s="257">
        <v>0</v>
      </c>
      <c r="O170" s="257">
        <f>ROUND(E170*N170,2)</f>
        <v>0</v>
      </c>
      <c r="P170" s="257">
        <v>0</v>
      </c>
      <c r="Q170" s="257">
        <f>ROUND(E170*P170,2)</f>
        <v>0</v>
      </c>
      <c r="R170" s="257"/>
      <c r="S170" s="257" t="s">
        <v>212</v>
      </c>
      <c r="T170" s="258" t="s">
        <v>171</v>
      </c>
      <c r="U170" s="216">
        <v>0</v>
      </c>
      <c r="V170" s="216">
        <f>ROUND(E170*U170,2)</f>
        <v>0</v>
      </c>
      <c r="W170" s="216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 t="s">
        <v>229</v>
      </c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x14ac:dyDescent="0.2">
      <c r="A171" s="218" t="s">
        <v>165</v>
      </c>
      <c r="B171" s="219" t="s">
        <v>106</v>
      </c>
      <c r="C171" s="234" t="s">
        <v>107</v>
      </c>
      <c r="D171" s="220"/>
      <c r="E171" s="221"/>
      <c r="F171" s="222"/>
      <c r="G171" s="222">
        <f>SUMIF(AG172:AG197,"&lt;&gt;NOR",G172:G197)</f>
        <v>0</v>
      </c>
      <c r="H171" s="222"/>
      <c r="I171" s="222">
        <f>SUM(I172:I197)</f>
        <v>0</v>
      </c>
      <c r="J171" s="222"/>
      <c r="K171" s="222">
        <f>SUM(K172:K197)</f>
        <v>0</v>
      </c>
      <c r="L171" s="222"/>
      <c r="M171" s="222">
        <f>SUM(M172:M197)</f>
        <v>0</v>
      </c>
      <c r="N171" s="222"/>
      <c r="O171" s="222">
        <f>SUM(O172:O197)</f>
        <v>20.529999999999998</v>
      </c>
      <c r="P171" s="222"/>
      <c r="Q171" s="222">
        <f>SUM(Q172:Q197)</f>
        <v>0</v>
      </c>
      <c r="R171" s="222"/>
      <c r="S171" s="222"/>
      <c r="T171" s="223"/>
      <c r="U171" s="217"/>
      <c r="V171" s="217">
        <f>SUM(V172:V197)</f>
        <v>18.54</v>
      </c>
      <c r="W171" s="217"/>
      <c r="AG171" t="s">
        <v>166</v>
      </c>
    </row>
    <row r="172" spans="1:60" ht="22.5" outlineLevel="1" x14ac:dyDescent="0.2">
      <c r="A172" s="224">
        <v>39</v>
      </c>
      <c r="B172" s="225" t="s">
        <v>858</v>
      </c>
      <c r="C172" s="235" t="s">
        <v>859</v>
      </c>
      <c r="D172" s="226" t="s">
        <v>382</v>
      </c>
      <c r="E172" s="227">
        <v>1</v>
      </c>
      <c r="F172" s="228"/>
      <c r="G172" s="229">
        <f>ROUND(E172*F172,2)</f>
        <v>0</v>
      </c>
      <c r="H172" s="228"/>
      <c r="I172" s="229">
        <f>ROUND(E172*H172,2)</f>
        <v>0</v>
      </c>
      <c r="J172" s="228"/>
      <c r="K172" s="229">
        <f>ROUND(E172*J172,2)</f>
        <v>0</v>
      </c>
      <c r="L172" s="229">
        <v>21</v>
      </c>
      <c r="M172" s="229">
        <f>G172*(1+L172/100)</f>
        <v>0</v>
      </c>
      <c r="N172" s="229">
        <v>0.1125</v>
      </c>
      <c r="O172" s="229">
        <f>ROUND(E172*N172,2)</f>
        <v>0.11</v>
      </c>
      <c r="P172" s="229">
        <v>0</v>
      </c>
      <c r="Q172" s="229">
        <f>ROUND(E172*P172,2)</f>
        <v>0</v>
      </c>
      <c r="R172" s="229" t="s">
        <v>733</v>
      </c>
      <c r="S172" s="229" t="s">
        <v>170</v>
      </c>
      <c r="T172" s="230" t="s">
        <v>221</v>
      </c>
      <c r="U172" s="216">
        <v>0.91800000000000004</v>
      </c>
      <c r="V172" s="216">
        <f>ROUND(E172*U172,2)</f>
        <v>0.92</v>
      </c>
      <c r="W172" s="216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 t="s">
        <v>229</v>
      </c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">
      <c r="A173" s="214"/>
      <c r="B173" s="215"/>
      <c r="C173" s="248" t="s">
        <v>860</v>
      </c>
      <c r="D173" s="241"/>
      <c r="E173" s="242">
        <v>1</v>
      </c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 t="s">
        <v>226</v>
      </c>
      <c r="AH173" s="207">
        <v>0</v>
      </c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ht="22.5" outlineLevel="1" x14ac:dyDescent="0.2">
      <c r="A174" s="224">
        <v>40</v>
      </c>
      <c r="B174" s="225" t="s">
        <v>861</v>
      </c>
      <c r="C174" s="235" t="s">
        <v>862</v>
      </c>
      <c r="D174" s="226" t="s">
        <v>382</v>
      </c>
      <c r="E174" s="227">
        <v>1</v>
      </c>
      <c r="F174" s="228"/>
      <c r="G174" s="229">
        <f>ROUND(E174*F174,2)</f>
        <v>0</v>
      </c>
      <c r="H174" s="228"/>
      <c r="I174" s="229">
        <f>ROUND(E174*H174,2)</f>
        <v>0</v>
      </c>
      <c r="J174" s="228"/>
      <c r="K174" s="229">
        <f>ROUND(E174*J174,2)</f>
        <v>0</v>
      </c>
      <c r="L174" s="229">
        <v>21</v>
      </c>
      <c r="M174" s="229">
        <f>G174*(1+L174/100)</f>
        <v>0</v>
      </c>
      <c r="N174" s="229">
        <v>0</v>
      </c>
      <c r="O174" s="229">
        <f>ROUND(E174*N174,2)</f>
        <v>0</v>
      </c>
      <c r="P174" s="229">
        <v>0</v>
      </c>
      <c r="Q174" s="229">
        <f>ROUND(E174*P174,2)</f>
        <v>0</v>
      </c>
      <c r="R174" s="229" t="s">
        <v>733</v>
      </c>
      <c r="S174" s="229" t="s">
        <v>170</v>
      </c>
      <c r="T174" s="230" t="s">
        <v>221</v>
      </c>
      <c r="U174" s="216">
        <v>0.2</v>
      </c>
      <c r="V174" s="216">
        <f>ROUND(E174*U174,2)</f>
        <v>0.2</v>
      </c>
      <c r="W174" s="216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 t="s">
        <v>229</v>
      </c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outlineLevel="1" x14ac:dyDescent="0.2">
      <c r="A175" s="214"/>
      <c r="B175" s="215"/>
      <c r="C175" s="248" t="s">
        <v>860</v>
      </c>
      <c r="D175" s="241"/>
      <c r="E175" s="242">
        <v>1</v>
      </c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 t="s">
        <v>226</v>
      </c>
      <c r="AH175" s="207">
        <v>0</v>
      </c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ht="22.5" outlineLevel="1" x14ac:dyDescent="0.2">
      <c r="A176" s="224">
        <v>41</v>
      </c>
      <c r="B176" s="225" t="s">
        <v>863</v>
      </c>
      <c r="C176" s="235" t="s">
        <v>864</v>
      </c>
      <c r="D176" s="226" t="s">
        <v>372</v>
      </c>
      <c r="E176" s="227">
        <v>21.795000000000002</v>
      </c>
      <c r="F176" s="228"/>
      <c r="G176" s="229">
        <f>ROUND(E176*F176,2)</f>
        <v>0</v>
      </c>
      <c r="H176" s="228"/>
      <c r="I176" s="229">
        <f>ROUND(E176*H176,2)</f>
        <v>0</v>
      </c>
      <c r="J176" s="228"/>
      <c r="K176" s="229">
        <f>ROUND(E176*J176,2)</f>
        <v>0</v>
      </c>
      <c r="L176" s="229">
        <v>21</v>
      </c>
      <c r="M176" s="229">
        <f>G176*(1+L176/100)</f>
        <v>0</v>
      </c>
      <c r="N176" s="229">
        <v>0.10249999999999999</v>
      </c>
      <c r="O176" s="229">
        <f>ROUND(E176*N176,2)</f>
        <v>2.23</v>
      </c>
      <c r="P176" s="229">
        <v>0</v>
      </c>
      <c r="Q176" s="229">
        <f>ROUND(E176*P176,2)</f>
        <v>0</v>
      </c>
      <c r="R176" s="229" t="s">
        <v>733</v>
      </c>
      <c r="S176" s="229" t="s">
        <v>170</v>
      </c>
      <c r="T176" s="230" t="s">
        <v>221</v>
      </c>
      <c r="U176" s="216">
        <v>0.14000000000000001</v>
      </c>
      <c r="V176" s="216">
        <f>ROUND(E176*U176,2)</f>
        <v>3.05</v>
      </c>
      <c r="W176" s="216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 t="s">
        <v>229</v>
      </c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outlineLevel="1" x14ac:dyDescent="0.2">
      <c r="A177" s="214"/>
      <c r="B177" s="215"/>
      <c r="C177" s="247" t="s">
        <v>865</v>
      </c>
      <c r="D177" s="245"/>
      <c r="E177" s="245"/>
      <c r="F177" s="245"/>
      <c r="G177" s="245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 t="s">
        <v>224</v>
      </c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ht="22.5" outlineLevel="1" x14ac:dyDescent="0.2">
      <c r="A178" s="214"/>
      <c r="B178" s="215"/>
      <c r="C178" s="248" t="s">
        <v>866</v>
      </c>
      <c r="D178" s="241"/>
      <c r="E178" s="242">
        <v>21.795000000000002</v>
      </c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 t="s">
        <v>226</v>
      </c>
      <c r="AH178" s="207">
        <v>0</v>
      </c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ht="22.5" outlineLevel="1" x14ac:dyDescent="0.2">
      <c r="A179" s="224">
        <v>42</v>
      </c>
      <c r="B179" s="225" t="s">
        <v>867</v>
      </c>
      <c r="C179" s="235" t="s">
        <v>868</v>
      </c>
      <c r="D179" s="226" t="s">
        <v>372</v>
      </c>
      <c r="E179" s="227">
        <v>66.545000000000002</v>
      </c>
      <c r="F179" s="228"/>
      <c r="G179" s="229">
        <f>ROUND(E179*F179,2)</f>
        <v>0</v>
      </c>
      <c r="H179" s="228"/>
      <c r="I179" s="229">
        <f>ROUND(E179*H179,2)</f>
        <v>0</v>
      </c>
      <c r="J179" s="228"/>
      <c r="K179" s="229">
        <f>ROUND(E179*J179,2)</f>
        <v>0</v>
      </c>
      <c r="L179" s="229">
        <v>21</v>
      </c>
      <c r="M179" s="229">
        <f>G179*(1+L179/100)</f>
        <v>0</v>
      </c>
      <c r="N179" s="229">
        <v>0.188</v>
      </c>
      <c r="O179" s="229">
        <f>ROUND(E179*N179,2)</f>
        <v>12.51</v>
      </c>
      <c r="P179" s="229">
        <v>0</v>
      </c>
      <c r="Q179" s="229">
        <f>ROUND(E179*P179,2)</f>
        <v>0</v>
      </c>
      <c r="R179" s="229" t="s">
        <v>733</v>
      </c>
      <c r="S179" s="229" t="s">
        <v>170</v>
      </c>
      <c r="T179" s="230" t="s">
        <v>221</v>
      </c>
      <c r="U179" s="216">
        <v>0.216</v>
      </c>
      <c r="V179" s="216">
        <f>ROUND(E179*U179,2)</f>
        <v>14.37</v>
      </c>
      <c r="W179" s="216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 t="s">
        <v>222</v>
      </c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">
      <c r="A180" s="214"/>
      <c r="B180" s="215"/>
      <c r="C180" s="247" t="s">
        <v>869</v>
      </c>
      <c r="D180" s="245"/>
      <c r="E180" s="245"/>
      <c r="F180" s="245"/>
      <c r="G180" s="245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 t="s">
        <v>224</v>
      </c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">
      <c r="A181" s="214"/>
      <c r="B181" s="215"/>
      <c r="C181" s="248" t="s">
        <v>870</v>
      </c>
      <c r="D181" s="241"/>
      <c r="E181" s="242">
        <v>52.26</v>
      </c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 t="s">
        <v>226</v>
      </c>
      <c r="AH181" s="207">
        <v>0</v>
      </c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">
      <c r="A182" s="214"/>
      <c r="B182" s="215"/>
      <c r="C182" s="248" t="s">
        <v>871</v>
      </c>
      <c r="D182" s="241"/>
      <c r="E182" s="242">
        <v>1</v>
      </c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 t="s">
        <v>226</v>
      </c>
      <c r="AH182" s="207">
        <v>0</v>
      </c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">
      <c r="A183" s="214"/>
      <c r="B183" s="215"/>
      <c r="C183" s="248" t="s">
        <v>872</v>
      </c>
      <c r="D183" s="241"/>
      <c r="E183" s="242">
        <v>13.285</v>
      </c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 t="s">
        <v>226</v>
      </c>
      <c r="AH183" s="207">
        <v>0</v>
      </c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ht="22.5" outlineLevel="1" x14ac:dyDescent="0.2">
      <c r="A184" s="224">
        <v>43</v>
      </c>
      <c r="B184" s="225" t="s">
        <v>873</v>
      </c>
      <c r="C184" s="235" t="s">
        <v>874</v>
      </c>
      <c r="D184" s="226" t="s">
        <v>382</v>
      </c>
      <c r="E184" s="227">
        <v>2</v>
      </c>
      <c r="F184" s="228"/>
      <c r="G184" s="229">
        <f>ROUND(E184*F184,2)</f>
        <v>0</v>
      </c>
      <c r="H184" s="228"/>
      <c r="I184" s="229">
        <f>ROUND(E184*H184,2)</f>
        <v>0</v>
      </c>
      <c r="J184" s="228"/>
      <c r="K184" s="229">
        <f>ROUND(E184*J184,2)</f>
        <v>0</v>
      </c>
      <c r="L184" s="229">
        <v>21</v>
      </c>
      <c r="M184" s="229">
        <f>G184*(1+L184/100)</f>
        <v>0</v>
      </c>
      <c r="N184" s="229">
        <v>5.1000000000000004E-3</v>
      </c>
      <c r="O184" s="229">
        <f>ROUND(E184*N184,2)</f>
        <v>0.01</v>
      </c>
      <c r="P184" s="229">
        <v>0</v>
      </c>
      <c r="Q184" s="229">
        <f>ROUND(E184*P184,2)</f>
        <v>0</v>
      </c>
      <c r="R184" s="229" t="s">
        <v>344</v>
      </c>
      <c r="S184" s="229" t="s">
        <v>170</v>
      </c>
      <c r="T184" s="230" t="s">
        <v>221</v>
      </c>
      <c r="U184" s="216">
        <v>0</v>
      </c>
      <c r="V184" s="216">
        <f>ROUND(E184*U184,2)</f>
        <v>0</v>
      </c>
      <c r="W184" s="216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 t="s">
        <v>345</v>
      </c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">
      <c r="A185" s="214"/>
      <c r="B185" s="215"/>
      <c r="C185" s="248" t="s">
        <v>875</v>
      </c>
      <c r="D185" s="241"/>
      <c r="E185" s="242">
        <v>2</v>
      </c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 t="s">
        <v>226</v>
      </c>
      <c r="AH185" s="207">
        <v>0</v>
      </c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ht="22.5" outlineLevel="1" x14ac:dyDescent="0.2">
      <c r="A186" s="224">
        <v>44</v>
      </c>
      <c r="B186" s="225" t="s">
        <v>876</v>
      </c>
      <c r="C186" s="235" t="s">
        <v>877</v>
      </c>
      <c r="D186" s="226" t="s">
        <v>382</v>
      </c>
      <c r="E186" s="227">
        <v>1</v>
      </c>
      <c r="F186" s="228"/>
      <c r="G186" s="229">
        <f>ROUND(E186*F186,2)</f>
        <v>0</v>
      </c>
      <c r="H186" s="228"/>
      <c r="I186" s="229">
        <f>ROUND(E186*H186,2)</f>
        <v>0</v>
      </c>
      <c r="J186" s="228"/>
      <c r="K186" s="229">
        <f>ROUND(E186*J186,2)</f>
        <v>0</v>
      </c>
      <c r="L186" s="229">
        <v>21</v>
      </c>
      <c r="M186" s="229">
        <f>G186*(1+L186/100)</f>
        <v>0</v>
      </c>
      <c r="N186" s="229">
        <v>2E-3</v>
      </c>
      <c r="O186" s="229">
        <f>ROUND(E186*N186,2)</f>
        <v>0</v>
      </c>
      <c r="P186" s="229">
        <v>0</v>
      </c>
      <c r="Q186" s="229">
        <f>ROUND(E186*P186,2)</f>
        <v>0</v>
      </c>
      <c r="R186" s="229" t="s">
        <v>344</v>
      </c>
      <c r="S186" s="229" t="s">
        <v>170</v>
      </c>
      <c r="T186" s="230" t="s">
        <v>221</v>
      </c>
      <c r="U186" s="216">
        <v>0</v>
      </c>
      <c r="V186" s="216">
        <f>ROUND(E186*U186,2)</f>
        <v>0</v>
      </c>
      <c r="W186" s="216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 t="s">
        <v>345</v>
      </c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">
      <c r="A187" s="214"/>
      <c r="B187" s="215"/>
      <c r="C187" s="248" t="s">
        <v>860</v>
      </c>
      <c r="D187" s="241"/>
      <c r="E187" s="242">
        <v>1</v>
      </c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 t="s">
        <v>226</v>
      </c>
      <c r="AH187" s="207">
        <v>0</v>
      </c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outlineLevel="1" x14ac:dyDescent="0.2">
      <c r="A188" s="224">
        <v>45</v>
      </c>
      <c r="B188" s="225" t="s">
        <v>878</v>
      </c>
      <c r="C188" s="235" t="s">
        <v>879</v>
      </c>
      <c r="D188" s="226" t="s">
        <v>382</v>
      </c>
      <c r="E188" s="227">
        <v>1</v>
      </c>
      <c r="F188" s="228"/>
      <c r="G188" s="229">
        <f>ROUND(E188*F188,2)</f>
        <v>0</v>
      </c>
      <c r="H188" s="228"/>
      <c r="I188" s="229">
        <f>ROUND(E188*H188,2)</f>
        <v>0</v>
      </c>
      <c r="J188" s="228"/>
      <c r="K188" s="229">
        <f>ROUND(E188*J188,2)</f>
        <v>0</v>
      </c>
      <c r="L188" s="229">
        <v>21</v>
      </c>
      <c r="M188" s="229">
        <f>G188*(1+L188/100)</f>
        <v>0</v>
      </c>
      <c r="N188" s="229">
        <v>0</v>
      </c>
      <c r="O188" s="229">
        <f>ROUND(E188*N188,2)</f>
        <v>0</v>
      </c>
      <c r="P188" s="229">
        <v>0</v>
      </c>
      <c r="Q188" s="229">
        <f>ROUND(E188*P188,2)</f>
        <v>0</v>
      </c>
      <c r="R188" s="229" t="s">
        <v>344</v>
      </c>
      <c r="S188" s="229" t="s">
        <v>170</v>
      </c>
      <c r="T188" s="230" t="s">
        <v>221</v>
      </c>
      <c r="U188" s="216">
        <v>0</v>
      </c>
      <c r="V188" s="216">
        <f>ROUND(E188*U188,2)</f>
        <v>0</v>
      </c>
      <c r="W188" s="216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 t="s">
        <v>345</v>
      </c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outlineLevel="1" x14ac:dyDescent="0.2">
      <c r="A189" s="214"/>
      <c r="B189" s="215"/>
      <c r="C189" s="248" t="s">
        <v>860</v>
      </c>
      <c r="D189" s="241"/>
      <c r="E189" s="242">
        <v>1</v>
      </c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 t="s">
        <v>226</v>
      </c>
      <c r="AH189" s="207">
        <v>0</v>
      </c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">
      <c r="A190" s="224">
        <v>46</v>
      </c>
      <c r="B190" s="225" t="s">
        <v>880</v>
      </c>
      <c r="C190" s="235" t="s">
        <v>881</v>
      </c>
      <c r="D190" s="226" t="s">
        <v>382</v>
      </c>
      <c r="E190" s="227">
        <v>44.0259</v>
      </c>
      <c r="F190" s="228"/>
      <c r="G190" s="229">
        <f>ROUND(E190*F190,2)</f>
        <v>0</v>
      </c>
      <c r="H190" s="228"/>
      <c r="I190" s="229">
        <f>ROUND(E190*H190,2)</f>
        <v>0</v>
      </c>
      <c r="J190" s="228"/>
      <c r="K190" s="229">
        <f>ROUND(E190*J190,2)</f>
        <v>0</v>
      </c>
      <c r="L190" s="229">
        <v>21</v>
      </c>
      <c r="M190" s="229">
        <f>G190*(1+L190/100)</f>
        <v>0</v>
      </c>
      <c r="N190" s="229">
        <v>1.4E-2</v>
      </c>
      <c r="O190" s="229">
        <f>ROUND(E190*N190,2)</f>
        <v>0.62</v>
      </c>
      <c r="P190" s="229">
        <v>0</v>
      </c>
      <c r="Q190" s="229">
        <f>ROUND(E190*P190,2)</f>
        <v>0</v>
      </c>
      <c r="R190" s="229" t="s">
        <v>344</v>
      </c>
      <c r="S190" s="229" t="s">
        <v>170</v>
      </c>
      <c r="T190" s="230" t="s">
        <v>221</v>
      </c>
      <c r="U190" s="216">
        <v>0</v>
      </c>
      <c r="V190" s="216">
        <f>ROUND(E190*U190,2)</f>
        <v>0</v>
      </c>
      <c r="W190" s="216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 t="s">
        <v>808</v>
      </c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ht="22.5" outlineLevel="1" x14ac:dyDescent="0.2">
      <c r="A191" s="214"/>
      <c r="B191" s="215"/>
      <c r="C191" s="248" t="s">
        <v>882</v>
      </c>
      <c r="D191" s="241"/>
      <c r="E191" s="242">
        <v>44.0259</v>
      </c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 t="s">
        <v>226</v>
      </c>
      <c r="AH191" s="207">
        <v>0</v>
      </c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 x14ac:dyDescent="0.2">
      <c r="A192" s="224">
        <v>47</v>
      </c>
      <c r="B192" s="225" t="s">
        <v>883</v>
      </c>
      <c r="C192" s="235" t="s">
        <v>884</v>
      </c>
      <c r="D192" s="226" t="s">
        <v>382</v>
      </c>
      <c r="E192" s="227">
        <v>52.782600000000002</v>
      </c>
      <c r="F192" s="228"/>
      <c r="G192" s="229">
        <f>ROUND(E192*F192,2)</f>
        <v>0</v>
      </c>
      <c r="H192" s="228"/>
      <c r="I192" s="229">
        <f>ROUND(E192*H192,2)</f>
        <v>0</v>
      </c>
      <c r="J192" s="228"/>
      <c r="K192" s="229">
        <f>ROUND(E192*J192,2)</f>
        <v>0</v>
      </c>
      <c r="L192" s="229">
        <v>21</v>
      </c>
      <c r="M192" s="229">
        <f>G192*(1+L192/100)</f>
        <v>0</v>
      </c>
      <c r="N192" s="229">
        <v>8.2100000000000006E-2</v>
      </c>
      <c r="O192" s="229">
        <f>ROUND(E192*N192,2)</f>
        <v>4.33</v>
      </c>
      <c r="P192" s="229">
        <v>0</v>
      </c>
      <c r="Q192" s="229">
        <f>ROUND(E192*P192,2)</f>
        <v>0</v>
      </c>
      <c r="R192" s="229" t="s">
        <v>344</v>
      </c>
      <c r="S192" s="229" t="s">
        <v>170</v>
      </c>
      <c r="T192" s="230" t="s">
        <v>221</v>
      </c>
      <c r="U192" s="216">
        <v>0</v>
      </c>
      <c r="V192" s="216">
        <f>ROUND(E192*U192,2)</f>
        <v>0</v>
      </c>
      <c r="W192" s="216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 t="s">
        <v>808</v>
      </c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outlineLevel="1" x14ac:dyDescent="0.2">
      <c r="A193" s="214"/>
      <c r="B193" s="215"/>
      <c r="C193" s="248" t="s">
        <v>885</v>
      </c>
      <c r="D193" s="241"/>
      <c r="E193" s="242">
        <v>52.782600000000002</v>
      </c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 t="s">
        <v>226</v>
      </c>
      <c r="AH193" s="207">
        <v>0</v>
      </c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ht="22.5" outlineLevel="1" x14ac:dyDescent="0.2">
      <c r="A194" s="224">
        <v>48</v>
      </c>
      <c r="B194" s="225" t="s">
        <v>886</v>
      </c>
      <c r="C194" s="235" t="s">
        <v>887</v>
      </c>
      <c r="D194" s="226" t="s">
        <v>382</v>
      </c>
      <c r="E194" s="227">
        <v>13.41785</v>
      </c>
      <c r="F194" s="228"/>
      <c r="G194" s="229">
        <f>ROUND(E194*F194,2)</f>
        <v>0</v>
      </c>
      <c r="H194" s="228"/>
      <c r="I194" s="229">
        <f>ROUND(E194*H194,2)</f>
        <v>0</v>
      </c>
      <c r="J194" s="228"/>
      <c r="K194" s="229">
        <f>ROUND(E194*J194,2)</f>
        <v>0</v>
      </c>
      <c r="L194" s="229">
        <v>21</v>
      </c>
      <c r="M194" s="229">
        <f>G194*(1+L194/100)</f>
        <v>0</v>
      </c>
      <c r="N194" s="229">
        <v>4.8300000000000003E-2</v>
      </c>
      <c r="O194" s="229">
        <f>ROUND(E194*N194,2)</f>
        <v>0.65</v>
      </c>
      <c r="P194" s="229">
        <v>0</v>
      </c>
      <c r="Q194" s="229">
        <f>ROUND(E194*P194,2)</f>
        <v>0</v>
      </c>
      <c r="R194" s="229" t="s">
        <v>344</v>
      </c>
      <c r="S194" s="229" t="s">
        <v>170</v>
      </c>
      <c r="T194" s="230" t="s">
        <v>221</v>
      </c>
      <c r="U194" s="216">
        <v>0</v>
      </c>
      <c r="V194" s="216">
        <f>ROUND(E194*U194,2)</f>
        <v>0</v>
      </c>
      <c r="W194" s="216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 t="s">
        <v>808</v>
      </c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outlineLevel="1" x14ac:dyDescent="0.2">
      <c r="A195" s="214"/>
      <c r="B195" s="215"/>
      <c r="C195" s="248" t="s">
        <v>888</v>
      </c>
      <c r="D195" s="241"/>
      <c r="E195" s="242">
        <v>13.41785</v>
      </c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 t="s">
        <v>226</v>
      </c>
      <c r="AH195" s="207">
        <v>0</v>
      </c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ht="22.5" outlineLevel="1" x14ac:dyDescent="0.2">
      <c r="A196" s="224">
        <v>49</v>
      </c>
      <c r="B196" s="225" t="s">
        <v>889</v>
      </c>
      <c r="C196" s="235" t="s">
        <v>890</v>
      </c>
      <c r="D196" s="226" t="s">
        <v>382</v>
      </c>
      <c r="E196" s="227">
        <v>1.01</v>
      </c>
      <c r="F196" s="228"/>
      <c r="G196" s="229">
        <f>ROUND(E196*F196,2)</f>
        <v>0</v>
      </c>
      <c r="H196" s="228"/>
      <c r="I196" s="229">
        <f>ROUND(E196*H196,2)</f>
        <v>0</v>
      </c>
      <c r="J196" s="228"/>
      <c r="K196" s="229">
        <f>ROUND(E196*J196,2)</f>
        <v>0</v>
      </c>
      <c r="L196" s="229">
        <v>21</v>
      </c>
      <c r="M196" s="229">
        <f>G196*(1+L196/100)</f>
        <v>0</v>
      </c>
      <c r="N196" s="229">
        <v>6.7000000000000004E-2</v>
      </c>
      <c r="O196" s="229">
        <f>ROUND(E196*N196,2)</f>
        <v>7.0000000000000007E-2</v>
      </c>
      <c r="P196" s="229">
        <v>0</v>
      </c>
      <c r="Q196" s="229">
        <f>ROUND(E196*P196,2)</f>
        <v>0</v>
      </c>
      <c r="R196" s="229" t="s">
        <v>344</v>
      </c>
      <c r="S196" s="229" t="s">
        <v>170</v>
      </c>
      <c r="T196" s="230" t="s">
        <v>221</v>
      </c>
      <c r="U196" s="216">
        <v>0</v>
      </c>
      <c r="V196" s="216">
        <f>ROUND(E196*U196,2)</f>
        <v>0</v>
      </c>
      <c r="W196" s="216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 t="s">
        <v>808</v>
      </c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">
      <c r="A197" s="214"/>
      <c r="B197" s="215"/>
      <c r="C197" s="248" t="s">
        <v>891</v>
      </c>
      <c r="D197" s="241"/>
      <c r="E197" s="242">
        <v>1.01</v>
      </c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 t="s">
        <v>226</v>
      </c>
      <c r="AH197" s="207">
        <v>0</v>
      </c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x14ac:dyDescent="0.2">
      <c r="A198" s="218" t="s">
        <v>165</v>
      </c>
      <c r="B198" s="219" t="s">
        <v>110</v>
      </c>
      <c r="C198" s="234" t="s">
        <v>111</v>
      </c>
      <c r="D198" s="220"/>
      <c r="E198" s="221"/>
      <c r="F198" s="222"/>
      <c r="G198" s="222">
        <f>SUMIF(AG199:AG199,"&lt;&gt;NOR",G199:G199)</f>
        <v>0</v>
      </c>
      <c r="H198" s="222"/>
      <c r="I198" s="222">
        <f>SUM(I199:I199)</f>
        <v>0</v>
      </c>
      <c r="J198" s="222"/>
      <c r="K198" s="222">
        <f>SUM(K199:K199)</f>
        <v>0</v>
      </c>
      <c r="L198" s="222"/>
      <c r="M198" s="222">
        <f>SUM(M199:M199)</f>
        <v>0</v>
      </c>
      <c r="N198" s="222"/>
      <c r="O198" s="222">
        <f>SUM(O199:O199)</f>
        <v>0</v>
      </c>
      <c r="P198" s="222"/>
      <c r="Q198" s="222">
        <f>SUM(Q199:Q199)</f>
        <v>0</v>
      </c>
      <c r="R198" s="222"/>
      <c r="S198" s="222"/>
      <c r="T198" s="223"/>
      <c r="U198" s="217"/>
      <c r="V198" s="217">
        <f>SUM(V199:V199)</f>
        <v>0</v>
      </c>
      <c r="W198" s="217"/>
      <c r="AG198" t="s">
        <v>166</v>
      </c>
    </row>
    <row r="199" spans="1:60" ht="22.5" outlineLevel="1" x14ac:dyDescent="0.2">
      <c r="A199" s="252">
        <v>50</v>
      </c>
      <c r="B199" s="253" t="s">
        <v>892</v>
      </c>
      <c r="C199" s="259" t="s">
        <v>893</v>
      </c>
      <c r="D199" s="254" t="s">
        <v>211</v>
      </c>
      <c r="E199" s="255">
        <v>1</v>
      </c>
      <c r="F199" s="256"/>
      <c r="G199" s="257">
        <f>ROUND(E199*F199,2)</f>
        <v>0</v>
      </c>
      <c r="H199" s="256"/>
      <c r="I199" s="257">
        <f>ROUND(E199*H199,2)</f>
        <v>0</v>
      </c>
      <c r="J199" s="256"/>
      <c r="K199" s="257">
        <f>ROUND(E199*J199,2)</f>
        <v>0</v>
      </c>
      <c r="L199" s="257">
        <v>21</v>
      </c>
      <c r="M199" s="257">
        <f>G199*(1+L199/100)</f>
        <v>0</v>
      </c>
      <c r="N199" s="257">
        <v>0</v>
      </c>
      <c r="O199" s="257">
        <f>ROUND(E199*N199,2)</f>
        <v>0</v>
      </c>
      <c r="P199" s="257">
        <v>0</v>
      </c>
      <c r="Q199" s="257">
        <f>ROUND(E199*P199,2)</f>
        <v>0</v>
      </c>
      <c r="R199" s="257"/>
      <c r="S199" s="257" t="s">
        <v>212</v>
      </c>
      <c r="T199" s="258" t="s">
        <v>171</v>
      </c>
      <c r="U199" s="216">
        <v>0</v>
      </c>
      <c r="V199" s="216">
        <f>ROUND(E199*U199,2)</f>
        <v>0</v>
      </c>
      <c r="W199" s="216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 t="s">
        <v>229</v>
      </c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x14ac:dyDescent="0.2">
      <c r="A200" s="218" t="s">
        <v>165</v>
      </c>
      <c r="B200" s="219" t="s">
        <v>112</v>
      </c>
      <c r="C200" s="234" t="s">
        <v>113</v>
      </c>
      <c r="D200" s="220"/>
      <c r="E200" s="221"/>
      <c r="F200" s="222"/>
      <c r="G200" s="222">
        <f>SUMIF(AG201:AG202,"&lt;&gt;NOR",G201:G202)</f>
        <v>0</v>
      </c>
      <c r="H200" s="222"/>
      <c r="I200" s="222">
        <f>SUM(I201:I202)</f>
        <v>0</v>
      </c>
      <c r="J200" s="222"/>
      <c r="K200" s="222">
        <f>SUM(K201:K202)</f>
        <v>0</v>
      </c>
      <c r="L200" s="222"/>
      <c r="M200" s="222">
        <f>SUM(M201:M202)</f>
        <v>0</v>
      </c>
      <c r="N200" s="222"/>
      <c r="O200" s="222">
        <f>SUM(O201:O202)</f>
        <v>0</v>
      </c>
      <c r="P200" s="222"/>
      <c r="Q200" s="222">
        <f>SUM(Q201:Q202)</f>
        <v>0</v>
      </c>
      <c r="R200" s="222"/>
      <c r="S200" s="222"/>
      <c r="T200" s="223"/>
      <c r="U200" s="217"/>
      <c r="V200" s="217">
        <f>SUM(V201:V202)</f>
        <v>286.79000000000002</v>
      </c>
      <c r="W200" s="217"/>
      <c r="AG200" t="s">
        <v>166</v>
      </c>
    </row>
    <row r="201" spans="1:60" outlineLevel="1" x14ac:dyDescent="0.2">
      <c r="A201" s="224">
        <v>51</v>
      </c>
      <c r="B201" s="225" t="s">
        <v>894</v>
      </c>
      <c r="C201" s="235" t="s">
        <v>895</v>
      </c>
      <c r="D201" s="226" t="s">
        <v>316</v>
      </c>
      <c r="E201" s="227">
        <v>245.12299999999999</v>
      </c>
      <c r="F201" s="228"/>
      <c r="G201" s="229">
        <f>ROUND(E201*F201,2)</f>
        <v>0</v>
      </c>
      <c r="H201" s="228"/>
      <c r="I201" s="229">
        <f>ROUND(E201*H201,2)</f>
        <v>0</v>
      </c>
      <c r="J201" s="228"/>
      <c r="K201" s="229">
        <f>ROUND(E201*J201,2)</f>
        <v>0</v>
      </c>
      <c r="L201" s="229">
        <v>21</v>
      </c>
      <c r="M201" s="229">
        <f>G201*(1+L201/100)</f>
        <v>0</v>
      </c>
      <c r="N201" s="229">
        <v>0</v>
      </c>
      <c r="O201" s="229">
        <f>ROUND(E201*N201,2)</f>
        <v>0</v>
      </c>
      <c r="P201" s="229">
        <v>0</v>
      </c>
      <c r="Q201" s="229">
        <f>ROUND(E201*P201,2)</f>
        <v>0</v>
      </c>
      <c r="R201" s="229" t="s">
        <v>733</v>
      </c>
      <c r="S201" s="229" t="s">
        <v>170</v>
      </c>
      <c r="T201" s="230" t="s">
        <v>221</v>
      </c>
      <c r="U201" s="216">
        <v>1.17</v>
      </c>
      <c r="V201" s="216">
        <f>ROUND(E201*U201,2)</f>
        <v>286.79000000000002</v>
      </c>
      <c r="W201" s="216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 t="s">
        <v>896</v>
      </c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</row>
    <row r="202" spans="1:60" outlineLevel="1" x14ac:dyDescent="0.2">
      <c r="A202" s="214"/>
      <c r="B202" s="215"/>
      <c r="C202" s="247" t="s">
        <v>897</v>
      </c>
      <c r="D202" s="245"/>
      <c r="E202" s="245"/>
      <c r="F202" s="245"/>
      <c r="G202" s="245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 t="s">
        <v>224</v>
      </c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x14ac:dyDescent="0.2">
      <c r="A203" s="218" t="s">
        <v>165</v>
      </c>
      <c r="B203" s="219" t="s">
        <v>120</v>
      </c>
      <c r="C203" s="234" t="s">
        <v>121</v>
      </c>
      <c r="D203" s="220"/>
      <c r="E203" s="221"/>
      <c r="F203" s="222"/>
      <c r="G203" s="222">
        <f>SUMIF(AG204:AG210,"&lt;&gt;NOR",G204:G210)</f>
        <v>0</v>
      </c>
      <c r="H203" s="222"/>
      <c r="I203" s="222">
        <f>SUM(I204:I210)</f>
        <v>0</v>
      </c>
      <c r="J203" s="222"/>
      <c r="K203" s="222">
        <f>SUM(K204:K210)</f>
        <v>0</v>
      </c>
      <c r="L203" s="222"/>
      <c r="M203" s="222">
        <f>SUM(M204:M210)</f>
        <v>0</v>
      </c>
      <c r="N203" s="222"/>
      <c r="O203" s="222">
        <f>SUM(O204:O210)</f>
        <v>0</v>
      </c>
      <c r="P203" s="222"/>
      <c r="Q203" s="222">
        <f>SUM(Q204:Q210)</f>
        <v>0</v>
      </c>
      <c r="R203" s="222"/>
      <c r="S203" s="222"/>
      <c r="T203" s="223"/>
      <c r="U203" s="217"/>
      <c r="V203" s="217">
        <f>SUM(V204:V210)</f>
        <v>0</v>
      </c>
      <c r="W203" s="217"/>
      <c r="AG203" t="s">
        <v>166</v>
      </c>
    </row>
    <row r="204" spans="1:60" ht="22.5" outlineLevel="1" x14ac:dyDescent="0.2">
      <c r="A204" s="252">
        <v>52</v>
      </c>
      <c r="B204" s="253" t="s">
        <v>898</v>
      </c>
      <c r="C204" s="259" t="s">
        <v>899</v>
      </c>
      <c r="D204" s="254" t="s">
        <v>382</v>
      </c>
      <c r="E204" s="255">
        <v>1</v>
      </c>
      <c r="F204" s="256"/>
      <c r="G204" s="257">
        <f>ROUND(E204*F204,2)</f>
        <v>0</v>
      </c>
      <c r="H204" s="256"/>
      <c r="I204" s="257">
        <f>ROUND(E204*H204,2)</f>
        <v>0</v>
      </c>
      <c r="J204" s="256"/>
      <c r="K204" s="257">
        <f>ROUND(E204*J204,2)</f>
        <v>0</v>
      </c>
      <c r="L204" s="257">
        <v>21</v>
      </c>
      <c r="M204" s="257">
        <f>G204*(1+L204/100)</f>
        <v>0</v>
      </c>
      <c r="N204" s="257">
        <v>0</v>
      </c>
      <c r="O204" s="257">
        <f>ROUND(E204*N204,2)</f>
        <v>0</v>
      </c>
      <c r="P204" s="257">
        <v>0</v>
      </c>
      <c r="Q204" s="257">
        <f>ROUND(E204*P204,2)</f>
        <v>0</v>
      </c>
      <c r="R204" s="257"/>
      <c r="S204" s="257" t="s">
        <v>212</v>
      </c>
      <c r="T204" s="258" t="s">
        <v>171</v>
      </c>
      <c r="U204" s="216">
        <v>0</v>
      </c>
      <c r="V204" s="216">
        <f>ROUND(E204*U204,2)</f>
        <v>0</v>
      </c>
      <c r="W204" s="216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 t="s">
        <v>229</v>
      </c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ht="22.5" outlineLevel="1" x14ac:dyDescent="0.2">
      <c r="A205" s="252">
        <v>53</v>
      </c>
      <c r="B205" s="253" t="s">
        <v>900</v>
      </c>
      <c r="C205" s="259" t="s">
        <v>901</v>
      </c>
      <c r="D205" s="254" t="s">
        <v>382</v>
      </c>
      <c r="E205" s="255">
        <v>1</v>
      </c>
      <c r="F205" s="256"/>
      <c r="G205" s="257">
        <f>ROUND(E205*F205,2)</f>
        <v>0</v>
      </c>
      <c r="H205" s="256"/>
      <c r="I205" s="257">
        <f>ROUND(E205*H205,2)</f>
        <v>0</v>
      </c>
      <c r="J205" s="256"/>
      <c r="K205" s="257">
        <f>ROUND(E205*J205,2)</f>
        <v>0</v>
      </c>
      <c r="L205" s="257">
        <v>21</v>
      </c>
      <c r="M205" s="257">
        <f>G205*(1+L205/100)</f>
        <v>0</v>
      </c>
      <c r="N205" s="257">
        <v>0</v>
      </c>
      <c r="O205" s="257">
        <f>ROUND(E205*N205,2)</f>
        <v>0</v>
      </c>
      <c r="P205" s="257">
        <v>0</v>
      </c>
      <c r="Q205" s="257">
        <f>ROUND(E205*P205,2)</f>
        <v>0</v>
      </c>
      <c r="R205" s="257"/>
      <c r="S205" s="257" t="s">
        <v>212</v>
      </c>
      <c r="T205" s="258" t="s">
        <v>171</v>
      </c>
      <c r="U205" s="216">
        <v>0</v>
      </c>
      <c r="V205" s="216">
        <f>ROUND(E205*U205,2)</f>
        <v>0</v>
      </c>
      <c r="W205" s="216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 t="s">
        <v>229</v>
      </c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</row>
    <row r="206" spans="1:60" ht="22.5" outlineLevel="1" x14ac:dyDescent="0.2">
      <c r="A206" s="252">
        <v>54</v>
      </c>
      <c r="B206" s="253" t="s">
        <v>902</v>
      </c>
      <c r="C206" s="259" t="s">
        <v>903</v>
      </c>
      <c r="D206" s="254" t="s">
        <v>382</v>
      </c>
      <c r="E206" s="255">
        <v>1</v>
      </c>
      <c r="F206" s="256"/>
      <c r="G206" s="257">
        <f>ROUND(E206*F206,2)</f>
        <v>0</v>
      </c>
      <c r="H206" s="256"/>
      <c r="I206" s="257">
        <f>ROUND(E206*H206,2)</f>
        <v>0</v>
      </c>
      <c r="J206" s="256"/>
      <c r="K206" s="257">
        <f>ROUND(E206*J206,2)</f>
        <v>0</v>
      </c>
      <c r="L206" s="257">
        <v>21</v>
      </c>
      <c r="M206" s="257">
        <f>G206*(1+L206/100)</f>
        <v>0</v>
      </c>
      <c r="N206" s="257">
        <v>0</v>
      </c>
      <c r="O206" s="257">
        <f>ROUND(E206*N206,2)</f>
        <v>0</v>
      </c>
      <c r="P206" s="257">
        <v>0</v>
      </c>
      <c r="Q206" s="257">
        <f>ROUND(E206*P206,2)</f>
        <v>0</v>
      </c>
      <c r="R206" s="257"/>
      <c r="S206" s="257" t="s">
        <v>212</v>
      </c>
      <c r="T206" s="258" t="s">
        <v>171</v>
      </c>
      <c r="U206" s="216">
        <v>0</v>
      </c>
      <c r="V206" s="216">
        <f>ROUND(E206*U206,2)</f>
        <v>0</v>
      </c>
      <c r="W206" s="216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 t="s">
        <v>229</v>
      </c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ht="22.5" outlineLevel="1" x14ac:dyDescent="0.2">
      <c r="A207" s="252">
        <v>55</v>
      </c>
      <c r="B207" s="253" t="s">
        <v>904</v>
      </c>
      <c r="C207" s="259" t="s">
        <v>905</v>
      </c>
      <c r="D207" s="254" t="s">
        <v>382</v>
      </c>
      <c r="E207" s="255">
        <v>1</v>
      </c>
      <c r="F207" s="256"/>
      <c r="G207" s="257">
        <f>ROUND(E207*F207,2)</f>
        <v>0</v>
      </c>
      <c r="H207" s="256"/>
      <c r="I207" s="257">
        <f>ROUND(E207*H207,2)</f>
        <v>0</v>
      </c>
      <c r="J207" s="256"/>
      <c r="K207" s="257">
        <f>ROUND(E207*J207,2)</f>
        <v>0</v>
      </c>
      <c r="L207" s="257">
        <v>21</v>
      </c>
      <c r="M207" s="257">
        <f>G207*(1+L207/100)</f>
        <v>0</v>
      </c>
      <c r="N207" s="257">
        <v>0</v>
      </c>
      <c r="O207" s="257">
        <f>ROUND(E207*N207,2)</f>
        <v>0</v>
      </c>
      <c r="P207" s="257">
        <v>0</v>
      </c>
      <c r="Q207" s="257">
        <f>ROUND(E207*P207,2)</f>
        <v>0</v>
      </c>
      <c r="R207" s="257"/>
      <c r="S207" s="257" t="s">
        <v>212</v>
      </c>
      <c r="T207" s="258" t="s">
        <v>171</v>
      </c>
      <c r="U207" s="216">
        <v>0</v>
      </c>
      <c r="V207" s="216">
        <f>ROUND(E207*U207,2)</f>
        <v>0</v>
      </c>
      <c r="W207" s="216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 t="s">
        <v>229</v>
      </c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ht="22.5" outlineLevel="1" x14ac:dyDescent="0.2">
      <c r="A208" s="252">
        <v>56</v>
      </c>
      <c r="B208" s="253" t="s">
        <v>906</v>
      </c>
      <c r="C208" s="259" t="s">
        <v>907</v>
      </c>
      <c r="D208" s="254" t="s">
        <v>382</v>
      </c>
      <c r="E208" s="255">
        <v>1</v>
      </c>
      <c r="F208" s="256"/>
      <c r="G208" s="257">
        <f>ROUND(E208*F208,2)</f>
        <v>0</v>
      </c>
      <c r="H208" s="256"/>
      <c r="I208" s="257">
        <f>ROUND(E208*H208,2)</f>
        <v>0</v>
      </c>
      <c r="J208" s="256"/>
      <c r="K208" s="257">
        <f>ROUND(E208*J208,2)</f>
        <v>0</v>
      </c>
      <c r="L208" s="257">
        <v>21</v>
      </c>
      <c r="M208" s="257">
        <f>G208*(1+L208/100)</f>
        <v>0</v>
      </c>
      <c r="N208" s="257">
        <v>0</v>
      </c>
      <c r="O208" s="257">
        <f>ROUND(E208*N208,2)</f>
        <v>0</v>
      </c>
      <c r="P208" s="257">
        <v>0</v>
      </c>
      <c r="Q208" s="257">
        <f>ROUND(E208*P208,2)</f>
        <v>0</v>
      </c>
      <c r="R208" s="257"/>
      <c r="S208" s="257" t="s">
        <v>212</v>
      </c>
      <c r="T208" s="258" t="s">
        <v>171</v>
      </c>
      <c r="U208" s="216">
        <v>0</v>
      </c>
      <c r="V208" s="216">
        <f>ROUND(E208*U208,2)</f>
        <v>0</v>
      </c>
      <c r="W208" s="216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 t="s">
        <v>229</v>
      </c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ht="33.75" outlineLevel="1" x14ac:dyDescent="0.2">
      <c r="A209" s="252">
        <v>57</v>
      </c>
      <c r="B209" s="253" t="s">
        <v>908</v>
      </c>
      <c r="C209" s="259" t="s">
        <v>909</v>
      </c>
      <c r="D209" s="254" t="s">
        <v>382</v>
      </c>
      <c r="E209" s="255">
        <v>1</v>
      </c>
      <c r="F209" s="256"/>
      <c r="G209" s="257">
        <f>ROUND(E209*F209,2)</f>
        <v>0</v>
      </c>
      <c r="H209" s="256"/>
      <c r="I209" s="257">
        <f>ROUND(E209*H209,2)</f>
        <v>0</v>
      </c>
      <c r="J209" s="256"/>
      <c r="K209" s="257">
        <f>ROUND(E209*J209,2)</f>
        <v>0</v>
      </c>
      <c r="L209" s="257">
        <v>21</v>
      </c>
      <c r="M209" s="257">
        <f>G209*(1+L209/100)</f>
        <v>0</v>
      </c>
      <c r="N209" s="257">
        <v>0</v>
      </c>
      <c r="O209" s="257">
        <f>ROUND(E209*N209,2)</f>
        <v>0</v>
      </c>
      <c r="P209" s="257">
        <v>0</v>
      </c>
      <c r="Q209" s="257">
        <f>ROUND(E209*P209,2)</f>
        <v>0</v>
      </c>
      <c r="R209" s="257"/>
      <c r="S209" s="257" t="s">
        <v>212</v>
      </c>
      <c r="T209" s="258" t="s">
        <v>171</v>
      </c>
      <c r="U209" s="216">
        <v>0</v>
      </c>
      <c r="V209" s="216">
        <f>ROUND(E209*U209,2)</f>
        <v>0</v>
      </c>
      <c r="W209" s="216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 t="s">
        <v>229</v>
      </c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ht="22.5" outlineLevel="1" x14ac:dyDescent="0.2">
      <c r="A210" s="252">
        <v>58</v>
      </c>
      <c r="B210" s="253" t="s">
        <v>910</v>
      </c>
      <c r="C210" s="259" t="s">
        <v>911</v>
      </c>
      <c r="D210" s="254" t="s">
        <v>382</v>
      </c>
      <c r="E210" s="255">
        <v>1</v>
      </c>
      <c r="F210" s="256"/>
      <c r="G210" s="257">
        <f>ROUND(E210*F210,2)</f>
        <v>0</v>
      </c>
      <c r="H210" s="256"/>
      <c r="I210" s="257">
        <f>ROUND(E210*H210,2)</f>
        <v>0</v>
      </c>
      <c r="J210" s="256"/>
      <c r="K210" s="257">
        <f>ROUND(E210*J210,2)</f>
        <v>0</v>
      </c>
      <c r="L210" s="257">
        <v>21</v>
      </c>
      <c r="M210" s="257">
        <f>G210*(1+L210/100)</f>
        <v>0</v>
      </c>
      <c r="N210" s="257">
        <v>0</v>
      </c>
      <c r="O210" s="257">
        <f>ROUND(E210*N210,2)</f>
        <v>0</v>
      </c>
      <c r="P210" s="257">
        <v>0</v>
      </c>
      <c r="Q210" s="257">
        <f>ROUND(E210*P210,2)</f>
        <v>0</v>
      </c>
      <c r="R210" s="257"/>
      <c r="S210" s="257" t="s">
        <v>212</v>
      </c>
      <c r="T210" s="258" t="s">
        <v>171</v>
      </c>
      <c r="U210" s="216">
        <v>0</v>
      </c>
      <c r="V210" s="216">
        <f>ROUND(E210*U210,2)</f>
        <v>0</v>
      </c>
      <c r="W210" s="216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 t="s">
        <v>229</v>
      </c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x14ac:dyDescent="0.2">
      <c r="A211" s="218" t="s">
        <v>165</v>
      </c>
      <c r="B211" s="219" t="s">
        <v>134</v>
      </c>
      <c r="C211" s="234" t="s">
        <v>135</v>
      </c>
      <c r="D211" s="220"/>
      <c r="E211" s="221"/>
      <c r="F211" s="222"/>
      <c r="G211" s="222">
        <f>SUMIF(AG212:AG215,"&lt;&gt;NOR",G212:G215)</f>
        <v>0</v>
      </c>
      <c r="H211" s="222"/>
      <c r="I211" s="222">
        <f>SUM(I212:I215)</f>
        <v>0</v>
      </c>
      <c r="J211" s="222"/>
      <c r="K211" s="222">
        <f>SUM(K212:K215)</f>
        <v>0</v>
      </c>
      <c r="L211" s="222"/>
      <c r="M211" s="222">
        <f>SUM(M212:M215)</f>
        <v>0</v>
      </c>
      <c r="N211" s="222"/>
      <c r="O211" s="222">
        <f>SUM(O212:O215)</f>
        <v>0</v>
      </c>
      <c r="P211" s="222"/>
      <c r="Q211" s="222">
        <f>SUM(Q212:Q215)</f>
        <v>0</v>
      </c>
      <c r="R211" s="222"/>
      <c r="S211" s="222"/>
      <c r="T211" s="223"/>
      <c r="U211" s="217"/>
      <c r="V211" s="217">
        <f>SUM(V212:V215)</f>
        <v>7.2799999999999994</v>
      </c>
      <c r="W211" s="217"/>
      <c r="AG211" t="s">
        <v>166</v>
      </c>
    </row>
    <row r="212" spans="1:60" outlineLevel="1" x14ac:dyDescent="0.2">
      <c r="A212" s="252">
        <v>59</v>
      </c>
      <c r="B212" s="253" t="s">
        <v>912</v>
      </c>
      <c r="C212" s="259" t="s">
        <v>913</v>
      </c>
      <c r="D212" s="254" t="s">
        <v>316</v>
      </c>
      <c r="E212" s="255">
        <v>9.6187500000000004</v>
      </c>
      <c r="F212" s="256"/>
      <c r="G212" s="257">
        <f>ROUND(E212*F212,2)</f>
        <v>0</v>
      </c>
      <c r="H212" s="256"/>
      <c r="I212" s="257">
        <f>ROUND(E212*H212,2)</f>
        <v>0</v>
      </c>
      <c r="J212" s="256"/>
      <c r="K212" s="257">
        <f>ROUND(E212*J212,2)</f>
        <v>0</v>
      </c>
      <c r="L212" s="257">
        <v>21</v>
      </c>
      <c r="M212" s="257">
        <f>G212*(1+L212/100)</f>
        <v>0</v>
      </c>
      <c r="N212" s="257">
        <v>0</v>
      </c>
      <c r="O212" s="257">
        <f>ROUND(E212*N212,2)</f>
        <v>0</v>
      </c>
      <c r="P212" s="257">
        <v>0</v>
      </c>
      <c r="Q212" s="257">
        <f>ROUND(E212*P212,2)</f>
        <v>0</v>
      </c>
      <c r="R212" s="257" t="s">
        <v>733</v>
      </c>
      <c r="S212" s="257" t="s">
        <v>170</v>
      </c>
      <c r="T212" s="258" t="s">
        <v>221</v>
      </c>
      <c r="U212" s="216">
        <v>0.746</v>
      </c>
      <c r="V212" s="216">
        <f>ROUND(E212*U212,2)</f>
        <v>7.18</v>
      </c>
      <c r="W212" s="216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 t="s">
        <v>914</v>
      </c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ht="22.5" outlineLevel="1" x14ac:dyDescent="0.2">
      <c r="A213" s="252">
        <v>60</v>
      </c>
      <c r="B213" s="253" t="s">
        <v>915</v>
      </c>
      <c r="C213" s="259" t="s">
        <v>916</v>
      </c>
      <c r="D213" s="254" t="s">
        <v>316</v>
      </c>
      <c r="E213" s="255">
        <v>9.6187500000000004</v>
      </c>
      <c r="F213" s="256"/>
      <c r="G213" s="257">
        <f>ROUND(E213*F213,2)</f>
        <v>0</v>
      </c>
      <c r="H213" s="256"/>
      <c r="I213" s="257">
        <f>ROUND(E213*H213,2)</f>
        <v>0</v>
      </c>
      <c r="J213" s="256"/>
      <c r="K213" s="257">
        <f>ROUND(E213*J213,2)</f>
        <v>0</v>
      </c>
      <c r="L213" s="257">
        <v>21</v>
      </c>
      <c r="M213" s="257">
        <f>G213*(1+L213/100)</f>
        <v>0</v>
      </c>
      <c r="N213" s="257">
        <v>0</v>
      </c>
      <c r="O213" s="257">
        <f>ROUND(E213*N213,2)</f>
        <v>0</v>
      </c>
      <c r="P213" s="257">
        <v>0</v>
      </c>
      <c r="Q213" s="257">
        <f>ROUND(E213*P213,2)</f>
        <v>0</v>
      </c>
      <c r="R213" s="257" t="s">
        <v>733</v>
      </c>
      <c r="S213" s="257" t="s">
        <v>170</v>
      </c>
      <c r="T213" s="258" t="s">
        <v>221</v>
      </c>
      <c r="U213" s="216">
        <v>0.01</v>
      </c>
      <c r="V213" s="216">
        <f>ROUND(E213*U213,2)</f>
        <v>0.1</v>
      </c>
      <c r="W213" s="216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 t="s">
        <v>914</v>
      </c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ht="22.5" outlineLevel="1" x14ac:dyDescent="0.2">
      <c r="A214" s="252">
        <v>61</v>
      </c>
      <c r="B214" s="253" t="s">
        <v>917</v>
      </c>
      <c r="C214" s="259" t="s">
        <v>918</v>
      </c>
      <c r="D214" s="254" t="s">
        <v>316</v>
      </c>
      <c r="E214" s="255">
        <v>86.568749999999994</v>
      </c>
      <c r="F214" s="256"/>
      <c r="G214" s="257">
        <f>ROUND(E214*F214,2)</f>
        <v>0</v>
      </c>
      <c r="H214" s="256"/>
      <c r="I214" s="257">
        <f>ROUND(E214*H214,2)</f>
        <v>0</v>
      </c>
      <c r="J214" s="256"/>
      <c r="K214" s="257">
        <f>ROUND(E214*J214,2)</f>
        <v>0</v>
      </c>
      <c r="L214" s="257">
        <v>21</v>
      </c>
      <c r="M214" s="257">
        <f>G214*(1+L214/100)</f>
        <v>0</v>
      </c>
      <c r="N214" s="257">
        <v>0</v>
      </c>
      <c r="O214" s="257">
        <f>ROUND(E214*N214,2)</f>
        <v>0</v>
      </c>
      <c r="P214" s="257">
        <v>0</v>
      </c>
      <c r="Q214" s="257">
        <f>ROUND(E214*P214,2)</f>
        <v>0</v>
      </c>
      <c r="R214" s="257" t="s">
        <v>733</v>
      </c>
      <c r="S214" s="257" t="s">
        <v>170</v>
      </c>
      <c r="T214" s="258" t="s">
        <v>221</v>
      </c>
      <c r="U214" s="216">
        <v>0</v>
      </c>
      <c r="V214" s="216">
        <f>ROUND(E214*U214,2)</f>
        <v>0</v>
      </c>
      <c r="W214" s="216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 t="s">
        <v>914</v>
      </c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outlineLevel="1" x14ac:dyDescent="0.2">
      <c r="A215" s="224">
        <v>62</v>
      </c>
      <c r="B215" s="225" t="s">
        <v>919</v>
      </c>
      <c r="C215" s="235" t="s">
        <v>920</v>
      </c>
      <c r="D215" s="226" t="s">
        <v>316</v>
      </c>
      <c r="E215" s="227">
        <v>9.6187500000000004</v>
      </c>
      <c r="F215" s="228"/>
      <c r="G215" s="229">
        <f>ROUND(E215*F215,2)</f>
        <v>0</v>
      </c>
      <c r="H215" s="228"/>
      <c r="I215" s="229">
        <f>ROUND(E215*H215,2)</f>
        <v>0</v>
      </c>
      <c r="J215" s="228"/>
      <c r="K215" s="229">
        <f>ROUND(E215*J215,2)</f>
        <v>0</v>
      </c>
      <c r="L215" s="229">
        <v>21</v>
      </c>
      <c r="M215" s="229">
        <f>G215*(1+L215/100)</f>
        <v>0</v>
      </c>
      <c r="N215" s="229">
        <v>0</v>
      </c>
      <c r="O215" s="229">
        <f>ROUND(E215*N215,2)</f>
        <v>0</v>
      </c>
      <c r="P215" s="229">
        <v>0</v>
      </c>
      <c r="Q215" s="229">
        <f>ROUND(E215*P215,2)</f>
        <v>0</v>
      </c>
      <c r="R215" s="229" t="s">
        <v>921</v>
      </c>
      <c r="S215" s="229" t="s">
        <v>170</v>
      </c>
      <c r="T215" s="230" t="s">
        <v>221</v>
      </c>
      <c r="U215" s="216">
        <v>0</v>
      </c>
      <c r="V215" s="216">
        <f>ROUND(E215*U215,2)</f>
        <v>0</v>
      </c>
      <c r="W215" s="216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 t="s">
        <v>914</v>
      </c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x14ac:dyDescent="0.2">
      <c r="A216" s="5"/>
      <c r="B216" s="6"/>
      <c r="C216" s="237"/>
      <c r="D216" s="8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AE216">
        <v>15</v>
      </c>
      <c r="AF216">
        <v>21</v>
      </c>
    </row>
    <row r="217" spans="1:60" x14ac:dyDescent="0.2">
      <c r="A217" s="210"/>
      <c r="B217" s="211" t="s">
        <v>29</v>
      </c>
      <c r="C217" s="238"/>
      <c r="D217" s="212"/>
      <c r="E217" s="213"/>
      <c r="F217" s="213"/>
      <c r="G217" s="233">
        <f>G8+G15+G55+G64+G85+G102+G127+G131+G139+G168+G171+G198+G200+G203+G211</f>
        <v>0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AE217">
        <f>SUMIF(L7:L215,AE216,G7:G215)</f>
        <v>0</v>
      </c>
      <c r="AF217">
        <f>SUMIF(L7:L215,AF216,G7:G215)</f>
        <v>0</v>
      </c>
      <c r="AG217" t="s">
        <v>214</v>
      </c>
    </row>
    <row r="218" spans="1:60" x14ac:dyDescent="0.2">
      <c r="A218" s="240" t="s">
        <v>417</v>
      </c>
      <c r="B218" s="240"/>
      <c r="C218" s="237"/>
      <c r="D218" s="8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60" x14ac:dyDescent="0.2">
      <c r="A219" s="5"/>
      <c r="B219" s="6" t="s">
        <v>922</v>
      </c>
      <c r="C219" s="237" t="s">
        <v>923</v>
      </c>
      <c r="D219" s="8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AG219" t="s">
        <v>420</v>
      </c>
    </row>
    <row r="220" spans="1:60" x14ac:dyDescent="0.2">
      <c r="A220" s="5"/>
      <c r="B220" s="6" t="s">
        <v>924</v>
      </c>
      <c r="C220" s="237" t="s">
        <v>925</v>
      </c>
      <c r="D220" s="8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AG220" t="s">
        <v>423</v>
      </c>
    </row>
    <row r="221" spans="1:60" x14ac:dyDescent="0.2">
      <c r="A221" s="5"/>
      <c r="B221" s="6"/>
      <c r="C221" s="237" t="s">
        <v>424</v>
      </c>
      <c r="D221" s="8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AG221" t="s">
        <v>425</v>
      </c>
    </row>
    <row r="222" spans="1:60" x14ac:dyDescent="0.2">
      <c r="A222" s="5"/>
      <c r="B222" s="6"/>
      <c r="C222" s="237"/>
      <c r="D222" s="8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60" x14ac:dyDescent="0.2">
      <c r="C223" s="239"/>
      <c r="D223" s="191"/>
      <c r="AG223" t="s">
        <v>215</v>
      </c>
    </row>
    <row r="224" spans="1:60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/LmDW/fJN8K6LenoE+zQmUs5Pp1jmqpTXsafEPfZdFyia4QwJtmnxXOfCmGxz8A5xXAlRutGy0E3gZc2886juQ==" saltValue="BEtjtRTnSRm9A7co84/0sw==" spinCount="100000" sheet="1"/>
  <mergeCells count="29">
    <mergeCell ref="C202:G202"/>
    <mergeCell ref="C153:G153"/>
    <mergeCell ref="C156:G156"/>
    <mergeCell ref="C159:G159"/>
    <mergeCell ref="C162:G162"/>
    <mergeCell ref="C177:G177"/>
    <mergeCell ref="C180:G180"/>
    <mergeCell ref="C108:G108"/>
    <mergeCell ref="C116:G116"/>
    <mergeCell ref="C119:G119"/>
    <mergeCell ref="C122:G122"/>
    <mergeCell ref="C141:G141"/>
    <mergeCell ref="C144:G144"/>
    <mergeCell ref="C57:G57"/>
    <mergeCell ref="C61:G61"/>
    <mergeCell ref="C66:G66"/>
    <mergeCell ref="C70:G70"/>
    <mergeCell ref="C87:G87"/>
    <mergeCell ref="C98:G98"/>
    <mergeCell ref="A1:G1"/>
    <mergeCell ref="C2:G2"/>
    <mergeCell ref="C3:G3"/>
    <mergeCell ref="C4:G4"/>
    <mergeCell ref="A218:B218"/>
    <mergeCell ref="C10:G10"/>
    <mergeCell ref="C13:G13"/>
    <mergeCell ref="C17:G17"/>
    <mergeCell ref="C28:G28"/>
    <mergeCell ref="C42:G4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56</vt:i4>
      </vt:variant>
    </vt:vector>
  </HeadingPairs>
  <TitlesOfParts>
    <vt:vector size="65" baseType="lpstr">
      <vt:lpstr>Pokyny pro vyplnění</vt:lpstr>
      <vt:lpstr>Stavba</vt:lpstr>
      <vt:lpstr>VzorPolozky</vt:lpstr>
      <vt:lpstr>00 00 Naklady</vt:lpstr>
      <vt:lpstr>01 01A Pol</vt:lpstr>
      <vt:lpstr>01 01B Pol</vt:lpstr>
      <vt:lpstr>01 01C Pol</vt:lpstr>
      <vt:lpstr>01 01D Pol</vt:lpstr>
      <vt:lpstr>02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'01 01A Pol'!Názvy_tisku</vt:lpstr>
      <vt:lpstr>'01 01B Pol'!Názvy_tisku</vt:lpstr>
      <vt:lpstr>'01 01C Pol'!Názvy_tisku</vt:lpstr>
      <vt:lpstr>'01 01D Pol'!Názvy_tisku</vt:lpstr>
      <vt:lpstr>'02 02 Pol'!Názvy_tisku</vt:lpstr>
      <vt:lpstr>oadresa</vt:lpstr>
      <vt:lpstr>Stavba!Objednatel</vt:lpstr>
      <vt:lpstr>Stavba!Objekt</vt:lpstr>
      <vt:lpstr>'00 00 Naklady'!Oblast_tisku</vt:lpstr>
      <vt:lpstr>'01 01A Pol'!Oblast_tisku</vt:lpstr>
      <vt:lpstr>'01 01B Pol'!Oblast_tisku</vt:lpstr>
      <vt:lpstr>'01 01C Pol'!Oblast_tisku</vt:lpstr>
      <vt:lpstr>'01 01D Pol'!Oblast_tisku</vt:lpstr>
      <vt:lpstr>'02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cp:lastPrinted>2014-02-28T09:52:57Z</cp:lastPrinted>
  <dcterms:created xsi:type="dcterms:W3CDTF">2009-04-08T07:15:50Z</dcterms:created>
  <dcterms:modified xsi:type="dcterms:W3CDTF">2017-02-17T14:36:59Z</dcterms:modified>
</cp:coreProperties>
</file>