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972" activeTab="0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definedNames>
    <definedName name="CenaCelkem">'Stavba'!$G$29</definedName>
    <definedName name="CenaCelkemBezDPH">'Stavba'!$G$28</definedName>
    <definedName name="cisloobjektu">'Stavba'!$D$3</definedName>
    <definedName name="CisloStavebnihoRozpoctu">'Stavba'!$D$4</definedName>
    <definedName name="dadresa">'Stavba'!$D$12:$G$12</definedName>
    <definedName name="dmisto">'Stavba'!$D$13:$G$13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StavebnihoRozpoctu">'Stavba'!$E$4</definedName>
    <definedName name="oadresa">'Stavba'!$D$6</definedName>
    <definedName name="_xlnm.Print_Area" localSheetId="3">' Pol'!$A$1:$U$30</definedName>
    <definedName name="_xlnm.Print_Area" localSheetId="1">'Stavba'!$A$1:$J$53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krouhleni">'Stavba'!$G$27</definedName>
    <definedName name="Zhotovitel">'Stavba'!$D$11:$G$11</definedName>
  </definedNames>
  <calcPr calcId="125725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10"/>
            <rFont val="Arial"/>
            <family val="2"/>
          </rPr>
          <t>Název</t>
        </r>
      </text>
    </comment>
    <comment ref="I11" authorId="0">
      <text>
        <r>
          <rPr>
            <sz val="10"/>
            <rFont val="Arial"/>
            <family val="2"/>
          </rPr>
          <t>IČO</t>
        </r>
      </text>
    </comment>
    <comment ref="D12" authorId="0">
      <text>
        <r>
          <rPr>
            <sz val="10"/>
            <rFont val="Arial"/>
            <family val="2"/>
          </rPr>
          <t>Ulice</t>
        </r>
      </text>
    </comment>
    <comment ref="I12" authorId="0">
      <text>
        <r>
          <rPr>
            <sz val="10"/>
            <rFont val="Arial"/>
            <family val="2"/>
          </rPr>
          <t>DIČ</t>
        </r>
      </text>
    </comment>
    <comment ref="C13" authorId="0">
      <text>
        <r>
          <rPr>
            <sz val="10"/>
            <rFont val="Arial"/>
            <family val="2"/>
          </rPr>
          <t>PSČ</t>
        </r>
      </text>
    </comment>
    <comment ref="D13" authorId="0">
      <text>
        <r>
          <rPr>
            <sz val="10"/>
            <rFont val="Arial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<sst xmlns="http://schemas.openxmlformats.org/spreadsheetml/2006/main" count="203" uniqueCount="133">
  <si>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</si>
  <si>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</si>
  <si>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</si>
  <si>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</si>
  <si>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</si>
  <si>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Výměna oken dvora SPŠ stavební Brno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</si>
  <si>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</si>
  <si>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</si>
  <si>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</si>
  <si>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</si>
  <si>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</si>
  <si>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</si>
  <si>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</si>
  <si>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</si>
  <si>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Ing. Zbyněk Holátko, 696 39 Lovčice 353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</si>
  <si>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</si>
  <si>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</si>
  <si>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</si>
  <si>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</si>
  <si>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</si>
  <si>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</si>
  <si>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</si>
  <si>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</si>
  <si>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</si>
  <si>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</si>
  <si>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</si>
  <si>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</si>
  <si>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Snížená DPH</t>
  </si>
  <si>
    <t>Základ pro základní DPH</t>
  </si>
  <si>
    <t>Základní DPH</t>
  </si>
  <si>
    <t>Zaokrouhlení</t>
  </si>
  <si>
    <t>Cena celkem bez DPH</t>
  </si>
  <si>
    <t>Cena celkem s DPH</t>
  </si>
  <si>
    <t>CZK</t>
  </si>
  <si>
    <t>v</t>
  </si>
  <si>
    <t>Brně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</si>
  <si>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</si>
  <si>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</si>
  <si>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</si>
  <si>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</si>
  <si>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</si>
  <si>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</si>
  <si>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</si>
  <si>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</si>
  <si>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</si>
  <si>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</si>
  <si>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</si>
  <si>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</si>
  <si>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64</t>
  </si>
  <si>
    <t>Výplně otvorů</t>
  </si>
  <si>
    <t>94</t>
  </si>
  <si>
    <t>Lešení a stavební výtahy</t>
  </si>
  <si>
    <t>97</t>
  </si>
  <si>
    <t>Prorážení otvorů</t>
  </si>
  <si>
    <t>764</t>
  </si>
  <si>
    <t>Konstrukce klempířské</t>
  </si>
  <si>
    <t>766</t>
  </si>
  <si>
    <t>Konstrukce truhlářské</t>
  </si>
  <si>
    <t>767</t>
  </si>
  <si>
    <t>Konstrukce zámečnické</t>
  </si>
  <si>
    <t>Položkový rozpočet</t>
  </si>
  <si>
    <t>Z:</t>
  </si>
  <si>
    <t>O:</t>
  </si>
  <si>
    <t>R:</t>
  </si>
  <si>
    <t>#TypZaznamu#</t>
  </si>
  <si>
    <t>S:</t>
  </si>
  <si>
    <t>tata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</si>
  <si>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</si>
  <si>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</si>
  <si>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</si>
  <si>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</si>
  <si>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</si>
  <si>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</si>
  <si>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</si>
  <si>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</si>
  <si>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</si>
  <si>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</si>
  <si>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</si>
  <si>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</si>
  <si>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</si>
  <si>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</si>
  <si>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</si>
  <si>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</si>
  <si>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</si>
  <si>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</si>
  <si>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</si>
  <si>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</si>
  <si>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</si>
  <si>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</si>
  <si>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</si>
  <si>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</si>
  <si>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</si>
  <si>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</si>
  <si>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</si>
  <si>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642101013RAC</t>
  </si>
  <si>
    <t>Výměna okna 4,5 m2, oprava ostění, parapety, zeď tloušťky 60 cm</t>
  </si>
  <si>
    <t>kus</t>
  </si>
  <si>
    <t>POL2_0</t>
  </si>
  <si>
    <t>61110390R</t>
  </si>
  <si>
    <t>POL3_0</t>
  </si>
  <si>
    <t>941941052R00</t>
  </si>
  <si>
    <t>Montáž lešení leh.řad.s podlahami,š.1,5 m, H 24 m</t>
  </si>
  <si>
    <t>m2</t>
  </si>
  <si>
    <t>POL1_0</t>
  </si>
  <si>
    <t>941941852R00</t>
  </si>
  <si>
    <t>Demontáž lešení leh.řad.s podlahami,š.1,5 m,H 24 m</t>
  </si>
  <si>
    <t>941941191RT3</t>
  </si>
  <si>
    <t>Příplatek za každý měsíc použití lešení k pol.1031, lešení pronajaté</t>
  </si>
  <si>
    <t>941941111R00</t>
  </si>
  <si>
    <t>Pronájem lešení za den</t>
  </si>
  <si>
    <t>944944011R00</t>
  </si>
  <si>
    <t>Montáž ochranné sítě z umělých vláken</t>
  </si>
  <si>
    <t>944944031R00</t>
  </si>
  <si>
    <t>Příplatek za každý měsíc použití sítí k pol. 4011</t>
  </si>
  <si>
    <t>979981101R00</t>
  </si>
  <si>
    <t>Kontejner, suť bez příměsí, odvoz a likvidace, 3 t</t>
  </si>
  <si>
    <t>t</t>
  </si>
  <si>
    <t>764322220R00</t>
  </si>
  <si>
    <t>Oplechování okapů Pz, tvrdá krytina, rš 330 mm</t>
  </si>
  <si>
    <t>m</t>
  </si>
  <si>
    <t>764321820R00</t>
  </si>
  <si>
    <t>Demontáž oplechování říms, rš 500 mm, do 30°</t>
  </si>
  <si>
    <t>998764103R00</t>
  </si>
  <si>
    <t>Přesun hmot pro klempířské konstr., výšky do 24 m</t>
  </si>
  <si>
    <t>998766103R00</t>
  </si>
  <si>
    <t>Přesun hmot pro truhlářské konstr., výšky do 24 m</t>
  </si>
  <si>
    <t>767996801R00</t>
  </si>
  <si>
    <t>Demontáž atypických ocelových konstr. do 50 kg</t>
  </si>
  <si>
    <t>kg</t>
  </si>
  <si>
    <t>767662120R00</t>
  </si>
  <si>
    <t>Montáž mříží pevných - svařováním</t>
  </si>
  <si>
    <t>END</t>
  </si>
  <si>
    <t>Okno dřevěné 1500x2100 dle specifikace v zadávacích a technických podmínkách</t>
  </si>
</sst>
</file>

<file path=xl/styles.xml><?xml version="1.0" encoding="utf-8"?>
<styleSheet xmlns="http://schemas.openxmlformats.org/spreadsheetml/2006/main">
  <numFmts count="2">
    <numFmt numFmtId="164" formatCode="d/\ m/\ yyyy"/>
    <numFmt numFmtId="165" formatCode="#,##0.00000"/>
  </numFmts>
  <fonts count="1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23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1" fillId="0" borderId="0" xfId="20" applyAlignment="1">
      <alignment/>
      <protection/>
    </xf>
    <xf numFmtId="0" fontId="1" fillId="0" borderId="1" xfId="20" applyFont="1" applyBorder="1">
      <alignment/>
      <protection/>
    </xf>
    <xf numFmtId="0" fontId="1" fillId="0" borderId="2" xfId="20" applyBorder="1">
      <alignment/>
      <protection/>
    </xf>
    <xf numFmtId="0" fontId="5" fillId="2" borderId="2" xfId="20" applyFont="1" applyFill="1" applyBorder="1" applyAlignment="1">
      <alignment horizontal="left" vertical="center" indent="1"/>
      <protection/>
    </xf>
    <xf numFmtId="0" fontId="1" fillId="2" borderId="0" xfId="20" applyFill="1" applyBorder="1">
      <alignment/>
      <protection/>
    </xf>
    <xf numFmtId="49" fontId="6" fillId="2" borderId="0" xfId="20" applyNumberFormat="1" applyFont="1" applyFill="1" applyBorder="1" applyAlignment="1">
      <alignment horizontal="left" vertical="center"/>
      <protection/>
    </xf>
    <xf numFmtId="0" fontId="1" fillId="0" borderId="0" xfId="20" applyFont="1">
      <alignment/>
      <protection/>
    </xf>
    <xf numFmtId="0" fontId="2" fillId="2" borderId="0" xfId="20" applyFont="1" applyFill="1" applyBorder="1">
      <alignment/>
      <protection/>
    </xf>
    <xf numFmtId="0" fontId="2" fillId="2" borderId="0" xfId="20" applyFont="1" applyFill="1" applyBorder="1" applyAlignment="1">
      <alignment/>
      <protection/>
    </xf>
    <xf numFmtId="0" fontId="2" fillId="2" borderId="3" xfId="20" applyFont="1" applyFill="1" applyBorder="1" applyAlignment="1">
      <alignment/>
      <protection/>
    </xf>
    <xf numFmtId="164" fontId="3" fillId="0" borderId="0" xfId="20" applyNumberFormat="1" applyFont="1" applyAlignment="1">
      <alignment horizontal="left"/>
      <protection/>
    </xf>
    <xf numFmtId="0" fontId="1" fillId="2" borderId="2" xfId="20" applyFont="1" applyFill="1" applyBorder="1" applyAlignment="1">
      <alignment horizontal="left" vertical="center" indent="1"/>
      <protection/>
    </xf>
    <xf numFmtId="0" fontId="2" fillId="2" borderId="0" xfId="20" applyFont="1" applyFill="1" applyBorder="1" applyAlignment="1">
      <alignment horizontal="left" vertical="center"/>
      <protection/>
    </xf>
    <xf numFmtId="0" fontId="2" fillId="2" borderId="0" xfId="20" applyFont="1" applyFill="1" applyBorder="1" applyAlignment="1">
      <alignment vertical="center"/>
      <protection/>
    </xf>
    <xf numFmtId="0" fontId="1" fillId="2" borderId="0" xfId="20" applyFont="1" applyFill="1" applyBorder="1" applyAlignment="1">
      <alignment horizontal="right" vertical="center"/>
      <protection/>
    </xf>
    <xf numFmtId="0" fontId="2" fillId="2" borderId="3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left" vertical="center" indent="1"/>
      <protection/>
    </xf>
    <xf numFmtId="0" fontId="1" fillId="2" borderId="5" xfId="20" applyFont="1" applyFill="1" applyBorder="1">
      <alignment/>
      <protection/>
    </xf>
    <xf numFmtId="49" fontId="2" fillId="2" borderId="5" xfId="20" applyNumberFormat="1" applyFont="1" applyFill="1" applyBorder="1" applyAlignment="1">
      <alignment horizontal="left" vertical="center"/>
      <protection/>
    </xf>
    <xf numFmtId="0" fontId="2" fillId="2" borderId="5" xfId="20" applyFont="1" applyFill="1" applyBorder="1">
      <alignment/>
      <protection/>
    </xf>
    <xf numFmtId="0" fontId="2" fillId="2" borderId="5" xfId="20" applyFont="1" applyFill="1" applyBorder="1" applyAlignment="1">
      <alignment/>
      <protection/>
    </xf>
    <xf numFmtId="0" fontId="2" fillId="2" borderId="6" xfId="20" applyFont="1" applyFill="1" applyBorder="1" applyAlignment="1">
      <alignment/>
      <protection/>
    </xf>
    <xf numFmtId="0" fontId="1" fillId="0" borderId="2" xfId="20" applyFont="1" applyBorder="1" applyAlignment="1">
      <alignment horizontal="left" vertical="center" indent="1"/>
      <protection/>
    </xf>
    <xf numFmtId="0" fontId="1" fillId="0" borderId="0" xfId="20" applyBorder="1">
      <alignment/>
      <protection/>
    </xf>
    <xf numFmtId="49" fontId="2" fillId="0" borderId="0" xfId="20" applyNumberFormat="1" applyFont="1" applyBorder="1" applyAlignment="1">
      <alignment horizontal="left" vertical="center"/>
      <protection/>
    </xf>
    <xf numFmtId="0" fontId="2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3" xfId="20" applyBorder="1" applyAlignment="1">
      <alignment/>
      <protection/>
    </xf>
    <xf numFmtId="0" fontId="2" fillId="0" borderId="2" xfId="20" applyFont="1" applyBorder="1" applyAlignment="1">
      <alignment horizontal="left" vertical="center" indent="1"/>
      <protection/>
    </xf>
    <xf numFmtId="0" fontId="2" fillId="0" borderId="4" xfId="20" applyFont="1" applyBorder="1" applyAlignment="1">
      <alignment horizontal="left" vertical="center" indent="1"/>
      <protection/>
    </xf>
    <xf numFmtId="49" fontId="2" fillId="0" borderId="5" xfId="20" applyNumberFormat="1" applyFont="1" applyBorder="1" applyAlignment="1">
      <alignment horizontal="right" vertical="center"/>
      <protection/>
    </xf>
    <xf numFmtId="49" fontId="2" fillId="0" borderId="5" xfId="20" applyNumberFormat="1" applyFont="1" applyBorder="1" applyAlignment="1">
      <alignment horizontal="left" vertical="center"/>
      <protection/>
    </xf>
    <xf numFmtId="0" fontId="2" fillId="0" borderId="5" xfId="20" applyFont="1" applyBorder="1" applyAlignment="1">
      <alignment vertical="center"/>
      <protection/>
    </xf>
    <xf numFmtId="0" fontId="1" fillId="0" borderId="5" xfId="20" applyFont="1" applyBorder="1" applyAlignment="1">
      <alignment vertical="center"/>
      <protection/>
    </xf>
    <xf numFmtId="0" fontId="1" fillId="0" borderId="6" xfId="20" applyBorder="1" applyAlignment="1">
      <alignment/>
      <protection/>
    </xf>
    <xf numFmtId="0" fontId="2" fillId="0" borderId="0" xfId="20" applyFont="1" applyBorder="1" applyAlignment="1">
      <alignment horizontal="left" vertical="center"/>
      <protection/>
    </xf>
    <xf numFmtId="0" fontId="1" fillId="0" borderId="0" xfId="20" applyBorder="1" applyAlignment="1">
      <alignment/>
      <protection/>
    </xf>
    <xf numFmtId="0" fontId="2" fillId="0" borderId="0" xfId="20" applyFont="1" applyBorder="1" applyAlignment="1">
      <alignment horizontal="left" vertical="center"/>
      <protection/>
    </xf>
    <xf numFmtId="0" fontId="1" fillId="0" borderId="4" xfId="20" applyBorder="1" applyAlignment="1">
      <alignment horizontal="left" indent="1"/>
      <protection/>
    </xf>
    <xf numFmtId="0" fontId="2" fillId="0" borderId="5" xfId="20" applyFont="1" applyBorder="1" applyAlignment="1">
      <alignment horizontal="right" vertical="center"/>
      <protection/>
    </xf>
    <xf numFmtId="0" fontId="2" fillId="0" borderId="5" xfId="20" applyFont="1" applyBorder="1" applyAlignment="1">
      <alignment horizontal="left" vertical="center"/>
      <protection/>
    </xf>
    <xf numFmtId="0" fontId="1" fillId="0" borderId="5" xfId="20" applyBorder="1" applyAlignment="1">
      <alignment vertical="center"/>
      <protection/>
    </xf>
    <xf numFmtId="0" fontId="1" fillId="0" borderId="5" xfId="20" applyBorder="1" applyAlignment="1">
      <alignment/>
      <protection/>
    </xf>
    <xf numFmtId="0" fontId="1" fillId="0" borderId="5" xfId="20" applyBorder="1" applyAlignment="1">
      <alignment horizontal="right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left" vertical="top" indent="1"/>
      <protection/>
    </xf>
    <xf numFmtId="0" fontId="1" fillId="0" borderId="8" xfId="20" applyBorder="1" applyAlignment="1">
      <alignment vertical="top"/>
      <protection/>
    </xf>
    <xf numFmtId="0" fontId="2" fillId="0" borderId="8" xfId="20" applyFont="1" applyBorder="1" applyAlignment="1">
      <alignment horizontal="left" vertical="top"/>
      <protection/>
    </xf>
    <xf numFmtId="0" fontId="2" fillId="0" borderId="8" xfId="20" applyFont="1" applyBorder="1" applyAlignment="1">
      <alignment vertical="center"/>
      <protection/>
    </xf>
    <xf numFmtId="0" fontId="1" fillId="0" borderId="8" xfId="20" applyFont="1" applyBorder="1" applyAlignment="1">
      <alignment horizontal="right" vertical="center"/>
      <protection/>
    </xf>
    <xf numFmtId="0" fontId="1" fillId="0" borderId="9" xfId="20" applyBorder="1" applyAlignment="1">
      <alignment/>
      <protection/>
    </xf>
    <xf numFmtId="0" fontId="1" fillId="0" borderId="5" xfId="20" applyBorder="1" applyAlignment="1">
      <alignment horizontal="left"/>
      <protection/>
    </xf>
    <xf numFmtId="49" fontId="1" fillId="0" borderId="2" xfId="20" applyNumberFormat="1" applyFont="1" applyBorder="1">
      <alignment/>
      <protection/>
    </xf>
    <xf numFmtId="49" fontId="1" fillId="0" borderId="10" xfId="20" applyNumberFormat="1" applyFont="1" applyBorder="1" applyAlignment="1">
      <alignment horizontal="left" vertical="center" indent="1"/>
      <protection/>
    </xf>
    <xf numFmtId="0" fontId="1" fillId="0" borderId="11" xfId="20" applyBorder="1" applyAlignment="1">
      <alignment horizontal="left" vertical="center"/>
      <protection/>
    </xf>
    <xf numFmtId="0" fontId="1" fillId="0" borderId="11" xfId="20" applyBorder="1">
      <alignment/>
      <protection/>
    </xf>
    <xf numFmtId="0" fontId="2" fillId="0" borderId="10" xfId="20" applyFont="1" applyBorder="1" applyAlignment="1">
      <alignment horizontal="left" vertical="center" indent="1"/>
      <protection/>
    </xf>
    <xf numFmtId="0" fontId="2" fillId="0" borderId="11" xfId="20" applyFont="1" applyBorder="1" applyAlignment="1">
      <alignment horizontal="left" vertical="center"/>
      <protection/>
    </xf>
    <xf numFmtId="0" fontId="2" fillId="0" borderId="11" xfId="20" applyFont="1" applyBorder="1">
      <alignment/>
      <protection/>
    </xf>
    <xf numFmtId="0" fontId="1" fillId="0" borderId="10" xfId="20" applyFont="1" applyBorder="1" applyAlignment="1">
      <alignment horizontal="left" indent="1"/>
      <protection/>
    </xf>
    <xf numFmtId="1" fontId="2" fillId="0" borderId="11" xfId="20" applyNumberFormat="1" applyFont="1" applyBorder="1" applyAlignment="1">
      <alignment horizontal="right" vertical="center"/>
      <protection/>
    </xf>
    <xf numFmtId="0" fontId="1" fillId="0" borderId="11" xfId="20" applyBorder="1" applyAlignment="1">
      <alignment horizontal="left" vertical="center" indent="1"/>
      <protection/>
    </xf>
    <xf numFmtId="0" fontId="2" fillId="0" borderId="11" xfId="20" applyFont="1" applyBorder="1" applyAlignment="1">
      <alignment vertical="center"/>
      <protection/>
    </xf>
    <xf numFmtId="49" fontId="1" fillId="0" borderId="12" xfId="20" applyNumberFormat="1" applyFont="1" applyBorder="1" applyAlignment="1">
      <alignment horizontal="left" vertical="center"/>
      <protection/>
    </xf>
    <xf numFmtId="0" fontId="1" fillId="0" borderId="10" xfId="20" applyFont="1" applyBorder="1" applyAlignment="1">
      <alignment horizontal="left" vertical="center" indent="1"/>
      <protection/>
    </xf>
    <xf numFmtId="1" fontId="2" fillId="0" borderId="13" xfId="20" applyNumberFormat="1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left" vertical="center" indent="1"/>
      <protection/>
    </xf>
    <xf numFmtId="0" fontId="1" fillId="0" borderId="5" xfId="20" applyBorder="1" applyAlignment="1">
      <alignment horizontal="left" vertical="center"/>
      <protection/>
    </xf>
    <xf numFmtId="0" fontId="1" fillId="0" borderId="5" xfId="20" applyBorder="1">
      <alignment/>
      <protection/>
    </xf>
    <xf numFmtId="1" fontId="2" fillId="0" borderId="14" xfId="20" applyNumberFormat="1" applyFont="1" applyBorder="1" applyAlignment="1">
      <alignment horizontal="right" vertical="center"/>
      <protection/>
    </xf>
    <xf numFmtId="0" fontId="1" fillId="0" borderId="5" xfId="20" applyFont="1" applyBorder="1" applyAlignment="1">
      <alignment horizontal="left" vertical="center" indent="1"/>
      <protection/>
    </xf>
    <xf numFmtId="49" fontId="1" fillId="0" borderId="6" xfId="20" applyNumberFormat="1" applyFont="1" applyBorder="1" applyAlignment="1">
      <alignment horizontal="left" vertical="center"/>
      <protection/>
    </xf>
    <xf numFmtId="0" fontId="1" fillId="0" borderId="0" xfId="20" applyBorder="1" applyAlignment="1">
      <alignment horizontal="left" vertical="center"/>
      <protection/>
    </xf>
    <xf numFmtId="1" fontId="1" fillId="0" borderId="0" xfId="20" applyNumberFormat="1" applyBorder="1" applyAlignment="1">
      <alignment horizontal="left" vertical="center"/>
      <protection/>
    </xf>
    <xf numFmtId="4" fontId="1" fillId="0" borderId="0" xfId="20" applyNumberFormat="1" applyBorder="1" applyAlignment="1">
      <alignment horizontal="left" vertical="center"/>
      <protection/>
    </xf>
    <xf numFmtId="49" fontId="1" fillId="0" borderId="3" xfId="20" applyNumberFormat="1" applyFont="1" applyBorder="1" applyAlignment="1">
      <alignment horizontal="left" vertical="center"/>
      <protection/>
    </xf>
    <xf numFmtId="0" fontId="6" fillId="2" borderId="15" xfId="20" applyFont="1" applyFill="1" applyBorder="1" applyAlignment="1">
      <alignment horizontal="left" vertical="center" indent="1"/>
      <protection/>
    </xf>
    <xf numFmtId="0" fontId="2" fillId="2" borderId="16" xfId="20" applyFont="1" applyFill="1" applyBorder="1" applyAlignment="1">
      <alignment horizontal="left" vertical="center"/>
      <protection/>
    </xf>
    <xf numFmtId="0" fontId="1" fillId="2" borderId="16" xfId="20" applyFill="1" applyBorder="1" applyAlignment="1">
      <alignment horizontal="left" vertical="center"/>
      <protection/>
    </xf>
    <xf numFmtId="4" fontId="6" fillId="2" borderId="16" xfId="20" applyNumberFormat="1" applyFont="1" applyFill="1" applyBorder="1" applyAlignment="1">
      <alignment horizontal="left" vertical="center"/>
      <protection/>
    </xf>
    <xf numFmtId="49" fontId="1" fillId="2" borderId="17" xfId="20" applyNumberFormat="1" applyFill="1" applyBorder="1" applyAlignment="1">
      <alignment horizontal="left" vertical="center"/>
      <protection/>
    </xf>
    <xf numFmtId="0" fontId="1" fillId="2" borderId="16" xfId="20" applyFill="1" applyBorder="1">
      <alignment/>
      <protection/>
    </xf>
    <xf numFmtId="49" fontId="2" fillId="2" borderId="17" xfId="20" applyNumberFormat="1" applyFont="1" applyFill="1" applyBorder="1" applyAlignment="1">
      <alignment horizontal="left" vertical="center"/>
      <protection/>
    </xf>
    <xf numFmtId="0" fontId="1" fillId="0" borderId="3" xfId="20" applyBorder="1" applyAlignment="1">
      <alignment horizontal="right"/>
      <protection/>
    </xf>
    <xf numFmtId="0" fontId="1" fillId="0" borderId="2" xfId="20" applyBorder="1" applyAlignment="1">
      <alignment horizontal="right"/>
      <protection/>
    </xf>
    <xf numFmtId="0" fontId="1" fillId="0" borderId="0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vertical="top"/>
      <protection/>
    </xf>
    <xf numFmtId="164" fontId="2" fillId="0" borderId="5" xfId="20" applyNumberFormat="1" applyFont="1" applyBorder="1" applyAlignment="1">
      <alignment horizontal="center" vertical="top"/>
      <protection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5" xfId="20" applyFont="1" applyBorder="1" applyAlignment="1">
      <alignment/>
      <protection/>
    </xf>
    <xf numFmtId="0" fontId="2" fillId="0" borderId="3" xfId="20" applyFont="1" applyBorder="1" applyAlignment="1">
      <alignment horizontal="right"/>
      <protection/>
    </xf>
    <xf numFmtId="0" fontId="1" fillId="0" borderId="0" xfId="20" applyFont="1" applyBorder="1" applyAlignment="1">
      <alignment horizontal="center"/>
      <protection/>
    </xf>
    <xf numFmtId="0" fontId="1" fillId="0" borderId="18" xfId="20" applyBorder="1">
      <alignment/>
      <protection/>
    </xf>
    <xf numFmtId="0" fontId="1" fillId="0" borderId="19" xfId="20" applyBorder="1">
      <alignment/>
      <protection/>
    </xf>
    <xf numFmtId="0" fontId="1" fillId="0" borderId="19" xfId="20" applyBorder="1" applyAlignment="1">
      <alignment/>
      <protection/>
    </xf>
    <xf numFmtId="0" fontId="1" fillId="0" borderId="20" xfId="20" applyBorder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shrinkToFit="1"/>
      <protection/>
    </xf>
    <xf numFmtId="3" fontId="1" fillId="0" borderId="21" xfId="20" applyNumberFormat="1" applyFont="1" applyBorder="1">
      <alignment/>
      <protection/>
    </xf>
    <xf numFmtId="3" fontId="3" fillId="2" borderId="22" xfId="20" applyNumberFormat="1" applyFont="1" applyFill="1" applyBorder="1" applyAlignment="1">
      <alignment vertical="center"/>
      <protection/>
    </xf>
    <xf numFmtId="3" fontId="3" fillId="2" borderId="8" xfId="20" applyNumberFormat="1" applyFont="1" applyFill="1" applyBorder="1" applyAlignment="1">
      <alignment vertical="center"/>
      <protection/>
    </xf>
    <xf numFmtId="3" fontId="3" fillId="2" borderId="8" xfId="20" applyNumberFormat="1" applyFont="1" applyFill="1" applyBorder="1" applyAlignment="1">
      <alignment vertical="center" wrapText="1"/>
      <protection/>
    </xf>
    <xf numFmtId="3" fontId="10" fillId="2" borderId="23" xfId="20" applyNumberFormat="1" applyFont="1" applyFill="1" applyBorder="1" applyAlignment="1">
      <alignment horizontal="center" vertical="center" wrapText="1" shrinkToFit="1"/>
      <protection/>
    </xf>
    <xf numFmtId="3" fontId="3" fillId="2" borderId="23" xfId="20" applyNumberFormat="1" applyFont="1" applyFill="1" applyBorder="1" applyAlignment="1">
      <alignment horizontal="center" vertical="center" wrapText="1" shrinkToFit="1"/>
      <protection/>
    </xf>
    <xf numFmtId="3" fontId="3" fillId="2" borderId="23" xfId="20" applyNumberFormat="1" applyFont="1" applyFill="1" applyBorder="1" applyAlignment="1">
      <alignment horizontal="center" vertical="center" wrapText="1"/>
      <protection/>
    </xf>
    <xf numFmtId="3" fontId="1" fillId="0" borderId="13" xfId="20" applyNumberFormat="1" applyBorder="1" applyAlignment="1">
      <alignment/>
      <protection/>
    </xf>
    <xf numFmtId="3" fontId="3" fillId="0" borderId="24" xfId="20" applyNumberFormat="1" applyFont="1" applyBorder="1" applyAlignment="1">
      <alignment horizontal="right" wrapText="1" shrinkToFit="1"/>
      <protection/>
    </xf>
    <xf numFmtId="3" fontId="3" fillId="0" borderId="24" xfId="20" applyNumberFormat="1" applyFont="1" applyBorder="1" applyAlignment="1">
      <alignment horizontal="right" shrinkToFit="1"/>
      <protection/>
    </xf>
    <xf numFmtId="3" fontId="1" fillId="0" borderId="24" xfId="20" applyNumberFormat="1" applyBorder="1" applyAlignment="1">
      <alignment shrinkToFit="1"/>
      <protection/>
    </xf>
    <xf numFmtId="3" fontId="1" fillId="0" borderId="24" xfId="20" applyNumberFormat="1" applyBorder="1" applyAlignment="1">
      <alignment/>
      <protection/>
    </xf>
    <xf numFmtId="3" fontId="1" fillId="3" borderId="25" xfId="20" applyNumberFormat="1" applyFill="1" applyBorder="1" applyAlignment="1">
      <alignment wrapText="1" shrinkToFit="1"/>
      <protection/>
    </xf>
    <xf numFmtId="3" fontId="1" fillId="3" borderId="25" xfId="20" applyNumberFormat="1" applyFill="1" applyBorder="1" applyAlignment="1">
      <alignment shrinkToFit="1"/>
      <protection/>
    </xf>
    <xf numFmtId="3" fontId="1" fillId="3" borderId="25" xfId="20" applyNumberFormat="1" applyFill="1" applyBorder="1" applyAlignment="1">
      <alignment/>
      <protection/>
    </xf>
    <xf numFmtId="0" fontId="6" fillId="0" borderId="0" xfId="20" applyFont="1">
      <alignment/>
      <protection/>
    </xf>
    <xf numFmtId="0" fontId="11" fillId="0" borderId="21" xfId="20" applyFont="1" applyBorder="1" applyAlignment="1">
      <alignment horizontal="center" vertical="center" wrapText="1"/>
      <protection/>
    </xf>
    <xf numFmtId="0" fontId="11" fillId="2" borderId="22" xfId="20" applyFont="1" applyFill="1" applyBorder="1" applyAlignment="1">
      <alignment horizontal="center" vertical="center" wrapText="1"/>
      <protection/>
    </xf>
    <xf numFmtId="0" fontId="11" fillId="2" borderId="8" xfId="20" applyFont="1" applyFill="1" applyBorder="1" applyAlignment="1">
      <alignment horizontal="center" vertical="center" wrapText="1"/>
      <protection/>
    </xf>
    <xf numFmtId="0" fontId="11" fillId="2" borderId="23" xfId="20" applyFont="1" applyFill="1" applyBorder="1" applyAlignment="1">
      <alignment horizontal="center" vertical="center" wrapText="1"/>
      <protection/>
    </xf>
    <xf numFmtId="0" fontId="3" fillId="0" borderId="21" xfId="20" applyFont="1" applyBorder="1" applyAlignment="1">
      <alignment vertical="center"/>
      <protection/>
    </xf>
    <xf numFmtId="49" fontId="3" fillId="0" borderId="22" xfId="20" applyNumberFormat="1" applyFont="1" applyBorder="1" applyAlignment="1">
      <alignment vertical="center"/>
      <protection/>
    </xf>
    <xf numFmtId="4" fontId="3" fillId="0" borderId="23" xfId="20" applyNumberFormat="1" applyFont="1" applyBorder="1" applyAlignment="1">
      <alignment horizontal="center" vertical="center"/>
      <protection/>
    </xf>
    <xf numFmtId="4" fontId="3" fillId="0" borderId="23" xfId="20" applyNumberFormat="1" applyFont="1" applyBorder="1" applyAlignment="1">
      <alignment vertical="center"/>
      <protection/>
    </xf>
    <xf numFmtId="49" fontId="3" fillId="0" borderId="21" xfId="20" applyNumberFormat="1" applyFont="1" applyBorder="1" applyAlignment="1">
      <alignment vertical="center"/>
      <protection/>
    </xf>
    <xf numFmtId="4" fontId="3" fillId="0" borderId="26" xfId="20" applyNumberFormat="1" applyFont="1" applyBorder="1" applyAlignment="1">
      <alignment horizontal="center" vertical="center"/>
      <protection/>
    </xf>
    <xf numFmtId="4" fontId="3" fillId="0" borderId="26" xfId="20" applyNumberFormat="1" applyFont="1" applyBorder="1" applyAlignment="1">
      <alignment vertical="center"/>
      <protection/>
    </xf>
    <xf numFmtId="49" fontId="3" fillId="0" borderId="14" xfId="20" applyNumberFormat="1" applyFont="1" applyBorder="1" applyAlignment="1">
      <alignment vertical="center"/>
      <protection/>
    </xf>
    <xf numFmtId="4" fontId="3" fillId="0" borderId="25" xfId="20" applyNumberFormat="1" applyFont="1" applyBorder="1" applyAlignment="1">
      <alignment horizontal="center" vertical="center"/>
      <protection/>
    </xf>
    <xf numFmtId="4" fontId="3" fillId="0" borderId="25" xfId="20" applyNumberFormat="1" applyFont="1" applyBorder="1" applyAlignment="1">
      <alignment vertical="center"/>
      <protection/>
    </xf>
    <xf numFmtId="0" fontId="3" fillId="0" borderId="21" xfId="20" applyFont="1" applyBorder="1">
      <alignment/>
      <protection/>
    </xf>
    <xf numFmtId="0" fontId="3" fillId="3" borderId="14" xfId="20" applyFont="1" applyFill="1" applyBorder="1">
      <alignment/>
      <protection/>
    </xf>
    <xf numFmtId="0" fontId="3" fillId="3" borderId="5" xfId="20" applyFont="1" applyFill="1" applyBorder="1">
      <alignment/>
      <protection/>
    </xf>
    <xf numFmtId="4" fontId="3" fillId="3" borderId="25" xfId="20" applyNumberFormat="1" applyFont="1" applyFill="1" applyBorder="1" applyAlignment="1">
      <alignment horizontal="center"/>
      <protection/>
    </xf>
    <xf numFmtId="4" fontId="3" fillId="3" borderId="25" xfId="20" applyNumberFormat="1" applyFont="1" applyFill="1" applyBorder="1" applyAlignment="1">
      <alignment/>
      <protection/>
    </xf>
    <xf numFmtId="0" fontId="1" fillId="0" borderId="0" xfId="20" applyAlignment="1">
      <alignment vertical="top"/>
      <protection/>
    </xf>
    <xf numFmtId="0" fontId="1" fillId="0" borderId="0" xfId="20" applyAlignment="1">
      <alignment vertical="top" wrapText="1"/>
      <protection/>
    </xf>
    <xf numFmtId="0" fontId="1" fillId="0" borderId="24" xfId="20" applyFont="1" applyBorder="1" applyAlignment="1">
      <alignment vertical="center"/>
      <protection/>
    </xf>
    <xf numFmtId="49" fontId="1" fillId="0" borderId="11" xfId="20" applyNumberFormat="1" applyBorder="1" applyAlignment="1">
      <alignment vertical="center"/>
      <protection/>
    </xf>
    <xf numFmtId="49" fontId="1" fillId="0" borderId="0" xfId="20" applyNumberFormat="1">
      <alignment/>
      <protection/>
    </xf>
    <xf numFmtId="0" fontId="1" fillId="2" borderId="24" xfId="20" applyFont="1" applyFill="1" applyBorder="1">
      <alignment/>
      <protection/>
    </xf>
    <xf numFmtId="49" fontId="1" fillId="2" borderId="11" xfId="20" applyNumberFormat="1" applyFill="1" applyBorder="1" applyAlignment="1">
      <alignment/>
      <protection/>
    </xf>
    <xf numFmtId="49" fontId="1" fillId="2" borderId="11" xfId="20" applyNumberFormat="1" applyFill="1" applyBorder="1">
      <alignment/>
      <protection/>
    </xf>
    <xf numFmtId="0" fontId="1" fillId="2" borderId="11" xfId="20" applyFill="1" applyBorder="1" applyAlignment="1">
      <alignment horizontal="center"/>
      <protection/>
    </xf>
    <xf numFmtId="0" fontId="1" fillId="2" borderId="11" xfId="20" applyFill="1" applyBorder="1">
      <alignment/>
      <protection/>
    </xf>
    <xf numFmtId="0" fontId="1" fillId="2" borderId="27" xfId="20" applyFill="1" applyBorder="1">
      <alignment/>
      <protection/>
    </xf>
    <xf numFmtId="0" fontId="1" fillId="0" borderId="0" xfId="20" applyAlignment="1">
      <alignment horizontal="center"/>
      <protection/>
    </xf>
    <xf numFmtId="0" fontId="1" fillId="2" borderId="23" xfId="20" applyFont="1" applyFill="1" applyBorder="1">
      <alignment/>
      <protection/>
    </xf>
    <xf numFmtId="49" fontId="1" fillId="2" borderId="23" xfId="20" applyNumberFormat="1" applyFont="1" applyFill="1" applyBorder="1">
      <alignment/>
      <protection/>
    </xf>
    <xf numFmtId="0" fontId="1" fillId="2" borderId="23" xfId="20" applyFont="1" applyFill="1" applyBorder="1" applyAlignment="1">
      <alignment horizontal="center"/>
      <protection/>
    </xf>
    <xf numFmtId="0" fontId="1" fillId="2" borderId="22" xfId="20" applyFont="1" applyFill="1" applyBorder="1">
      <alignment/>
      <protection/>
    </xf>
    <xf numFmtId="0" fontId="1" fillId="2" borderId="23" xfId="20" applyFont="1" applyFill="1" applyBorder="1" applyAlignment="1">
      <alignment wrapText="1"/>
      <protection/>
    </xf>
    <xf numFmtId="0" fontId="1" fillId="2" borderId="13" xfId="20" applyFont="1" applyFill="1" applyBorder="1" applyAlignment="1">
      <alignment vertical="top"/>
      <protection/>
    </xf>
    <xf numFmtId="49" fontId="1" fillId="2" borderId="13" xfId="20" applyNumberFormat="1" applyFont="1" applyFill="1" applyBorder="1" applyAlignment="1">
      <alignment vertical="top"/>
      <protection/>
    </xf>
    <xf numFmtId="49" fontId="1" fillId="2" borderId="24" xfId="20" applyNumberFormat="1" applyFont="1" applyFill="1" applyBorder="1" applyAlignment="1">
      <alignment vertical="top"/>
      <protection/>
    </xf>
    <xf numFmtId="0" fontId="1" fillId="2" borderId="27" xfId="20" applyFill="1" applyBorder="1" applyAlignment="1">
      <alignment horizontal="center" vertical="top"/>
      <protection/>
    </xf>
    <xf numFmtId="165" fontId="1" fillId="2" borderId="24" xfId="20" applyNumberFormat="1" applyFill="1" applyBorder="1" applyAlignment="1">
      <alignment vertical="top"/>
      <protection/>
    </xf>
    <xf numFmtId="4" fontId="1" fillId="2" borderId="24" xfId="20" applyNumberFormat="1" applyFill="1" applyBorder="1" applyAlignment="1">
      <alignment vertical="top"/>
      <protection/>
    </xf>
    <xf numFmtId="4" fontId="1" fillId="2" borderId="13" xfId="20" applyNumberFormat="1" applyFill="1" applyBorder="1" applyAlignment="1">
      <alignment vertical="top"/>
      <protection/>
    </xf>
    <xf numFmtId="0" fontId="12" fillId="0" borderId="21" xfId="20" applyFont="1" applyBorder="1" applyAlignment="1">
      <alignment vertical="top"/>
      <protection/>
    </xf>
    <xf numFmtId="0" fontId="12" fillId="0" borderId="21" xfId="20" applyFont="1" applyBorder="1" applyAlignment="1">
      <alignment vertical="top"/>
      <protection/>
    </xf>
    <xf numFmtId="0" fontId="12" fillId="0" borderId="26" xfId="20" applyFont="1" applyBorder="1" applyAlignment="1">
      <alignment horizontal="left" vertical="top" wrapText="1"/>
      <protection/>
    </xf>
    <xf numFmtId="0" fontId="12" fillId="0" borderId="28" xfId="20" applyFont="1" applyBorder="1" applyAlignment="1">
      <alignment horizontal="center" vertical="top" shrinkToFit="1"/>
      <protection/>
    </xf>
    <xf numFmtId="165" fontId="12" fillId="0" borderId="26" xfId="20" applyNumberFormat="1" applyFont="1" applyBorder="1" applyAlignment="1">
      <alignment vertical="top" shrinkToFit="1"/>
      <protection/>
    </xf>
    <xf numFmtId="4" fontId="12" fillId="0" borderId="26" xfId="20" applyNumberFormat="1" applyFont="1" applyBorder="1" applyAlignment="1">
      <alignment vertical="top" shrinkToFit="1"/>
      <protection/>
    </xf>
    <xf numFmtId="4" fontId="12" fillId="0" borderId="21" xfId="20" applyNumberFormat="1" applyFont="1" applyBorder="1" applyAlignment="1">
      <alignment vertical="top" shrinkToFit="1"/>
      <protection/>
    </xf>
    <xf numFmtId="0" fontId="12" fillId="0" borderId="0" xfId="20" applyFont="1">
      <alignment/>
      <protection/>
    </xf>
    <xf numFmtId="0" fontId="1" fillId="2" borderId="14" xfId="20" applyFont="1" applyFill="1" applyBorder="1" applyAlignment="1">
      <alignment vertical="top"/>
      <protection/>
    </xf>
    <xf numFmtId="0" fontId="1" fillId="2" borderId="14" xfId="20" applyFont="1" applyFill="1" applyBorder="1" applyAlignment="1">
      <alignment vertical="top"/>
      <protection/>
    </xf>
    <xf numFmtId="0" fontId="1" fillId="2" borderId="25" xfId="20" applyFont="1" applyFill="1" applyBorder="1" applyAlignment="1">
      <alignment horizontal="left" vertical="top" wrapText="1"/>
      <protection/>
    </xf>
    <xf numFmtId="0" fontId="1" fillId="2" borderId="29" xfId="20" applyFill="1" applyBorder="1" applyAlignment="1">
      <alignment horizontal="center" vertical="top" shrinkToFit="1"/>
      <protection/>
    </xf>
    <xf numFmtId="165" fontId="1" fillId="2" borderId="25" xfId="20" applyNumberFormat="1" applyFill="1" applyBorder="1" applyAlignment="1">
      <alignment vertical="top" shrinkToFit="1"/>
      <protection/>
    </xf>
    <xf numFmtId="4" fontId="1" fillId="2" borderId="25" xfId="20" applyNumberFormat="1" applyFill="1" applyBorder="1" applyAlignment="1">
      <alignment vertical="top" shrinkToFit="1"/>
      <protection/>
    </xf>
    <xf numFmtId="4" fontId="1" fillId="2" borderId="14" xfId="20" applyNumberFormat="1" applyFill="1" applyBorder="1" applyAlignment="1">
      <alignment vertical="top" shrinkToFit="1"/>
      <protection/>
    </xf>
    <xf numFmtId="0" fontId="12" fillId="0" borderId="14" xfId="20" applyFont="1" applyBorder="1" applyAlignment="1">
      <alignment vertical="top"/>
      <protection/>
    </xf>
    <xf numFmtId="0" fontId="12" fillId="0" borderId="14" xfId="20" applyFont="1" applyBorder="1" applyAlignment="1">
      <alignment vertical="top"/>
      <protection/>
    </xf>
    <xf numFmtId="0" fontId="12" fillId="0" borderId="25" xfId="20" applyFont="1" applyBorder="1" applyAlignment="1">
      <alignment horizontal="left" vertical="top" wrapText="1"/>
      <protection/>
    </xf>
    <xf numFmtId="0" fontId="12" fillId="0" borderId="29" xfId="20" applyFont="1" applyBorder="1" applyAlignment="1">
      <alignment horizontal="center" vertical="top" shrinkToFit="1"/>
      <protection/>
    </xf>
    <xf numFmtId="165" fontId="12" fillId="0" borderId="25" xfId="20" applyNumberFormat="1" applyFont="1" applyBorder="1" applyAlignment="1">
      <alignment vertical="top" shrinkToFit="1"/>
      <protection/>
    </xf>
    <xf numFmtId="4" fontId="12" fillId="0" borderId="25" xfId="20" applyNumberFormat="1" applyFont="1" applyBorder="1" applyAlignment="1">
      <alignment vertical="top" shrinkToFit="1"/>
      <protection/>
    </xf>
    <xf numFmtId="4" fontId="12" fillId="0" borderId="14" xfId="20" applyNumberFormat="1" applyFont="1" applyBorder="1" applyAlignment="1">
      <alignment vertical="top" shrinkToFit="1"/>
      <protection/>
    </xf>
    <xf numFmtId="49" fontId="1" fillId="0" borderId="0" xfId="20" applyNumberFormat="1" applyAlignment="1">
      <alignment vertical="top"/>
      <protection/>
    </xf>
    <xf numFmtId="49" fontId="1" fillId="0" borderId="0" xfId="20" applyNumberFormat="1" applyAlignment="1">
      <alignment horizontal="left" vertical="top" wrapText="1"/>
      <protection/>
    </xf>
    <xf numFmtId="0" fontId="1" fillId="0" borderId="0" xfId="20" applyAlignment="1">
      <alignment horizontal="center" vertical="top"/>
      <protection/>
    </xf>
    <xf numFmtId="49" fontId="1" fillId="0" borderId="0" xfId="20" applyNumberFormat="1" applyAlignment="1">
      <alignment horizontal="left" wrapText="1"/>
      <protection/>
    </xf>
    <xf numFmtId="0" fontId="3" fillId="4" borderId="0" xfId="20" applyFont="1" applyFill="1" applyBorder="1" applyAlignment="1">
      <alignment horizontal="left" wrapText="1"/>
      <protection/>
    </xf>
    <xf numFmtId="0" fontId="4" fillId="0" borderId="30" xfId="20" applyFont="1" applyBorder="1" applyAlignment="1">
      <alignment horizontal="center" vertical="center"/>
      <protection/>
    </xf>
    <xf numFmtId="49" fontId="2" fillId="0" borderId="8" xfId="20" applyNumberFormat="1" applyFont="1" applyBorder="1" applyAlignment="1">
      <alignment horizontal="left" vertical="center"/>
      <protection/>
    </xf>
    <xf numFmtId="49" fontId="2" fillId="0" borderId="0" xfId="20" applyNumberFormat="1" applyFont="1" applyBorder="1" applyAlignment="1">
      <alignment horizontal="left" vertical="center"/>
      <protection/>
    </xf>
    <xf numFmtId="49" fontId="2" fillId="0" borderId="5" xfId="20" applyNumberFormat="1" applyFont="1" applyBorder="1" applyAlignment="1">
      <alignment horizontal="left" vertical="center"/>
      <protection/>
    </xf>
    <xf numFmtId="1" fontId="1" fillId="0" borderId="5" xfId="20" applyNumberFormat="1" applyFont="1" applyBorder="1" applyAlignment="1">
      <alignment horizontal="right" indent="1"/>
      <protection/>
    </xf>
    <xf numFmtId="0" fontId="1" fillId="0" borderId="5" xfId="20" applyFont="1" applyBorder="1" applyAlignment="1">
      <alignment horizontal="right" indent="1"/>
      <protection/>
    </xf>
    <xf numFmtId="0" fontId="1" fillId="0" borderId="6" xfId="20" applyFont="1" applyBorder="1" applyAlignment="1">
      <alignment horizontal="right" indent="1"/>
      <protection/>
    </xf>
    <xf numFmtId="4" fontId="7" fillId="0" borderId="24" xfId="20" applyNumberFormat="1" applyFont="1" applyBorder="1" applyAlignment="1">
      <alignment horizontal="right" vertical="center" indent="1"/>
      <protection/>
    </xf>
    <xf numFmtId="4" fontId="7" fillId="0" borderId="31" xfId="20" applyNumberFormat="1" applyFont="1" applyBorder="1" applyAlignment="1">
      <alignment horizontal="right" vertical="center" indent="1"/>
      <protection/>
    </xf>
    <xf numFmtId="4" fontId="8" fillId="0" borderId="24" xfId="20" applyNumberFormat="1" applyFont="1" applyBorder="1" applyAlignment="1">
      <alignment horizontal="right" vertical="center" indent="1"/>
      <protection/>
    </xf>
    <xf numFmtId="4" fontId="8" fillId="0" borderId="31" xfId="20" applyNumberFormat="1" applyFont="1" applyBorder="1" applyAlignment="1">
      <alignment horizontal="right" vertical="center" indent="1"/>
      <protection/>
    </xf>
    <xf numFmtId="4" fontId="8" fillId="0" borderId="13" xfId="20" applyNumberFormat="1" applyFont="1" applyBorder="1" applyAlignment="1">
      <alignment vertical="center"/>
      <protection/>
    </xf>
    <xf numFmtId="4" fontId="8" fillId="0" borderId="13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8" xfId="20" applyNumberFormat="1" applyFont="1" applyBorder="1" applyAlignment="1">
      <alignment horizontal="right" vertical="center"/>
      <protection/>
    </xf>
    <xf numFmtId="4" fontId="9" fillId="2" borderId="16" xfId="20" applyNumberFormat="1" applyFont="1" applyFill="1" applyBorder="1" applyAlignment="1">
      <alignment horizontal="right" vertical="center"/>
      <protection/>
    </xf>
    <xf numFmtId="0" fontId="1" fillId="0" borderId="8" xfId="20" applyFont="1" applyBorder="1" applyAlignment="1">
      <alignment horizontal="center"/>
      <protection/>
    </xf>
    <xf numFmtId="3" fontId="1" fillId="0" borderId="11" xfId="20" applyNumberFormat="1" applyBorder="1">
      <alignment/>
      <protection/>
    </xf>
    <xf numFmtId="3" fontId="1" fillId="3" borderId="24" xfId="20" applyNumberFormat="1" applyFont="1" applyFill="1" applyBorder="1">
      <alignment/>
      <protection/>
    </xf>
    <xf numFmtId="0" fontId="11" fillId="2" borderId="23" xfId="20" applyFont="1" applyFill="1" applyBorder="1" applyAlignment="1">
      <alignment horizontal="center" vertical="center" wrapText="1"/>
      <protection/>
    </xf>
    <xf numFmtId="49" fontId="3" fillId="0" borderId="22" xfId="20" applyNumberFormat="1" applyFont="1" applyBorder="1" applyAlignment="1">
      <alignment vertical="center" wrapText="1"/>
      <protection/>
    </xf>
    <xf numFmtId="4" fontId="3" fillId="0" borderId="23" xfId="20" applyNumberFormat="1" applyFont="1" applyBorder="1" applyAlignment="1">
      <alignment vertical="center"/>
      <protection/>
    </xf>
    <xf numFmtId="49" fontId="3" fillId="0" borderId="21" xfId="20" applyNumberFormat="1" applyFont="1" applyBorder="1" applyAlignment="1">
      <alignment vertical="center" wrapText="1"/>
      <protection/>
    </xf>
    <xf numFmtId="4" fontId="3" fillId="0" borderId="26" xfId="20" applyNumberFormat="1" applyFont="1" applyBorder="1" applyAlignment="1">
      <alignment vertical="center"/>
      <protection/>
    </xf>
    <xf numFmtId="49" fontId="3" fillId="0" borderId="14" xfId="20" applyNumberFormat="1" applyFont="1" applyBorder="1" applyAlignment="1">
      <alignment vertical="center" wrapText="1"/>
      <protection/>
    </xf>
    <xf numFmtId="4" fontId="3" fillId="0" borderId="25" xfId="20" applyNumberFormat="1" applyFont="1" applyBorder="1" applyAlignment="1">
      <alignment vertical="center"/>
      <protection/>
    </xf>
    <xf numFmtId="4" fontId="3" fillId="3" borderId="25" xfId="20" applyNumberFormat="1" applyFont="1" applyFill="1" applyBorder="1" applyAlignment="1">
      <alignment/>
      <protection/>
    </xf>
    <xf numFmtId="0" fontId="6" fillId="0" borderId="0" xfId="20" applyFont="1" applyBorder="1" applyAlignment="1">
      <alignment horizontal="center" vertical="top"/>
      <protection/>
    </xf>
    <xf numFmtId="49" fontId="1" fillId="0" borderId="27" xfId="20" applyNumberFormat="1" applyBorder="1" applyAlignment="1">
      <alignment vertical="center" shrinkToFit="1"/>
      <protection/>
    </xf>
    <xf numFmtId="0" fontId="6" fillId="0" borderId="0" xfId="20" applyFont="1" applyBorder="1" applyAlignment="1">
      <alignment horizontal="center"/>
      <protection/>
    </xf>
    <xf numFmtId="49" fontId="1" fillId="0" borderId="27" xfId="20" applyNumberFormat="1" applyFont="1" applyBorder="1" applyAlignment="1">
      <alignment vertical="center"/>
      <protection/>
    </xf>
    <xf numFmtId="0" fontId="1" fillId="0" borderId="27" xfId="20" applyBorder="1" applyAlignment="1">
      <alignment vertical="center"/>
      <protection/>
    </xf>
    <xf numFmtId="0" fontId="12" fillId="0" borderId="26" xfId="20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="80" zoomScaleNormal="80" workbookViewId="0" topLeftCell="A1">
      <selection activeCell="A2" sqref="A2:G2"/>
    </sheetView>
  </sheetViews>
  <sheetFormatPr defaultColWidth="9.140625" defaultRowHeight="12.75"/>
  <cols>
    <col min="1" max="1025" width="8.7109375" style="1" customWidth="1"/>
  </cols>
  <sheetData>
    <row r="1" ht="12.75">
      <c r="A1" s="2" t="s">
        <v>0</v>
      </c>
    </row>
    <row r="2" spans="1:7" ht="57.75" customHeight="1">
      <c r="A2" s="189" t="s">
        <v>1</v>
      </c>
      <c r="B2" s="189"/>
      <c r="C2" s="189"/>
      <c r="D2" s="189"/>
      <c r="E2" s="189"/>
      <c r="F2" s="189"/>
      <c r="G2" s="189"/>
    </row>
  </sheetData>
  <mergeCells count="1">
    <mergeCell ref="A2:G2"/>
  </mergeCell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3"/>
  <sheetViews>
    <sheetView zoomScale="80" zoomScaleNormal="80" zoomScalePageLayoutView="75" workbookViewId="0" topLeftCell="B1">
      <selection activeCell="E26" sqref="E26"/>
    </sheetView>
  </sheetViews>
  <sheetFormatPr defaultColWidth="9.140625" defaultRowHeight="12.75"/>
  <cols>
    <col min="1" max="1" width="9.140625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3" customWidth="1"/>
    <col min="8" max="8" width="12.7109375" style="1" customWidth="1"/>
    <col min="9" max="9" width="12.7109375" style="3" customWidth="1"/>
    <col min="10" max="10" width="6.7109375" style="3" customWidth="1"/>
    <col min="11" max="11" width="4.28125" style="1" customWidth="1"/>
    <col min="12" max="15" width="10.7109375" style="1" customWidth="1"/>
    <col min="16" max="1025" width="9.00390625" style="1" customWidth="1"/>
  </cols>
  <sheetData>
    <row r="1" spans="1:10" ht="33.75" customHeight="1">
      <c r="A1" s="4" t="s">
        <v>2</v>
      </c>
      <c r="B1" s="190" t="s">
        <v>3</v>
      </c>
      <c r="C1" s="190"/>
      <c r="D1" s="190"/>
      <c r="E1" s="190"/>
      <c r="F1" s="190"/>
      <c r="G1" s="190"/>
      <c r="H1" s="190"/>
      <c r="I1" s="190"/>
      <c r="J1" s="190"/>
    </row>
    <row r="2" spans="1:15" ht="23.25" customHeight="1">
      <c r="A2" s="5"/>
      <c r="B2" s="6" t="s">
        <v>4</v>
      </c>
      <c r="C2" s="7"/>
      <c r="D2" s="8"/>
      <c r="E2" s="9" t="s">
        <v>5</v>
      </c>
      <c r="F2" s="10"/>
      <c r="G2" s="11"/>
      <c r="H2" s="10"/>
      <c r="I2" s="11"/>
      <c r="J2" s="12"/>
      <c r="O2" s="13"/>
    </row>
    <row r="3" spans="1:10" ht="23.25" customHeight="1" hidden="1">
      <c r="A3" s="5"/>
      <c r="B3" s="14" t="s">
        <v>6</v>
      </c>
      <c r="C3" s="7"/>
      <c r="D3" s="15"/>
      <c r="E3" s="15"/>
      <c r="F3" s="16"/>
      <c r="G3" s="16"/>
      <c r="H3" s="7"/>
      <c r="I3" s="17"/>
      <c r="J3" s="18"/>
    </row>
    <row r="4" spans="1:10" ht="23.25" customHeight="1" hidden="1">
      <c r="A4" s="5"/>
      <c r="B4" s="19" t="s">
        <v>7</v>
      </c>
      <c r="C4" s="20"/>
      <c r="D4" s="21"/>
      <c r="E4" s="21"/>
      <c r="F4" s="22"/>
      <c r="G4" s="23"/>
      <c r="H4" s="22"/>
      <c r="I4" s="23"/>
      <c r="J4" s="24"/>
    </row>
    <row r="5" spans="1:10" ht="24" customHeight="1">
      <c r="A5" s="5"/>
      <c r="B5" s="25" t="s">
        <v>8</v>
      </c>
      <c r="C5" s="26"/>
      <c r="D5" s="27"/>
      <c r="E5" s="28"/>
      <c r="F5" s="28"/>
      <c r="G5" s="28"/>
      <c r="H5" s="29" t="s">
        <v>9</v>
      </c>
      <c r="I5" s="27"/>
      <c r="J5" s="30"/>
    </row>
    <row r="6" spans="1:10" ht="15.75" customHeight="1">
      <c r="A6" s="5"/>
      <c r="B6" s="31"/>
      <c r="C6" s="28"/>
      <c r="D6" s="27"/>
      <c r="E6" s="28"/>
      <c r="F6" s="28"/>
      <c r="G6" s="28"/>
      <c r="H6" s="29" t="s">
        <v>10</v>
      </c>
      <c r="I6" s="27"/>
      <c r="J6" s="30"/>
    </row>
    <row r="7" spans="1:10" ht="15.75" customHeight="1">
      <c r="A7" s="5"/>
      <c r="B7" s="32"/>
      <c r="C7" s="33"/>
      <c r="D7" s="34"/>
      <c r="E7" s="35"/>
      <c r="F7" s="35"/>
      <c r="G7" s="35"/>
      <c r="H7" s="36"/>
      <c r="I7" s="35"/>
      <c r="J7" s="37"/>
    </row>
    <row r="8" spans="1:10" ht="24" customHeight="1" hidden="1">
      <c r="A8" s="5"/>
      <c r="B8" s="25" t="s">
        <v>11</v>
      </c>
      <c r="C8" s="26"/>
      <c r="D8" s="38"/>
      <c r="E8" s="26"/>
      <c r="F8" s="26"/>
      <c r="G8" s="39"/>
      <c r="H8" s="29" t="s">
        <v>9</v>
      </c>
      <c r="I8" s="40"/>
      <c r="J8" s="30"/>
    </row>
    <row r="9" spans="1:10" ht="15.75" customHeight="1" hidden="1">
      <c r="A9" s="5"/>
      <c r="B9" s="5"/>
      <c r="C9" s="26"/>
      <c r="D9" s="38"/>
      <c r="E9" s="26"/>
      <c r="F9" s="26"/>
      <c r="G9" s="39"/>
      <c r="H9" s="29" t="s">
        <v>10</v>
      </c>
      <c r="I9" s="40"/>
      <c r="J9" s="30"/>
    </row>
    <row r="10" spans="1:10" ht="15.75" customHeight="1" hidden="1">
      <c r="A10" s="5"/>
      <c r="B10" s="41"/>
      <c r="C10" s="42"/>
      <c r="D10" s="43"/>
      <c r="E10" s="44"/>
      <c r="F10" s="44"/>
      <c r="G10" s="45"/>
      <c r="H10" s="45"/>
      <c r="I10" s="46"/>
      <c r="J10" s="37"/>
    </row>
    <row r="11" spans="1:10" ht="24" customHeight="1">
      <c r="A11" s="5"/>
      <c r="B11" s="25" t="s">
        <v>12</v>
      </c>
      <c r="C11" s="26"/>
      <c r="D11" s="191"/>
      <c r="E11" s="191"/>
      <c r="F11" s="191"/>
      <c r="G11" s="191"/>
      <c r="H11" s="29" t="s">
        <v>9</v>
      </c>
      <c r="I11" s="27"/>
      <c r="J11" s="30"/>
    </row>
    <row r="12" spans="1:10" ht="15.75" customHeight="1">
      <c r="A12" s="5"/>
      <c r="B12" s="31"/>
      <c r="C12" s="28"/>
      <c r="D12" s="192"/>
      <c r="E12" s="192"/>
      <c r="F12" s="192"/>
      <c r="G12" s="192"/>
      <c r="H12" s="29" t="s">
        <v>10</v>
      </c>
      <c r="I12" s="27"/>
      <c r="J12" s="30"/>
    </row>
    <row r="13" spans="1:10" ht="15.75" customHeight="1">
      <c r="A13" s="5"/>
      <c r="B13" s="32"/>
      <c r="C13" s="33"/>
      <c r="D13" s="193"/>
      <c r="E13" s="193"/>
      <c r="F13" s="193"/>
      <c r="G13" s="193"/>
      <c r="H13" s="47"/>
      <c r="I13" s="35"/>
      <c r="J13" s="37"/>
    </row>
    <row r="14" spans="1:10" ht="24" customHeight="1">
      <c r="A14" s="5"/>
      <c r="B14" s="48" t="s">
        <v>13</v>
      </c>
      <c r="C14" s="49"/>
      <c r="D14" s="50" t="s">
        <v>14</v>
      </c>
      <c r="E14" s="51"/>
      <c r="F14" s="51"/>
      <c r="G14" s="51"/>
      <c r="H14" s="52"/>
      <c r="I14" s="51"/>
      <c r="J14" s="53"/>
    </row>
    <row r="15" spans="1:10" ht="32.25" customHeight="1">
      <c r="A15" s="5"/>
      <c r="B15" s="41" t="s">
        <v>15</v>
      </c>
      <c r="C15" s="54"/>
      <c r="D15" s="45"/>
      <c r="E15" s="194"/>
      <c r="F15" s="194"/>
      <c r="G15" s="195"/>
      <c r="H15" s="195"/>
      <c r="I15" s="196" t="s">
        <v>16</v>
      </c>
      <c r="J15" s="196"/>
    </row>
    <row r="16" spans="1:10" ht="23.25" customHeight="1">
      <c r="A16" s="55" t="s">
        <v>17</v>
      </c>
      <c r="B16" s="56" t="s">
        <v>17</v>
      </c>
      <c r="C16" s="57"/>
      <c r="D16" s="58"/>
      <c r="E16" s="197"/>
      <c r="F16" s="197"/>
      <c r="G16" s="197"/>
      <c r="H16" s="197"/>
      <c r="I16" s="198">
        <f>SUM(I47:J49)</f>
        <v>0</v>
      </c>
      <c r="J16" s="198"/>
    </row>
    <row r="17" spans="1:10" ht="23.25" customHeight="1">
      <c r="A17" s="55" t="s">
        <v>18</v>
      </c>
      <c r="B17" s="56" t="s">
        <v>18</v>
      </c>
      <c r="C17" s="57"/>
      <c r="D17" s="58"/>
      <c r="E17" s="197"/>
      <c r="F17" s="197"/>
      <c r="G17" s="197"/>
      <c r="H17" s="197"/>
      <c r="I17" s="198">
        <f>SUM(I50:J52)</f>
        <v>0</v>
      </c>
      <c r="J17" s="198"/>
    </row>
    <row r="18" spans="1:10" ht="23.25" customHeight="1">
      <c r="A18" s="55" t="s">
        <v>19</v>
      </c>
      <c r="B18" s="56" t="s">
        <v>19</v>
      </c>
      <c r="C18" s="57"/>
      <c r="D18" s="58"/>
      <c r="E18" s="197"/>
      <c r="F18" s="197"/>
      <c r="G18" s="197"/>
      <c r="H18" s="197"/>
      <c r="I18" s="198">
        <v>0</v>
      </c>
      <c r="J18" s="198"/>
    </row>
    <row r="19" spans="1:10" ht="23.25" customHeight="1">
      <c r="A19" s="55" t="s">
        <v>20</v>
      </c>
      <c r="B19" s="56" t="s">
        <v>21</v>
      </c>
      <c r="C19" s="57"/>
      <c r="D19" s="58"/>
      <c r="E19" s="197"/>
      <c r="F19" s="197"/>
      <c r="G19" s="197"/>
      <c r="H19" s="197"/>
      <c r="I19" s="198">
        <v>0</v>
      </c>
      <c r="J19" s="198"/>
    </row>
    <row r="20" spans="1:10" ht="23.25" customHeight="1">
      <c r="A20" s="55" t="s">
        <v>22</v>
      </c>
      <c r="B20" s="56" t="s">
        <v>23</v>
      </c>
      <c r="C20" s="57"/>
      <c r="D20" s="58"/>
      <c r="E20" s="197"/>
      <c r="F20" s="197"/>
      <c r="G20" s="197"/>
      <c r="H20" s="197"/>
      <c r="I20" s="198">
        <v>0</v>
      </c>
      <c r="J20" s="198"/>
    </row>
    <row r="21" spans="1:10" ht="23.25" customHeight="1">
      <c r="A21" s="5"/>
      <c r="B21" s="59" t="s">
        <v>16</v>
      </c>
      <c r="C21" s="60"/>
      <c r="D21" s="61"/>
      <c r="E21" s="199"/>
      <c r="F21" s="199"/>
      <c r="G21" s="199"/>
      <c r="H21" s="199"/>
      <c r="I21" s="200">
        <f>SUM(I16:J20)</f>
        <v>0</v>
      </c>
      <c r="J21" s="200"/>
    </row>
    <row r="22" spans="1:10" ht="33" customHeight="1">
      <c r="A22" s="5"/>
      <c r="B22" s="62" t="s">
        <v>24</v>
      </c>
      <c r="C22" s="57"/>
      <c r="D22" s="58"/>
      <c r="E22" s="63"/>
      <c r="F22" s="64"/>
      <c r="G22" s="65"/>
      <c r="H22" s="65"/>
      <c r="I22" s="65"/>
      <c r="J22" s="66"/>
    </row>
    <row r="23" spans="1:10" ht="23.25" customHeight="1">
      <c r="A23" s="5"/>
      <c r="B23" s="67" t="s">
        <v>25</v>
      </c>
      <c r="C23" s="57"/>
      <c r="D23" s="58"/>
      <c r="E23" s="68">
        <v>15</v>
      </c>
      <c r="F23" s="64" t="s">
        <v>26</v>
      </c>
      <c r="G23" s="201">
        <v>0</v>
      </c>
      <c r="H23" s="201"/>
      <c r="I23" s="201"/>
      <c r="J23" s="66" t="str">
        <f aca="true" t="shared" si="0" ref="J23:J28">Mena</f>
        <v>CZK</v>
      </c>
    </row>
    <row r="24" spans="1:10" ht="23.25" customHeight="1">
      <c r="A24" s="5"/>
      <c r="B24" s="67" t="s">
        <v>27</v>
      </c>
      <c r="C24" s="57"/>
      <c r="D24" s="58"/>
      <c r="E24" s="68"/>
      <c r="F24" s="64" t="s">
        <v>26</v>
      </c>
      <c r="G24" s="202">
        <v>0</v>
      </c>
      <c r="H24" s="202"/>
      <c r="I24" s="202"/>
      <c r="J24" s="66" t="str">
        <f t="shared" si="0"/>
        <v>CZK</v>
      </c>
    </row>
    <row r="25" spans="1:10" ht="23.25" customHeight="1">
      <c r="A25" s="5"/>
      <c r="B25" s="67" t="s">
        <v>28</v>
      </c>
      <c r="C25" s="57"/>
      <c r="D25" s="58"/>
      <c r="E25" s="68">
        <v>21</v>
      </c>
      <c r="F25" s="64" t="s">
        <v>26</v>
      </c>
      <c r="G25" s="201">
        <f>I21</f>
        <v>0</v>
      </c>
      <c r="H25" s="201"/>
      <c r="I25" s="201"/>
      <c r="J25" s="66" t="str">
        <f t="shared" si="0"/>
        <v>CZK</v>
      </c>
    </row>
    <row r="26" spans="1:10" ht="23.25" customHeight="1">
      <c r="A26" s="5"/>
      <c r="B26" s="69" t="s">
        <v>29</v>
      </c>
      <c r="C26" s="70"/>
      <c r="D26" s="71"/>
      <c r="E26" s="72" t="e">
        <f>SAZBADPH2</f>
        <v>#NAME?</v>
      </c>
      <c r="F26" s="73" t="s">
        <v>26</v>
      </c>
      <c r="G26" s="203">
        <f>ZakladDPHZakl*0.21</f>
        <v>0</v>
      </c>
      <c r="H26" s="203"/>
      <c r="I26" s="203"/>
      <c r="J26" s="74" t="str">
        <f t="shared" si="0"/>
        <v>CZK</v>
      </c>
    </row>
    <row r="27" spans="1:10" ht="23.25" customHeight="1">
      <c r="A27" s="5"/>
      <c r="B27" s="25" t="s">
        <v>30</v>
      </c>
      <c r="C27" s="75"/>
      <c r="D27" s="76"/>
      <c r="E27" s="75"/>
      <c r="F27" s="77"/>
      <c r="G27" s="204">
        <v>0</v>
      </c>
      <c r="H27" s="204"/>
      <c r="I27" s="204"/>
      <c r="J27" s="78" t="str">
        <f t="shared" si="0"/>
        <v>CZK</v>
      </c>
    </row>
    <row r="28" spans="1:10" ht="27.75" customHeight="1" hidden="1">
      <c r="A28" s="5"/>
      <c r="B28" s="79" t="s">
        <v>31</v>
      </c>
      <c r="C28" s="80"/>
      <c r="D28" s="80"/>
      <c r="E28" s="81"/>
      <c r="F28" s="82"/>
      <c r="G28" s="205">
        <v>0</v>
      </c>
      <c r="H28" s="205"/>
      <c r="I28" s="205"/>
      <c r="J28" s="83" t="str">
        <f t="shared" si="0"/>
        <v>CZK</v>
      </c>
    </row>
    <row r="29" spans="1:10" ht="27.75" customHeight="1">
      <c r="A29" s="5"/>
      <c r="B29" s="79" t="s">
        <v>32</v>
      </c>
      <c r="C29" s="84"/>
      <c r="D29" s="84"/>
      <c r="E29" s="84"/>
      <c r="F29" s="84"/>
      <c r="G29" s="205">
        <f>SUM(G25:I26)</f>
        <v>0</v>
      </c>
      <c r="H29" s="205"/>
      <c r="I29" s="205"/>
      <c r="J29" s="85" t="s">
        <v>33</v>
      </c>
    </row>
    <row r="30" spans="1:10" ht="12.75" customHeight="1">
      <c r="A30" s="5"/>
      <c r="B30" s="5"/>
      <c r="C30" s="26"/>
      <c r="D30" s="26"/>
      <c r="E30" s="26"/>
      <c r="F30" s="26"/>
      <c r="G30" s="39"/>
      <c r="H30" s="26"/>
      <c r="I30" s="39"/>
      <c r="J30" s="86"/>
    </row>
    <row r="31" spans="1:10" ht="30" customHeight="1">
      <c r="A31" s="5"/>
      <c r="B31" s="5"/>
      <c r="C31" s="26"/>
      <c r="D31" s="26"/>
      <c r="E31" s="26"/>
      <c r="F31" s="26"/>
      <c r="G31" s="39"/>
      <c r="H31" s="26"/>
      <c r="I31" s="39"/>
      <c r="J31" s="86"/>
    </row>
    <row r="32" spans="1:10" ht="18.75" customHeight="1">
      <c r="A32" s="5"/>
      <c r="B32" s="87"/>
      <c r="C32" s="88" t="s">
        <v>34</v>
      </c>
      <c r="D32" s="89" t="s">
        <v>35</v>
      </c>
      <c r="E32" s="89"/>
      <c r="F32" s="88" t="s">
        <v>36</v>
      </c>
      <c r="G32" s="89"/>
      <c r="H32" s="90">
        <v>42653</v>
      </c>
      <c r="I32" s="89"/>
      <c r="J32" s="86"/>
    </row>
    <row r="33" spans="1:10" ht="47.25" customHeight="1">
      <c r="A33" s="5"/>
      <c r="B33" s="5"/>
      <c r="C33" s="26"/>
      <c r="D33" s="26"/>
      <c r="E33" s="26"/>
      <c r="F33" s="26"/>
      <c r="G33" s="39"/>
      <c r="H33" s="26"/>
      <c r="I33" s="39"/>
      <c r="J33" s="86"/>
    </row>
    <row r="34" spans="1:10" s="2" customFormat="1" ht="18.75" customHeight="1">
      <c r="A34" s="91"/>
      <c r="B34" s="91"/>
      <c r="C34" s="92"/>
      <c r="D34" s="93"/>
      <c r="E34" s="93"/>
      <c r="F34" s="92"/>
      <c r="G34" s="94"/>
      <c r="H34" s="93"/>
      <c r="I34" s="94"/>
      <c r="J34" s="95"/>
    </row>
    <row r="35" spans="1:10" ht="12.75" customHeight="1">
      <c r="A35" s="5"/>
      <c r="B35" s="5"/>
      <c r="C35" s="26"/>
      <c r="D35" s="206" t="s">
        <v>37</v>
      </c>
      <c r="E35" s="206"/>
      <c r="F35" s="26"/>
      <c r="G35" s="39"/>
      <c r="H35" s="96" t="s">
        <v>38</v>
      </c>
      <c r="I35" s="39"/>
      <c r="J35" s="86"/>
    </row>
    <row r="36" spans="1:10" ht="13.5" customHeight="1">
      <c r="A36" s="97"/>
      <c r="B36" s="97"/>
      <c r="C36" s="98"/>
      <c r="D36" s="98"/>
      <c r="E36" s="98"/>
      <c r="F36" s="98"/>
      <c r="G36" s="99"/>
      <c r="H36" s="98"/>
      <c r="I36" s="99"/>
      <c r="J36" s="100"/>
    </row>
    <row r="37" spans="2:10" ht="27" customHeight="1" hidden="1">
      <c r="B37" s="101" t="s">
        <v>39</v>
      </c>
      <c r="C37" s="102"/>
      <c r="D37" s="102"/>
      <c r="E37" s="102"/>
      <c r="F37" s="103"/>
      <c r="G37" s="103"/>
      <c r="H37" s="103"/>
      <c r="I37" s="103"/>
      <c r="J37" s="102"/>
    </row>
    <row r="38" spans="1:10" ht="25.5" customHeight="1" hidden="1">
      <c r="A38" s="104" t="s">
        <v>40</v>
      </c>
      <c r="B38" s="105" t="s">
        <v>41</v>
      </c>
      <c r="C38" s="106" t="s">
        <v>42</v>
      </c>
      <c r="D38" s="107"/>
      <c r="E38" s="107"/>
      <c r="F38" s="108" t="str">
        <f>B23</f>
        <v>Základ pro sníženou DPH</v>
      </c>
      <c r="G38" s="108" t="str">
        <f>B25</f>
        <v>Základ pro základní DPH</v>
      </c>
      <c r="H38" s="109" t="s">
        <v>43</v>
      </c>
      <c r="I38" s="109" t="s">
        <v>44</v>
      </c>
      <c r="J38" s="110" t="s">
        <v>26</v>
      </c>
    </row>
    <row r="39" spans="1:10" ht="25.5" customHeight="1" hidden="1">
      <c r="A39" s="104">
        <v>1</v>
      </c>
      <c r="B39" s="111"/>
      <c r="C39" s="207"/>
      <c r="D39" s="207"/>
      <c r="E39" s="207"/>
      <c r="F39" s="112">
        <v>0</v>
      </c>
      <c r="G39" s="113">
        <v>0</v>
      </c>
      <c r="H39" s="114">
        <v>0</v>
      </c>
      <c r="I39" s="114">
        <v>0</v>
      </c>
      <c r="J39" s="115" t="e">
        <f>IF(CENACELKEMVYPOCET=0,"",I39/CENACELKEMVYPOCET*100)</f>
        <v>#NAME?</v>
      </c>
    </row>
    <row r="40" spans="1:10" ht="25.5" customHeight="1" hidden="1">
      <c r="A40" s="104"/>
      <c r="B40" s="208" t="s">
        <v>45</v>
      </c>
      <c r="C40" s="208"/>
      <c r="D40" s="208"/>
      <c r="E40" s="208"/>
      <c r="F40" s="116">
        <f>SUMIF(A39:A39,"=1",F39:F39)</f>
        <v>0</v>
      </c>
      <c r="G40" s="117">
        <f>SUMIF(A39:A39,"=1",G39:G39)</f>
        <v>0</v>
      </c>
      <c r="H40" s="117">
        <f>SUMIF(A39:A39,"=1",H39:H39)</f>
        <v>0</v>
      </c>
      <c r="I40" s="117">
        <f>SUMIF(A39:A39,"=1",I39:I39)</f>
        <v>0</v>
      </c>
      <c r="J40" s="118" t="e">
        <f>SUMIF(A39:A39,"=1",J39:J39)</f>
        <v>#NAME?</v>
      </c>
    </row>
    <row r="44" ht="15.75">
      <c r="B44" s="119" t="s">
        <v>46</v>
      </c>
    </row>
    <row r="46" spans="1:10" ht="25.5" customHeight="1">
      <c r="A46" s="120"/>
      <c r="B46" s="121" t="s">
        <v>41</v>
      </c>
      <c r="C46" s="121" t="s">
        <v>42</v>
      </c>
      <c r="D46" s="122"/>
      <c r="E46" s="122"/>
      <c r="F46" s="123" t="s">
        <v>47</v>
      </c>
      <c r="G46" s="123"/>
      <c r="H46" s="123"/>
      <c r="I46" s="209" t="s">
        <v>16</v>
      </c>
      <c r="J46" s="209"/>
    </row>
    <row r="47" spans="1:10" ht="25.5" customHeight="1">
      <c r="A47" s="124"/>
      <c r="B47" s="125" t="s">
        <v>48</v>
      </c>
      <c r="C47" s="210" t="s">
        <v>49</v>
      </c>
      <c r="D47" s="210"/>
      <c r="E47" s="210"/>
      <c r="F47" s="126" t="s">
        <v>17</v>
      </c>
      <c r="G47" s="127"/>
      <c r="H47" s="127"/>
      <c r="I47" s="211">
        <f>' Pol'!G8</f>
        <v>0</v>
      </c>
      <c r="J47" s="211"/>
    </row>
    <row r="48" spans="1:10" ht="25.5" customHeight="1">
      <c r="A48" s="124"/>
      <c r="B48" s="128" t="s">
        <v>50</v>
      </c>
      <c r="C48" s="212" t="s">
        <v>51</v>
      </c>
      <c r="D48" s="212"/>
      <c r="E48" s="212"/>
      <c r="F48" s="129" t="s">
        <v>17</v>
      </c>
      <c r="G48" s="130"/>
      <c r="H48" s="130"/>
      <c r="I48" s="213">
        <f>' Pol'!G11</f>
        <v>0</v>
      </c>
      <c r="J48" s="213"/>
    </row>
    <row r="49" spans="1:10" ht="25.5" customHeight="1">
      <c r="A49" s="124"/>
      <c r="B49" s="128" t="s">
        <v>52</v>
      </c>
      <c r="C49" s="212" t="s">
        <v>53</v>
      </c>
      <c r="D49" s="212"/>
      <c r="E49" s="212"/>
      <c r="F49" s="129" t="s">
        <v>17</v>
      </c>
      <c r="G49" s="130"/>
      <c r="H49" s="130"/>
      <c r="I49" s="213">
        <f>' Pol'!G18</f>
        <v>0</v>
      </c>
      <c r="J49" s="213"/>
    </row>
    <row r="50" spans="1:10" ht="25.5" customHeight="1">
      <c r="A50" s="124"/>
      <c r="B50" s="128" t="s">
        <v>54</v>
      </c>
      <c r="C50" s="212" t="s">
        <v>55</v>
      </c>
      <c r="D50" s="212"/>
      <c r="E50" s="212"/>
      <c r="F50" s="129" t="s">
        <v>18</v>
      </c>
      <c r="G50" s="130"/>
      <c r="H50" s="130"/>
      <c r="I50" s="213">
        <f>' Pol'!G20</f>
        <v>0</v>
      </c>
      <c r="J50" s="213"/>
    </row>
    <row r="51" spans="1:10" ht="25.5" customHeight="1">
      <c r="A51" s="124"/>
      <c r="B51" s="128" t="s">
        <v>56</v>
      </c>
      <c r="C51" s="212" t="s">
        <v>57</v>
      </c>
      <c r="D51" s="212"/>
      <c r="E51" s="212"/>
      <c r="F51" s="129" t="s">
        <v>18</v>
      </c>
      <c r="G51" s="130"/>
      <c r="H51" s="130"/>
      <c r="I51" s="213">
        <f>' Pol'!G24</f>
        <v>0</v>
      </c>
      <c r="J51" s="213"/>
    </row>
    <row r="52" spans="1:10" ht="25.5" customHeight="1">
      <c r="A52" s="124"/>
      <c r="B52" s="131" t="s">
        <v>58</v>
      </c>
      <c r="C52" s="214" t="s">
        <v>59</v>
      </c>
      <c r="D52" s="214"/>
      <c r="E52" s="214"/>
      <c r="F52" s="132" t="s">
        <v>18</v>
      </c>
      <c r="G52" s="133"/>
      <c r="H52" s="133"/>
      <c r="I52" s="215">
        <f>' Pol'!G26</f>
        <v>0</v>
      </c>
      <c r="J52" s="215"/>
    </row>
    <row r="53" spans="1:10" ht="25.5" customHeight="1">
      <c r="A53" s="134"/>
      <c r="B53" s="135" t="s">
        <v>44</v>
      </c>
      <c r="C53" s="135"/>
      <c r="D53" s="136"/>
      <c r="E53" s="136"/>
      <c r="F53" s="137"/>
      <c r="G53" s="138"/>
      <c r="H53" s="138"/>
      <c r="I53" s="216">
        <f>SUM(I47:I52)</f>
        <v>0</v>
      </c>
      <c r="J53" s="216"/>
    </row>
    <row r="1048576" ht="25.5" customHeight="1"/>
  </sheetData>
  <mergeCells count="49">
    <mergeCell ref="C52:E52"/>
    <mergeCell ref="I52:J52"/>
    <mergeCell ref="I53:J53"/>
    <mergeCell ref="C49:E49"/>
    <mergeCell ref="I49:J49"/>
    <mergeCell ref="C50:E50"/>
    <mergeCell ref="I50:J50"/>
    <mergeCell ref="C51:E51"/>
    <mergeCell ref="I51:J51"/>
    <mergeCell ref="I46:J46"/>
    <mergeCell ref="C47:E47"/>
    <mergeCell ref="I47:J47"/>
    <mergeCell ref="C48:E48"/>
    <mergeCell ref="I48:J48"/>
    <mergeCell ref="G28:I28"/>
    <mergeCell ref="G29:I29"/>
    <mergeCell ref="D35:E35"/>
    <mergeCell ref="C39:E39"/>
    <mergeCell ref="B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B1:J1"/>
    <mergeCell ref="D11:G11"/>
    <mergeCell ref="D12:G12"/>
    <mergeCell ref="D13:G13"/>
    <mergeCell ref="E15:F15"/>
    <mergeCell ref="G15:H15"/>
    <mergeCell ref="I15:J15"/>
  </mergeCells>
  <printOptions/>
  <pageMargins left="0.39375" right="0.196527777777778" top="0.590277777777778" bottom="0.393055555555556" header="0.511805555555555" footer="0.196527777777778"/>
  <pageSetup horizontalDpi="600" verticalDpi="600" orientation="portrait" paperSize="0" copies="0"/>
  <headerFooter>
    <oddFooter>&amp;L&amp;"Arial CE,Běžné"&amp;9Zpracováno programem RTS Stavitel +,  © RTS, a.s.&amp;R&amp;"Arial CE,Běžné"&amp;9Stránka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4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4.28125" style="139" customWidth="1"/>
    <col min="2" max="2" width="14.421875" style="139" customWidth="1"/>
    <col min="3" max="3" width="38.28125" style="140" customWidth="1"/>
    <col min="4" max="4" width="4.57421875" style="139" customWidth="1"/>
    <col min="5" max="5" width="10.57421875" style="139" customWidth="1"/>
    <col min="6" max="6" width="9.8515625" style="139" customWidth="1"/>
    <col min="7" max="7" width="12.7109375" style="139" customWidth="1"/>
    <col min="8" max="1025" width="9.140625" style="139" customWidth="1"/>
  </cols>
  <sheetData>
    <row r="1" spans="1:7" ht="15.75">
      <c r="A1" s="217" t="s">
        <v>60</v>
      </c>
      <c r="B1" s="217"/>
      <c r="C1" s="217"/>
      <c r="D1" s="217"/>
      <c r="E1" s="217"/>
      <c r="F1" s="217"/>
      <c r="G1" s="217"/>
    </row>
    <row r="2" spans="1:7" ht="24.95" customHeight="1">
      <c r="A2" s="141" t="s">
        <v>61</v>
      </c>
      <c r="B2" s="142"/>
      <c r="C2" s="218"/>
      <c r="D2" s="218"/>
      <c r="E2" s="218"/>
      <c r="F2" s="218"/>
      <c r="G2" s="218"/>
    </row>
    <row r="3" spans="1:7" ht="24.95" customHeight="1" hidden="1">
      <c r="A3" s="141" t="s">
        <v>62</v>
      </c>
      <c r="B3" s="142"/>
      <c r="C3" s="218"/>
      <c r="D3" s="218"/>
      <c r="E3" s="218"/>
      <c r="F3" s="218"/>
      <c r="G3" s="218"/>
    </row>
    <row r="4" spans="1:7" ht="24.95" customHeight="1" hidden="1">
      <c r="A4" s="141" t="s">
        <v>63</v>
      </c>
      <c r="B4" s="142"/>
      <c r="C4" s="218"/>
      <c r="D4" s="218"/>
      <c r="E4" s="218"/>
      <c r="F4" s="218"/>
      <c r="G4" s="218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&amp;L&amp;"Arial CE,Běžné"&amp;9Zpracováno programem RTS Stavitel +,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30"/>
  <sheetViews>
    <sheetView zoomScale="80" zoomScaleNormal="80" workbookViewId="0" topLeftCell="A1">
      <selection activeCell="C16" sqref="C16"/>
    </sheetView>
  </sheetViews>
  <sheetFormatPr defaultColWidth="9.140625" defaultRowHeight="12.75" outlineLevelRow="1"/>
  <cols>
    <col min="1" max="1" width="4.28125" style="1" customWidth="1"/>
    <col min="2" max="2" width="14.421875" style="143" customWidth="1"/>
    <col min="3" max="3" width="38.28125" style="143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3" width="9.140625" style="1" hidden="1" customWidth="1"/>
    <col min="14" max="17" width="8.7109375" style="1" customWidth="1"/>
    <col min="18" max="21" width="9.140625" style="1" hidden="1" customWidth="1"/>
    <col min="22" max="28" width="8.7109375" style="1" customWidth="1"/>
    <col min="29" max="39" width="9.140625" style="1" hidden="1" customWidth="1"/>
    <col min="40" max="1025" width="8.7109375" style="1" customWidth="1"/>
  </cols>
  <sheetData>
    <row r="1" spans="1:31" ht="15.75" customHeight="1">
      <c r="A1" s="219" t="s">
        <v>60</v>
      </c>
      <c r="B1" s="219"/>
      <c r="C1" s="219"/>
      <c r="D1" s="219"/>
      <c r="E1" s="219"/>
      <c r="F1" s="219"/>
      <c r="G1" s="219"/>
      <c r="AE1" s="1" t="s">
        <v>64</v>
      </c>
    </row>
    <row r="2" spans="1:31" ht="24.95" customHeight="1">
      <c r="A2" s="141" t="s">
        <v>65</v>
      </c>
      <c r="B2" s="142"/>
      <c r="C2" s="220" t="s">
        <v>66</v>
      </c>
      <c r="D2" s="220"/>
      <c r="E2" s="220"/>
      <c r="F2" s="220"/>
      <c r="G2" s="220"/>
      <c r="AE2" s="1" t="s">
        <v>67</v>
      </c>
    </row>
    <row r="3" spans="1:31" ht="24.95" customHeight="1" hidden="1">
      <c r="A3" s="141" t="s">
        <v>62</v>
      </c>
      <c r="B3" s="142"/>
      <c r="C3" s="221"/>
      <c r="D3" s="221"/>
      <c r="E3" s="221"/>
      <c r="F3" s="221"/>
      <c r="G3" s="221"/>
      <c r="AE3" s="1" t="s">
        <v>68</v>
      </c>
    </row>
    <row r="4" spans="1:31" ht="24.95" customHeight="1" hidden="1">
      <c r="A4" s="141" t="s">
        <v>63</v>
      </c>
      <c r="B4" s="142"/>
      <c r="C4" s="220"/>
      <c r="D4" s="220"/>
      <c r="E4" s="220"/>
      <c r="F4" s="220"/>
      <c r="G4" s="220"/>
      <c r="AE4" s="1" t="s">
        <v>69</v>
      </c>
    </row>
    <row r="5" spans="1:31" ht="12.75" hidden="1">
      <c r="A5" s="144" t="s">
        <v>70</v>
      </c>
      <c r="B5" s="145"/>
      <c r="C5" s="146"/>
      <c r="D5" s="147"/>
      <c r="E5" s="148"/>
      <c r="F5" s="148"/>
      <c r="G5" s="149"/>
      <c r="AE5" s="1" t="s">
        <v>71</v>
      </c>
    </row>
    <row r="6" ht="12.75">
      <c r="D6" s="150"/>
    </row>
    <row r="7" spans="1:21" ht="38.25">
      <c r="A7" s="151" t="s">
        <v>72</v>
      </c>
      <c r="B7" s="152" t="s">
        <v>73</v>
      </c>
      <c r="C7" s="152" t="s">
        <v>74</v>
      </c>
      <c r="D7" s="153" t="s">
        <v>75</v>
      </c>
      <c r="E7" s="151" t="s">
        <v>76</v>
      </c>
      <c r="F7" s="154" t="s">
        <v>77</v>
      </c>
      <c r="G7" s="151" t="s">
        <v>16</v>
      </c>
      <c r="H7" s="155" t="s">
        <v>78</v>
      </c>
      <c r="I7" s="155" t="s">
        <v>79</v>
      </c>
      <c r="J7" s="155" t="s">
        <v>80</v>
      </c>
      <c r="K7" s="155" t="s">
        <v>81</v>
      </c>
      <c r="L7" s="155" t="s">
        <v>82</v>
      </c>
      <c r="M7" s="155" t="s">
        <v>83</v>
      </c>
      <c r="N7" s="155" t="s">
        <v>84</v>
      </c>
      <c r="O7" s="155" t="s">
        <v>85</v>
      </c>
      <c r="P7" s="155" t="s">
        <v>86</v>
      </c>
      <c r="Q7" s="155" t="s">
        <v>87</v>
      </c>
      <c r="R7" s="155" t="s">
        <v>88</v>
      </c>
      <c r="S7" s="155" t="s">
        <v>89</v>
      </c>
      <c r="T7" s="155" t="s">
        <v>90</v>
      </c>
      <c r="U7" s="155" t="s">
        <v>91</v>
      </c>
    </row>
    <row r="8" spans="1:31" ht="12.75">
      <c r="A8" s="156" t="s">
        <v>92</v>
      </c>
      <c r="B8" s="157" t="s">
        <v>48</v>
      </c>
      <c r="C8" s="158" t="s">
        <v>49</v>
      </c>
      <c r="D8" s="159"/>
      <c r="E8" s="160"/>
      <c r="F8" s="161"/>
      <c r="G8" s="161">
        <f>SUMIF(AE9:AE10,"&lt;&gt;NOR",G9:G10)</f>
        <v>0</v>
      </c>
      <c r="H8" s="161"/>
      <c r="I8" s="161">
        <f>SUM(I9:I10)</f>
        <v>1239992.65</v>
      </c>
      <c r="J8" s="161"/>
      <c r="K8" s="161">
        <f>SUM(K9:K10)</f>
        <v>204307.35</v>
      </c>
      <c r="L8" s="161"/>
      <c r="M8" s="161">
        <f>SUM(M9:M10)</f>
        <v>0</v>
      </c>
      <c r="N8" s="161"/>
      <c r="O8" s="161">
        <f>SUM(O9:O10)</f>
        <v>20.33</v>
      </c>
      <c r="P8" s="161"/>
      <c r="Q8" s="161">
        <f>SUM(Q9:Q10)</f>
        <v>15.91</v>
      </c>
      <c r="R8" s="161"/>
      <c r="S8" s="161"/>
      <c r="T8" s="162"/>
      <c r="U8" s="161">
        <f>SUM(U9:U10)</f>
        <v>673.54</v>
      </c>
      <c r="AE8" s="1" t="s">
        <v>93</v>
      </c>
    </row>
    <row r="9" spans="1:60" ht="22.5" outlineLevel="1">
      <c r="A9" s="163">
        <v>1</v>
      </c>
      <c r="B9" s="164" t="s">
        <v>94</v>
      </c>
      <c r="C9" s="165" t="s">
        <v>95</v>
      </c>
      <c r="D9" s="166" t="s">
        <v>96</v>
      </c>
      <c r="E9" s="167">
        <v>65</v>
      </c>
      <c r="F9" s="168">
        <v>0</v>
      </c>
      <c r="G9" s="168">
        <f>F9*E9</f>
        <v>0</v>
      </c>
      <c r="H9" s="168">
        <v>1266.81</v>
      </c>
      <c r="I9" s="168">
        <f>ROUND(E9*H9,2)</f>
        <v>82342.65</v>
      </c>
      <c r="J9" s="168">
        <v>3143.19</v>
      </c>
      <c r="K9" s="168">
        <f>ROUND(E9*J9,2)</f>
        <v>204307.35</v>
      </c>
      <c r="L9" s="168">
        <v>0</v>
      </c>
      <c r="M9" s="168">
        <f>G9*(1+L9/100)</f>
        <v>0</v>
      </c>
      <c r="N9" s="168">
        <v>0.25883</v>
      </c>
      <c r="O9" s="168">
        <f>ROUND(E9*N9,2)</f>
        <v>16.82</v>
      </c>
      <c r="P9" s="168">
        <v>0.2448</v>
      </c>
      <c r="Q9" s="168">
        <f>ROUND(E9*P9,2)</f>
        <v>15.91</v>
      </c>
      <c r="R9" s="168"/>
      <c r="S9" s="168"/>
      <c r="T9" s="169">
        <v>10.36215</v>
      </c>
      <c r="U9" s="168">
        <f>ROUND(E9*T9,2)</f>
        <v>673.54</v>
      </c>
      <c r="V9" s="170"/>
      <c r="W9" s="170"/>
      <c r="X9" s="170"/>
      <c r="Y9" s="170"/>
      <c r="Z9" s="170"/>
      <c r="AA9" s="170"/>
      <c r="AB9" s="170"/>
      <c r="AC9" s="170"/>
      <c r="AD9" s="170"/>
      <c r="AE9" s="170" t="s">
        <v>97</v>
      </c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</row>
    <row r="10" spans="1:60" ht="22.5" outlineLevel="1">
      <c r="A10" s="163">
        <v>2</v>
      </c>
      <c r="B10" s="164" t="s">
        <v>98</v>
      </c>
      <c r="C10" s="222" t="s">
        <v>132</v>
      </c>
      <c r="D10" s="166" t="s">
        <v>96</v>
      </c>
      <c r="E10" s="167">
        <v>65</v>
      </c>
      <c r="F10" s="168">
        <v>0</v>
      </c>
      <c r="G10" s="168">
        <f>F10*E10</f>
        <v>0</v>
      </c>
      <c r="H10" s="168">
        <v>17810</v>
      </c>
      <c r="I10" s="168">
        <f>ROUND(E10*H10,2)</f>
        <v>1157650</v>
      </c>
      <c r="J10" s="168">
        <v>0</v>
      </c>
      <c r="K10" s="168">
        <f>ROUND(E10*J10,2)</f>
        <v>0</v>
      </c>
      <c r="L10" s="168">
        <v>0</v>
      </c>
      <c r="M10" s="168">
        <f>G10*(1+L10/100)</f>
        <v>0</v>
      </c>
      <c r="N10" s="168">
        <v>0.054</v>
      </c>
      <c r="O10" s="168">
        <f>ROUND(E10*N10,2)</f>
        <v>3.51</v>
      </c>
      <c r="P10" s="168">
        <v>0</v>
      </c>
      <c r="Q10" s="168">
        <f>ROUND(E10*P10,2)</f>
        <v>0</v>
      </c>
      <c r="R10" s="168"/>
      <c r="S10" s="168"/>
      <c r="T10" s="169">
        <v>0</v>
      </c>
      <c r="U10" s="168">
        <f>ROUND(E10*T10,2)</f>
        <v>0</v>
      </c>
      <c r="V10" s="170"/>
      <c r="W10" s="170"/>
      <c r="X10" s="170"/>
      <c r="Y10" s="170"/>
      <c r="Z10" s="170"/>
      <c r="AA10" s="170"/>
      <c r="AB10" s="170"/>
      <c r="AC10" s="170"/>
      <c r="AD10" s="170"/>
      <c r="AE10" s="170" t="s">
        <v>99</v>
      </c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</row>
    <row r="11" spans="1:31" ht="12.75">
      <c r="A11" s="171" t="s">
        <v>92</v>
      </c>
      <c r="B11" s="172" t="s">
        <v>50</v>
      </c>
      <c r="C11" s="173" t="s">
        <v>51</v>
      </c>
      <c r="D11" s="174"/>
      <c r="E11" s="175"/>
      <c r="F11" s="176"/>
      <c r="G11" s="176">
        <f>SUMIF(AE12:AE17,"&lt;&gt;NOR",G12:G17)</f>
        <v>0</v>
      </c>
      <c r="H11" s="176"/>
      <c r="I11" s="176">
        <f>SUM(I12:I17)</f>
        <v>12.4</v>
      </c>
      <c r="J11" s="176"/>
      <c r="K11" s="176">
        <f>SUM(K12:K17)</f>
        <v>98133.6</v>
      </c>
      <c r="L11" s="176"/>
      <c r="M11" s="176">
        <f>SUM(M12:M17)</f>
        <v>0</v>
      </c>
      <c r="N11" s="176"/>
      <c r="O11" s="176">
        <f>SUM(O12:O17)</f>
        <v>15.04</v>
      </c>
      <c r="P11" s="176"/>
      <c r="Q11" s="176">
        <f>SUM(Q12:Q17)</f>
        <v>0</v>
      </c>
      <c r="R11" s="176"/>
      <c r="S11" s="176"/>
      <c r="T11" s="177"/>
      <c r="U11" s="176">
        <f>SUM(U12:U17)</f>
        <v>187.24</v>
      </c>
      <c r="AE11" s="1" t="s">
        <v>93</v>
      </c>
    </row>
    <row r="12" spans="1:60" ht="12.75" outlineLevel="1">
      <c r="A12" s="163">
        <v>3</v>
      </c>
      <c r="B12" s="164" t="s">
        <v>100</v>
      </c>
      <c r="C12" s="165" t="s">
        <v>101</v>
      </c>
      <c r="D12" s="166" t="s">
        <v>102</v>
      </c>
      <c r="E12" s="167">
        <v>620</v>
      </c>
      <c r="F12" s="168">
        <v>0</v>
      </c>
      <c r="G12" s="168">
        <f aca="true" t="shared" si="0" ref="G12:G17">F12*E12</f>
        <v>0</v>
      </c>
      <c r="H12" s="168">
        <v>0.02</v>
      </c>
      <c r="I12" s="168">
        <f aca="true" t="shared" si="1" ref="I12:I17">ROUND(E12*H12,2)</f>
        <v>12.4</v>
      </c>
      <c r="J12" s="168">
        <v>55.78</v>
      </c>
      <c r="K12" s="168">
        <f aca="true" t="shared" si="2" ref="K12:K17">ROUND(E12*J12,2)</f>
        <v>34583.6</v>
      </c>
      <c r="L12" s="168">
        <v>0</v>
      </c>
      <c r="M12" s="168">
        <f aca="true" t="shared" si="3" ref="M12:M17">G12*(1+L12/100)</f>
        <v>0</v>
      </c>
      <c r="N12" s="168">
        <v>0.02426</v>
      </c>
      <c r="O12" s="168">
        <f aca="true" t="shared" si="4" ref="O12:O17">ROUND(E12*N12,2)</f>
        <v>15.04</v>
      </c>
      <c r="P12" s="168">
        <v>0</v>
      </c>
      <c r="Q12" s="168">
        <f aca="true" t="shared" si="5" ref="Q12:Q17">ROUND(E12*P12,2)</f>
        <v>0</v>
      </c>
      <c r="R12" s="168"/>
      <c r="S12" s="168"/>
      <c r="T12" s="169">
        <v>0.142</v>
      </c>
      <c r="U12" s="168">
        <f aca="true" t="shared" si="6" ref="U12:U17">ROUND(E12*T12,2)</f>
        <v>88.04</v>
      </c>
      <c r="V12" s="170"/>
      <c r="W12" s="170"/>
      <c r="X12" s="170"/>
      <c r="Y12" s="170"/>
      <c r="Z12" s="170"/>
      <c r="AA12" s="170"/>
      <c r="AB12" s="170"/>
      <c r="AC12" s="170"/>
      <c r="AD12" s="170"/>
      <c r="AE12" s="170" t="s">
        <v>103</v>
      </c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</row>
    <row r="13" spans="1:60" ht="12.75" outlineLevel="1">
      <c r="A13" s="163">
        <v>4</v>
      </c>
      <c r="B13" s="164" t="s">
        <v>104</v>
      </c>
      <c r="C13" s="165" t="s">
        <v>105</v>
      </c>
      <c r="D13" s="166" t="s">
        <v>102</v>
      </c>
      <c r="E13" s="167">
        <v>620</v>
      </c>
      <c r="F13" s="168">
        <v>0</v>
      </c>
      <c r="G13" s="168">
        <f t="shared" si="0"/>
        <v>0</v>
      </c>
      <c r="H13" s="168">
        <v>0</v>
      </c>
      <c r="I13" s="168">
        <f t="shared" si="1"/>
        <v>0</v>
      </c>
      <c r="J13" s="168">
        <v>38.4</v>
      </c>
      <c r="K13" s="168">
        <f t="shared" si="2"/>
        <v>23808</v>
      </c>
      <c r="L13" s="168">
        <v>0</v>
      </c>
      <c r="M13" s="168">
        <f t="shared" si="3"/>
        <v>0</v>
      </c>
      <c r="N13" s="168">
        <v>0</v>
      </c>
      <c r="O13" s="168">
        <f t="shared" si="4"/>
        <v>0</v>
      </c>
      <c r="P13" s="168">
        <v>0</v>
      </c>
      <c r="Q13" s="168">
        <f t="shared" si="5"/>
        <v>0</v>
      </c>
      <c r="R13" s="168"/>
      <c r="S13" s="168"/>
      <c r="T13" s="169">
        <v>0.12</v>
      </c>
      <c r="U13" s="168">
        <f t="shared" si="6"/>
        <v>74.4</v>
      </c>
      <c r="V13" s="170"/>
      <c r="W13" s="170"/>
      <c r="X13" s="170"/>
      <c r="Y13" s="170"/>
      <c r="Z13" s="170"/>
      <c r="AA13" s="170"/>
      <c r="AB13" s="170"/>
      <c r="AC13" s="170"/>
      <c r="AD13" s="170"/>
      <c r="AE13" s="170" t="s">
        <v>103</v>
      </c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</row>
    <row r="14" spans="1:60" ht="22.5" outlineLevel="1">
      <c r="A14" s="163">
        <v>5</v>
      </c>
      <c r="B14" s="164" t="s">
        <v>106</v>
      </c>
      <c r="C14" s="165" t="s">
        <v>107</v>
      </c>
      <c r="D14" s="166" t="s">
        <v>102</v>
      </c>
      <c r="E14" s="167">
        <v>620</v>
      </c>
      <c r="F14" s="168">
        <v>0</v>
      </c>
      <c r="G14" s="168">
        <f t="shared" si="0"/>
        <v>0</v>
      </c>
      <c r="H14" s="168">
        <v>0</v>
      </c>
      <c r="I14" s="168">
        <f t="shared" si="1"/>
        <v>0</v>
      </c>
      <c r="J14" s="168">
        <v>36.3</v>
      </c>
      <c r="K14" s="168">
        <f t="shared" si="2"/>
        <v>22506</v>
      </c>
      <c r="L14" s="168">
        <v>0</v>
      </c>
      <c r="M14" s="168">
        <f t="shared" si="3"/>
        <v>0</v>
      </c>
      <c r="N14" s="168">
        <v>0</v>
      </c>
      <c r="O14" s="168">
        <f t="shared" si="4"/>
        <v>0</v>
      </c>
      <c r="P14" s="168">
        <v>0</v>
      </c>
      <c r="Q14" s="168">
        <f t="shared" si="5"/>
        <v>0</v>
      </c>
      <c r="R14" s="168"/>
      <c r="S14" s="168"/>
      <c r="T14" s="169">
        <v>0</v>
      </c>
      <c r="U14" s="168">
        <f t="shared" si="6"/>
        <v>0</v>
      </c>
      <c r="V14" s="170"/>
      <c r="W14" s="170"/>
      <c r="X14" s="170"/>
      <c r="Y14" s="170"/>
      <c r="Z14" s="170"/>
      <c r="AA14" s="170"/>
      <c r="AB14" s="170"/>
      <c r="AC14" s="170"/>
      <c r="AD14" s="170"/>
      <c r="AE14" s="170" t="s">
        <v>103</v>
      </c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</row>
    <row r="15" spans="1:60" ht="12.75" outlineLevel="1">
      <c r="A15" s="163">
        <v>6</v>
      </c>
      <c r="B15" s="164" t="s">
        <v>108</v>
      </c>
      <c r="C15" s="165" t="s">
        <v>109</v>
      </c>
      <c r="D15" s="166" t="s">
        <v>102</v>
      </c>
      <c r="E15" s="167">
        <v>3720</v>
      </c>
      <c r="F15" s="168">
        <v>0</v>
      </c>
      <c r="G15" s="168">
        <f t="shared" si="0"/>
        <v>0</v>
      </c>
      <c r="H15" s="168">
        <v>0</v>
      </c>
      <c r="I15" s="168">
        <f t="shared" si="1"/>
        <v>0</v>
      </c>
      <c r="J15" s="168">
        <v>1.2</v>
      </c>
      <c r="K15" s="168">
        <f t="shared" si="2"/>
        <v>4464</v>
      </c>
      <c r="L15" s="168">
        <v>0</v>
      </c>
      <c r="M15" s="168">
        <f t="shared" si="3"/>
        <v>0</v>
      </c>
      <c r="N15" s="168">
        <v>0</v>
      </c>
      <c r="O15" s="168">
        <f t="shared" si="4"/>
        <v>0</v>
      </c>
      <c r="P15" s="168">
        <v>0</v>
      </c>
      <c r="Q15" s="168">
        <f t="shared" si="5"/>
        <v>0</v>
      </c>
      <c r="R15" s="168"/>
      <c r="S15" s="168"/>
      <c r="T15" s="169">
        <v>0</v>
      </c>
      <c r="U15" s="168">
        <f t="shared" si="6"/>
        <v>0</v>
      </c>
      <c r="V15" s="170"/>
      <c r="W15" s="170"/>
      <c r="X15" s="170"/>
      <c r="Y15" s="170"/>
      <c r="Z15" s="170"/>
      <c r="AA15" s="170"/>
      <c r="AB15" s="170"/>
      <c r="AC15" s="170"/>
      <c r="AD15" s="170"/>
      <c r="AE15" s="170" t="s">
        <v>103</v>
      </c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</row>
    <row r="16" spans="1:60" ht="12.75" outlineLevel="1">
      <c r="A16" s="163">
        <v>7</v>
      </c>
      <c r="B16" s="164" t="s">
        <v>110</v>
      </c>
      <c r="C16" s="165" t="s">
        <v>111</v>
      </c>
      <c r="D16" s="166" t="s">
        <v>102</v>
      </c>
      <c r="E16" s="167">
        <v>620</v>
      </c>
      <c r="F16" s="168">
        <v>0</v>
      </c>
      <c r="G16" s="168">
        <f t="shared" si="0"/>
        <v>0</v>
      </c>
      <c r="H16" s="168">
        <v>0</v>
      </c>
      <c r="I16" s="168">
        <f t="shared" si="1"/>
        <v>0</v>
      </c>
      <c r="J16" s="168">
        <v>12.3</v>
      </c>
      <c r="K16" s="168">
        <f t="shared" si="2"/>
        <v>7626</v>
      </c>
      <c r="L16" s="168">
        <v>0</v>
      </c>
      <c r="M16" s="168">
        <f t="shared" si="3"/>
        <v>0</v>
      </c>
      <c r="N16" s="168">
        <v>0</v>
      </c>
      <c r="O16" s="168">
        <f t="shared" si="4"/>
        <v>0</v>
      </c>
      <c r="P16" s="168">
        <v>0</v>
      </c>
      <c r="Q16" s="168">
        <f t="shared" si="5"/>
        <v>0</v>
      </c>
      <c r="R16" s="168"/>
      <c r="S16" s="168"/>
      <c r="T16" s="169">
        <v>0.04</v>
      </c>
      <c r="U16" s="168">
        <f t="shared" si="6"/>
        <v>24.8</v>
      </c>
      <c r="V16" s="170"/>
      <c r="W16" s="170"/>
      <c r="X16" s="170"/>
      <c r="Y16" s="170"/>
      <c r="Z16" s="170"/>
      <c r="AA16" s="170"/>
      <c r="AB16" s="170"/>
      <c r="AC16" s="170"/>
      <c r="AD16" s="170"/>
      <c r="AE16" s="170" t="s">
        <v>103</v>
      </c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</row>
    <row r="17" spans="1:60" ht="12.75" outlineLevel="1">
      <c r="A17" s="163">
        <v>8</v>
      </c>
      <c r="B17" s="164" t="s">
        <v>112</v>
      </c>
      <c r="C17" s="165" t="s">
        <v>113</v>
      </c>
      <c r="D17" s="166" t="s">
        <v>102</v>
      </c>
      <c r="E17" s="167">
        <v>620</v>
      </c>
      <c r="F17" s="168">
        <v>0</v>
      </c>
      <c r="G17" s="168">
        <f t="shared" si="0"/>
        <v>0</v>
      </c>
      <c r="H17" s="168">
        <v>0</v>
      </c>
      <c r="I17" s="168">
        <f t="shared" si="1"/>
        <v>0</v>
      </c>
      <c r="J17" s="168">
        <v>8.3</v>
      </c>
      <c r="K17" s="168">
        <f t="shared" si="2"/>
        <v>5146</v>
      </c>
      <c r="L17" s="168">
        <v>0</v>
      </c>
      <c r="M17" s="168">
        <f t="shared" si="3"/>
        <v>0</v>
      </c>
      <c r="N17" s="168">
        <v>0</v>
      </c>
      <c r="O17" s="168">
        <f t="shared" si="4"/>
        <v>0</v>
      </c>
      <c r="P17" s="168">
        <v>0</v>
      </c>
      <c r="Q17" s="168">
        <f t="shared" si="5"/>
        <v>0</v>
      </c>
      <c r="R17" s="168"/>
      <c r="S17" s="168"/>
      <c r="T17" s="169">
        <v>0</v>
      </c>
      <c r="U17" s="168">
        <f t="shared" si="6"/>
        <v>0</v>
      </c>
      <c r="V17" s="170"/>
      <c r="W17" s="170"/>
      <c r="X17" s="170"/>
      <c r="Y17" s="170"/>
      <c r="Z17" s="170"/>
      <c r="AA17" s="170"/>
      <c r="AB17" s="170"/>
      <c r="AC17" s="170"/>
      <c r="AD17" s="170"/>
      <c r="AE17" s="170" t="s">
        <v>103</v>
      </c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</row>
    <row r="18" spans="1:31" ht="12.75">
      <c r="A18" s="171" t="s">
        <v>92</v>
      </c>
      <c r="B18" s="172" t="s">
        <v>52</v>
      </c>
      <c r="C18" s="173" t="s">
        <v>53</v>
      </c>
      <c r="D18" s="174"/>
      <c r="E18" s="175"/>
      <c r="F18" s="176"/>
      <c r="G18" s="176">
        <f>SUMIF(AE19:AE19,"&lt;&gt;NOR",G19:G19)</f>
        <v>0</v>
      </c>
      <c r="H18" s="176"/>
      <c r="I18" s="176">
        <f>SUM(I19:I19)</f>
        <v>0</v>
      </c>
      <c r="J18" s="176"/>
      <c r="K18" s="176">
        <f>SUM(K19:K19)</f>
        <v>5112</v>
      </c>
      <c r="L18" s="176"/>
      <c r="M18" s="176">
        <f>SUM(M19:M19)</f>
        <v>0</v>
      </c>
      <c r="N18" s="176"/>
      <c r="O18" s="176">
        <f>SUM(O19:O19)</f>
        <v>0</v>
      </c>
      <c r="P18" s="176"/>
      <c r="Q18" s="176">
        <f>SUM(Q19:Q19)</f>
        <v>0</v>
      </c>
      <c r="R18" s="176"/>
      <c r="S18" s="176"/>
      <c r="T18" s="177"/>
      <c r="U18" s="176">
        <f>SUM(U19:U19)</f>
        <v>0</v>
      </c>
      <c r="AE18" s="1" t="s">
        <v>93</v>
      </c>
    </row>
    <row r="19" spans="1:60" ht="12.75" outlineLevel="1">
      <c r="A19" s="163">
        <v>9</v>
      </c>
      <c r="B19" s="164" t="s">
        <v>114</v>
      </c>
      <c r="C19" s="165" t="s">
        <v>115</v>
      </c>
      <c r="D19" s="166" t="s">
        <v>116</v>
      </c>
      <c r="E19" s="167">
        <v>16</v>
      </c>
      <c r="F19" s="168">
        <v>0</v>
      </c>
      <c r="G19" s="168">
        <f>F19*E19</f>
        <v>0</v>
      </c>
      <c r="H19" s="168">
        <v>0</v>
      </c>
      <c r="I19" s="168">
        <f>ROUND(E19*H19,2)</f>
        <v>0</v>
      </c>
      <c r="J19" s="168">
        <v>319.5</v>
      </c>
      <c r="K19" s="168">
        <f>ROUND(E19*J19,2)</f>
        <v>5112</v>
      </c>
      <c r="L19" s="168">
        <v>0</v>
      </c>
      <c r="M19" s="168">
        <f>G19*(1+L19/100)</f>
        <v>0</v>
      </c>
      <c r="N19" s="168">
        <v>0</v>
      </c>
      <c r="O19" s="168">
        <f>ROUND(E19*N19,2)</f>
        <v>0</v>
      </c>
      <c r="P19" s="168">
        <v>0</v>
      </c>
      <c r="Q19" s="168">
        <f>ROUND(E19*P19,2)</f>
        <v>0</v>
      </c>
      <c r="R19" s="168"/>
      <c r="S19" s="168"/>
      <c r="T19" s="169">
        <v>0</v>
      </c>
      <c r="U19" s="168">
        <f>ROUND(E19*T19,2)</f>
        <v>0</v>
      </c>
      <c r="V19" s="170"/>
      <c r="W19" s="170"/>
      <c r="X19" s="170"/>
      <c r="Y19" s="170"/>
      <c r="Z19" s="170"/>
      <c r="AA19" s="170"/>
      <c r="AB19" s="170"/>
      <c r="AC19" s="170"/>
      <c r="AD19" s="170"/>
      <c r="AE19" s="170" t="s">
        <v>103</v>
      </c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</row>
    <row r="20" spans="1:31" ht="12.75">
      <c r="A20" s="171" t="s">
        <v>92</v>
      </c>
      <c r="B20" s="172" t="s">
        <v>54</v>
      </c>
      <c r="C20" s="173" t="s">
        <v>55</v>
      </c>
      <c r="D20" s="174"/>
      <c r="E20" s="175"/>
      <c r="F20" s="176"/>
      <c r="G20" s="176">
        <f>SUMIF(AE21:AE23,"&lt;&gt;NOR",G21:G23)</f>
        <v>0</v>
      </c>
      <c r="H20" s="176"/>
      <c r="I20" s="176">
        <f>SUM(I21:I23)</f>
        <v>2957.24</v>
      </c>
      <c r="J20" s="176"/>
      <c r="K20" s="176">
        <f>SUM(K21:K23)</f>
        <v>95816.62</v>
      </c>
      <c r="L20" s="176"/>
      <c r="M20" s="176">
        <f>SUM(M21:M23)</f>
        <v>0</v>
      </c>
      <c r="N20" s="176"/>
      <c r="O20" s="176">
        <f>SUM(O21:O23)</f>
        <v>0.09</v>
      </c>
      <c r="P20" s="176"/>
      <c r="Q20" s="176">
        <f>SUM(Q21:Q23)</f>
        <v>13.29</v>
      </c>
      <c r="R20" s="176"/>
      <c r="S20" s="176"/>
      <c r="T20" s="177"/>
      <c r="U20" s="176">
        <f>SUM(U21:U23)</f>
        <v>260.07</v>
      </c>
      <c r="AE20" s="1" t="s">
        <v>93</v>
      </c>
    </row>
    <row r="21" spans="1:60" ht="12.75" outlineLevel="1">
      <c r="A21" s="163">
        <v>10</v>
      </c>
      <c r="B21" s="164" t="s">
        <v>117</v>
      </c>
      <c r="C21" s="165" t="s">
        <v>118</v>
      </c>
      <c r="D21" s="166" t="s">
        <v>119</v>
      </c>
      <c r="E21" s="167">
        <v>52</v>
      </c>
      <c r="F21" s="168">
        <v>0</v>
      </c>
      <c r="G21" s="168">
        <f>F21*E21</f>
        <v>0</v>
      </c>
      <c r="H21" s="168">
        <v>56.87</v>
      </c>
      <c r="I21" s="168">
        <f>ROUND(E21*H21,2)</f>
        <v>2957.24</v>
      </c>
      <c r="J21" s="168">
        <v>54.13</v>
      </c>
      <c r="K21" s="168">
        <f>ROUND(E21*J21,2)</f>
        <v>2814.76</v>
      </c>
      <c r="L21" s="168">
        <v>0</v>
      </c>
      <c r="M21" s="168">
        <f>G21*(1+L21/100)</f>
        <v>0</v>
      </c>
      <c r="N21" s="168">
        <v>0.0018</v>
      </c>
      <c r="O21" s="168">
        <f>ROUND(E21*N21,2)</f>
        <v>0.09</v>
      </c>
      <c r="P21" s="168">
        <v>0</v>
      </c>
      <c r="Q21" s="168">
        <f>ROUND(E21*P21,2)</f>
        <v>0</v>
      </c>
      <c r="R21" s="168"/>
      <c r="S21" s="168"/>
      <c r="T21" s="169">
        <v>0.137</v>
      </c>
      <c r="U21" s="168">
        <f>ROUND(E21*T21,2)</f>
        <v>7.12</v>
      </c>
      <c r="V21" s="170"/>
      <c r="W21" s="170"/>
      <c r="X21" s="170"/>
      <c r="Y21" s="170"/>
      <c r="Z21" s="170"/>
      <c r="AA21" s="170"/>
      <c r="AB21" s="170"/>
      <c r="AC21" s="170"/>
      <c r="AD21" s="170"/>
      <c r="AE21" s="170" t="s">
        <v>103</v>
      </c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</row>
    <row r="22" spans="1:60" ht="12.75" outlineLevel="1">
      <c r="A22" s="163">
        <v>11</v>
      </c>
      <c r="B22" s="164" t="s">
        <v>120</v>
      </c>
      <c r="C22" s="165" t="s">
        <v>121</v>
      </c>
      <c r="D22" s="166" t="s">
        <v>119</v>
      </c>
      <c r="E22" s="167">
        <v>3120</v>
      </c>
      <c r="F22" s="168">
        <v>0</v>
      </c>
      <c r="G22" s="168">
        <f>F22*E22</f>
        <v>0</v>
      </c>
      <c r="H22" s="168">
        <v>0</v>
      </c>
      <c r="I22" s="168">
        <f>ROUND(E22*H22,2)</f>
        <v>0</v>
      </c>
      <c r="J22" s="168">
        <v>23.7</v>
      </c>
      <c r="K22" s="168">
        <f>ROUND(E22*J22,2)</f>
        <v>73944</v>
      </c>
      <c r="L22" s="168">
        <v>0</v>
      </c>
      <c r="M22" s="168">
        <f>G22*(1+L22/100)</f>
        <v>0</v>
      </c>
      <c r="N22" s="168">
        <v>0</v>
      </c>
      <c r="O22" s="168">
        <f>ROUND(E22*N22,2)</f>
        <v>0</v>
      </c>
      <c r="P22" s="168">
        <v>0.00426</v>
      </c>
      <c r="Q22" s="168">
        <f>ROUND(E22*P22,2)</f>
        <v>13.29</v>
      </c>
      <c r="R22" s="168"/>
      <c r="S22" s="168"/>
      <c r="T22" s="169">
        <v>0.06</v>
      </c>
      <c r="U22" s="168">
        <f>ROUND(E22*T22,2)</f>
        <v>187.2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 t="s">
        <v>103</v>
      </c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</row>
    <row r="23" spans="1:60" ht="12.75" outlineLevel="1">
      <c r="A23" s="163">
        <v>12</v>
      </c>
      <c r="B23" s="164" t="s">
        <v>122</v>
      </c>
      <c r="C23" s="165" t="s">
        <v>123</v>
      </c>
      <c r="D23" s="166" t="s">
        <v>116</v>
      </c>
      <c r="E23" s="167">
        <v>13.29</v>
      </c>
      <c r="F23" s="168">
        <v>0</v>
      </c>
      <c r="G23" s="168">
        <f>F23*E23</f>
        <v>0</v>
      </c>
      <c r="H23" s="168">
        <v>0</v>
      </c>
      <c r="I23" s="168">
        <f>ROUND(E23*H23,2)</f>
        <v>0</v>
      </c>
      <c r="J23" s="168">
        <v>1434</v>
      </c>
      <c r="K23" s="168">
        <f>ROUND(E23*J23,2)</f>
        <v>19057.86</v>
      </c>
      <c r="L23" s="168">
        <v>0</v>
      </c>
      <c r="M23" s="168">
        <f>G23*(1+L23/100)</f>
        <v>0</v>
      </c>
      <c r="N23" s="168">
        <v>0</v>
      </c>
      <c r="O23" s="168">
        <f>ROUND(E23*N23,2)</f>
        <v>0</v>
      </c>
      <c r="P23" s="168">
        <v>0</v>
      </c>
      <c r="Q23" s="168">
        <f>ROUND(E23*P23,2)</f>
        <v>0</v>
      </c>
      <c r="R23" s="168"/>
      <c r="S23" s="168"/>
      <c r="T23" s="169">
        <v>4.947</v>
      </c>
      <c r="U23" s="168">
        <f>ROUND(E23*T23,2)</f>
        <v>65.75</v>
      </c>
      <c r="V23" s="170"/>
      <c r="W23" s="170"/>
      <c r="X23" s="170"/>
      <c r="Y23" s="170"/>
      <c r="Z23" s="170"/>
      <c r="AA23" s="170"/>
      <c r="AB23" s="170"/>
      <c r="AC23" s="170"/>
      <c r="AD23" s="170"/>
      <c r="AE23" s="170" t="s">
        <v>103</v>
      </c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</row>
    <row r="24" spans="1:31" ht="12.75">
      <c r="A24" s="171" t="s">
        <v>92</v>
      </c>
      <c r="B24" s="172" t="s">
        <v>56</v>
      </c>
      <c r="C24" s="173" t="s">
        <v>57</v>
      </c>
      <c r="D24" s="174"/>
      <c r="E24" s="175"/>
      <c r="F24" s="176"/>
      <c r="G24" s="176">
        <f>SUMIF(AE25:AE25,"&lt;&gt;NOR",G25:G25)</f>
        <v>0</v>
      </c>
      <c r="H24" s="176"/>
      <c r="I24" s="176">
        <f>SUM(I25:I25)</f>
        <v>0</v>
      </c>
      <c r="J24" s="176"/>
      <c r="K24" s="176">
        <f>SUM(K25:K25)</f>
        <v>13472</v>
      </c>
      <c r="L24" s="176"/>
      <c r="M24" s="176">
        <f>SUM(M25:M25)</f>
        <v>0</v>
      </c>
      <c r="N24" s="176"/>
      <c r="O24" s="176">
        <f>SUM(O25:O25)</f>
        <v>0</v>
      </c>
      <c r="P24" s="176"/>
      <c r="Q24" s="176">
        <f>SUM(Q25:Q25)</f>
        <v>0</v>
      </c>
      <c r="R24" s="176"/>
      <c r="S24" s="176"/>
      <c r="T24" s="177"/>
      <c r="U24" s="176">
        <f>SUM(U25:U25)</f>
        <v>39.15</v>
      </c>
      <c r="AE24" s="1" t="s">
        <v>93</v>
      </c>
    </row>
    <row r="25" spans="1:60" ht="12.75" outlineLevel="1">
      <c r="A25" s="163">
        <v>13</v>
      </c>
      <c r="B25" s="164" t="s">
        <v>124</v>
      </c>
      <c r="C25" s="165" t="s">
        <v>125</v>
      </c>
      <c r="D25" s="166" t="s">
        <v>116</v>
      </c>
      <c r="E25" s="167">
        <v>16</v>
      </c>
      <c r="F25" s="168">
        <v>0</v>
      </c>
      <c r="G25" s="168">
        <f>F25*E25</f>
        <v>0</v>
      </c>
      <c r="H25" s="168">
        <v>0</v>
      </c>
      <c r="I25" s="168">
        <f>ROUND(E25*H25,2)</f>
        <v>0</v>
      </c>
      <c r="J25" s="168">
        <v>842</v>
      </c>
      <c r="K25" s="168">
        <f>ROUND(E25*J25,2)</f>
        <v>13472</v>
      </c>
      <c r="L25" s="168">
        <v>0</v>
      </c>
      <c r="M25" s="168">
        <f>G25*(1+L25/100)</f>
        <v>0</v>
      </c>
      <c r="N25" s="168">
        <v>0</v>
      </c>
      <c r="O25" s="168">
        <f>ROUND(E25*N25,2)</f>
        <v>0</v>
      </c>
      <c r="P25" s="168">
        <v>0</v>
      </c>
      <c r="Q25" s="168">
        <f>ROUND(E25*P25,2)</f>
        <v>0</v>
      </c>
      <c r="R25" s="168"/>
      <c r="S25" s="168"/>
      <c r="T25" s="169">
        <v>2.447</v>
      </c>
      <c r="U25" s="168">
        <f>ROUND(E25*T25,2)</f>
        <v>39.15</v>
      </c>
      <c r="V25" s="170"/>
      <c r="W25" s="170"/>
      <c r="X25" s="170"/>
      <c r="Y25" s="170"/>
      <c r="Z25" s="170"/>
      <c r="AA25" s="170"/>
      <c r="AB25" s="170"/>
      <c r="AC25" s="170"/>
      <c r="AD25" s="170"/>
      <c r="AE25" s="170" t="s">
        <v>103</v>
      </c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</row>
    <row r="26" spans="1:31" ht="12.75">
      <c r="A26" s="171" t="s">
        <v>92</v>
      </c>
      <c r="B26" s="172" t="s">
        <v>58</v>
      </c>
      <c r="C26" s="173" t="s">
        <v>59</v>
      </c>
      <c r="D26" s="174"/>
      <c r="E26" s="175"/>
      <c r="F26" s="176"/>
      <c r="G26" s="176">
        <f>SUMIF(AE27:AE28,"&lt;&gt;NOR",G27:G28)</f>
        <v>0</v>
      </c>
      <c r="H26" s="176"/>
      <c r="I26" s="176">
        <f>SUM(I27:I28)</f>
        <v>5622</v>
      </c>
      <c r="J26" s="176"/>
      <c r="K26" s="176">
        <f>SUM(K27:K28)</f>
        <v>27128</v>
      </c>
      <c r="L26" s="176"/>
      <c r="M26" s="176">
        <f>SUM(M27:M28)</f>
        <v>0</v>
      </c>
      <c r="N26" s="176"/>
      <c r="O26" s="176">
        <f>SUM(O27:O28)</f>
        <v>0.06</v>
      </c>
      <c r="P26" s="176"/>
      <c r="Q26" s="176">
        <f>SUM(Q27:Q28)</f>
        <v>0.4</v>
      </c>
      <c r="R26" s="176"/>
      <c r="S26" s="176"/>
      <c r="T26" s="177"/>
      <c r="U26" s="176">
        <f>SUM(U27:U28)</f>
        <v>71</v>
      </c>
      <c r="AE26" s="1" t="s">
        <v>93</v>
      </c>
    </row>
    <row r="27" spans="1:60" ht="12.75" outlineLevel="1">
      <c r="A27" s="163">
        <v>14</v>
      </c>
      <c r="B27" s="164" t="s">
        <v>126</v>
      </c>
      <c r="C27" s="165" t="s">
        <v>127</v>
      </c>
      <c r="D27" s="166" t="s">
        <v>128</v>
      </c>
      <c r="E27" s="167">
        <v>400</v>
      </c>
      <c r="F27" s="168">
        <v>0</v>
      </c>
      <c r="G27" s="168">
        <f>F27*E27</f>
        <v>0</v>
      </c>
      <c r="H27" s="168">
        <v>5.13</v>
      </c>
      <c r="I27" s="168">
        <f>ROUND(E27*H27,2)</f>
        <v>2052</v>
      </c>
      <c r="J27" s="168">
        <v>28.27</v>
      </c>
      <c r="K27" s="168">
        <f>ROUND(E27*J27,2)</f>
        <v>11308</v>
      </c>
      <c r="L27" s="168">
        <v>0</v>
      </c>
      <c r="M27" s="168">
        <f>G27*(1+L27/100)</f>
        <v>0</v>
      </c>
      <c r="N27" s="168">
        <v>5E-05</v>
      </c>
      <c r="O27" s="168">
        <f>ROUND(E27*N27,2)</f>
        <v>0.02</v>
      </c>
      <c r="P27" s="168">
        <v>0.001</v>
      </c>
      <c r="Q27" s="168">
        <f>ROUND(E27*P27,2)</f>
        <v>0.4</v>
      </c>
      <c r="R27" s="168"/>
      <c r="S27" s="168"/>
      <c r="T27" s="169">
        <v>0.097</v>
      </c>
      <c r="U27" s="168">
        <f>ROUND(E27*T27,2)</f>
        <v>38.8</v>
      </c>
      <c r="V27" s="170"/>
      <c r="W27" s="170"/>
      <c r="X27" s="170"/>
      <c r="Y27" s="170"/>
      <c r="Z27" s="170"/>
      <c r="AA27" s="170"/>
      <c r="AB27" s="170"/>
      <c r="AC27" s="170"/>
      <c r="AD27" s="170"/>
      <c r="AE27" s="170" t="s">
        <v>103</v>
      </c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</row>
    <row r="28" spans="1:60" ht="12.75" outlineLevel="1">
      <c r="A28" s="178">
        <v>15</v>
      </c>
      <c r="B28" s="179" t="s">
        <v>129</v>
      </c>
      <c r="C28" s="180" t="s">
        <v>130</v>
      </c>
      <c r="D28" s="181" t="s">
        <v>102</v>
      </c>
      <c r="E28" s="182">
        <v>70</v>
      </c>
      <c r="F28" s="183">
        <v>0</v>
      </c>
      <c r="G28" s="168">
        <f>F28*E28</f>
        <v>0</v>
      </c>
      <c r="H28" s="183">
        <v>51</v>
      </c>
      <c r="I28" s="183">
        <f>ROUND(E28*H28,2)</f>
        <v>3570</v>
      </c>
      <c r="J28" s="183">
        <v>226</v>
      </c>
      <c r="K28" s="183">
        <f>ROUND(E28*J28,2)</f>
        <v>15820</v>
      </c>
      <c r="L28" s="183">
        <v>0</v>
      </c>
      <c r="M28" s="183">
        <f>G28*(1+L28/100)</f>
        <v>0</v>
      </c>
      <c r="N28" s="183">
        <v>0.0005</v>
      </c>
      <c r="O28" s="183">
        <f>ROUND(E28*N28,2)</f>
        <v>0.04</v>
      </c>
      <c r="P28" s="183">
        <v>0</v>
      </c>
      <c r="Q28" s="183">
        <f>ROUND(E28*P28,2)</f>
        <v>0</v>
      </c>
      <c r="R28" s="183"/>
      <c r="S28" s="183"/>
      <c r="T28" s="184">
        <v>0.46</v>
      </c>
      <c r="U28" s="183">
        <f>ROUND(E28*T28,2)</f>
        <v>32.2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170" t="s">
        <v>103</v>
      </c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</row>
    <row r="29" spans="1:30" ht="12.75">
      <c r="A29" s="139"/>
      <c r="B29" s="185"/>
      <c r="C29" s="186"/>
      <c r="D29" s="187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AC29" s="1">
        <v>15</v>
      </c>
      <c r="AD29" s="1">
        <v>21</v>
      </c>
    </row>
    <row r="30" spans="3:31" ht="12.75">
      <c r="C30" s="188"/>
      <c r="D30" s="150"/>
      <c r="AE30" s="1" t="s">
        <v>131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2017-03-22T07:20:59Z</dcterms:created>
  <dcterms:modified xsi:type="dcterms:W3CDTF">2017-04-19T15:36:02Z</dcterms:modified>
  <cp:category/>
  <cp:version/>
  <cp:contentType/>
  <cp:contentStatus/>
</cp:coreProperties>
</file>