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ba" sheetId="1" r:id="rId1"/>
    <sheet name="024 03.1-ZK_ST KL" sheetId="2" r:id="rId2"/>
    <sheet name="024 03.1-ZK_ST Rek" sheetId="3" r:id="rId3"/>
    <sheet name="024 03.1-ZK_ST Pol" sheetId="4" r:id="rId4"/>
    <sheet name="024 03.1-ZK_ST KL-1" sheetId="5" r:id="rId5"/>
    <sheet name="024 03.1-ZK_ST Rek-1" sheetId="6" r:id="rId6"/>
    <sheet name="024 03.1-ZK_ST Pol-1" sheetId="7" r:id="rId7"/>
    <sheet name="024 03.1-ZK_ZT KL" sheetId="8" r:id="rId8"/>
    <sheet name="024 03.1-ZK_ZT Rek" sheetId="9" r:id="rId9"/>
    <sheet name="024 03.1-ZK_ZT Pol" sheetId="10" r:id="rId10"/>
    <sheet name="024 03.1-ZK_ZT KL-1" sheetId="11" r:id="rId11"/>
    <sheet name="024 03.1-ZK_ZT Rek-1" sheetId="12" r:id="rId12"/>
    <sheet name="024 03.1-ZK_ZT Pol-1" sheetId="13" r:id="rId13"/>
    <sheet name="024 03.4-ZK-ZT KL" sheetId="14" r:id="rId14"/>
    <sheet name="024 03.4-ZK-ZT Rek" sheetId="15" r:id="rId15"/>
    <sheet name="024 03.4-ZK-ZT Pol" sheetId="16" r:id="rId16"/>
  </sheets>
  <definedNames>
    <definedName name="_xlnm.Print_Area" localSheetId="1">'024 03.1-ZK_ST KL'!$A$1:$G$45</definedName>
    <definedName name="_xlnm.Print_Area" localSheetId="4">'024 03.1-ZK_ST KL-1'!$A$1:$G$45</definedName>
    <definedName name="_xlnm.Print_Area" localSheetId="3">'024 03.1-ZK_ST Pol'!$A$1:$K$153</definedName>
    <definedName name="_xlnm.Print_Titles" localSheetId="3">'024 03.1-ZK_ST Pol'!$1:$6</definedName>
    <definedName name="_xlnm.Print_Area" localSheetId="6">'024 03.1-ZK_ST Pol-1'!$A$1:$K$153</definedName>
    <definedName name="_xlnm.Print_Titles" localSheetId="6">'024 03.1-ZK_ST Pol-1'!$1:$6</definedName>
    <definedName name="_xlnm.Print_Area" localSheetId="2">'024 03.1-ZK_ST Rek'!$A$1:$I$40</definedName>
    <definedName name="_xlnm.Print_Titles" localSheetId="2">'024 03.1-ZK_ST Rek'!$1:$6</definedName>
    <definedName name="_xlnm.Print_Area" localSheetId="5">'024 03.1-ZK_ST Rek-1'!$A$1:$I$39</definedName>
    <definedName name="_xlnm.Print_Titles" localSheetId="5">'024 03.1-ZK_ST Rek-1'!$1:$6</definedName>
    <definedName name="_xlnm.Print_Area" localSheetId="7">'024 03.1-ZK_ZT KL'!$A$1:$G$45</definedName>
    <definedName name="_xlnm.Print_Area" localSheetId="10">'024 03.1-ZK_ZT KL-1'!$A$1:$G$45</definedName>
    <definedName name="_xlnm.Print_Area" localSheetId="9">'024 03.1-ZK_ZT Pol'!$A$1:$K$83</definedName>
    <definedName name="_xlnm.Print_Titles" localSheetId="9">'024 03.1-ZK_ZT Pol'!$1:$6</definedName>
    <definedName name="_xlnm.Print_Area" localSheetId="12">'024 03.1-ZK_ZT Pol-1'!$A$1:$K$83</definedName>
    <definedName name="_xlnm.Print_Titles" localSheetId="12">'024 03.1-ZK_ZT Pol-1'!$1:$6</definedName>
    <definedName name="_xlnm.Print_Area" localSheetId="8">'024 03.1-ZK_ZT Rek'!$A$1:$I$26</definedName>
    <definedName name="_xlnm.Print_Titles" localSheetId="8">'024 03.1-ZK_ZT Rek'!$1:$6</definedName>
    <definedName name="_xlnm.Print_Area" localSheetId="11">'024 03.1-ZK_ZT Rek-1'!$A$1:$I$26</definedName>
    <definedName name="_xlnm.Print_Titles" localSheetId="11">'024 03.1-ZK_ZT Rek-1'!$1:$6</definedName>
    <definedName name="_xlnm.Print_Area" localSheetId="13">'024 03.4-ZK-ZT KL'!$A$1:$G$45</definedName>
    <definedName name="_xlnm.Print_Area" localSheetId="15">'024 03.4-ZK-ZT Pol'!$A$1:$K$43</definedName>
    <definedName name="_xlnm.Print_Titles" localSheetId="15">'024 03.4-ZK-ZT Pol'!$1:$6</definedName>
    <definedName name="_xlnm.Print_Area" localSheetId="14">'024 03.4-ZK-ZT Rek'!$A$1:$I$26</definedName>
    <definedName name="_xlnm.Print_Titles" localSheetId="14">'024 03.4-ZK-ZT Rek'!$1:$6</definedName>
    <definedName name="_xlnm.Print_Area" localSheetId="0">'Stavba'!$B$1:$J$47</definedName>
    <definedName name="CelkemObjekty">'Stavba'!$F$31</definedName>
    <definedName name="CisloStavby">'Stavba'!$D$5</definedName>
    <definedName name="dadresa">'Stavba'!$D$8</definedName>
    <definedName name="DIČ">'Stavba'!$K$8</definedName>
    <definedName name="dmisto">'Stavba'!$D$9</definedName>
    <definedName name="dpsc">'Stavba'!$C$9</definedName>
    <definedName name="IČO">'Stavba'!$K$7</definedName>
    <definedName name="NazevObjektu">'Stavba'!$C$29</definedName>
    <definedName name="NazevStavby">'Stavba'!$E$5</definedName>
    <definedName name="Objednatel">'Stavba'!$D$11</definedName>
    <definedName name="Objekt">'Stavba'!$B$29</definedName>
    <definedName name="odic">'Stavba'!$K$12</definedName>
    <definedName name="oico">'Stavba'!$K$11</definedName>
    <definedName name="omisto">'Stavba'!$D$13</definedName>
    <definedName name="onazev">'Stavba'!$D$12</definedName>
    <definedName name="opsc">'Stavba'!$C$13</definedName>
    <definedName name="SazbaDPH1">'Stavba'!$D$19</definedName>
    <definedName name="SazbaDPH2">'Stavba'!$D$21</definedName>
    <definedName name="solver_lin">0</definedName>
    <definedName name="solver_lin_1">0</definedName>
    <definedName name="solver_lin_2">0</definedName>
    <definedName name="solver_lin_3">0</definedName>
    <definedName name="solver_lin_4">0</definedName>
    <definedName name="solver_num">0</definedName>
    <definedName name="solver_num_1">0</definedName>
    <definedName name="solver_num_2">0</definedName>
    <definedName name="solver_num_3">0</definedName>
    <definedName name="solver_num_4">0</definedName>
    <definedName name="solver_opt">NA()</definedName>
    <definedName name="solver_opt_1">NA()</definedName>
    <definedName name="solver_opt_2">NA()</definedName>
    <definedName name="solver_opt_3">NA()</definedName>
    <definedName name="solver_opt_4">NA()</definedName>
    <definedName name="solver_typ">1</definedName>
    <definedName name="solver_typ_1">1</definedName>
    <definedName name="solver_typ_2">1</definedName>
    <definedName name="solver_typ_3">1</definedName>
    <definedName name="solver_typ_4">1</definedName>
    <definedName name="solver_val">0</definedName>
    <definedName name="solver_val_1">0</definedName>
    <definedName name="solver_val_2">0</definedName>
    <definedName name="solver_val_3">0</definedName>
    <definedName name="solver_val_4">0</definedName>
    <definedName name="SoucetDilu">NA()</definedName>
    <definedName name="StavbaCelkem">'Stavba'!$H$31</definedName>
    <definedName name="Zhotovitel">'Stavba'!$D$7</definedName>
    <definedName name="_xlnm_Print_Area">'024 03.1-ZK_ST KL'!$A$1:$G$45</definedName>
    <definedName name="_xlnm_Print_Area_1">'024 03.1-ZK_ST KL-1'!$A$1:$G$45</definedName>
    <definedName name="_xlnm_Print_Area_10">'024 03.1-ZK_ZT Rek'!$A$1:$I$26</definedName>
    <definedName name="_xlnm_Print_Area_11">'024 03.1-ZK_ZT Rek-1'!$A$1:$I$26</definedName>
    <definedName name="_xlnm_Print_Area_12">'024 03.4-ZK-ZT KL'!$A$1:$G$45</definedName>
    <definedName name="_xlnm_Print_Area_13">'024 03.4-ZK-ZT Pol'!$A$1:$K$43</definedName>
    <definedName name="_xlnm_Print_Area_14">'024 03.4-ZK-ZT Rek'!$A$1:$I$26</definedName>
    <definedName name="_xlnm_Print_Area_15">'Stavba'!$B$1:$J$47</definedName>
    <definedName name="_xlnm_Print_Area_2">'024 03.1-ZK_ST Pol'!$A$1:$K$153</definedName>
    <definedName name="_xlnm_Print_Area_3">'024 03.1-ZK_ST Pol-1'!$A$1:$K$153</definedName>
    <definedName name="_xlnm_Print_Area_4">'024 03.1-ZK_ST Rek'!$A$1:$I$40</definedName>
    <definedName name="_xlnm_Print_Area_5">'024 03.1-ZK_ST Rek-1'!$A$1:$I$39</definedName>
    <definedName name="_xlnm_Print_Area_6">'024 03.1-ZK_ZT KL'!$A$1:$G$45</definedName>
    <definedName name="_xlnm_Print_Area_7">'024 03.1-ZK_ZT KL-1'!$A$1:$G$45</definedName>
    <definedName name="_xlnm_Print_Area_8">'024 03.1-ZK_ZT Pol'!$A$1:$K$83</definedName>
    <definedName name="_xlnm_Print_Area_9">'024 03.1-ZK_ZT Pol-1'!$A$1:$K$83</definedName>
    <definedName name="_xlnm_Print_Titles">'024 03.1-ZK_ST Pol'!$1:$6</definedName>
    <definedName name="_xlnm_Print_Titles_1">'024 03.1-ZK_ST Pol-1'!$1:$6</definedName>
    <definedName name="_xlnm_Print_Titles_2">'024 03.1-ZK_ST Rek'!$1:$6</definedName>
    <definedName name="_xlnm_Print_Titles_3">'024 03.1-ZK_ST Rek-1'!$1:$6</definedName>
    <definedName name="_xlnm_Print_Titles_4">'024 03.1-ZK_ZT Pol'!$1:$6</definedName>
    <definedName name="_xlnm_Print_Titles_5">'024 03.1-ZK_ZT Pol-1'!$1:$6</definedName>
    <definedName name="_xlnm_Print_Titles_6">'024 03.1-ZK_ZT Rek'!$1:$6</definedName>
    <definedName name="_xlnm_Print_Titles_7">'024 03.1-ZK_ZT Rek-1'!$1:$6</definedName>
    <definedName name="_xlnm_Print_Titles_8">'024 03.4-ZK-ZT Pol'!$1:$6</definedName>
    <definedName name="_xlnm_Print_Titles_9">'024 03.4-ZK-ZT Rek'!$1:$6</definedName>
  </definedNames>
  <calcPr fullCalcOnLoad="1"/>
</workbook>
</file>

<file path=xl/sharedStrings.xml><?xml version="1.0" encoding="utf-8"?>
<sst xmlns="http://schemas.openxmlformats.org/spreadsheetml/2006/main" count="2010" uniqueCount="544">
  <si>
    <t>Položkový rozpočet stavby</t>
  </si>
  <si>
    <t xml:space="preserve">Datum: </t>
  </si>
  <si>
    <t xml:space="preserve"> </t>
  </si>
  <si>
    <t>Stavba :</t>
  </si>
  <si>
    <t>024           Rekonstrukce hygienických zařízení SPŠ stavební Brno - 1. etapa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</si>
  <si>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</si>
  <si>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</si>
  <si>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</si>
  <si>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</si>
  <si>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</si>
  <si>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</si>
  <si>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</si>
  <si>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</si>
  <si>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</si>
  <si>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</si>
  <si>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</si>
  <si>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</si>
  <si>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</si>
  <si>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</si>
  <si>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</si>
  <si>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</si>
  <si>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024  Rekonstrukce hyg. zařízení SPŠ stav.Brno - 1. etapa</t>
  </si>
  <si>
    <t>Celkem za stavbu</t>
  </si>
  <si>
    <t>Rekapitulace stavebních rozpočtů</t>
  </si>
  <si>
    <t>Číslo objektu</t>
  </si>
  <si>
    <t>Číslo a název rozpočtu</t>
  </si>
  <si>
    <t>024</t>
  </si>
  <si>
    <t>03.1-ZK_ST Rekonstrukce hyg. zařízení-st. - V1</t>
  </si>
  <si>
    <t>03.1-ZK_ST Rekonstrukce hyg. zařízení-st. - V2</t>
  </si>
  <si>
    <t>03.1-ZK_ZT Rekonstrukce hyg. zařízení-ZTI-V1</t>
  </si>
  <si>
    <t>03.1-ZK_ZT Rekonstrukce hyg. zařízení-ZTI-V2</t>
  </si>
  <si>
    <t>03.4-ZK-ZT  ZTI - ZK - rozvody-final</t>
  </si>
  <si>
    <t>POLOŽKOVÝ ROZPOČET</t>
  </si>
  <si>
    <t>Rozpočet</t>
  </si>
  <si>
    <t>03.1-ZK_ST</t>
  </si>
  <si>
    <t>Rekonstrukce soc. prostor-st. - V1</t>
  </si>
  <si>
    <t xml:space="preserve">JKSO </t>
  </si>
  <si>
    <t>Objekt</t>
  </si>
  <si>
    <t xml:space="preserve">SKP </t>
  </si>
  <si>
    <t>SPŠS Kudelova</t>
  </si>
  <si>
    <t>Měrná jednotka</t>
  </si>
  <si>
    <t>Stavba</t>
  </si>
  <si>
    <t>Počet jednotek</t>
  </si>
  <si>
    <t>999</t>
  </si>
  <si>
    <t>Ruzne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</si>
  <si>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</si>
  <si>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</si>
  <si>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</si>
  <si>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</si>
  <si>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</si>
  <si>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</si>
  <si>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</si>
  <si>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</si>
  <si>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</si>
  <si>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</si>
  <si>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</si>
  <si>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</si>
  <si>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</si>
  <si>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</si>
  <si>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</si>
  <si>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</si>
  <si>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</si>
  <si>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</si>
  <si>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</si>
  <si>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</si>
  <si>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</si>
  <si>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</si>
  <si>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</si>
  <si>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</si>
  <si>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</si>
  <si>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</si>
  <si>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</si>
  <si>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</si>
  <si>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</si>
  <si>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</si>
  <si>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</si>
  <si>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</si>
  <si>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</si>
  <si>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</si>
  <si>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</si>
  <si>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</si>
  <si>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</si>
  <si>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999 Ruzne</t>
  </si>
  <si>
    <t>Rozpočet :</t>
  </si>
  <si>
    <t>Objekt :</t>
  </si>
  <si>
    <t>024 SPŠS Kudelova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</si>
  <si>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</si>
  <si>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</si>
  <si>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</si>
  <si>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</si>
  <si>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</si>
  <si>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</si>
  <si>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</si>
  <si>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</si>
  <si>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</si>
  <si>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</si>
  <si>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</si>
  <si>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</si>
  <si>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</si>
  <si>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</si>
  <si>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</si>
  <si>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</si>
  <si>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</si>
  <si>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</si>
  <si>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</si>
  <si>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</si>
  <si>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</si>
  <si>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</si>
  <si>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</si>
  <si>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</si>
  <si>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</si>
  <si>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</si>
  <si>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</si>
  <si>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</si>
  <si>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</si>
  <si>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</si>
  <si>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</si>
  <si>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</si>
  <si>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</si>
  <si>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</si>
  <si>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3</t>
  </si>
  <si>
    <t>Svislé a kompletní konstrukce</t>
  </si>
  <si>
    <t>310238211R00</t>
  </si>
  <si>
    <t xml:space="preserve">Zazdívka otvorů plochy do 1 m2 cihlami na MVC </t>
  </si>
  <si>
    <t>m3</t>
  </si>
  <si>
    <t>ZK-pod novým oknem:1,3*0,8*0,6</t>
  </si>
  <si>
    <t>342266111RA1</t>
  </si>
  <si>
    <t>Obklad stěn sádrokartonem na ocelovou konstrukci desky standard tl. 12,5 mm 1x, bez izolace</t>
  </si>
  <si>
    <t>m2</t>
  </si>
  <si>
    <t>ZK - předstěny:2,2*6,65*2</t>
  </si>
  <si>
    <t>Celkem za</t>
  </si>
  <si>
    <t>3 Svislé a kompletní konstrukce</t>
  </si>
  <si>
    <t>61</t>
  </si>
  <si>
    <t>Upravy povrchů vnitřní</t>
  </si>
  <si>
    <t>612420014RA0</t>
  </si>
  <si>
    <t xml:space="preserve">Omítka stěn vnitřní vápenocementová hladká </t>
  </si>
  <si>
    <t>ZK - pod oknem:1,3*0,8+0,8*0,3</t>
  </si>
  <si>
    <t>ZK:(4,1-2,2)*2*(6,65+3,54)</t>
  </si>
  <si>
    <t>61 Upravy povrchů vnitřní</t>
  </si>
  <si>
    <t>94</t>
  </si>
  <si>
    <t>Lešení a stavební výtahy</t>
  </si>
  <si>
    <t>946941102RT1</t>
  </si>
  <si>
    <t>Montáž pojízdných Alu věží BOSS, 2,5 x 1,45 m pracovní výška 4,3 m</t>
  </si>
  <si>
    <t>soubor</t>
  </si>
  <si>
    <t>946941192RT1</t>
  </si>
  <si>
    <t>Nájemné pojízdných Alu věží BOSS, 2,5 x 1,45 m pracovní výška 4,3 m</t>
  </si>
  <si>
    <t>den</t>
  </si>
  <si>
    <t>946941802RT1</t>
  </si>
  <si>
    <t>Demontáž pojízdných Alu věží BOSS, 2,5 x 1,45 m pracovní výška 4,3 m</t>
  </si>
  <si>
    <t>94 Lešení a stavební výtahy</t>
  </si>
  <si>
    <t>95</t>
  </si>
  <si>
    <t>Dokončovací konstrukce na pozemních stavbách</t>
  </si>
  <si>
    <t>952901111R00</t>
  </si>
  <si>
    <t xml:space="preserve">Vyčištění budov o výšce podlaží do 4 m </t>
  </si>
  <si>
    <t>ZK:6,65*3,54</t>
  </si>
  <si>
    <t>95 Dokončovací konstrukce na pozemních stavbách</t>
  </si>
  <si>
    <t>96</t>
  </si>
  <si>
    <t>Bourání konstrukcí</t>
  </si>
  <si>
    <t>962031132R00</t>
  </si>
  <si>
    <t xml:space="preserve">Bourání příček cihelných tl. 10 cm </t>
  </si>
  <si>
    <t>ZK:1,8*4,85+2,2*(5,57+1,6*3+1,7)</t>
  </si>
  <si>
    <t>ZK - střední zeď:3,54*4,1-2,1*1,5</t>
  </si>
  <si>
    <t>965081713R00</t>
  </si>
  <si>
    <t xml:space="preserve">Bourání dlaždic keramických tl.1 cm, pl. nad 1 m2 </t>
  </si>
  <si>
    <t>2NP - ZK:23,5</t>
  </si>
  <si>
    <t>967031734R00</t>
  </si>
  <si>
    <t xml:space="preserve">Přisekání plošné zdiva cihelného na MVC tl. 30 cm </t>
  </si>
  <si>
    <t>ZK - WC + U:0,6*1,3*4+0,6*1,3*2</t>
  </si>
  <si>
    <t>968061125R00</t>
  </si>
  <si>
    <t xml:space="preserve">Vyvěšení dřevěných dveřních křídel pl. do 2 m2 </t>
  </si>
  <si>
    <t>kus</t>
  </si>
  <si>
    <t>2NP - ZK:7</t>
  </si>
  <si>
    <t>968062356R00</t>
  </si>
  <si>
    <t xml:space="preserve">Vybourání dřevěných rámů oken dvojitých pl. 4 m2 </t>
  </si>
  <si>
    <t>ZK - vnitřní okno:2,1*1,5</t>
  </si>
  <si>
    <t>ZK - vnějsí okno:2,7*0,8</t>
  </si>
  <si>
    <t>968072455R00</t>
  </si>
  <si>
    <t xml:space="preserve">Vybourání kovových dveřních zárubní pl. do 2 m2 </t>
  </si>
  <si>
    <t>2NP - ZK:2*(0,6*5+0,8)</t>
  </si>
  <si>
    <t>96 Bourání konstrukcí</t>
  </si>
  <si>
    <t>97</t>
  </si>
  <si>
    <t>prorážení otvorů</t>
  </si>
  <si>
    <t>974031165R00</t>
  </si>
  <si>
    <t xml:space="preserve">Vysekání rýh ve zdi cihelné 20 x 20 cm </t>
  </si>
  <si>
    <t>m</t>
  </si>
  <si>
    <t>ZK - VZT:5,2</t>
  </si>
  <si>
    <t>978059531R00</t>
  </si>
  <si>
    <t xml:space="preserve">Odsekání vnitřních obkladů stěn nad 2 m2 </t>
  </si>
  <si>
    <t>2NP - ZK:1,8*(4,85+0,2+5,6+2,45+5,7-5*0,6)+3,54*0,97</t>
  </si>
  <si>
    <t>2NP - ZK:1,6*(4,1*2+4,5+4,7+5)</t>
  </si>
  <si>
    <t>97 prorážení otvorů</t>
  </si>
  <si>
    <t>713</t>
  </si>
  <si>
    <t>Izolace tepelné</t>
  </si>
  <si>
    <t>63154500R-220</t>
  </si>
  <si>
    <t>Pouzdro potrubní izolační PIPO ALS tl. 20</t>
  </si>
  <si>
    <t>713 Izolace tepelné</t>
  </si>
  <si>
    <t>725</t>
  </si>
  <si>
    <t>Zařizovací předměty</t>
  </si>
  <si>
    <t>725110811R00</t>
  </si>
  <si>
    <t xml:space="preserve">Demontáž klozetů splachovacích </t>
  </si>
  <si>
    <t>2NP - ZK:4</t>
  </si>
  <si>
    <t>725122813R00</t>
  </si>
  <si>
    <t xml:space="preserve">Demontáž pisoárů </t>
  </si>
  <si>
    <t>ZK:6</t>
  </si>
  <si>
    <t>725210821R00</t>
  </si>
  <si>
    <t xml:space="preserve">Demontáž umyvadel bez výtokových armatur </t>
  </si>
  <si>
    <t>2NP - ZK:2</t>
  </si>
  <si>
    <t>725330840R00</t>
  </si>
  <si>
    <t xml:space="preserve">Demontáž výlevky ocelové nebo litinové </t>
  </si>
  <si>
    <t>2NP - ZK:1</t>
  </si>
  <si>
    <t>725820801R00</t>
  </si>
  <si>
    <t xml:space="preserve">Demontáž baterie nástěnné do G 3/4 </t>
  </si>
  <si>
    <t>2NP - ZK:3</t>
  </si>
  <si>
    <t>725 Zařizovací předměty</t>
  </si>
  <si>
    <t>733</t>
  </si>
  <si>
    <t>Rozvod potrubí</t>
  </si>
  <si>
    <t>733190108R00</t>
  </si>
  <si>
    <t xml:space="preserve">Tlaková zkouška potrubí do DN 25 </t>
  </si>
  <si>
    <t>733291102U00</t>
  </si>
  <si>
    <t xml:space="preserve">Zkouška těsnosti potrubí </t>
  </si>
  <si>
    <t>733-196-002</t>
  </si>
  <si>
    <t>Drobný upínací a montážní materiál</t>
  </si>
  <si>
    <t>sada</t>
  </si>
  <si>
    <t>733 Rozvod potrubí</t>
  </si>
  <si>
    <t>735</t>
  </si>
  <si>
    <t>Otopná tělesa</t>
  </si>
  <si>
    <t>23001-11</t>
  </si>
  <si>
    <t xml:space="preserve">Topná zkouška </t>
  </si>
  <si>
    <t>hod</t>
  </si>
  <si>
    <t>23001-2</t>
  </si>
  <si>
    <t xml:space="preserve">Nepředvídatelné práce předem schválené investorem </t>
  </si>
  <si>
    <t>23001-3</t>
  </si>
  <si>
    <t xml:space="preserve">Spolupráce s profesemi </t>
  </si>
  <si>
    <t>733178114R00</t>
  </si>
  <si>
    <t xml:space="preserve">Potrubí vícevrstvé FRANKISCHE.ALPEX-DUO </t>
  </si>
  <si>
    <t>735151812R00</t>
  </si>
  <si>
    <t xml:space="preserve">Demontáž otopných těles </t>
  </si>
  <si>
    <t>735156469R00</t>
  </si>
  <si>
    <t xml:space="preserve">Otopná tělesa panelová Radik Klasik 20  600/1600 </t>
  </si>
  <si>
    <t>735159121R00</t>
  </si>
  <si>
    <t>Montáž otopných panelových těles vč. šroubení a ventilů</t>
  </si>
  <si>
    <t>735191905R00</t>
  </si>
  <si>
    <t xml:space="preserve">Odvzdušnění otopných těles </t>
  </si>
  <si>
    <t>735191910R00</t>
  </si>
  <si>
    <t xml:space="preserve">Napuštění upravené vody do otopného systému </t>
  </si>
  <si>
    <t>735494811R00</t>
  </si>
  <si>
    <t xml:space="preserve">Vypuštění vody z otopných těles a části potrubí </t>
  </si>
  <si>
    <t>55137318-1</t>
  </si>
  <si>
    <t>Hlavice termostatická RAE-K 5134 (pro VK) s pojistkou proti odcizení a s aretací</t>
  </si>
  <si>
    <t>998735101R00</t>
  </si>
  <si>
    <t xml:space="preserve">Přesun hmot pro otopná tělesa, výšky do 6 m </t>
  </si>
  <si>
    <t>t</t>
  </si>
  <si>
    <t>735 Otopná tělesa</t>
  </si>
  <si>
    <t>766</t>
  </si>
  <si>
    <t>Konstrukce truhlářské</t>
  </si>
  <si>
    <t>766661112R00</t>
  </si>
  <si>
    <t xml:space="preserve">Montáž dveří do zárubně,otevíravých 1kř.do 0,8 m </t>
  </si>
  <si>
    <t>766-pc01</t>
  </si>
  <si>
    <t xml:space="preserve">Dodávka a montáž sanitárních příček - WC kabiny </t>
  </si>
  <si>
    <t>komplet</t>
  </si>
  <si>
    <t>čelní stěna z dřevotřískové desky a nerezové oceli, včetně kování, 5150mm, 4 dveře, 4 mezipříčka 1400mm, výška 2,2 m:1</t>
  </si>
  <si>
    <t>čelní stěna 5150mm, 4 dveře, 4 mezipříčka 1400mm, výška 2,2 m:1</t>
  </si>
  <si>
    <t>766-pc02</t>
  </si>
  <si>
    <t>Dodávka a montáž sanitárních příček - úklidová komora</t>
  </si>
  <si>
    <t>čelní stěna  z dřevotřískové desky a nerezové oceli, včetně kování, 1500mm, 1 dveře, výška 2,2 m:1</t>
  </si>
  <si>
    <t>Classic nerez - čelní stěna 1500mm, 1 dveře, výška 2,2 m:1</t>
  </si>
  <si>
    <t>766-pc03</t>
  </si>
  <si>
    <t>Dodávka a montáž sanitárních příček - střední dělící stěna + nadstavba</t>
  </si>
  <si>
    <t>stěna z dřevotřískové desky a nerezové oceli, včetně kování, - instalace z více dílů, stabilizační kotvící prvky, čiré plexisklo:1</t>
  </si>
  <si>
    <t>Classic nerez - instalace z více dílů, stabilizační kotvící prvky, čiré plexisklo:1</t>
  </si>
  <si>
    <t>766-pc04</t>
  </si>
  <si>
    <t xml:space="preserve">Dodávka a montáž uzamykatelná skříň </t>
  </si>
  <si>
    <t>Skříň z dřevotřískových desek, celokovové kování, přestavitelné police, uzamykatelná</t>
  </si>
  <si>
    <t>766-pc05</t>
  </si>
  <si>
    <t xml:space="preserve">Dodávka a montáž policová skříň </t>
  </si>
  <si>
    <t>766-pc06</t>
  </si>
  <si>
    <t>Dodávka a montáž okna 1300/800 vč. zednického zapravení</t>
  </si>
  <si>
    <t>dřevěné okno s europrofilů, jednoduché, otevíravé a sklápěcí, zasklené termoizolačním dvojsklem, neprůhledné</t>
  </si>
  <si>
    <t>998766102R00</t>
  </si>
  <si>
    <t xml:space="preserve">Přesun hmot pro truhlářské konstr., výšky do 12 m </t>
  </si>
  <si>
    <t>766 Konstrukce truhlářské</t>
  </si>
  <si>
    <t>767</t>
  </si>
  <si>
    <t>Konstrukce zámečnické</t>
  </si>
  <si>
    <t>767130062RA0</t>
  </si>
  <si>
    <t xml:space="preserve">Podhled Armstrong, desky s část. zapušť. hranou </t>
  </si>
  <si>
    <t>2NP - ZK:23,5*1,1</t>
  </si>
  <si>
    <t>767-11</t>
  </si>
  <si>
    <t xml:space="preserve">D+M nové kování - vstupní dveře </t>
  </si>
  <si>
    <t>ks</t>
  </si>
  <si>
    <t>767 Konstrukce zámečnické</t>
  </si>
  <si>
    <t>771</t>
  </si>
  <si>
    <t>Podlahy z dlaždic a obklady</t>
  </si>
  <si>
    <t>771212113R00</t>
  </si>
  <si>
    <t xml:space="preserve">Kladení dlažby keramické do TM, vel. do 450x450 mm </t>
  </si>
  <si>
    <t>ZK:6,65*3,44</t>
  </si>
  <si>
    <t>771100010RAB</t>
  </si>
  <si>
    <t>Vyrovnání podk.samoniv.hmotou Planolit 315 inter. nivelační hmota tl. 6 mm, penetrace</t>
  </si>
  <si>
    <t>59764210</t>
  </si>
  <si>
    <t>Dlažba keramická hladká protiskl. 400x400x9 mm</t>
  </si>
  <si>
    <t>ZK:6,65*3,44*1,3</t>
  </si>
  <si>
    <t>998771102R00</t>
  </si>
  <si>
    <t xml:space="preserve">Přesun hmot pro podlahy z dlaždic, výšky do 12 m </t>
  </si>
  <si>
    <t>771 Podlahy z dlaždic a obklady</t>
  </si>
  <si>
    <t>781</t>
  </si>
  <si>
    <t>Obklady keramické</t>
  </si>
  <si>
    <t>711212104R01</t>
  </si>
  <si>
    <t xml:space="preserve">Penetrace savých podkladů - obklady </t>
  </si>
  <si>
    <t>ZK:2,2*(6,65*2+3,44*2)-0,8*2</t>
  </si>
  <si>
    <t>781111121R00</t>
  </si>
  <si>
    <t xml:space="preserve">Montáž lišt rohových, vanových a dilatačních </t>
  </si>
  <si>
    <t>ZK:(6,65*2+3,44*2+2,2*6-0,8*2)</t>
  </si>
  <si>
    <t>781230131R00</t>
  </si>
  <si>
    <t xml:space="preserve">Obkládání stěn vnitř. keram. do tmele nad 300x300 </t>
  </si>
  <si>
    <t>781-pc01</t>
  </si>
  <si>
    <t xml:space="preserve">Dodávka a montáž zrcadla do obkladu </t>
  </si>
  <si>
    <t>59760104.A</t>
  </si>
  <si>
    <t>Lišta rohová plastová na obklad</t>
  </si>
  <si>
    <t>ZK:(6,65*2+3,44*2+2,2*6-0,8*2)*1,1</t>
  </si>
  <si>
    <t>597623141-1</t>
  </si>
  <si>
    <t>Specifikace obkladu dlaždice 400 x 400 mm</t>
  </si>
  <si>
    <t>ZK:2,2*(6,65*2+3,44*2)*1,3-0,8*2</t>
  </si>
  <si>
    <t>998781102R00</t>
  </si>
  <si>
    <t xml:space="preserve">Přesun hmot pro obklady keramické, výšky do 12 m </t>
  </si>
  <si>
    <t>781 Obklady keramické</t>
  </si>
  <si>
    <t>783</t>
  </si>
  <si>
    <t>Nátěry</t>
  </si>
  <si>
    <t>783602823R00</t>
  </si>
  <si>
    <t xml:space="preserve">Odstranění nátěrů truhlářských, dveří opálením </t>
  </si>
  <si>
    <t>2NP - vstupní dveře - ZK:0,8*2+0,4*2,8</t>
  </si>
  <si>
    <t>783625300R00</t>
  </si>
  <si>
    <t xml:space="preserve">Nátěr synt. truhl. výrobků 2x + 2x email.+2x tmel </t>
  </si>
  <si>
    <t>783 Nátěry</t>
  </si>
  <si>
    <t>784</t>
  </si>
  <si>
    <t>Malby</t>
  </si>
  <si>
    <t>784191101R00</t>
  </si>
  <si>
    <t xml:space="preserve">Penetrace podkladu univerzální Primalex 1 x </t>
  </si>
  <si>
    <t>784950030RAA</t>
  </si>
  <si>
    <t>Oprava maleb z malířských směsí oškrábání, umytí, vyhlazení, 2x malba</t>
  </si>
  <si>
    <t>784 Malby</t>
  </si>
  <si>
    <t>M21</t>
  </si>
  <si>
    <t>Elektromontáže</t>
  </si>
  <si>
    <t>M21-pc01</t>
  </si>
  <si>
    <t xml:space="preserve">Elektro práce a materiál </t>
  </si>
  <si>
    <t>M21 Elektromontáže</t>
  </si>
  <si>
    <t>M24</t>
  </si>
  <si>
    <t>Montáže vzduchotechnických zařízení</t>
  </si>
  <si>
    <t>M24-pc01</t>
  </si>
  <si>
    <t xml:space="preserve">Dodávka a montáž VZT </t>
  </si>
  <si>
    <t>M24 Montáže vzduchotechnických zařízení</t>
  </si>
  <si>
    <t>D96</t>
  </si>
  <si>
    <t>Přesuny suti a vybouraných hmot</t>
  </si>
  <si>
    <t>D96-PC1</t>
  </si>
  <si>
    <t xml:space="preserve">Skládkovné 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</si>
  <si>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</si>
  <si>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</si>
  <si>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</si>
  <si>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</si>
  <si>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</si>
  <si>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</si>
  <si>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</si>
  <si>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</si>
  <si>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</si>
  <si>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</si>
  <si>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D96 Přesuny suti a vybouraných hmot</t>
  </si>
  <si>
    <t>Rekonstrukce soc. prostor-st. - V2</t>
  </si>
  <si>
    <t>725122001U00</t>
  </si>
  <si>
    <t xml:space="preserve">Mtž pisoáru keramického </t>
  </si>
  <si>
    <t>725122002U01</t>
  </si>
  <si>
    <t xml:space="preserve">Mtž pisoárové dělící stěny </t>
  </si>
  <si>
    <t>735179110R00</t>
  </si>
  <si>
    <t>Dodávka otopných těles koupelnových (žebříků)</t>
  </si>
  <si>
    <t>komple</t>
  </si>
  <si>
    <t>03.1-ZK_ZT</t>
  </si>
  <si>
    <t>Rekonstrukce soc. prostor-ZTI-V1</t>
  </si>
  <si>
    <t>965200013RA0</t>
  </si>
  <si>
    <t xml:space="preserve">Bourání mazanin betonových s potěrem nebo teracem </t>
  </si>
  <si>
    <t>Vysekání rýh ve zdi cihelné 15 x 20 cm včetně likvidace</t>
  </si>
  <si>
    <t>721</t>
  </si>
  <si>
    <t>Vnitřní kanalizace</t>
  </si>
  <si>
    <t>721140802R00</t>
  </si>
  <si>
    <t>Demontáž potrubí litinového DN 100 vč. likvidace</t>
  </si>
  <si>
    <t>721176103R00</t>
  </si>
  <si>
    <t xml:space="preserve">Potrubí HT plus DN 50 </t>
  </si>
  <si>
    <t>721176104R00</t>
  </si>
  <si>
    <t xml:space="preserve">Potrubí HT plus DN 75 </t>
  </si>
  <si>
    <t>721176105R00</t>
  </si>
  <si>
    <t xml:space="preserve">Potrubí HT plus DN 100 </t>
  </si>
  <si>
    <t>721211402U0A</t>
  </si>
  <si>
    <t xml:space="preserve">montáž vpustˇ podl </t>
  </si>
  <si>
    <t>892571111R00</t>
  </si>
  <si>
    <t xml:space="preserve">Zkouška těsnosti kanalizace DN do 200, vodou </t>
  </si>
  <si>
    <t>721-pc90</t>
  </si>
  <si>
    <t xml:space="preserve">Spolupráce s jinou profesí </t>
  </si>
  <si>
    <t>721-pc99</t>
  </si>
  <si>
    <t xml:space="preserve">HZS nezměřitelné práce </t>
  </si>
  <si>
    <t>23153411.A</t>
  </si>
  <si>
    <t>D + M Tmel protipožární</t>
  </si>
  <si>
    <t>23153411.B</t>
  </si>
  <si>
    <t>D + M Manžeta protipožární</t>
  </si>
  <si>
    <t>55162328.A</t>
  </si>
  <si>
    <t>HL132/30 uzávěrka zápachová DN 30 5/4"pro umyvadla</t>
  </si>
  <si>
    <t>55162357.A1</t>
  </si>
  <si>
    <t>HL200 trubka pro připojení WC  DN100/50+boční trub</t>
  </si>
  <si>
    <t>55162400.A1-2</t>
  </si>
  <si>
    <t>HL310PRN - 3000 vpusť podlahová  DN50 vodorovný odtok+mřížka</t>
  </si>
  <si>
    <t>55162439.A</t>
  </si>
  <si>
    <t>HL430/50 uzávěrka zápachová pro pisoáry DN 50</t>
  </si>
  <si>
    <t>55347607</t>
  </si>
  <si>
    <t>Dvířka revizní se zámkem pozink 300x300 mm</t>
  </si>
  <si>
    <t>998721101R00</t>
  </si>
  <si>
    <t xml:space="preserve">Přesun hmot pro vnitřní kanalizaci, výšky do 6 m </t>
  </si>
  <si>
    <t>721 Vnitřní kanalizace</t>
  </si>
  <si>
    <t>722</t>
  </si>
  <si>
    <t>Vnitřní vodovod</t>
  </si>
  <si>
    <t>722130802R00</t>
  </si>
  <si>
    <t>Demontáž potrubí ocelových závitových DN 40 vč. likvidace</t>
  </si>
  <si>
    <t>722191112R00</t>
  </si>
  <si>
    <t xml:space="preserve">Hadice flexibilní k baterii,DN 15 x M10,délka 0,5m </t>
  </si>
  <si>
    <t>722232043U00</t>
  </si>
  <si>
    <t xml:space="preserve">Kulo koh vnit záv G1/2 PN42-185°C  DN 15 </t>
  </si>
  <si>
    <t>722232044U00</t>
  </si>
  <si>
    <t xml:space="preserve">Kulo koh vnit záv G3/4 PN42-185°C DN 20 </t>
  </si>
  <si>
    <t>722232045U00</t>
  </si>
  <si>
    <t xml:space="preserve">Kulo koh vnit záv G1 PN42-185°C DN 25 </t>
  </si>
  <si>
    <t>722232046U00</t>
  </si>
  <si>
    <t xml:space="preserve">Kulo koh vnit záv G11/4 PN42-185°C 32 </t>
  </si>
  <si>
    <t>722232061U00</t>
  </si>
  <si>
    <t xml:space="preserve">Kulo koh vni záv G1/2 PN42-185°C+vy - KKv 15 </t>
  </si>
  <si>
    <t>722239105R00</t>
  </si>
  <si>
    <t xml:space="preserve">Montáž vodovodních armatur </t>
  </si>
  <si>
    <t>725810401R00</t>
  </si>
  <si>
    <t>Ventil rohový bez přípoj. trubičky Rohový ventil, 3/8"-1/2",</t>
  </si>
  <si>
    <t>722200003RAB</t>
  </si>
  <si>
    <t>Vodovod, potrubí PPRCT DN 20x3,4, ochrana ochrana potrubí skruží Mirelon</t>
  </si>
  <si>
    <t>722200014RAB</t>
  </si>
  <si>
    <t>Vodovod, potrubí PPRCT DN 25x4,2, ochrana ochrana potrubí skruží Mirelon</t>
  </si>
  <si>
    <t>722200015RAB</t>
  </si>
  <si>
    <t>Vodovod, potrubí PPRCT DN 32x5,4, ochrana ochrana potrubí skruží Mirelon</t>
  </si>
  <si>
    <t>722-pc1</t>
  </si>
  <si>
    <t xml:space="preserve">Vyregulování systému </t>
  </si>
  <si>
    <t>722-pc2</t>
  </si>
  <si>
    <t>722-pc3</t>
  </si>
  <si>
    <t>55347600</t>
  </si>
  <si>
    <t>Dvířka revizní se zámkem pozink 200x200 mm</t>
  </si>
  <si>
    <t>7223153411.A</t>
  </si>
  <si>
    <t>998722101R00</t>
  </si>
  <si>
    <t xml:space="preserve">Přesun hmot pro vnitřní vodovod, výšky do 6 m </t>
  </si>
  <si>
    <t>722 Vnitřní vodovod</t>
  </si>
  <si>
    <t>725119123U00</t>
  </si>
  <si>
    <t xml:space="preserve">Mtž klozet mísa závěsná nosná stěna </t>
  </si>
  <si>
    <t>725219102U00</t>
  </si>
  <si>
    <t xml:space="preserve">Mtž umyvadla na šrouby </t>
  </si>
  <si>
    <t>725339111U00</t>
  </si>
  <si>
    <t xml:space="preserve">Mtž výlevka </t>
  </si>
  <si>
    <t>725539102R00</t>
  </si>
  <si>
    <t xml:space="preserve">Montáž elektr.ohřívačů, ostatní typy  80 l </t>
  </si>
  <si>
    <t>725829301R00</t>
  </si>
  <si>
    <t>Montáž baterie umyv.a dřezové stojánkové nástěnné</t>
  </si>
  <si>
    <t>725869213R00</t>
  </si>
  <si>
    <t xml:space="preserve">Montáž sifonů </t>
  </si>
  <si>
    <t>725000011R00</t>
  </si>
  <si>
    <t xml:space="preserve">Sestava pro napojení pisoárů - DN 25 </t>
  </si>
  <si>
    <t>54132235</t>
  </si>
  <si>
    <t>Ohřívač vody elektrický AEG EWH UNI 80 l</t>
  </si>
  <si>
    <t>55145000-1</t>
  </si>
  <si>
    <t>Baterie umyvadlová páková  chrom</t>
  </si>
  <si>
    <t>55145011-1</t>
  </si>
  <si>
    <t>Baterie výlevka směšov nástěnná JIKA , chrom</t>
  </si>
  <si>
    <t>55147017-A2</t>
  </si>
  <si>
    <t>D + M Splachovací tlačítko  Dual</t>
  </si>
  <si>
    <t>55147017A</t>
  </si>
  <si>
    <t>D + M Závěsný systém pro WC</t>
  </si>
  <si>
    <t>55147017B</t>
  </si>
  <si>
    <t>D + M Závěsný systém pro výlevku</t>
  </si>
  <si>
    <t>55147017C</t>
  </si>
  <si>
    <t>D + M Závěsný systém pro umyvadlo</t>
  </si>
  <si>
    <t>55147017D</t>
  </si>
  <si>
    <t>D + M Závěsný systém pro pisoár</t>
  </si>
  <si>
    <t>55162349</t>
  </si>
  <si>
    <t>Sifon DN32x5/4" - chrom</t>
  </si>
  <si>
    <t>551674064</t>
  </si>
  <si>
    <t>Sedátko klozetové s poklopem bílé a antibakteriální úpravou</t>
  </si>
  <si>
    <t>64213620</t>
  </si>
  <si>
    <t>Umyvadlo JIKA otvor pro baterii bílé</t>
  </si>
  <si>
    <t>64240058</t>
  </si>
  <si>
    <t>Mísa klozetová závěsná bílá hlub.splach. Jika Cubito</t>
  </si>
  <si>
    <t>64250630</t>
  </si>
  <si>
    <t>Pisoár Jika - radarové splachování</t>
  </si>
  <si>
    <t>64250630-1</t>
  </si>
  <si>
    <t>Urinálová stěna Jika</t>
  </si>
  <si>
    <t>64271102</t>
  </si>
  <si>
    <t>Výlevka závěsná JIKA se sklop. plast. mřížkou,bílá</t>
  </si>
  <si>
    <t>55396228.X03</t>
  </si>
  <si>
    <t xml:space="preserve">D + M Zásobník na toaletní papír nerez - 2 roličky </t>
  </si>
  <si>
    <t>55396228.X06</t>
  </si>
  <si>
    <t xml:space="preserve">D + M dávkovač tekutého mýdla 0,8 l, </t>
  </si>
  <si>
    <t>55396228.X07</t>
  </si>
  <si>
    <t xml:space="preserve">D + M Zásobník na papírové ručníky nerez </t>
  </si>
  <si>
    <t>55396228.X08</t>
  </si>
  <si>
    <t xml:space="preserve">D + M Koš na papírové ručníky nerez </t>
  </si>
  <si>
    <t>998725103R00</t>
  </si>
  <si>
    <t xml:space="preserve">Přesun hmot pro zařizovací předměty, výšky do 24 m </t>
  </si>
  <si>
    <t>Rekonstrukce soc. prostor-ZTI-V2</t>
  </si>
  <si>
    <t>725829501R00</t>
  </si>
  <si>
    <t xml:space="preserve">Montáž baterie nástěnné bidetových souprav </t>
  </si>
  <si>
    <t>Ohřívač vody elektrický AEG EWH UNI 80 l vč. napojení</t>
  </si>
  <si>
    <t>55145011-2</t>
  </si>
  <si>
    <t>Baterie bidetová směšov stojánková chrom</t>
  </si>
  <si>
    <t>55147017E</t>
  </si>
  <si>
    <t>D + M Závěsný systém pro bidet</t>
  </si>
  <si>
    <t>64240430</t>
  </si>
  <si>
    <t>Bidet závěsný CUBITO bílý 1 otvor pro baterii</t>
  </si>
  <si>
    <t>55396228.X04</t>
  </si>
  <si>
    <t xml:space="preserve">D + M Zasobník na hygienické sáčky nerez mat </t>
  </si>
  <si>
    <t>55396228.X05</t>
  </si>
  <si>
    <t>D + M Koš na hygienické šáčky nerez matný</t>
  </si>
  <si>
    <t>03.4-ZK-ZT</t>
  </si>
  <si>
    <t xml:space="preserve"> ZTI - ZK - rozvody-final</t>
  </si>
  <si>
    <t>0</t>
  </si>
  <si>
    <t>Ostatní a vedlejší náklady</t>
  </si>
  <si>
    <t>10001-0007</t>
  </si>
  <si>
    <t xml:space="preserve">Zpracování dokumentace - stavební, ZTI, VZT, elekt </t>
  </si>
  <si>
    <t>0 Ostatní a vedlejší náklady</t>
  </si>
  <si>
    <t xml:space="preserve">Vybourání prostupů </t>
  </si>
  <si>
    <t>Prorážení otvorů</t>
  </si>
  <si>
    <t>974031167R00</t>
  </si>
  <si>
    <t xml:space="preserve">Vysekání rýh ve zdi cihelné 30 x 30 cm </t>
  </si>
  <si>
    <t>97 Prorážení otvorů</t>
  </si>
  <si>
    <t>721176115R00</t>
  </si>
  <si>
    <t xml:space="preserve">Potrubí HT plus odpadní svislé DN 100 </t>
  </si>
  <si>
    <t>721176116R00</t>
  </si>
  <si>
    <t xml:space="preserve">Potrubí HT plus odpadní svislé DN 125 </t>
  </si>
  <si>
    <t>28651843AR3</t>
  </si>
  <si>
    <t>Kus čisticí KGRE DN 100</t>
  </si>
  <si>
    <t>28651843AR4</t>
  </si>
  <si>
    <t>Kus čisticí KGRE DN 125</t>
  </si>
  <si>
    <t>55162537.A</t>
  </si>
  <si>
    <t>HL810 hlavice větrací střešní DN 110 - souprava + HL 810.1</t>
  </si>
  <si>
    <t>55162545.A</t>
  </si>
  <si>
    <t>HL900Nventil (hlavice) přivzdušňovací DN 50/75/100</t>
  </si>
  <si>
    <t>722232047U00</t>
  </si>
  <si>
    <t xml:space="preserve">Kulo koh vnit záv G11/2 PN42-185°C DN 40 </t>
  </si>
  <si>
    <t>722200025RAB</t>
  </si>
  <si>
    <t>Vodovod, potrubí třívrstvé S 3,2 DN 40x5,5 ochrana potrubí skruží Mirelon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</si>
</sst>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Kč-405];[RED]\-#,##0.00\ [$Kč-405]"/>
    <numFmt numFmtId="166" formatCode="D/\ M/\ YYYY"/>
    <numFmt numFmtId="167" formatCode="@"/>
    <numFmt numFmtId="168" formatCode="0"/>
    <numFmt numFmtId="169" formatCode="#,##0.00"/>
    <numFmt numFmtId="170" formatCode="#,##0"/>
    <numFmt numFmtId="171" formatCode="0.0%"/>
    <numFmt numFmtId="172" formatCode="0.0"/>
    <numFmt numFmtId="173" formatCode="DD/MM/YY"/>
    <numFmt numFmtId="174" formatCode="#,##0&quot; Kč&quot;"/>
    <numFmt numFmtId="175" formatCode="0.00000"/>
  </numFmts>
  <fonts count="18">
    <font>
      <sz val="10"/>
      <name val="Arial"/>
      <family val="2"/>
    </font>
    <font>
      <sz val="10"/>
      <name val="Mangal"/>
      <family val="2"/>
    </font>
    <font>
      <sz val="10"/>
      <name val="Arial CE"/>
      <family val="2"/>
    </font>
    <font>
      <u val="single"/>
      <sz val="10"/>
      <name val="Mang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  <xf numFmtId="164" fontId="2" fillId="0" borderId="0">
      <alignment/>
      <protection/>
    </xf>
  </cellStyleXfs>
  <cellXfs count="299">
    <xf numFmtId="164" fontId="0" fillId="0" borderId="0" xfId="0" applyAlignment="1">
      <alignment/>
    </xf>
    <xf numFmtId="164" fontId="0" fillId="0" borderId="0" xfId="25" applyFont="1">
      <alignment/>
      <protection/>
    </xf>
    <xf numFmtId="164" fontId="0" fillId="0" borderId="0" xfId="25" applyFont="1" applyAlignment="1">
      <alignment/>
      <protection/>
    </xf>
    <xf numFmtId="164" fontId="4" fillId="0" borderId="0" xfId="25" applyFont="1">
      <alignment/>
      <protection/>
    </xf>
    <xf numFmtId="164" fontId="4" fillId="0" borderId="0" xfId="25" applyFont="1" applyAlignment="1">
      <alignment horizontal="left"/>
      <protection/>
    </xf>
    <xf numFmtId="164" fontId="4" fillId="0" borderId="0" xfId="25" applyFont="1" applyAlignment="1">
      <alignment horizontal="right"/>
      <protection/>
    </xf>
    <xf numFmtId="164" fontId="4" fillId="0" borderId="0" xfId="25" applyFont="1" applyAlignment="1">
      <alignment/>
      <protection/>
    </xf>
    <xf numFmtId="164" fontId="5" fillId="0" borderId="0" xfId="25" applyFont="1" applyAlignment="1">
      <alignment horizontal="right"/>
      <protection/>
    </xf>
    <xf numFmtId="166" fontId="5" fillId="0" borderId="0" xfId="25" applyNumberFormat="1" applyFont="1" applyAlignment="1">
      <alignment horizontal="left"/>
      <protection/>
    </xf>
    <xf numFmtId="164" fontId="6" fillId="0" borderId="0" xfId="25" applyFont="1" applyAlignment="1">
      <alignment horizontal="right"/>
      <protection/>
    </xf>
    <xf numFmtId="167" fontId="0" fillId="0" borderId="0" xfId="25" applyNumberFormat="1" applyFont="1">
      <alignment/>
      <protection/>
    </xf>
    <xf numFmtId="164" fontId="7" fillId="0" borderId="0" xfId="25" applyFont="1" applyAlignment="1">
      <alignment horizontal="right"/>
      <protection/>
    </xf>
    <xf numFmtId="167" fontId="8" fillId="0" borderId="0" xfId="25" applyNumberFormat="1" applyFont="1" applyAlignment="1">
      <alignment horizontal="left"/>
      <protection/>
    </xf>
    <xf numFmtId="164" fontId="8" fillId="0" borderId="0" xfId="25" applyFont="1" applyAlignment="1">
      <alignment horizontal="left"/>
      <protection/>
    </xf>
    <xf numFmtId="164" fontId="9" fillId="0" borderId="0" xfId="25" applyFont="1">
      <alignment/>
      <protection/>
    </xf>
    <xf numFmtId="164" fontId="9" fillId="0" borderId="0" xfId="25" applyFont="1" applyAlignment="1">
      <alignment/>
      <protection/>
    </xf>
    <xf numFmtId="164" fontId="9" fillId="0" borderId="0" xfId="25" applyFont="1" applyAlignment="1">
      <alignment horizontal="right"/>
      <protection/>
    </xf>
    <xf numFmtId="164" fontId="0" fillId="0" borderId="0" xfId="25" applyFont="1" applyAlignment="1">
      <alignment horizontal="left"/>
      <protection/>
    </xf>
    <xf numFmtId="164" fontId="0" fillId="0" borderId="0" xfId="25" applyFont="1" applyAlignment="1">
      <alignment horizontal="right"/>
      <protection/>
    </xf>
    <xf numFmtId="164" fontId="0" fillId="0" borderId="0" xfId="25" applyFont="1" applyAlignment="1">
      <alignment horizontal="center"/>
      <protection/>
    </xf>
    <xf numFmtId="164" fontId="6" fillId="2" borderId="1" xfId="25" applyFont="1" applyFill="1" applyBorder="1" applyAlignment="1">
      <alignment wrapText="1"/>
      <protection/>
    </xf>
    <xf numFmtId="164" fontId="6" fillId="2" borderId="2" xfId="25" applyFont="1" applyFill="1" applyBorder="1" applyAlignment="1">
      <alignment wrapText="1"/>
      <protection/>
    </xf>
    <xf numFmtId="164" fontId="6" fillId="2" borderId="3" xfId="25" applyFont="1" applyFill="1" applyBorder="1" applyAlignment="1">
      <alignment wrapText="1"/>
      <protection/>
    </xf>
    <xf numFmtId="164" fontId="6" fillId="2" borderId="1" xfId="25" applyFont="1" applyFill="1" applyBorder="1" applyAlignment="1">
      <alignment horizontal="right" wrapText="1"/>
      <protection/>
    </xf>
    <xf numFmtId="164" fontId="0" fillId="2" borderId="2" xfId="25" applyFont="1" applyFill="1" applyBorder="1" applyAlignment="1">
      <alignment/>
      <protection/>
    </xf>
    <xf numFmtId="164" fontId="6" fillId="2" borderId="2" xfId="25" applyFont="1" applyFill="1" applyBorder="1" applyAlignment="1">
      <alignment horizontal="right" wrapText="1"/>
      <protection/>
    </xf>
    <xf numFmtId="164" fontId="6" fillId="2" borderId="3" xfId="25" applyFont="1" applyFill="1" applyBorder="1" applyAlignment="1">
      <alignment horizontal="right" vertical="center"/>
      <protection/>
    </xf>
    <xf numFmtId="164" fontId="6" fillId="3" borderId="0" xfId="25" applyFont="1" applyFill="1" applyBorder="1" applyAlignment="1">
      <alignment horizontal="right" wrapText="1"/>
      <protection/>
    </xf>
    <xf numFmtId="164" fontId="0" fillId="0" borderId="4" xfId="25" applyFont="1" applyBorder="1" applyAlignment="1">
      <alignment vertical="center"/>
      <protection/>
    </xf>
    <xf numFmtId="164" fontId="0" fillId="0" borderId="0" xfId="25" applyFont="1" applyBorder="1" applyAlignment="1">
      <alignment vertical="center"/>
      <protection/>
    </xf>
    <xf numFmtId="168" fontId="0" fillId="0" borderId="0" xfId="25" applyNumberFormat="1" applyFont="1" applyBorder="1" applyAlignment="1">
      <alignment horizontal="right" vertical="center"/>
      <protection/>
    </xf>
    <xf numFmtId="164" fontId="0" fillId="0" borderId="5" xfId="25" applyFont="1" applyBorder="1" applyAlignment="1">
      <alignment vertical="center"/>
      <protection/>
    </xf>
    <xf numFmtId="169" fontId="0" fillId="0" borderId="6" xfId="25" applyNumberFormat="1" applyFont="1" applyBorder="1" applyAlignment="1">
      <alignment horizontal="right" vertical="center"/>
      <protection/>
    </xf>
    <xf numFmtId="169" fontId="0" fillId="0" borderId="7" xfId="25" applyNumberFormat="1" applyFont="1" applyBorder="1" applyAlignment="1">
      <alignment horizontal="right" vertical="center"/>
      <protection/>
    </xf>
    <xf numFmtId="169" fontId="0" fillId="0" borderId="8" xfId="25" applyNumberFormat="1" applyFont="1" applyBorder="1" applyAlignment="1">
      <alignment horizontal="right" vertical="center"/>
      <protection/>
    </xf>
    <xf numFmtId="169" fontId="0" fillId="3" borderId="0" xfId="25" applyNumberFormat="1" applyFont="1" applyFill="1" applyBorder="1" applyAlignment="1">
      <alignment vertical="center"/>
      <protection/>
    </xf>
    <xf numFmtId="169" fontId="0" fillId="0" borderId="4" xfId="25" applyNumberFormat="1" applyFont="1" applyBorder="1" applyAlignment="1">
      <alignment horizontal="right" vertical="center"/>
      <protection/>
    </xf>
    <xf numFmtId="169" fontId="0" fillId="0" borderId="0" xfId="25" applyNumberFormat="1" applyFont="1" applyBorder="1" applyAlignment="1">
      <alignment horizontal="right" vertical="center"/>
      <protection/>
    </xf>
    <xf numFmtId="169" fontId="0" fillId="0" borderId="5" xfId="25" applyNumberFormat="1" applyFont="1" applyBorder="1" applyAlignment="1">
      <alignment horizontal="right" vertical="center"/>
      <protection/>
    </xf>
    <xf numFmtId="169" fontId="0" fillId="0" borderId="9" xfId="25" applyNumberFormat="1" applyFont="1" applyBorder="1" applyAlignment="1">
      <alignment horizontal="right" vertical="center"/>
      <protection/>
    </xf>
    <xf numFmtId="169" fontId="0" fillId="0" borderId="10" xfId="25" applyNumberFormat="1" applyFont="1" applyBorder="1" applyAlignment="1">
      <alignment horizontal="right" vertical="center"/>
      <protection/>
    </xf>
    <xf numFmtId="169" fontId="0" fillId="0" borderId="11" xfId="25" applyNumberFormat="1" applyFont="1" applyBorder="1" applyAlignment="1">
      <alignment horizontal="right" vertical="center"/>
      <protection/>
    </xf>
    <xf numFmtId="164" fontId="8" fillId="4" borderId="1" xfId="25" applyFont="1" applyFill="1" applyBorder="1" applyAlignment="1">
      <alignment vertical="center"/>
      <protection/>
    </xf>
    <xf numFmtId="164" fontId="9" fillId="4" borderId="2" xfId="25" applyFont="1" applyFill="1" applyBorder="1" applyAlignment="1">
      <alignment vertical="center"/>
      <protection/>
    </xf>
    <xf numFmtId="164" fontId="0" fillId="4" borderId="2" xfId="25" applyFont="1" applyFill="1" applyBorder="1" applyAlignment="1">
      <alignment vertical="center"/>
      <protection/>
    </xf>
    <xf numFmtId="169" fontId="8" fillId="4" borderId="12" xfId="25" applyNumberFormat="1" applyFont="1" applyFill="1" applyBorder="1" applyAlignment="1">
      <alignment horizontal="right" vertical="center"/>
      <protection/>
    </xf>
    <xf numFmtId="169" fontId="8" fillId="4" borderId="13" xfId="25" applyNumberFormat="1" applyFont="1" applyFill="1" applyBorder="1" applyAlignment="1">
      <alignment horizontal="right" vertical="center"/>
      <protection/>
    </xf>
    <xf numFmtId="170" fontId="8" fillId="5" borderId="14" xfId="25" applyNumberFormat="1" applyFont="1" applyFill="1" applyBorder="1" applyAlignment="1">
      <alignment horizontal="right" vertical="center"/>
      <protection/>
    </xf>
    <xf numFmtId="169" fontId="9" fillId="3" borderId="0" xfId="25" applyNumberFormat="1" applyFont="1" applyFill="1" applyBorder="1" applyAlignment="1">
      <alignment vertical="center"/>
      <protection/>
    </xf>
    <xf numFmtId="164" fontId="4" fillId="0" borderId="0" xfId="25" applyFont="1" applyAlignment="1">
      <alignment horizontal="center"/>
      <protection/>
    </xf>
    <xf numFmtId="169" fontId="0" fillId="0" borderId="0" xfId="25" applyNumberFormat="1" applyFont="1">
      <alignment/>
      <protection/>
    </xf>
    <xf numFmtId="164" fontId="6" fillId="2" borderId="1" xfId="25" applyFont="1" applyFill="1" applyBorder="1" applyAlignment="1">
      <alignment vertical="center"/>
      <protection/>
    </xf>
    <xf numFmtId="164" fontId="9" fillId="2" borderId="2" xfId="25" applyFont="1" applyFill="1" applyBorder="1" applyAlignment="1">
      <alignment vertical="center"/>
      <protection/>
    </xf>
    <xf numFmtId="164" fontId="9" fillId="2" borderId="3" xfId="25" applyFont="1" applyFill="1" applyBorder="1" applyAlignment="1">
      <alignment vertical="center" wrapText="1"/>
      <protection/>
    </xf>
    <xf numFmtId="164" fontId="9" fillId="2" borderId="15" xfId="25" applyFont="1" applyFill="1" applyBorder="1" applyAlignment="1">
      <alignment horizontal="center" vertical="center" wrapText="1"/>
      <protection/>
    </xf>
    <xf numFmtId="164" fontId="9" fillId="2" borderId="3" xfId="25" applyFont="1" applyFill="1" applyBorder="1" applyAlignment="1">
      <alignment horizontal="center" vertical="center" wrapText="1"/>
      <protection/>
    </xf>
    <xf numFmtId="167" fontId="5" fillId="0" borderId="6" xfId="25" applyNumberFormat="1" applyFont="1" applyBorder="1" applyAlignment="1">
      <alignment horizontal="left"/>
      <protection/>
    </xf>
    <xf numFmtId="164" fontId="0" fillId="0" borderId="7" xfId="25" applyFont="1" applyBorder="1" applyAlignment="1">
      <alignment horizontal="left"/>
      <protection/>
    </xf>
    <xf numFmtId="164" fontId="5" fillId="0" borderId="7" xfId="25" applyFont="1" applyBorder="1">
      <alignment/>
      <protection/>
    </xf>
    <xf numFmtId="171" fontId="5" fillId="0" borderId="8" xfId="25" applyNumberFormat="1" applyFont="1" applyBorder="1">
      <alignment/>
      <protection/>
    </xf>
    <xf numFmtId="170" fontId="6" fillId="0" borderId="16" xfId="25" applyNumberFormat="1" applyFont="1" applyBorder="1" applyAlignment="1">
      <alignment horizontal="right"/>
      <protection/>
    </xf>
    <xf numFmtId="170" fontId="5" fillId="0" borderId="8" xfId="25" applyNumberFormat="1" applyFont="1" applyBorder="1" applyAlignment="1">
      <alignment horizontal="right"/>
      <protection/>
    </xf>
    <xf numFmtId="170" fontId="5" fillId="0" borderId="16" xfId="25" applyNumberFormat="1" applyFont="1" applyBorder="1" applyAlignment="1">
      <alignment horizontal="right"/>
      <protection/>
    </xf>
    <xf numFmtId="172" fontId="0" fillId="0" borderId="17" xfId="25" applyNumberFormat="1" applyFont="1" applyBorder="1">
      <alignment/>
      <protection/>
    </xf>
    <xf numFmtId="164" fontId="6" fillId="4" borderId="1" xfId="25" applyFont="1" applyFill="1" applyBorder="1" applyAlignment="1">
      <alignment vertical="center"/>
      <protection/>
    </xf>
    <xf numFmtId="167" fontId="6" fillId="4" borderId="2" xfId="25" applyNumberFormat="1" applyFont="1" applyFill="1" applyBorder="1" applyAlignment="1">
      <alignment horizontal="left" vertical="center"/>
      <protection/>
    </xf>
    <xf numFmtId="164" fontId="6" fillId="4" borderId="2" xfId="25" applyFont="1" applyFill="1" applyBorder="1" applyAlignment="1">
      <alignment vertical="center"/>
      <protection/>
    </xf>
    <xf numFmtId="171" fontId="5" fillId="4" borderId="3" xfId="25" applyNumberFormat="1" applyFont="1" applyFill="1" applyBorder="1">
      <alignment/>
      <protection/>
    </xf>
    <xf numFmtId="170" fontId="6" fillId="4" borderId="15" xfId="25" applyNumberFormat="1" applyFont="1" applyFill="1" applyBorder="1" applyAlignment="1">
      <alignment horizontal="right" vertical="center"/>
      <protection/>
    </xf>
    <xf numFmtId="172" fontId="6" fillId="4" borderId="15" xfId="25" applyNumberFormat="1" applyFont="1" applyFill="1" applyBorder="1" applyAlignment="1">
      <alignment horizontal="right" vertical="center"/>
      <protection/>
    </xf>
    <xf numFmtId="164" fontId="0" fillId="0" borderId="0" xfId="25" applyFont="1" applyAlignment="1">
      <alignment horizontal="left" vertical="top" wrapText="1"/>
      <protection/>
    </xf>
    <xf numFmtId="164" fontId="6" fillId="2" borderId="15" xfId="25" applyFont="1" applyFill="1" applyBorder="1" applyAlignment="1">
      <alignment vertical="center" wrapText="1"/>
      <protection/>
    </xf>
    <xf numFmtId="164" fontId="9" fillId="2" borderId="1" xfId="25" applyFont="1" applyFill="1" applyBorder="1" applyAlignment="1">
      <alignment vertical="center"/>
      <protection/>
    </xf>
    <xf numFmtId="167" fontId="5" fillId="0" borderId="16" xfId="25" applyNumberFormat="1" applyFont="1" applyBorder="1" applyAlignment="1">
      <alignment horizontal="left"/>
      <protection/>
    </xf>
    <xf numFmtId="164" fontId="5" fillId="0" borderId="6" xfId="25" applyFont="1" applyBorder="1" applyAlignment="1">
      <alignment horizontal="left"/>
      <protection/>
    </xf>
    <xf numFmtId="170" fontId="5" fillId="0" borderId="5" xfId="25" applyNumberFormat="1" applyFont="1" applyBorder="1" applyAlignment="1">
      <alignment horizontal="right"/>
      <protection/>
    </xf>
    <xf numFmtId="167" fontId="5" fillId="0" borderId="17" xfId="25" applyNumberFormat="1" applyFont="1" applyBorder="1" applyAlignment="1">
      <alignment horizontal="left"/>
      <protection/>
    </xf>
    <xf numFmtId="164" fontId="5" fillId="0" borderId="4" xfId="25" applyFont="1" applyBorder="1" applyAlignment="1">
      <alignment horizontal="left"/>
      <protection/>
    </xf>
    <xf numFmtId="164" fontId="5" fillId="0" borderId="0" xfId="25" applyFont="1" applyBorder="1">
      <alignment/>
      <protection/>
    </xf>
    <xf numFmtId="171" fontId="5" fillId="0" borderId="5" xfId="25" applyNumberFormat="1" applyFont="1" applyBorder="1">
      <alignment/>
      <protection/>
    </xf>
    <xf numFmtId="170" fontId="5" fillId="0" borderId="17" xfId="25" applyNumberFormat="1" applyFont="1" applyBorder="1" applyAlignment="1">
      <alignment horizontal="right"/>
      <protection/>
    </xf>
    <xf numFmtId="170" fontId="6" fillId="4" borderId="3" xfId="25" applyNumberFormat="1" applyFont="1" applyFill="1" applyBorder="1" applyAlignment="1">
      <alignment horizontal="right" vertical="center"/>
      <protection/>
    </xf>
    <xf numFmtId="164" fontId="4" fillId="0" borderId="10" xfId="25" applyFont="1" applyBorder="1" applyAlignment="1">
      <alignment horizontal="center" vertical="top"/>
      <protection/>
    </xf>
    <xf numFmtId="164" fontId="9" fillId="2" borderId="18" xfId="25" applyFont="1" applyFill="1" applyBorder="1" applyAlignment="1">
      <alignment horizontal="left"/>
      <protection/>
    </xf>
    <xf numFmtId="164" fontId="5" fillId="2" borderId="19" xfId="25" applyFont="1" applyFill="1" applyBorder="1" applyAlignment="1">
      <alignment horizontal="center"/>
      <protection/>
    </xf>
    <xf numFmtId="164" fontId="6" fillId="2" borderId="20" xfId="25" applyFont="1" applyFill="1" applyBorder="1" applyAlignment="1">
      <alignment horizontal="left"/>
      <protection/>
    </xf>
    <xf numFmtId="164" fontId="5" fillId="0" borderId="21" xfId="25" applyFont="1" applyBorder="1">
      <alignment/>
      <protection/>
    </xf>
    <xf numFmtId="167" fontId="5" fillId="0" borderId="22" xfId="25" applyNumberFormat="1" applyFont="1" applyBorder="1" applyAlignment="1">
      <alignment horizontal="left"/>
      <protection/>
    </xf>
    <xf numFmtId="164" fontId="0" fillId="0" borderId="23" xfId="25" applyFont="1" applyBorder="1">
      <alignment/>
      <protection/>
    </xf>
    <xf numFmtId="164" fontId="5" fillId="0" borderId="3" xfId="25" applyFont="1" applyBorder="1">
      <alignment/>
      <protection/>
    </xf>
    <xf numFmtId="164" fontId="5" fillId="0" borderId="2" xfId="25" applyFont="1" applyBorder="1">
      <alignment/>
      <protection/>
    </xf>
    <xf numFmtId="164" fontId="5" fillId="0" borderId="15" xfId="25" applyFont="1" applyBorder="1">
      <alignment/>
      <protection/>
    </xf>
    <xf numFmtId="164" fontId="5" fillId="0" borderId="24" xfId="25" applyFont="1" applyBorder="1" applyAlignment="1">
      <alignment horizontal="left"/>
      <protection/>
    </xf>
    <xf numFmtId="164" fontId="9" fillId="0" borderId="23" xfId="25" applyFont="1" applyBorder="1">
      <alignment/>
      <protection/>
    </xf>
    <xf numFmtId="167" fontId="5" fillId="0" borderId="24" xfId="25" applyNumberFormat="1" applyFont="1" applyBorder="1" applyAlignment="1">
      <alignment horizontal="left"/>
      <protection/>
    </xf>
    <xf numFmtId="167" fontId="9" fillId="2" borderId="23" xfId="25" applyNumberFormat="1" applyFont="1" applyFill="1" applyBorder="1">
      <alignment/>
      <protection/>
    </xf>
    <xf numFmtId="167" fontId="0" fillId="2" borderId="3" xfId="25" applyNumberFormat="1" applyFont="1" applyFill="1" applyBorder="1">
      <alignment/>
      <protection/>
    </xf>
    <xf numFmtId="164" fontId="9" fillId="2" borderId="2" xfId="25" applyFont="1" applyFill="1" applyBorder="1">
      <alignment/>
      <protection/>
    </xf>
    <xf numFmtId="164" fontId="0" fillId="2" borderId="2" xfId="25" applyFont="1" applyFill="1" applyBorder="1">
      <alignment/>
      <protection/>
    </xf>
    <xf numFmtId="164" fontId="0" fillId="2" borderId="3" xfId="25" applyFont="1" applyFill="1" applyBorder="1">
      <alignment/>
      <protection/>
    </xf>
    <xf numFmtId="164" fontId="5" fillId="0" borderId="15" xfId="25" applyFont="1" applyFill="1" applyBorder="1">
      <alignment/>
      <protection/>
    </xf>
    <xf numFmtId="170" fontId="5" fillId="0" borderId="24" xfId="25" applyNumberFormat="1" applyFont="1" applyBorder="1" applyAlignment="1">
      <alignment horizontal="left"/>
      <protection/>
    </xf>
    <xf numFmtId="164" fontId="0" fillId="0" borderId="0" xfId="25" applyFont="1" applyFill="1">
      <alignment/>
      <protection/>
    </xf>
    <xf numFmtId="167" fontId="9" fillId="2" borderId="25" xfId="25" applyNumberFormat="1" applyFont="1" applyFill="1" applyBorder="1">
      <alignment/>
      <protection/>
    </xf>
    <xf numFmtId="167" fontId="0" fillId="2" borderId="5" xfId="25" applyNumberFormat="1" applyFont="1" applyFill="1" applyBorder="1">
      <alignment/>
      <protection/>
    </xf>
    <xf numFmtId="164" fontId="9" fillId="2" borderId="0" xfId="25" applyFont="1" applyFill="1" applyBorder="1">
      <alignment/>
      <protection/>
    </xf>
    <xf numFmtId="164" fontId="0" fillId="2" borderId="0" xfId="25" applyFont="1" applyFill="1" applyBorder="1">
      <alignment/>
      <protection/>
    </xf>
    <xf numFmtId="167" fontId="5" fillId="0" borderId="15" xfId="25" applyNumberFormat="1" applyFont="1" applyBorder="1" applyAlignment="1">
      <alignment horizontal="left"/>
      <protection/>
    </xf>
    <xf numFmtId="164" fontId="5" fillId="0" borderId="26" xfId="25" applyFont="1" applyBorder="1">
      <alignment/>
      <protection/>
    </xf>
    <xf numFmtId="164" fontId="5" fillId="0" borderId="1" xfId="25" applyFont="1" applyBorder="1" applyAlignment="1">
      <alignment horizontal="left"/>
      <protection/>
    </xf>
    <xf numFmtId="164" fontId="5" fillId="0" borderId="15" xfId="25" applyNumberFormat="1" applyFont="1" applyBorder="1">
      <alignment/>
      <protection/>
    </xf>
    <xf numFmtId="164" fontId="5" fillId="0" borderId="27" xfId="25" applyNumberFormat="1" applyFont="1" applyBorder="1" applyAlignment="1">
      <alignment horizontal="left"/>
      <protection/>
    </xf>
    <xf numFmtId="164" fontId="0" fillId="0" borderId="0" xfId="25" applyNumberFormat="1" applyFont="1" applyBorder="1">
      <alignment/>
      <protection/>
    </xf>
    <xf numFmtId="164" fontId="0" fillId="0" borderId="0" xfId="25" applyNumberFormat="1" applyFont="1">
      <alignment/>
      <protection/>
    </xf>
    <xf numFmtId="164" fontId="5" fillId="0" borderId="27" xfId="25" applyFont="1" applyBorder="1" applyAlignment="1">
      <alignment horizontal="left"/>
      <protection/>
    </xf>
    <xf numFmtId="164" fontId="0" fillId="0" borderId="0" xfId="25" applyFont="1" applyBorder="1">
      <alignment/>
      <protection/>
    </xf>
    <xf numFmtId="164" fontId="5" fillId="0" borderId="15" xfId="25" applyFont="1" applyBorder="1" applyAlignment="1">
      <alignment horizontal="left"/>
      <protection/>
    </xf>
    <xf numFmtId="164" fontId="5" fillId="0" borderId="15" xfId="25" applyFont="1" applyFill="1" applyBorder="1" applyAlignment="1">
      <alignment/>
      <protection/>
    </xf>
    <xf numFmtId="164" fontId="5" fillId="0" borderId="27" xfId="25" applyFont="1" applyFill="1" applyBorder="1" applyAlignment="1">
      <alignment/>
      <protection/>
    </xf>
    <xf numFmtId="164" fontId="0" fillId="0" borderId="0" xfId="25" applyFont="1" applyFill="1" applyBorder="1" applyAlignment="1">
      <alignment/>
      <protection/>
    </xf>
    <xf numFmtId="164" fontId="5" fillId="0" borderId="15" xfId="25" applyFont="1" applyBorder="1" applyAlignment="1">
      <alignment/>
      <protection/>
    </xf>
    <xf numFmtId="164" fontId="5" fillId="0" borderId="27" xfId="25" applyFont="1" applyBorder="1" applyAlignment="1">
      <alignment/>
      <protection/>
    </xf>
    <xf numFmtId="170" fontId="0" fillId="0" borderId="0" xfId="25" applyNumberFormat="1" applyFont="1">
      <alignment/>
      <protection/>
    </xf>
    <xf numFmtId="164" fontId="5" fillId="0" borderId="23" xfId="25" applyFont="1" applyBorder="1">
      <alignment/>
      <protection/>
    </xf>
    <xf numFmtId="164" fontId="5" fillId="0" borderId="15" xfId="25" applyFont="1" applyBorder="1" applyAlignment="1">
      <alignment horizontal="center"/>
      <protection/>
    </xf>
    <xf numFmtId="164" fontId="5" fillId="0" borderId="21" xfId="25" applyFont="1" applyBorder="1" applyAlignment="1">
      <alignment horizontal="left"/>
      <protection/>
    </xf>
    <xf numFmtId="164" fontId="5" fillId="0" borderId="28" xfId="25" applyFont="1" applyBorder="1" applyAlignment="1">
      <alignment horizontal="left"/>
      <protection/>
    </xf>
    <xf numFmtId="164" fontId="4" fillId="0" borderId="29" xfId="25" applyFont="1" applyBorder="1" applyAlignment="1">
      <alignment horizontal="center" vertical="center"/>
      <protection/>
    </xf>
    <xf numFmtId="164" fontId="9" fillId="2" borderId="12" xfId="25" applyFont="1" applyFill="1" applyBorder="1" applyAlignment="1">
      <alignment horizontal="left"/>
      <protection/>
    </xf>
    <xf numFmtId="164" fontId="0" fillId="2" borderId="13" xfId="25" applyFont="1" applyFill="1" applyBorder="1" applyAlignment="1">
      <alignment horizontal="left"/>
      <protection/>
    </xf>
    <xf numFmtId="164" fontId="0" fillId="2" borderId="30" xfId="25" applyFont="1" applyFill="1" applyBorder="1" applyAlignment="1">
      <alignment horizontal="center"/>
      <protection/>
    </xf>
    <xf numFmtId="164" fontId="9" fillId="2" borderId="30" xfId="25" applyFont="1" applyFill="1" applyBorder="1" applyAlignment="1">
      <alignment horizontal="center"/>
      <protection/>
    </xf>
    <xf numFmtId="164" fontId="0" fillId="0" borderId="31" xfId="25" applyFont="1" applyBorder="1">
      <alignment/>
      <protection/>
    </xf>
    <xf numFmtId="164" fontId="0" fillId="0" borderId="32" xfId="25" applyFont="1" applyBorder="1">
      <alignment/>
      <protection/>
    </xf>
    <xf numFmtId="170" fontId="0" fillId="0" borderId="22" xfId="25" applyNumberFormat="1" applyFont="1" applyBorder="1">
      <alignment/>
      <protection/>
    </xf>
    <xf numFmtId="164" fontId="0" fillId="0" borderId="18" xfId="25" applyFont="1" applyBorder="1">
      <alignment/>
      <protection/>
    </xf>
    <xf numFmtId="170" fontId="0" fillId="0" borderId="20" xfId="25" applyNumberFormat="1" applyFont="1" applyBorder="1">
      <alignment/>
      <protection/>
    </xf>
    <xf numFmtId="164" fontId="0" fillId="0" borderId="19" xfId="25" applyFont="1" applyBorder="1">
      <alignment/>
      <protection/>
    </xf>
    <xf numFmtId="164" fontId="0" fillId="0" borderId="2" xfId="25" applyFont="1" applyBorder="1">
      <alignment/>
      <protection/>
    </xf>
    <xf numFmtId="170" fontId="0" fillId="0" borderId="24" xfId="25" applyNumberFormat="1" applyFont="1" applyBorder="1">
      <alignment/>
      <protection/>
    </xf>
    <xf numFmtId="170" fontId="0" fillId="0" borderId="2" xfId="25" applyNumberFormat="1" applyFont="1" applyBorder="1">
      <alignment/>
      <protection/>
    </xf>
    <xf numFmtId="164" fontId="0" fillId="0" borderId="3" xfId="25" applyFont="1" applyBorder="1">
      <alignment/>
      <protection/>
    </xf>
    <xf numFmtId="164" fontId="0" fillId="0" borderId="33" xfId="25" applyFont="1" applyBorder="1">
      <alignment/>
      <protection/>
    </xf>
    <xf numFmtId="164" fontId="0" fillId="0" borderId="32" xfId="25" applyFont="1" applyBorder="1" applyAlignment="1">
      <alignment shrinkToFit="1"/>
      <protection/>
    </xf>
    <xf numFmtId="164" fontId="0" fillId="0" borderId="34" xfId="25" applyFont="1" applyBorder="1">
      <alignment/>
      <protection/>
    </xf>
    <xf numFmtId="164" fontId="0" fillId="0" borderId="25" xfId="25" applyFont="1" applyBorder="1">
      <alignment/>
      <protection/>
    </xf>
    <xf numFmtId="164" fontId="0" fillId="0" borderId="35" xfId="25" applyFont="1" applyBorder="1" applyAlignment="1">
      <alignment horizontal="center" shrinkToFit="1"/>
      <protection/>
    </xf>
    <xf numFmtId="170" fontId="0" fillId="0" borderId="36" xfId="25" applyNumberFormat="1" applyFont="1" applyBorder="1">
      <alignment/>
      <protection/>
    </xf>
    <xf numFmtId="164" fontId="0" fillId="0" borderId="37" xfId="25" applyFont="1" applyBorder="1">
      <alignment/>
      <protection/>
    </xf>
    <xf numFmtId="170" fontId="0" fillId="0" borderId="38" xfId="25" applyNumberFormat="1" applyFont="1" applyBorder="1">
      <alignment/>
      <protection/>
    </xf>
    <xf numFmtId="164" fontId="0" fillId="0" borderId="39" xfId="25" applyFont="1" applyBorder="1">
      <alignment/>
      <protection/>
    </xf>
    <xf numFmtId="164" fontId="9" fillId="2" borderId="18" xfId="25" applyFont="1" applyFill="1" applyBorder="1">
      <alignment/>
      <protection/>
    </xf>
    <xf numFmtId="164" fontId="9" fillId="2" borderId="20" xfId="25" applyFont="1" applyFill="1" applyBorder="1">
      <alignment/>
      <protection/>
    </xf>
    <xf numFmtId="164" fontId="9" fillId="2" borderId="19" xfId="25" applyFont="1" applyFill="1" applyBorder="1">
      <alignment/>
      <protection/>
    </xf>
    <xf numFmtId="164" fontId="9" fillId="2" borderId="40" xfId="25" applyFont="1" applyFill="1" applyBorder="1">
      <alignment/>
      <protection/>
    </xf>
    <xf numFmtId="164" fontId="9" fillId="2" borderId="41" xfId="25" applyFont="1" applyFill="1" applyBorder="1">
      <alignment/>
      <protection/>
    </xf>
    <xf numFmtId="164" fontId="0" fillId="0" borderId="5" xfId="25" applyFont="1" applyBorder="1">
      <alignment/>
      <protection/>
    </xf>
    <xf numFmtId="164" fontId="0" fillId="0" borderId="4" xfId="25" applyFont="1" applyBorder="1">
      <alignment/>
      <protection/>
    </xf>
    <xf numFmtId="164" fontId="0" fillId="0" borderId="42" xfId="25" applyFont="1" applyBorder="1">
      <alignment/>
      <protection/>
    </xf>
    <xf numFmtId="164" fontId="0" fillId="0" borderId="0" xfId="25" applyFont="1" applyBorder="1" applyAlignment="1">
      <alignment horizontal="right"/>
      <protection/>
    </xf>
    <xf numFmtId="173" fontId="0" fillId="0" borderId="0" xfId="25" applyNumberFormat="1" applyFont="1" applyBorder="1">
      <alignment/>
      <protection/>
    </xf>
    <xf numFmtId="164" fontId="0" fillId="0" borderId="0" xfId="25" applyFont="1" applyFill="1" applyBorder="1">
      <alignment/>
      <protection/>
    </xf>
    <xf numFmtId="164" fontId="0" fillId="0" borderId="43" xfId="25" applyFont="1" applyBorder="1">
      <alignment/>
      <protection/>
    </xf>
    <xf numFmtId="164" fontId="0" fillId="0" borderId="44" xfId="25" applyFont="1" applyBorder="1">
      <alignment/>
      <protection/>
    </xf>
    <xf numFmtId="172" fontId="0" fillId="0" borderId="3" xfId="25" applyNumberFormat="1" applyFont="1" applyBorder="1" applyAlignment="1">
      <alignment horizontal="right"/>
      <protection/>
    </xf>
    <xf numFmtId="174" fontId="0" fillId="0" borderId="24" xfId="25" applyNumberFormat="1" applyFont="1" applyBorder="1" applyAlignment="1">
      <alignment horizontal="right" indent="2"/>
      <protection/>
    </xf>
    <xf numFmtId="164" fontId="0" fillId="0" borderId="7" xfId="25" applyFont="1" applyBorder="1">
      <alignment/>
      <protection/>
    </xf>
    <xf numFmtId="172" fontId="0" fillId="0" borderId="8" xfId="25" applyNumberFormat="1" applyFont="1" applyBorder="1" applyAlignment="1">
      <alignment horizontal="right"/>
      <protection/>
    </xf>
    <xf numFmtId="164" fontId="0" fillId="0" borderId="8" xfId="25" applyFont="1" applyBorder="1">
      <alignment/>
      <protection/>
    </xf>
    <xf numFmtId="164" fontId="0" fillId="0" borderId="45" xfId="25" applyFont="1" applyBorder="1">
      <alignment/>
      <protection/>
    </xf>
    <xf numFmtId="164" fontId="8" fillId="2" borderId="37" xfId="25" applyFont="1" applyFill="1" applyBorder="1">
      <alignment/>
      <protection/>
    </xf>
    <xf numFmtId="164" fontId="8" fillId="2" borderId="38" xfId="25" applyFont="1" applyFill="1" applyBorder="1">
      <alignment/>
      <protection/>
    </xf>
    <xf numFmtId="164" fontId="8" fillId="2" borderId="39" xfId="25" applyFont="1" applyFill="1" applyBorder="1">
      <alignment/>
      <protection/>
    </xf>
    <xf numFmtId="174" fontId="8" fillId="2" borderId="36" xfId="25" applyNumberFormat="1" applyFont="1" applyFill="1" applyBorder="1" applyAlignment="1">
      <alignment horizontal="right" indent="2"/>
      <protection/>
    </xf>
    <xf numFmtId="164" fontId="8" fillId="0" borderId="0" xfId="25" applyFont="1">
      <alignment/>
      <protection/>
    </xf>
    <xf numFmtId="164" fontId="10" fillId="0" borderId="0" xfId="25" applyFont="1" applyBorder="1" applyAlignment="1">
      <alignment horizontal="left" vertical="top" wrapText="1"/>
      <protection/>
    </xf>
    <xf numFmtId="164" fontId="0" fillId="0" borderId="0" xfId="25" applyFont="1" applyAlignment="1">
      <alignment vertical="top" wrapText="1"/>
      <protection/>
    </xf>
    <xf numFmtId="164" fontId="0" fillId="0" borderId="16" xfId="22" applyFont="1" applyBorder="1" applyAlignment="1">
      <alignment horizontal="center"/>
      <protection/>
    </xf>
    <xf numFmtId="164" fontId="9" fillId="0" borderId="7" xfId="22" applyFont="1" applyBorder="1">
      <alignment/>
      <protection/>
    </xf>
    <xf numFmtId="164" fontId="0" fillId="0" borderId="7" xfId="22" applyFont="1" applyBorder="1">
      <alignment/>
      <protection/>
    </xf>
    <xf numFmtId="164" fontId="0" fillId="0" borderId="7" xfId="22" applyFont="1" applyBorder="1" applyAlignment="1">
      <alignment horizontal="right"/>
      <protection/>
    </xf>
    <xf numFmtId="164" fontId="0" fillId="0" borderId="6" xfId="22" applyFont="1" applyBorder="1">
      <alignment/>
      <protection/>
    </xf>
    <xf numFmtId="164" fontId="0" fillId="0" borderId="7" xfId="25" applyNumberFormat="1" applyFont="1" applyBorder="1" applyAlignment="1">
      <alignment horizontal="left"/>
      <protection/>
    </xf>
    <xf numFmtId="164" fontId="0" fillId="0" borderId="8" xfId="25" applyNumberFormat="1" applyFont="1" applyBorder="1">
      <alignment/>
      <protection/>
    </xf>
    <xf numFmtId="164" fontId="0" fillId="0" borderId="21" xfId="22" applyFont="1" applyBorder="1" applyAlignment="1">
      <alignment horizontal="center"/>
      <protection/>
    </xf>
    <xf numFmtId="164" fontId="9" fillId="0" borderId="32" xfId="22" applyFont="1" applyBorder="1">
      <alignment/>
      <protection/>
    </xf>
    <xf numFmtId="164" fontId="0" fillId="0" borderId="32" xfId="22" applyFont="1" applyBorder="1">
      <alignment/>
      <protection/>
    </xf>
    <xf numFmtId="164" fontId="0" fillId="0" borderId="32" xfId="22" applyFont="1" applyBorder="1" applyAlignment="1">
      <alignment horizontal="right"/>
      <protection/>
    </xf>
    <xf numFmtId="164" fontId="0" fillId="0" borderId="21" xfId="22" applyFont="1" applyBorder="1" applyAlignment="1">
      <alignment horizontal="left"/>
      <protection/>
    </xf>
    <xf numFmtId="167" fontId="4" fillId="0" borderId="0" xfId="25" applyNumberFormat="1" applyFont="1" applyBorder="1" applyAlignment="1">
      <alignment horizontal="center"/>
      <protection/>
    </xf>
    <xf numFmtId="167" fontId="9" fillId="2" borderId="12" xfId="25" applyNumberFormat="1" applyFont="1" applyFill="1" applyBorder="1" applyAlignment="1">
      <alignment horizontal="center"/>
      <protection/>
    </xf>
    <xf numFmtId="164" fontId="9" fillId="2" borderId="13" xfId="25" applyFont="1" applyFill="1" applyBorder="1" applyAlignment="1">
      <alignment horizontal="center"/>
      <protection/>
    </xf>
    <xf numFmtId="164" fontId="9" fillId="2" borderId="14" xfId="25" applyFont="1" applyFill="1" applyBorder="1" applyAlignment="1">
      <alignment horizontal="center"/>
      <protection/>
    </xf>
    <xf numFmtId="164" fontId="9" fillId="2" borderId="46" xfId="25" applyFont="1" applyFill="1" applyBorder="1" applyAlignment="1">
      <alignment horizontal="center"/>
      <protection/>
    </xf>
    <xf numFmtId="164" fontId="9" fillId="2" borderId="47" xfId="25" applyFont="1" applyFill="1" applyBorder="1" applyAlignment="1">
      <alignment horizontal="center"/>
      <protection/>
    </xf>
    <xf numFmtId="167" fontId="5" fillId="0" borderId="25" xfId="25" applyNumberFormat="1" applyFont="1" applyBorder="1">
      <alignment/>
      <protection/>
    </xf>
    <xf numFmtId="170" fontId="0" fillId="0" borderId="42" xfId="25" applyNumberFormat="1" applyFont="1" applyBorder="1">
      <alignment/>
      <protection/>
    </xf>
    <xf numFmtId="170" fontId="0" fillId="0" borderId="5" xfId="25" applyNumberFormat="1" applyFont="1" applyBorder="1">
      <alignment/>
      <protection/>
    </xf>
    <xf numFmtId="170" fontId="0" fillId="0" borderId="17" xfId="25" applyNumberFormat="1" applyFont="1" applyBorder="1">
      <alignment/>
      <protection/>
    </xf>
    <xf numFmtId="170" fontId="0" fillId="0" borderId="48" xfId="25" applyNumberFormat="1" applyFont="1" applyBorder="1">
      <alignment/>
      <protection/>
    </xf>
    <xf numFmtId="164" fontId="9" fillId="2" borderId="12" xfId="25" applyFont="1" applyFill="1" applyBorder="1">
      <alignment/>
      <protection/>
    </xf>
    <xf numFmtId="164" fontId="9" fillId="2" borderId="13" xfId="25" applyFont="1" applyFill="1" applyBorder="1">
      <alignment/>
      <protection/>
    </xf>
    <xf numFmtId="170" fontId="9" fillId="2" borderId="30" xfId="25" applyNumberFormat="1" applyFont="1" applyFill="1" applyBorder="1">
      <alignment/>
      <protection/>
    </xf>
    <xf numFmtId="170" fontId="9" fillId="2" borderId="14" xfId="25" applyNumberFormat="1" applyFont="1" applyFill="1" applyBorder="1">
      <alignment/>
      <protection/>
    </xf>
    <xf numFmtId="170" fontId="9" fillId="2" borderId="46" xfId="25" applyNumberFormat="1" applyFont="1" applyFill="1" applyBorder="1">
      <alignment/>
      <protection/>
    </xf>
    <xf numFmtId="170" fontId="9" fillId="2" borderId="47" xfId="25" applyNumberFormat="1" applyFont="1" applyFill="1" applyBorder="1">
      <alignment/>
      <protection/>
    </xf>
    <xf numFmtId="164" fontId="4" fillId="0" borderId="0" xfId="25" applyFont="1" applyBorder="1" applyAlignment="1">
      <alignment horizontal="center"/>
      <protection/>
    </xf>
    <xf numFmtId="164" fontId="0" fillId="2" borderId="41" xfId="25" applyFont="1" applyFill="1" applyBorder="1">
      <alignment/>
      <protection/>
    </xf>
    <xf numFmtId="164" fontId="9" fillId="2" borderId="49" xfId="25" applyFont="1" applyFill="1" applyBorder="1" applyAlignment="1">
      <alignment horizontal="right"/>
      <protection/>
    </xf>
    <xf numFmtId="164" fontId="9" fillId="2" borderId="20" xfId="25" applyFont="1" applyFill="1" applyBorder="1" applyAlignment="1">
      <alignment horizontal="right"/>
      <protection/>
    </xf>
    <xf numFmtId="164" fontId="9" fillId="2" borderId="19" xfId="25" applyFont="1" applyFill="1" applyBorder="1" applyAlignment="1">
      <alignment horizontal="center"/>
      <protection/>
    </xf>
    <xf numFmtId="169" fontId="6" fillId="2" borderId="20" xfId="25" applyNumberFormat="1" applyFont="1" applyFill="1" applyBorder="1" applyAlignment="1">
      <alignment horizontal="right"/>
      <protection/>
    </xf>
    <xf numFmtId="169" fontId="6" fillId="2" borderId="41" xfId="25" applyNumberFormat="1" applyFont="1" applyFill="1" applyBorder="1" applyAlignment="1">
      <alignment horizontal="right"/>
      <protection/>
    </xf>
    <xf numFmtId="164" fontId="0" fillId="0" borderId="28" xfId="25" applyFont="1" applyBorder="1">
      <alignment/>
      <protection/>
    </xf>
    <xf numFmtId="170" fontId="0" fillId="0" borderId="33" xfId="25" applyNumberFormat="1" applyFont="1" applyBorder="1" applyAlignment="1">
      <alignment horizontal="right"/>
      <protection/>
    </xf>
    <xf numFmtId="172" fontId="0" fillId="0" borderId="15" xfId="25" applyNumberFormat="1" applyFont="1" applyBorder="1" applyAlignment="1">
      <alignment horizontal="right"/>
      <protection/>
    </xf>
    <xf numFmtId="170" fontId="0" fillId="0" borderId="43" xfId="25" applyNumberFormat="1" applyFont="1" applyBorder="1" applyAlignment="1">
      <alignment horizontal="right"/>
      <protection/>
    </xf>
    <xf numFmtId="169" fontId="0" fillId="0" borderId="32" xfId="25" applyNumberFormat="1" applyFont="1" applyBorder="1" applyAlignment="1">
      <alignment horizontal="right"/>
      <protection/>
    </xf>
    <xf numFmtId="170" fontId="0" fillId="0" borderId="28" xfId="25" applyNumberFormat="1" applyFont="1" applyBorder="1" applyAlignment="1">
      <alignment horizontal="right"/>
      <protection/>
    </xf>
    <xf numFmtId="164" fontId="0" fillId="0" borderId="27" xfId="25" applyFont="1" applyBorder="1">
      <alignment/>
      <protection/>
    </xf>
    <xf numFmtId="170" fontId="0" fillId="0" borderId="26" xfId="25" applyNumberFormat="1" applyFont="1" applyBorder="1" applyAlignment="1">
      <alignment horizontal="right"/>
      <protection/>
    </xf>
    <xf numFmtId="170" fontId="0" fillId="0" borderId="3" xfId="25" applyNumberFormat="1" applyFont="1" applyBorder="1" applyAlignment="1">
      <alignment horizontal="right"/>
      <protection/>
    </xf>
    <xf numFmtId="169" fontId="0" fillId="0" borderId="2" xfId="25" applyNumberFormat="1" applyFont="1" applyBorder="1" applyAlignment="1">
      <alignment horizontal="right"/>
      <protection/>
    </xf>
    <xf numFmtId="170" fontId="0" fillId="0" borderId="27" xfId="25" applyNumberFormat="1" applyFont="1" applyBorder="1" applyAlignment="1">
      <alignment horizontal="right"/>
      <protection/>
    </xf>
    <xf numFmtId="164" fontId="0" fillId="2" borderId="37" xfId="25" applyFont="1" applyFill="1" applyBorder="1">
      <alignment/>
      <protection/>
    </xf>
    <xf numFmtId="164" fontId="9" fillId="2" borderId="38" xfId="25" applyFont="1" applyFill="1" applyBorder="1">
      <alignment/>
      <protection/>
    </xf>
    <xf numFmtId="164" fontId="0" fillId="2" borderId="38" xfId="25" applyFont="1" applyFill="1" applyBorder="1">
      <alignment/>
      <protection/>
    </xf>
    <xf numFmtId="169" fontId="0" fillId="2" borderId="50" xfId="25" applyNumberFormat="1" applyFont="1" applyFill="1" applyBorder="1">
      <alignment/>
      <protection/>
    </xf>
    <xf numFmtId="169" fontId="0" fillId="2" borderId="37" xfId="25" applyNumberFormat="1" applyFont="1" applyFill="1" applyBorder="1">
      <alignment/>
      <protection/>
    </xf>
    <xf numFmtId="169" fontId="0" fillId="2" borderId="38" xfId="25" applyNumberFormat="1" applyFont="1" applyFill="1" applyBorder="1">
      <alignment/>
      <protection/>
    </xf>
    <xf numFmtId="170" fontId="9" fillId="2" borderId="50" xfId="25" applyNumberFormat="1" applyFont="1" applyFill="1" applyBorder="1" applyAlignment="1">
      <alignment horizontal="right"/>
      <protection/>
    </xf>
    <xf numFmtId="164" fontId="0" fillId="0" borderId="0" xfId="22" applyFont="1">
      <alignment/>
      <protection/>
    </xf>
    <xf numFmtId="164" fontId="0" fillId="0" borderId="0" xfId="22" applyFont="1" applyAlignment="1">
      <alignment horizontal="right"/>
      <protection/>
    </xf>
    <xf numFmtId="164" fontId="11" fillId="0" borderId="0" xfId="22" applyFont="1" applyBorder="1" applyAlignment="1">
      <alignment horizontal="center"/>
      <protection/>
    </xf>
    <xf numFmtId="164" fontId="12" fillId="0" borderId="0" xfId="22" applyFont="1" applyAlignment="1">
      <alignment horizontal="center"/>
      <protection/>
    </xf>
    <xf numFmtId="164" fontId="13" fillId="0" borderId="0" xfId="22" applyFont="1" applyAlignment="1">
      <alignment horizontal="center"/>
      <protection/>
    </xf>
    <xf numFmtId="164" fontId="13" fillId="0" borderId="0" xfId="22" applyFont="1" applyAlignment="1">
      <alignment horizontal="right"/>
      <protection/>
    </xf>
    <xf numFmtId="164" fontId="5" fillId="0" borderId="6" xfId="22" applyFont="1" applyBorder="1" applyAlignment="1">
      <alignment horizontal="right"/>
      <protection/>
    </xf>
    <xf numFmtId="164" fontId="0" fillId="0" borderId="7" xfId="22" applyFont="1" applyBorder="1" applyAlignment="1">
      <alignment horizontal="left"/>
      <protection/>
    </xf>
    <xf numFmtId="164" fontId="0" fillId="0" borderId="8" xfId="22" applyFont="1" applyBorder="1">
      <alignment/>
      <protection/>
    </xf>
    <xf numFmtId="167" fontId="0" fillId="0" borderId="21" xfId="22" applyNumberFormat="1" applyFont="1" applyBorder="1" applyAlignment="1">
      <alignment horizontal="center"/>
      <protection/>
    </xf>
    <xf numFmtId="164" fontId="0" fillId="0" borderId="21" xfId="22" applyFont="1" applyBorder="1" applyAlignment="1">
      <alignment horizontal="center" shrinkToFit="1"/>
      <protection/>
    </xf>
    <xf numFmtId="164" fontId="5" fillId="0" borderId="0" xfId="22" applyFont="1">
      <alignment/>
      <protection/>
    </xf>
    <xf numFmtId="164" fontId="0" fillId="0" borderId="0" xfId="22" applyFont="1" applyAlignment="1">
      <alignment/>
      <protection/>
    </xf>
    <xf numFmtId="167" fontId="5" fillId="2" borderId="15" xfId="22" applyNumberFormat="1" applyFont="1" applyFill="1" applyBorder="1">
      <alignment/>
      <protection/>
    </xf>
    <xf numFmtId="164" fontId="5" fillId="2" borderId="3" xfId="22" applyFont="1" applyFill="1" applyBorder="1" applyAlignment="1">
      <alignment horizontal="center"/>
      <protection/>
    </xf>
    <xf numFmtId="164" fontId="5" fillId="2" borderId="15" xfId="22" applyFont="1" applyFill="1" applyBorder="1" applyAlignment="1">
      <alignment horizontal="center"/>
      <protection/>
    </xf>
    <xf numFmtId="164" fontId="5" fillId="2" borderId="3" xfId="22" applyNumberFormat="1" applyFont="1" applyFill="1" applyBorder="1" applyAlignment="1">
      <alignment horizontal="center"/>
      <protection/>
    </xf>
    <xf numFmtId="164" fontId="5" fillId="2" borderId="15" xfId="22" applyFont="1" applyFill="1" applyBorder="1" applyAlignment="1">
      <alignment horizontal="center" wrapText="1"/>
      <protection/>
    </xf>
    <xf numFmtId="164" fontId="9" fillId="0" borderId="17" xfId="22" applyFont="1" applyBorder="1" applyAlignment="1">
      <alignment horizontal="center"/>
      <protection/>
    </xf>
    <xf numFmtId="167" fontId="9" fillId="0" borderId="17" xfId="22" applyNumberFormat="1" applyFont="1" applyBorder="1" applyAlignment="1">
      <alignment horizontal="left"/>
      <protection/>
    </xf>
    <xf numFmtId="164" fontId="9" fillId="0" borderId="1" xfId="22" applyFont="1" applyBorder="1">
      <alignment/>
      <protection/>
    </xf>
    <xf numFmtId="164" fontId="0" fillId="0" borderId="2" xfId="22" applyFont="1" applyBorder="1" applyAlignment="1">
      <alignment horizontal="center"/>
      <protection/>
    </xf>
    <xf numFmtId="164" fontId="0" fillId="0" borderId="2" xfId="22" applyNumberFormat="1" applyFont="1" applyBorder="1" applyAlignment="1">
      <alignment horizontal="right"/>
      <protection/>
    </xf>
    <xf numFmtId="164" fontId="0" fillId="0" borderId="3" xfId="22" applyNumberFormat="1" applyFont="1" applyBorder="1">
      <alignment/>
      <protection/>
    </xf>
    <xf numFmtId="164" fontId="0" fillId="0" borderId="6" xfId="22" applyNumberFormat="1" applyFont="1" applyFill="1" applyBorder="1">
      <alignment/>
      <protection/>
    </xf>
    <xf numFmtId="164" fontId="0" fillId="0" borderId="8" xfId="22" applyNumberFormat="1" applyFont="1" applyFill="1" applyBorder="1">
      <alignment/>
      <protection/>
    </xf>
    <xf numFmtId="164" fontId="0" fillId="0" borderId="6" xfId="22" applyFont="1" applyFill="1" applyBorder="1">
      <alignment/>
      <protection/>
    </xf>
    <xf numFmtId="164" fontId="0" fillId="0" borderId="8" xfId="22" applyFont="1" applyFill="1" applyBorder="1">
      <alignment/>
      <protection/>
    </xf>
    <xf numFmtId="164" fontId="14" fillId="0" borderId="0" xfId="22" applyFont="1">
      <alignment/>
      <protection/>
    </xf>
    <xf numFmtId="164" fontId="10" fillId="0" borderId="16" xfId="22" applyFont="1" applyBorder="1" applyAlignment="1">
      <alignment horizontal="center" vertical="top"/>
      <protection/>
    </xf>
    <xf numFmtId="167" fontId="10" fillId="0" borderId="16" xfId="22" applyNumberFormat="1" applyFont="1" applyBorder="1" applyAlignment="1">
      <alignment horizontal="left" vertical="top"/>
      <protection/>
    </xf>
    <xf numFmtId="164" fontId="10" fillId="0" borderId="16" xfId="22" applyFont="1" applyBorder="1" applyAlignment="1">
      <alignment vertical="top" wrapText="1"/>
      <protection/>
    </xf>
    <xf numFmtId="167" fontId="10" fillId="0" borderId="16" xfId="22" applyNumberFormat="1" applyFont="1" applyBorder="1" applyAlignment="1">
      <alignment horizontal="center" shrinkToFit="1"/>
      <protection/>
    </xf>
    <xf numFmtId="169" fontId="10" fillId="0" borderId="16" xfId="22" applyNumberFormat="1" applyFont="1" applyBorder="1" applyAlignment="1">
      <alignment horizontal="right"/>
      <protection/>
    </xf>
    <xf numFmtId="169" fontId="10" fillId="0" borderId="16" xfId="22" applyNumberFormat="1" applyFont="1" applyBorder="1">
      <alignment/>
      <protection/>
    </xf>
    <xf numFmtId="175" fontId="10" fillId="0" borderId="16" xfId="22" applyNumberFormat="1" applyFont="1" applyBorder="1">
      <alignment/>
      <protection/>
    </xf>
    <xf numFmtId="169" fontId="10" fillId="0" borderId="8" xfId="22" applyNumberFormat="1" applyFont="1" applyBorder="1">
      <alignment/>
      <protection/>
    </xf>
    <xf numFmtId="169" fontId="0" fillId="0" borderId="0" xfId="22" applyNumberFormat="1" applyFont="1">
      <alignment/>
      <protection/>
    </xf>
    <xf numFmtId="164" fontId="5" fillId="0" borderId="17" xfId="22" applyFont="1" applyBorder="1" applyAlignment="1">
      <alignment horizontal="center"/>
      <protection/>
    </xf>
    <xf numFmtId="167" fontId="5" fillId="0" borderId="17" xfId="22" applyNumberFormat="1" applyFont="1" applyBorder="1" applyAlignment="1">
      <alignment horizontal="right"/>
      <protection/>
    </xf>
    <xf numFmtId="167" fontId="15" fillId="3" borderId="16" xfId="22" applyNumberFormat="1" applyFont="1" applyFill="1" applyBorder="1" applyAlignment="1">
      <alignment horizontal="left" wrapText="1"/>
      <protection/>
    </xf>
    <xf numFmtId="169" fontId="15" fillId="3" borderId="16" xfId="22" applyNumberFormat="1" applyFont="1" applyFill="1" applyBorder="1" applyAlignment="1">
      <alignment horizontal="right" wrapText="1"/>
      <protection/>
    </xf>
    <xf numFmtId="164" fontId="15" fillId="3" borderId="4" xfId="22" applyFont="1" applyFill="1" applyBorder="1" applyAlignment="1">
      <alignment horizontal="left" wrapText="1"/>
      <protection/>
    </xf>
    <xf numFmtId="164" fontId="15" fillId="0" borderId="5" xfId="25" applyFont="1" applyBorder="1" applyAlignment="1">
      <alignment horizontal="right"/>
      <protection/>
    </xf>
    <xf numFmtId="164" fontId="0" fillId="0" borderId="4" xfId="22" applyFont="1" applyBorder="1">
      <alignment/>
      <protection/>
    </xf>
    <xf numFmtId="169" fontId="0" fillId="0" borderId="5" xfId="22" applyNumberFormat="1" applyFont="1" applyBorder="1">
      <alignment/>
      <protection/>
    </xf>
    <xf numFmtId="164" fontId="0" fillId="0" borderId="0" xfId="22" applyFont="1" applyBorder="1">
      <alignment/>
      <protection/>
    </xf>
    <xf numFmtId="164" fontId="16" fillId="0" borderId="0" xfId="22" applyFont="1" applyAlignment="1">
      <alignment wrapText="1"/>
      <protection/>
    </xf>
    <xf numFmtId="164" fontId="0" fillId="2" borderId="15" xfId="22" applyFont="1" applyFill="1" applyBorder="1" applyAlignment="1">
      <alignment horizontal="center"/>
      <protection/>
    </xf>
    <xf numFmtId="167" fontId="17" fillId="2" borderId="15" xfId="22" applyNumberFormat="1" applyFont="1" applyFill="1" applyBorder="1" applyAlignment="1">
      <alignment horizontal="left"/>
      <protection/>
    </xf>
    <xf numFmtId="164" fontId="17" fillId="2" borderId="1" xfId="22" applyFont="1" applyFill="1" applyBorder="1">
      <alignment/>
      <protection/>
    </xf>
    <xf numFmtId="164" fontId="0" fillId="2" borderId="2" xfId="22" applyFont="1" applyFill="1" applyBorder="1" applyAlignment="1">
      <alignment horizontal="center"/>
      <protection/>
    </xf>
    <xf numFmtId="169" fontId="0" fillId="2" borderId="2" xfId="22" applyNumberFormat="1" applyFont="1" applyFill="1" applyBorder="1" applyAlignment="1">
      <alignment horizontal="right"/>
      <protection/>
    </xf>
    <xf numFmtId="169" fontId="0" fillId="2" borderId="3" xfId="22" applyNumberFormat="1" applyFont="1" applyFill="1" applyBorder="1" applyAlignment="1">
      <alignment horizontal="right"/>
      <protection/>
    </xf>
    <xf numFmtId="169" fontId="9" fillId="2" borderId="15" xfId="22" applyNumberFormat="1" applyFont="1" applyFill="1" applyBorder="1">
      <alignment/>
      <protection/>
    </xf>
    <xf numFmtId="164" fontId="0" fillId="2" borderId="2" xfId="22" applyFont="1" applyFill="1" applyBorder="1">
      <alignment/>
      <protection/>
    </xf>
    <xf numFmtId="169" fontId="9" fillId="2" borderId="3" xfId="22" applyNumberFormat="1" applyFont="1" applyFill="1" applyBorder="1">
      <alignment/>
      <protection/>
    </xf>
    <xf numFmtId="170" fontId="0" fillId="0" borderId="0" xfId="22" applyNumberFormat="1" applyFont="1">
      <alignment/>
      <protection/>
    </xf>
    <xf numFmtId="167" fontId="15" fillId="3" borderId="15" xfId="22" applyNumberFormat="1" applyFont="1" applyFill="1" applyBorder="1" applyAlignment="1">
      <alignment horizontal="left" wrapText="1"/>
      <protection/>
    </xf>
    <xf numFmtId="169" fontId="15" fillId="3" borderId="15" xfId="22" applyNumberFormat="1" applyFont="1" applyFill="1" applyBorder="1" applyAlignment="1">
      <alignment horizontal="right" wrapText="1"/>
      <protection/>
    </xf>
    <xf numFmtId="164" fontId="10" fillId="0" borderId="15" xfId="22" applyFont="1" applyBorder="1" applyAlignment="1">
      <alignment horizontal="center" vertical="top"/>
      <protection/>
    </xf>
    <xf numFmtId="167" fontId="10" fillId="0" borderId="15" xfId="22" applyNumberFormat="1" applyFont="1" applyBorder="1" applyAlignment="1">
      <alignment horizontal="left" vertical="top"/>
      <protection/>
    </xf>
    <xf numFmtId="164" fontId="10" fillId="0" borderId="15" xfId="22" applyFont="1" applyBorder="1" applyAlignment="1">
      <alignment vertical="top" wrapText="1"/>
      <protection/>
    </xf>
    <xf numFmtId="167" fontId="10" fillId="0" borderId="15" xfId="22" applyNumberFormat="1" applyFont="1" applyBorder="1" applyAlignment="1">
      <alignment horizontal="center" shrinkToFit="1"/>
      <protection/>
    </xf>
    <xf numFmtId="169" fontId="10" fillId="0" borderId="15" xfId="22" applyNumberFormat="1" applyFont="1" applyBorder="1" applyAlignment="1">
      <alignment horizontal="right"/>
      <protection/>
    </xf>
    <xf numFmtId="169" fontId="10" fillId="0" borderId="15" xfId="22" applyNumberFormat="1" applyFont="1" applyBorder="1">
      <alignment/>
      <protection/>
    </xf>
    <xf numFmtId="175" fontId="10" fillId="0" borderId="15" xfId="22" applyNumberFormat="1" applyFont="1" applyBorder="1">
      <alignment/>
      <protection/>
    </xf>
    <xf numFmtId="169" fontId="10" fillId="0" borderId="3" xfId="22" applyNumberFormat="1" applyFont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dpis" xfId="20"/>
    <cellStyle name="Nadpis1" xfId="21"/>
    <cellStyle name="normální_POL.XLS" xfId="22"/>
    <cellStyle name="Výsledek" xfId="23"/>
    <cellStyle name="Výsledek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SheetLayoutView="75" workbookViewId="0" topLeftCell="A1">
      <selection activeCell="H39" sqref="H39"/>
    </sheetView>
  </sheetViews>
  <sheetFormatPr defaultColWidth="8.00390625" defaultRowHeight="6.75" customHeight="1"/>
  <cols>
    <col min="1" max="1" width="0.5625" style="1" hidden="1" customWidth="1"/>
    <col min="2" max="2" width="7.140625" style="1" customWidth="1"/>
    <col min="3" max="3" width="9.140625" style="1" customWidth="1"/>
    <col min="4" max="4" width="19.7109375" style="1" customWidth="1"/>
    <col min="5" max="5" width="8.7109375" style="1" customWidth="1"/>
    <col min="6" max="6" width="13.140625" style="1" customWidth="1"/>
    <col min="7" max="7" width="12.421875" style="2" customWidth="1"/>
    <col min="8" max="8" width="13.57421875" style="1" customWidth="1"/>
    <col min="9" max="9" width="11.421875" style="2" customWidth="1"/>
    <col min="10" max="10" width="7.00390625" style="2" customWidth="1"/>
    <col min="11" max="15" width="10.7109375" style="1" customWidth="1"/>
    <col min="16" max="16384" width="9.1406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42957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/>
      <c r="F5" s="14"/>
      <c r="G5" s="15"/>
      <c r="H5" s="14"/>
      <c r="I5" s="15"/>
      <c r="O5" s="8"/>
    </row>
    <row r="6" ht="12.75" customHeight="1"/>
    <row r="7" spans="3:11" ht="12.75" customHeight="1">
      <c r="C7" s="16" t="s">
        <v>5</v>
      </c>
      <c r="D7" s="17"/>
      <c r="H7" s="18" t="s">
        <v>6</v>
      </c>
      <c r="J7" s="17"/>
      <c r="K7" s="17"/>
    </row>
    <row r="8" spans="4:11" ht="12.75" customHeight="1">
      <c r="D8" s="17"/>
      <c r="H8" s="18" t="s">
        <v>7</v>
      </c>
      <c r="J8" s="17"/>
      <c r="K8" s="17"/>
    </row>
    <row r="9" spans="3:10" ht="12.75" customHeight="1">
      <c r="C9" s="18"/>
      <c r="D9" s="17"/>
      <c r="H9" s="18"/>
      <c r="J9" s="17"/>
    </row>
    <row r="10" spans="8:10" ht="12.75" customHeight="1">
      <c r="H10" s="18"/>
      <c r="J10" s="17"/>
    </row>
    <row r="11" spans="3:11" ht="12.75" customHeight="1">
      <c r="C11" s="16" t="s">
        <v>8</v>
      </c>
      <c r="D11" s="17"/>
      <c r="H11" s="18" t="s">
        <v>6</v>
      </c>
      <c r="J11" s="17"/>
      <c r="K11" s="17"/>
    </row>
    <row r="12" spans="4:11" ht="12.75" customHeight="1">
      <c r="D12" s="17"/>
      <c r="H12" s="18" t="s">
        <v>7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9</v>
      </c>
      <c r="H14" s="19" t="s">
        <v>10</v>
      </c>
      <c r="J14" s="18"/>
    </row>
    <row r="15" ht="12.75" customHeight="1">
      <c r="J15" s="18"/>
    </row>
    <row r="16" spans="3:8" ht="28.5" customHeight="1">
      <c r="C16" s="19" t="s">
        <v>11</v>
      </c>
      <c r="H16" s="19" t="s">
        <v>11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12</v>
      </c>
      <c r="K18" s="27"/>
    </row>
    <row r="19" spans="2:11" ht="15" customHeight="1">
      <c r="B19" s="28" t="s">
        <v>13</v>
      </c>
      <c r="C19" s="29"/>
      <c r="D19" s="30">
        <v>10</v>
      </c>
      <c r="E19" s="31" t="s">
        <v>14</v>
      </c>
      <c r="F19" s="32"/>
      <c r="G19" s="33"/>
      <c r="H19" s="33"/>
      <c r="I19" s="34">
        <f>ROUND(G31,0)</f>
        <v>0</v>
      </c>
      <c r="J19" s="34"/>
      <c r="K19" s="35"/>
    </row>
    <row r="20" spans="2:11" ht="12.75" customHeight="1">
      <c r="B20" s="28" t="s">
        <v>15</v>
      </c>
      <c r="C20" s="29"/>
      <c r="D20" s="30">
        <f>SazbaDPH1</f>
        <v>10</v>
      </c>
      <c r="E20" s="31" t="s">
        <v>14</v>
      </c>
      <c r="F20" s="36"/>
      <c r="G20" s="37"/>
      <c r="H20" s="37"/>
      <c r="I20" s="38">
        <f>ROUND(I19*D20/100,0)</f>
        <v>0</v>
      </c>
      <c r="J20" s="38"/>
      <c r="K20" s="35"/>
    </row>
    <row r="21" spans="2:11" ht="12.75" customHeight="1">
      <c r="B21" s="28" t="s">
        <v>13</v>
      </c>
      <c r="C21" s="29"/>
      <c r="D21" s="30">
        <v>21</v>
      </c>
      <c r="E21" s="31" t="s">
        <v>14</v>
      </c>
      <c r="F21" s="36"/>
      <c r="G21" s="37"/>
      <c r="H21" s="37"/>
      <c r="I21" s="38">
        <f>ROUND(H31,0)</f>
        <v>0</v>
      </c>
      <c r="J21" s="38"/>
      <c r="K21" s="35"/>
    </row>
    <row r="22" spans="2:11" ht="12.75" customHeight="1">
      <c r="B22" s="28" t="s">
        <v>15</v>
      </c>
      <c r="C22" s="29"/>
      <c r="D22" s="30">
        <f>SazbaDPH2</f>
        <v>21</v>
      </c>
      <c r="E22" s="31" t="s">
        <v>14</v>
      </c>
      <c r="F22" s="39"/>
      <c r="G22" s="40"/>
      <c r="H22" s="40"/>
      <c r="I22" s="41">
        <f>ROUND(I21*D21/100,0)</f>
        <v>0</v>
      </c>
      <c r="J22" s="41"/>
      <c r="K22" s="35"/>
    </row>
    <row r="23" spans="2:11" ht="15" customHeight="1">
      <c r="B23" s="42" t="s">
        <v>16</v>
      </c>
      <c r="C23" s="43"/>
      <c r="D23" s="43"/>
      <c r="E23" s="44"/>
      <c r="F23" s="45"/>
      <c r="G23" s="46"/>
      <c r="H23" s="46"/>
      <c r="I23" s="47">
        <f>SUM(I19:I22)</f>
        <v>0</v>
      </c>
      <c r="J23" s="47"/>
      <c r="K23" s="48"/>
    </row>
    <row r="24" ht="12.75" customHeight="1"/>
    <row r="25" ht="12.75" customHeight="1"/>
    <row r="26" ht="1.5" customHeight="1"/>
    <row r="27" spans="2:12" ht="15.75" customHeight="1">
      <c r="B27" s="13" t="s">
        <v>17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ht="5.25" customHeight="1">
      <c r="L28" s="50"/>
    </row>
    <row r="29" spans="2:10" ht="24" customHeight="1">
      <c r="B29" s="51" t="s">
        <v>18</v>
      </c>
      <c r="C29" s="52"/>
      <c r="D29" s="52"/>
      <c r="E29" s="53"/>
      <c r="F29" s="54" t="s">
        <v>19</v>
      </c>
      <c r="G29" s="55">
        <f>CONCATENATE("Základ DPH ",SazbaDPH1," %")</f>
        <v>0</v>
      </c>
      <c r="H29" s="54">
        <f>CONCATENATE("Základ DPH ",SazbaDPH2," %")</f>
        <v>0</v>
      </c>
      <c r="I29" s="54" t="s">
        <v>20</v>
      </c>
      <c r="J29" s="54" t="s">
        <v>14</v>
      </c>
    </row>
    <row r="30" spans="2:10" ht="12.75" customHeight="1">
      <c r="B30" s="56" t="s">
        <v>21</v>
      </c>
      <c r="C30" s="57"/>
      <c r="D30" s="58"/>
      <c r="E30" s="59"/>
      <c r="F30" s="60">
        <f>G30+H30+I30</f>
        <v>0</v>
      </c>
      <c r="G30" s="61">
        <f>G43</f>
        <v>0</v>
      </c>
      <c r="H30" s="62">
        <f>H43</f>
        <v>0</v>
      </c>
      <c r="I30" s="62">
        <f>(G30*SazbaDPH1)/100+(H30*SazbaDPH2)/100</f>
        <v>0</v>
      </c>
      <c r="J30" s="63">
        <f aca="true" t="shared" si="0" ref="J30:J31">IF(CelkemObjekty=0,"",F30/CelkemObjekty*100)</f>
        <v>0</v>
      </c>
    </row>
    <row r="31" spans="2:10" ht="17.25" customHeight="1">
      <c r="B31" s="64" t="s">
        <v>22</v>
      </c>
      <c r="C31" s="65"/>
      <c r="D31" s="66"/>
      <c r="E31" s="67"/>
      <c r="F31" s="68">
        <f>SUM(F30:F30)</f>
        <v>0</v>
      </c>
      <c r="G31" s="68">
        <f>SUM(G30:G30)</f>
        <v>0</v>
      </c>
      <c r="H31" s="68">
        <f>SUM(H30:H30)</f>
        <v>0</v>
      </c>
      <c r="I31" s="68">
        <f>SUM(I30:I30)</f>
        <v>0</v>
      </c>
      <c r="J31" s="69">
        <f t="shared" si="0"/>
        <v>0</v>
      </c>
    </row>
    <row r="32" spans="2:11" ht="12.7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9.7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2:11" ht="7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2:11" ht="17.25" customHeight="1">
      <c r="B35" s="13" t="s">
        <v>23</v>
      </c>
      <c r="C35" s="49"/>
      <c r="D35" s="49"/>
      <c r="E35" s="49"/>
      <c r="F35" s="49"/>
      <c r="G35" s="49"/>
      <c r="H35" s="49"/>
      <c r="I35" s="49"/>
      <c r="J35" s="49"/>
      <c r="K35" s="70"/>
    </row>
    <row r="36" ht="12.75" customHeight="1">
      <c r="K36" s="70"/>
    </row>
    <row r="37" spans="2:10" ht="24.75" customHeight="1">
      <c r="B37" s="71" t="s">
        <v>24</v>
      </c>
      <c r="C37" s="72" t="s">
        <v>25</v>
      </c>
      <c r="D37" s="52"/>
      <c r="E37" s="53"/>
      <c r="F37" s="54" t="s">
        <v>19</v>
      </c>
      <c r="G37" s="55">
        <f>CONCATENATE("Základ DPH ",SazbaDPH1," %")</f>
        <v>0</v>
      </c>
      <c r="H37" s="54">
        <f>CONCATENATE("Základ DPH ",SazbaDPH2," %")</f>
        <v>0</v>
      </c>
      <c r="I37" s="55" t="s">
        <v>20</v>
      </c>
      <c r="J37" s="54" t="s">
        <v>14</v>
      </c>
    </row>
    <row r="38" spans="2:10" ht="12.75" customHeight="1">
      <c r="B38" s="73" t="s">
        <v>26</v>
      </c>
      <c r="C38" s="74" t="s">
        <v>27</v>
      </c>
      <c r="D38" s="58"/>
      <c r="E38" s="59"/>
      <c r="F38" s="60">
        <f aca="true" t="shared" si="1" ref="F38:F42">G38+H38+I38</f>
        <v>0</v>
      </c>
      <c r="G38" s="61">
        <v>0</v>
      </c>
      <c r="H38" s="62">
        <f>'024 03.1-ZK_ST KL'!F30</f>
        <v>0</v>
      </c>
      <c r="I38" s="75">
        <f aca="true" t="shared" si="2" ref="I38:I42">(G38*SazbaDPH1)/100+(H38*SazbaDPH2)/100</f>
        <v>0</v>
      </c>
      <c r="J38" s="63">
        <f aca="true" t="shared" si="3" ref="J38:J43">IF(CelkemObjekty=0,"",F38/CelkemObjekty*100)</f>
        <v>0</v>
      </c>
    </row>
    <row r="39" spans="2:10" ht="12.75" customHeight="1">
      <c r="B39" s="76" t="s">
        <v>26</v>
      </c>
      <c r="C39" s="77" t="s">
        <v>28</v>
      </c>
      <c r="D39" s="78"/>
      <c r="E39" s="79"/>
      <c r="F39" s="60">
        <f t="shared" si="1"/>
        <v>0</v>
      </c>
      <c r="G39" s="75">
        <v>0</v>
      </c>
      <c r="H39" s="80">
        <f>'024 03.1-ZK_ST KL-1'!F30*2</f>
        <v>0</v>
      </c>
      <c r="I39" s="75">
        <f t="shared" si="2"/>
        <v>0</v>
      </c>
      <c r="J39" s="63">
        <f t="shared" si="3"/>
        <v>0</v>
      </c>
    </row>
    <row r="40" spans="2:10" ht="12.75" customHeight="1">
      <c r="B40" s="76" t="s">
        <v>26</v>
      </c>
      <c r="C40" s="77" t="s">
        <v>29</v>
      </c>
      <c r="D40" s="78"/>
      <c r="E40" s="79"/>
      <c r="F40" s="60">
        <f t="shared" si="1"/>
        <v>0</v>
      </c>
      <c r="G40" s="75">
        <v>0</v>
      </c>
      <c r="H40" s="80">
        <f>'024 03.1-ZK_ZT KL'!F30*2</f>
        <v>0</v>
      </c>
      <c r="I40" s="75">
        <f t="shared" si="2"/>
        <v>0</v>
      </c>
      <c r="J40" s="63">
        <f t="shared" si="3"/>
        <v>0</v>
      </c>
    </row>
    <row r="41" spans="2:10" ht="12.75" customHeight="1">
      <c r="B41" s="76" t="s">
        <v>26</v>
      </c>
      <c r="C41" s="77" t="s">
        <v>30</v>
      </c>
      <c r="D41" s="78"/>
      <c r="E41" s="79"/>
      <c r="F41" s="60">
        <f t="shared" si="1"/>
        <v>0</v>
      </c>
      <c r="G41" s="75">
        <v>0</v>
      </c>
      <c r="H41" s="80">
        <f>'024 03.1-ZK_ZT KL-1'!F30</f>
        <v>0</v>
      </c>
      <c r="I41" s="75">
        <f t="shared" si="2"/>
        <v>0</v>
      </c>
      <c r="J41" s="63">
        <f t="shared" si="3"/>
        <v>0</v>
      </c>
    </row>
    <row r="42" spans="2:10" ht="12.75" customHeight="1">
      <c r="B42" s="76" t="s">
        <v>26</v>
      </c>
      <c r="C42" s="77" t="s">
        <v>31</v>
      </c>
      <c r="D42" s="78"/>
      <c r="E42" s="79"/>
      <c r="F42" s="60">
        <f t="shared" si="1"/>
        <v>0</v>
      </c>
      <c r="G42" s="75">
        <v>0</v>
      </c>
      <c r="H42" s="80">
        <f>'024 03.4-ZK-ZT KL'!F30</f>
        <v>0</v>
      </c>
      <c r="I42" s="75">
        <f t="shared" si="2"/>
        <v>0</v>
      </c>
      <c r="J42" s="63">
        <f t="shared" si="3"/>
        <v>0</v>
      </c>
    </row>
    <row r="43" spans="2:10" ht="12.75" customHeight="1">
      <c r="B43" s="64" t="s">
        <v>22</v>
      </c>
      <c r="C43" s="65"/>
      <c r="D43" s="66"/>
      <c r="E43" s="67"/>
      <c r="F43" s="68">
        <f>SUM(F38:F42)</f>
        <v>0</v>
      </c>
      <c r="G43" s="81">
        <f>SUM(G38:G42)</f>
        <v>0</v>
      </c>
      <c r="H43" s="68">
        <f>SUM(H38:H42)</f>
        <v>0</v>
      </c>
      <c r="I43" s="81">
        <f>SUM(I38:I42)</f>
        <v>0</v>
      </c>
      <c r="J43" s="69">
        <f t="shared" si="3"/>
        <v>0</v>
      </c>
    </row>
    <row r="44" ht="9" customHeight="1"/>
    <row r="45" ht="6" customHeight="1"/>
    <row r="46" ht="3" customHeight="1"/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05555555555555" header="0.5118055555555555" footer="0.19652777777777777"/>
  <pageSetup fitToHeight="1000" fitToWidth="1" horizontalDpi="300" verticalDpi="300" orientation="portrait" paperSize="9"/>
  <headerFooter alignWithMargins="0">
    <oddFooter>&amp;L&amp;"Arial CE,Běžné"&amp;9Zpracováno programem BUILDpower,  © RTS, a.s.&amp;R&amp;"Arial CE,Běžné"&amp;9Stránka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83"/>
  <sheetViews>
    <sheetView zoomScaleSheetLayoutView="100" workbookViewId="0" topLeftCell="A1">
      <selection activeCell="E4" sqref="E4"/>
    </sheetView>
  </sheetViews>
  <sheetFormatPr defaultColWidth="8.00390625" defaultRowHeight="12.75"/>
  <cols>
    <col min="1" max="1" width="4.421875" style="231" customWidth="1"/>
    <col min="2" max="2" width="11.57421875" style="231" customWidth="1"/>
    <col min="3" max="3" width="40.421875" style="231" customWidth="1"/>
    <col min="4" max="4" width="5.57421875" style="231" customWidth="1"/>
    <col min="5" max="5" width="8.57421875" style="232" customWidth="1"/>
    <col min="6" max="6" width="9.8515625" style="231" customWidth="1"/>
    <col min="7" max="7" width="13.8515625" style="231" customWidth="1"/>
    <col min="8" max="8" width="11.7109375" style="231" hidden="1" customWidth="1"/>
    <col min="9" max="9" width="11.57421875" style="231" hidden="1" customWidth="1"/>
    <col min="10" max="10" width="11.00390625" style="231" hidden="1" customWidth="1"/>
    <col min="11" max="11" width="10.421875" style="231" hidden="1" customWidth="1"/>
    <col min="12" max="12" width="75.421875" style="231" customWidth="1"/>
    <col min="13" max="13" width="45.28125" style="231" customWidth="1"/>
    <col min="14" max="16384" width="9.140625" style="231" customWidth="1"/>
  </cols>
  <sheetData>
    <row r="1" spans="1:7" ht="15">
      <c r="A1" s="233" t="s">
        <v>106</v>
      </c>
      <c r="B1" s="233"/>
      <c r="C1" s="233"/>
      <c r="D1" s="233"/>
      <c r="E1" s="233"/>
      <c r="F1" s="233"/>
      <c r="G1" s="233"/>
    </row>
    <row r="2" spans="2:7" ht="14.25" customHeight="1">
      <c r="B2" s="234"/>
      <c r="C2" s="235"/>
      <c r="D2" s="235"/>
      <c r="E2" s="236"/>
      <c r="F2" s="235"/>
      <c r="G2" s="235"/>
    </row>
    <row r="3" spans="1:7" ht="12.75">
      <c r="A3" s="177" t="s">
        <v>3</v>
      </c>
      <c r="B3" s="177"/>
      <c r="C3" s="178" t="s">
        <v>82</v>
      </c>
      <c r="D3" s="179"/>
      <c r="E3" s="237" t="s">
        <v>107</v>
      </c>
      <c r="F3" s="238">
        <f>'024 03.1-ZK_ZT Rek'!H1</f>
        <v>0</v>
      </c>
      <c r="G3" s="239"/>
    </row>
    <row r="4" spans="1:7" ht="12.75">
      <c r="A4" s="240" t="s">
        <v>84</v>
      </c>
      <c r="B4" s="240"/>
      <c r="C4" s="185" t="s">
        <v>85</v>
      </c>
      <c r="D4" s="186"/>
      <c r="E4" s="241">
        <f>'024 03.1-ZK_ZT Rek'!G2</f>
        <v>0</v>
      </c>
      <c r="F4" s="241"/>
      <c r="G4" s="241"/>
    </row>
    <row r="5" spans="1:7" ht="12.75">
      <c r="A5" s="242"/>
      <c r="G5" s="243"/>
    </row>
    <row r="6" spans="1:11" ht="27" customHeight="1">
      <c r="A6" s="244" t="s">
        <v>108</v>
      </c>
      <c r="B6" s="245" t="s">
        <v>109</v>
      </c>
      <c r="C6" s="246" t="s">
        <v>110</v>
      </c>
      <c r="D6" s="246" t="s">
        <v>111</v>
      </c>
      <c r="E6" s="247" t="s">
        <v>112</v>
      </c>
      <c r="F6" s="245" t="s">
        <v>113</v>
      </c>
      <c r="G6" s="246" t="s">
        <v>114</v>
      </c>
      <c r="H6" s="248" t="s">
        <v>115</v>
      </c>
      <c r="I6" s="248" t="s">
        <v>116</v>
      </c>
      <c r="J6" s="248" t="s">
        <v>117</v>
      </c>
      <c r="K6" s="248" t="s">
        <v>118</v>
      </c>
    </row>
    <row r="7" spans="1:15" ht="12.75">
      <c r="A7" s="249" t="s">
        <v>119</v>
      </c>
      <c r="B7" s="250" t="s">
        <v>156</v>
      </c>
      <c r="C7" s="251" t="s">
        <v>157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374</v>
      </c>
      <c r="C8" s="262" t="s">
        <v>375</v>
      </c>
      <c r="D8" s="263" t="s">
        <v>124</v>
      </c>
      <c r="E8" s="264">
        <v>4.2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-2.2</v>
      </c>
      <c r="K8" s="267">
        <f>E8*J8</f>
        <v>-9.240000000000002</v>
      </c>
      <c r="O8" s="259">
        <v>2</v>
      </c>
      <c r="AA8" s="231">
        <v>2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9">
        <v>2</v>
      </c>
      <c r="CB8" s="259">
        <v>1</v>
      </c>
    </row>
    <row r="9" spans="1:57" ht="12.75">
      <c r="A9" s="279"/>
      <c r="B9" s="280" t="s">
        <v>130</v>
      </c>
      <c r="C9" s="281" t="s">
        <v>179</v>
      </c>
      <c r="D9" s="282"/>
      <c r="E9" s="283"/>
      <c r="F9" s="284"/>
      <c r="G9" s="285">
        <f>SUM(G7:G8)</f>
        <v>0</v>
      </c>
      <c r="H9" s="286"/>
      <c r="I9" s="287">
        <f>SUM(I7:I8)</f>
        <v>0</v>
      </c>
      <c r="J9" s="286"/>
      <c r="K9" s="287">
        <f>SUM(K7:K8)</f>
        <v>-9.240000000000002</v>
      </c>
      <c r="O9" s="259">
        <v>4</v>
      </c>
      <c r="BA9" s="288">
        <f>SUM(BA7:BA8)</f>
        <v>0</v>
      </c>
      <c r="BB9" s="288">
        <f>SUM(BB7:BB8)</f>
        <v>0</v>
      </c>
      <c r="BC9" s="288">
        <f>SUM(BC7:BC8)</f>
        <v>0</v>
      </c>
      <c r="BD9" s="288">
        <f>SUM(BD7:BD8)</f>
        <v>0</v>
      </c>
      <c r="BE9" s="288">
        <f>SUM(BE7:BE8)</f>
        <v>0</v>
      </c>
    </row>
    <row r="10" spans="1:15" ht="12.75">
      <c r="A10" s="249" t="s">
        <v>119</v>
      </c>
      <c r="B10" s="250" t="s">
        <v>180</v>
      </c>
      <c r="C10" s="251" t="s">
        <v>181</v>
      </c>
      <c r="D10" s="252"/>
      <c r="E10" s="253"/>
      <c r="F10" s="253"/>
      <c r="G10" s="254"/>
      <c r="H10" s="255"/>
      <c r="I10" s="256"/>
      <c r="J10" s="257"/>
      <c r="K10" s="258"/>
      <c r="O10" s="259">
        <v>1</v>
      </c>
    </row>
    <row r="11" spans="1:80" ht="12.75">
      <c r="A11" s="260">
        <v>2</v>
      </c>
      <c r="B11" s="261" t="s">
        <v>182</v>
      </c>
      <c r="C11" s="262" t="s">
        <v>376</v>
      </c>
      <c r="D11" s="263" t="s">
        <v>184</v>
      </c>
      <c r="E11" s="264">
        <v>6</v>
      </c>
      <c r="F11" s="264">
        <v>0</v>
      </c>
      <c r="G11" s="265">
        <f>E11*F11</f>
        <v>0</v>
      </c>
      <c r="H11" s="266">
        <v>0.0004900000000000001</v>
      </c>
      <c r="I11" s="267">
        <f>E11*H11</f>
        <v>0.0029400000000000008</v>
      </c>
      <c r="J11" s="266">
        <v>-0.054</v>
      </c>
      <c r="K11" s="267">
        <f>E11*J11</f>
        <v>-0.324</v>
      </c>
      <c r="O11" s="259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9">
        <v>1</v>
      </c>
      <c r="CB11" s="259">
        <v>1</v>
      </c>
    </row>
    <row r="12" spans="1:57" ht="12.75">
      <c r="A12" s="279"/>
      <c r="B12" s="280" t="s">
        <v>130</v>
      </c>
      <c r="C12" s="281" t="s">
        <v>190</v>
      </c>
      <c r="D12" s="282"/>
      <c r="E12" s="283"/>
      <c r="F12" s="284"/>
      <c r="G12" s="285">
        <f>SUM(G10:G11)</f>
        <v>0</v>
      </c>
      <c r="H12" s="286"/>
      <c r="I12" s="287">
        <f>SUM(I10:I11)</f>
        <v>0.0029400000000000008</v>
      </c>
      <c r="J12" s="286"/>
      <c r="K12" s="287">
        <f>SUM(K10:K11)</f>
        <v>-0.324</v>
      </c>
      <c r="O12" s="259">
        <v>4</v>
      </c>
      <c r="BA12" s="288">
        <f>SUM(BA10:BA11)</f>
        <v>0</v>
      </c>
      <c r="BB12" s="288">
        <f>SUM(BB10:BB11)</f>
        <v>0</v>
      </c>
      <c r="BC12" s="288">
        <f>SUM(BC10:BC11)</f>
        <v>0</v>
      </c>
      <c r="BD12" s="288">
        <f>SUM(BD10:BD11)</f>
        <v>0</v>
      </c>
      <c r="BE12" s="288">
        <f>SUM(BE10:BE11)</f>
        <v>0</v>
      </c>
    </row>
    <row r="13" spans="1:15" ht="12.75">
      <c r="A13" s="249" t="s">
        <v>119</v>
      </c>
      <c r="B13" s="250" t="s">
        <v>377</v>
      </c>
      <c r="C13" s="251" t="s">
        <v>378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91">
        <v>3</v>
      </c>
      <c r="B14" s="292" t="s">
        <v>379</v>
      </c>
      <c r="C14" s="293" t="s">
        <v>380</v>
      </c>
      <c r="D14" s="294" t="s">
        <v>184</v>
      </c>
      <c r="E14" s="295">
        <v>40</v>
      </c>
      <c r="F14" s="295">
        <v>0</v>
      </c>
      <c r="G14" s="296">
        <f aca="true" t="shared" si="0" ref="G14:G29">E14*F14</f>
        <v>0</v>
      </c>
      <c r="H14" s="297">
        <v>0</v>
      </c>
      <c r="I14" s="298">
        <f aca="true" t="shared" si="1" ref="I14:I29">E14*H14</f>
        <v>0</v>
      </c>
      <c r="J14" s="297">
        <v>-0.014920000000000001</v>
      </c>
      <c r="K14" s="298">
        <f aca="true" t="shared" si="2" ref="K14:K29">E14*J14</f>
        <v>-0.5968</v>
      </c>
      <c r="O14" s="259">
        <v>2</v>
      </c>
      <c r="AA14" s="231">
        <v>1</v>
      </c>
      <c r="AB14" s="231">
        <v>7</v>
      </c>
      <c r="AC14" s="231">
        <v>7</v>
      </c>
      <c r="AZ14" s="231">
        <v>2</v>
      </c>
      <c r="BA14" s="231">
        <f aca="true" t="shared" si="3" ref="BA14:BA29">IF(AZ14=1,G14,0)</f>
        <v>0</v>
      </c>
      <c r="BB14" s="231">
        <f aca="true" t="shared" si="4" ref="BB14:BB29">IF(AZ14=2,G14,0)</f>
        <v>0</v>
      </c>
      <c r="BC14" s="231">
        <f aca="true" t="shared" si="5" ref="BC14:BC29">IF(AZ14=3,G14,0)</f>
        <v>0</v>
      </c>
      <c r="BD14" s="231">
        <f aca="true" t="shared" si="6" ref="BD14:BD29">IF(AZ14=4,G14,0)</f>
        <v>0</v>
      </c>
      <c r="BE14" s="231">
        <f aca="true" t="shared" si="7" ref="BE14:BE29">IF(AZ14=5,G14,0)</f>
        <v>0</v>
      </c>
      <c r="CA14" s="259">
        <v>1</v>
      </c>
      <c r="CB14" s="259">
        <v>7</v>
      </c>
    </row>
    <row r="15" spans="1:80" ht="12.75">
      <c r="A15" s="291">
        <v>4</v>
      </c>
      <c r="B15" s="292" t="s">
        <v>381</v>
      </c>
      <c r="C15" s="293" t="s">
        <v>382</v>
      </c>
      <c r="D15" s="294" t="s">
        <v>184</v>
      </c>
      <c r="E15" s="295">
        <v>8.5</v>
      </c>
      <c r="F15" s="295">
        <v>0</v>
      </c>
      <c r="G15" s="296">
        <f t="shared" si="0"/>
        <v>0</v>
      </c>
      <c r="H15" s="297">
        <v>0.00047000000000000004</v>
      </c>
      <c r="I15" s="298">
        <f t="shared" si="1"/>
        <v>0.003995</v>
      </c>
      <c r="J15" s="297">
        <v>0</v>
      </c>
      <c r="K15" s="298">
        <f t="shared" si="2"/>
        <v>0</v>
      </c>
      <c r="O15" s="259">
        <v>2</v>
      </c>
      <c r="AA15" s="231">
        <v>1</v>
      </c>
      <c r="AB15" s="231">
        <v>0</v>
      </c>
      <c r="AC15" s="231">
        <v>0</v>
      </c>
      <c r="AZ15" s="231">
        <v>2</v>
      </c>
      <c r="BA15" s="231">
        <f t="shared" si="3"/>
        <v>0</v>
      </c>
      <c r="BB15" s="231">
        <f t="shared" si="4"/>
        <v>0</v>
      </c>
      <c r="BC15" s="231">
        <f t="shared" si="5"/>
        <v>0</v>
      </c>
      <c r="BD15" s="231">
        <f t="shared" si="6"/>
        <v>0</v>
      </c>
      <c r="BE15" s="231">
        <f t="shared" si="7"/>
        <v>0</v>
      </c>
      <c r="CA15" s="259">
        <v>1</v>
      </c>
      <c r="CB15" s="259">
        <v>0</v>
      </c>
    </row>
    <row r="16" spans="1:80" ht="12.75">
      <c r="A16" s="291">
        <v>5</v>
      </c>
      <c r="B16" s="292" t="s">
        <v>383</v>
      </c>
      <c r="C16" s="293" t="s">
        <v>384</v>
      </c>
      <c r="D16" s="294" t="s">
        <v>184</v>
      </c>
      <c r="E16" s="295">
        <v>11</v>
      </c>
      <c r="F16" s="295">
        <v>0</v>
      </c>
      <c r="G16" s="296">
        <f t="shared" si="0"/>
        <v>0</v>
      </c>
      <c r="H16" s="297">
        <v>0.0007</v>
      </c>
      <c r="I16" s="298">
        <f t="shared" si="1"/>
        <v>0.0077</v>
      </c>
      <c r="J16" s="297">
        <v>0</v>
      </c>
      <c r="K16" s="298">
        <f t="shared" si="2"/>
        <v>0</v>
      </c>
      <c r="O16" s="259">
        <v>2</v>
      </c>
      <c r="AA16" s="231">
        <v>1</v>
      </c>
      <c r="AB16" s="231">
        <v>0</v>
      </c>
      <c r="AC16" s="231">
        <v>0</v>
      </c>
      <c r="AZ16" s="231">
        <v>2</v>
      </c>
      <c r="BA16" s="231">
        <f t="shared" si="3"/>
        <v>0</v>
      </c>
      <c r="BB16" s="231">
        <f t="shared" si="4"/>
        <v>0</v>
      </c>
      <c r="BC16" s="231">
        <f t="shared" si="5"/>
        <v>0</v>
      </c>
      <c r="BD16" s="231">
        <f t="shared" si="6"/>
        <v>0</v>
      </c>
      <c r="BE16" s="231">
        <f t="shared" si="7"/>
        <v>0</v>
      </c>
      <c r="CA16" s="259">
        <v>1</v>
      </c>
      <c r="CB16" s="259">
        <v>0</v>
      </c>
    </row>
    <row r="17" spans="1:80" ht="12.75">
      <c r="A17" s="291">
        <v>6</v>
      </c>
      <c r="B17" s="292" t="s">
        <v>385</v>
      </c>
      <c r="C17" s="293" t="s">
        <v>386</v>
      </c>
      <c r="D17" s="294" t="s">
        <v>184</v>
      </c>
      <c r="E17" s="295">
        <v>12</v>
      </c>
      <c r="F17" s="295">
        <v>0</v>
      </c>
      <c r="G17" s="296">
        <f t="shared" si="0"/>
        <v>0</v>
      </c>
      <c r="H17" s="297">
        <v>0.00152</v>
      </c>
      <c r="I17" s="298">
        <f t="shared" si="1"/>
        <v>0.01824</v>
      </c>
      <c r="J17" s="297">
        <v>0</v>
      </c>
      <c r="K17" s="298">
        <f t="shared" si="2"/>
        <v>0</v>
      </c>
      <c r="O17" s="259">
        <v>2</v>
      </c>
      <c r="AA17" s="231">
        <v>1</v>
      </c>
      <c r="AB17" s="231">
        <v>7</v>
      </c>
      <c r="AC17" s="231">
        <v>7</v>
      </c>
      <c r="AZ17" s="231">
        <v>2</v>
      </c>
      <c r="BA17" s="231">
        <f t="shared" si="3"/>
        <v>0</v>
      </c>
      <c r="BB17" s="231">
        <f t="shared" si="4"/>
        <v>0</v>
      </c>
      <c r="BC17" s="231">
        <f t="shared" si="5"/>
        <v>0</v>
      </c>
      <c r="BD17" s="231">
        <f t="shared" si="6"/>
        <v>0</v>
      </c>
      <c r="BE17" s="231">
        <f t="shared" si="7"/>
        <v>0</v>
      </c>
      <c r="CA17" s="259">
        <v>1</v>
      </c>
      <c r="CB17" s="259">
        <v>7</v>
      </c>
    </row>
    <row r="18" spans="1:80" ht="12.75">
      <c r="A18" s="291">
        <v>7</v>
      </c>
      <c r="B18" s="292" t="s">
        <v>387</v>
      </c>
      <c r="C18" s="293" t="s">
        <v>388</v>
      </c>
      <c r="D18" s="294" t="s">
        <v>170</v>
      </c>
      <c r="E18" s="295">
        <v>1</v>
      </c>
      <c r="F18" s="295">
        <v>0</v>
      </c>
      <c r="G18" s="296">
        <f t="shared" si="0"/>
        <v>0</v>
      </c>
      <c r="H18" s="297">
        <v>0.0011200000000000001</v>
      </c>
      <c r="I18" s="298">
        <f t="shared" si="1"/>
        <v>0.0011200000000000001</v>
      </c>
      <c r="J18" s="297">
        <v>0</v>
      </c>
      <c r="K18" s="298">
        <f t="shared" si="2"/>
        <v>0</v>
      </c>
      <c r="O18" s="259">
        <v>2</v>
      </c>
      <c r="AA18" s="231">
        <v>1</v>
      </c>
      <c r="AB18" s="231">
        <v>7</v>
      </c>
      <c r="AC18" s="231">
        <v>7</v>
      </c>
      <c r="AZ18" s="231">
        <v>2</v>
      </c>
      <c r="BA18" s="231">
        <f t="shared" si="3"/>
        <v>0</v>
      </c>
      <c r="BB18" s="231">
        <f t="shared" si="4"/>
        <v>0</v>
      </c>
      <c r="BC18" s="231">
        <f t="shared" si="5"/>
        <v>0</v>
      </c>
      <c r="BD18" s="231">
        <f t="shared" si="6"/>
        <v>0</v>
      </c>
      <c r="BE18" s="231">
        <f t="shared" si="7"/>
        <v>0</v>
      </c>
      <c r="CA18" s="259">
        <v>1</v>
      </c>
      <c r="CB18" s="259">
        <v>7</v>
      </c>
    </row>
    <row r="19" spans="1:80" ht="12.75">
      <c r="A19" s="291">
        <v>8</v>
      </c>
      <c r="B19" s="292" t="s">
        <v>389</v>
      </c>
      <c r="C19" s="293" t="s">
        <v>390</v>
      </c>
      <c r="D19" s="294" t="s">
        <v>184</v>
      </c>
      <c r="E19" s="295">
        <v>326</v>
      </c>
      <c r="F19" s="295">
        <v>0</v>
      </c>
      <c r="G19" s="296">
        <f t="shared" si="0"/>
        <v>0</v>
      </c>
      <c r="H19" s="297">
        <v>0</v>
      </c>
      <c r="I19" s="298">
        <f t="shared" si="1"/>
        <v>0</v>
      </c>
      <c r="J19" s="297">
        <v>0</v>
      </c>
      <c r="K19" s="298">
        <f t="shared" si="2"/>
        <v>0</v>
      </c>
      <c r="O19" s="259">
        <v>2</v>
      </c>
      <c r="AA19" s="231">
        <v>1</v>
      </c>
      <c r="AB19" s="231">
        <v>1</v>
      </c>
      <c r="AC19" s="231">
        <v>1</v>
      </c>
      <c r="AZ19" s="231">
        <v>2</v>
      </c>
      <c r="BA19" s="231">
        <f t="shared" si="3"/>
        <v>0</v>
      </c>
      <c r="BB19" s="231">
        <f t="shared" si="4"/>
        <v>0</v>
      </c>
      <c r="BC19" s="231">
        <f t="shared" si="5"/>
        <v>0</v>
      </c>
      <c r="BD19" s="231">
        <f t="shared" si="6"/>
        <v>0</v>
      </c>
      <c r="BE19" s="231">
        <f t="shared" si="7"/>
        <v>0</v>
      </c>
      <c r="CA19" s="259">
        <v>1</v>
      </c>
      <c r="CB19" s="259">
        <v>1</v>
      </c>
    </row>
    <row r="20" spans="1:80" ht="12.75">
      <c r="A20" s="291">
        <v>9</v>
      </c>
      <c r="B20" s="292" t="s">
        <v>391</v>
      </c>
      <c r="C20" s="293" t="s">
        <v>392</v>
      </c>
      <c r="D20" s="294" t="s">
        <v>228</v>
      </c>
      <c r="E20" s="295">
        <v>2</v>
      </c>
      <c r="F20" s="295">
        <v>0</v>
      </c>
      <c r="G20" s="296">
        <f t="shared" si="0"/>
        <v>0</v>
      </c>
      <c r="H20" s="297">
        <v>0</v>
      </c>
      <c r="I20" s="298">
        <f t="shared" si="1"/>
        <v>0</v>
      </c>
      <c r="J20" s="297"/>
      <c r="K20" s="298">
        <f t="shared" si="2"/>
        <v>0</v>
      </c>
      <c r="O20" s="259">
        <v>2</v>
      </c>
      <c r="AA20" s="231">
        <v>12</v>
      </c>
      <c r="AB20" s="231">
        <v>0</v>
      </c>
      <c r="AC20" s="231">
        <v>1</v>
      </c>
      <c r="AZ20" s="231">
        <v>2</v>
      </c>
      <c r="BA20" s="231">
        <f t="shared" si="3"/>
        <v>0</v>
      </c>
      <c r="BB20" s="231">
        <f t="shared" si="4"/>
        <v>0</v>
      </c>
      <c r="BC20" s="231">
        <f t="shared" si="5"/>
        <v>0</v>
      </c>
      <c r="BD20" s="231">
        <f t="shared" si="6"/>
        <v>0</v>
      </c>
      <c r="BE20" s="231">
        <f t="shared" si="7"/>
        <v>0</v>
      </c>
      <c r="CA20" s="259">
        <v>12</v>
      </c>
      <c r="CB20" s="259">
        <v>0</v>
      </c>
    </row>
    <row r="21" spans="1:80" ht="12.75">
      <c r="A21" s="291">
        <v>10</v>
      </c>
      <c r="B21" s="292" t="s">
        <v>393</v>
      </c>
      <c r="C21" s="293" t="s">
        <v>394</v>
      </c>
      <c r="D21" s="294" t="s">
        <v>228</v>
      </c>
      <c r="E21" s="295">
        <v>2</v>
      </c>
      <c r="F21" s="295">
        <v>0</v>
      </c>
      <c r="G21" s="296">
        <f t="shared" si="0"/>
        <v>0</v>
      </c>
      <c r="H21" s="297">
        <v>0</v>
      </c>
      <c r="I21" s="298">
        <f t="shared" si="1"/>
        <v>0</v>
      </c>
      <c r="J21" s="297"/>
      <c r="K21" s="298">
        <f t="shared" si="2"/>
        <v>0</v>
      </c>
      <c r="O21" s="259">
        <v>2</v>
      </c>
      <c r="AA21" s="231">
        <v>12</v>
      </c>
      <c r="AB21" s="231">
        <v>0</v>
      </c>
      <c r="AC21" s="231">
        <v>2</v>
      </c>
      <c r="AZ21" s="231">
        <v>2</v>
      </c>
      <c r="BA21" s="231">
        <f t="shared" si="3"/>
        <v>0</v>
      </c>
      <c r="BB21" s="231">
        <f t="shared" si="4"/>
        <v>0</v>
      </c>
      <c r="BC21" s="231">
        <f t="shared" si="5"/>
        <v>0</v>
      </c>
      <c r="BD21" s="231">
        <f t="shared" si="6"/>
        <v>0</v>
      </c>
      <c r="BE21" s="231">
        <f t="shared" si="7"/>
        <v>0</v>
      </c>
      <c r="CA21" s="259">
        <v>12</v>
      </c>
      <c r="CB21" s="259">
        <v>0</v>
      </c>
    </row>
    <row r="22" spans="1:80" ht="12.75">
      <c r="A22" s="291">
        <v>11</v>
      </c>
      <c r="B22" s="292" t="s">
        <v>395</v>
      </c>
      <c r="C22" s="293" t="s">
        <v>396</v>
      </c>
      <c r="D22" s="294" t="s">
        <v>143</v>
      </c>
      <c r="E22" s="295">
        <v>2</v>
      </c>
      <c r="F22" s="295">
        <v>0</v>
      </c>
      <c r="G22" s="296">
        <f t="shared" si="0"/>
        <v>0</v>
      </c>
      <c r="H22" s="297">
        <v>0.00034</v>
      </c>
      <c r="I22" s="298">
        <f t="shared" si="1"/>
        <v>0.00068</v>
      </c>
      <c r="J22" s="297"/>
      <c r="K22" s="298">
        <f t="shared" si="2"/>
        <v>0</v>
      </c>
      <c r="O22" s="259">
        <v>2</v>
      </c>
      <c r="AA22" s="231">
        <v>3</v>
      </c>
      <c r="AB22" s="231">
        <v>7</v>
      </c>
      <c r="AC22" s="231" t="s">
        <v>395</v>
      </c>
      <c r="AZ22" s="231">
        <v>2</v>
      </c>
      <c r="BA22" s="231">
        <f t="shared" si="3"/>
        <v>0</v>
      </c>
      <c r="BB22" s="231">
        <f t="shared" si="4"/>
        <v>0</v>
      </c>
      <c r="BC22" s="231">
        <f t="shared" si="5"/>
        <v>0</v>
      </c>
      <c r="BD22" s="231">
        <f t="shared" si="6"/>
        <v>0</v>
      </c>
      <c r="BE22" s="231">
        <f t="shared" si="7"/>
        <v>0</v>
      </c>
      <c r="CA22" s="259">
        <v>3</v>
      </c>
      <c r="CB22" s="259">
        <v>7</v>
      </c>
    </row>
    <row r="23" spans="1:80" ht="12.75">
      <c r="A23" s="291">
        <v>12</v>
      </c>
      <c r="B23" s="292" t="s">
        <v>397</v>
      </c>
      <c r="C23" s="293" t="s">
        <v>398</v>
      </c>
      <c r="D23" s="294" t="s">
        <v>143</v>
      </c>
      <c r="E23" s="295">
        <v>3</v>
      </c>
      <c r="F23" s="295">
        <v>0</v>
      </c>
      <c r="G23" s="296">
        <f t="shared" si="0"/>
        <v>0</v>
      </c>
      <c r="H23" s="297">
        <v>0.00034</v>
      </c>
      <c r="I23" s="298">
        <f t="shared" si="1"/>
        <v>0.00102</v>
      </c>
      <c r="J23" s="297"/>
      <c r="K23" s="298">
        <f t="shared" si="2"/>
        <v>0</v>
      </c>
      <c r="O23" s="259">
        <v>2</v>
      </c>
      <c r="AA23" s="231">
        <v>3</v>
      </c>
      <c r="AB23" s="231">
        <v>7</v>
      </c>
      <c r="AC23" s="231" t="s">
        <v>397</v>
      </c>
      <c r="AZ23" s="231">
        <v>2</v>
      </c>
      <c r="BA23" s="231">
        <f t="shared" si="3"/>
        <v>0</v>
      </c>
      <c r="BB23" s="231">
        <f t="shared" si="4"/>
        <v>0</v>
      </c>
      <c r="BC23" s="231">
        <f t="shared" si="5"/>
        <v>0</v>
      </c>
      <c r="BD23" s="231">
        <f t="shared" si="6"/>
        <v>0</v>
      </c>
      <c r="BE23" s="231">
        <f t="shared" si="7"/>
        <v>0</v>
      </c>
      <c r="CA23" s="259">
        <v>3</v>
      </c>
      <c r="CB23" s="259">
        <v>7</v>
      </c>
    </row>
    <row r="24" spans="1:80" ht="12.75">
      <c r="A24" s="291">
        <v>13</v>
      </c>
      <c r="B24" s="292" t="s">
        <v>399</v>
      </c>
      <c r="C24" s="293" t="s">
        <v>400</v>
      </c>
      <c r="D24" s="294" t="s">
        <v>170</v>
      </c>
      <c r="E24" s="295">
        <v>2</v>
      </c>
      <c r="F24" s="295">
        <v>0</v>
      </c>
      <c r="G24" s="296">
        <f t="shared" si="0"/>
        <v>0</v>
      </c>
      <c r="H24" s="297">
        <v>0.0002</v>
      </c>
      <c r="I24" s="298">
        <f t="shared" si="1"/>
        <v>0.0004</v>
      </c>
      <c r="J24" s="297"/>
      <c r="K24" s="298">
        <f t="shared" si="2"/>
        <v>0</v>
      </c>
      <c r="O24" s="259">
        <v>2</v>
      </c>
      <c r="AA24" s="231">
        <v>3</v>
      </c>
      <c r="AB24" s="231">
        <v>7</v>
      </c>
      <c r="AC24" s="231" t="s">
        <v>399</v>
      </c>
      <c r="AZ24" s="231">
        <v>2</v>
      </c>
      <c r="BA24" s="231">
        <f t="shared" si="3"/>
        <v>0</v>
      </c>
      <c r="BB24" s="231">
        <f t="shared" si="4"/>
        <v>0</v>
      </c>
      <c r="BC24" s="231">
        <f t="shared" si="5"/>
        <v>0</v>
      </c>
      <c r="BD24" s="231">
        <f t="shared" si="6"/>
        <v>0</v>
      </c>
      <c r="BE24" s="231">
        <f t="shared" si="7"/>
        <v>0</v>
      </c>
      <c r="CA24" s="259">
        <v>3</v>
      </c>
      <c r="CB24" s="259">
        <v>7</v>
      </c>
    </row>
    <row r="25" spans="1:80" ht="12.75">
      <c r="A25" s="291">
        <v>14</v>
      </c>
      <c r="B25" s="292" t="s">
        <v>401</v>
      </c>
      <c r="C25" s="293" t="s">
        <v>402</v>
      </c>
      <c r="D25" s="294" t="s">
        <v>170</v>
      </c>
      <c r="E25" s="295">
        <v>5</v>
      </c>
      <c r="F25" s="295">
        <v>0</v>
      </c>
      <c r="G25" s="296">
        <f t="shared" si="0"/>
        <v>0</v>
      </c>
      <c r="H25" s="297">
        <v>0.00033000000000000005</v>
      </c>
      <c r="I25" s="298">
        <f t="shared" si="1"/>
        <v>0.0016500000000000002</v>
      </c>
      <c r="J25" s="297"/>
      <c r="K25" s="298">
        <f t="shared" si="2"/>
        <v>0</v>
      </c>
      <c r="O25" s="259">
        <v>2</v>
      </c>
      <c r="AA25" s="231">
        <v>3</v>
      </c>
      <c r="AB25" s="231">
        <v>7</v>
      </c>
      <c r="AC25" s="231" t="s">
        <v>401</v>
      </c>
      <c r="AZ25" s="231">
        <v>2</v>
      </c>
      <c r="BA25" s="231">
        <f t="shared" si="3"/>
        <v>0</v>
      </c>
      <c r="BB25" s="231">
        <f t="shared" si="4"/>
        <v>0</v>
      </c>
      <c r="BC25" s="231">
        <f t="shared" si="5"/>
        <v>0</v>
      </c>
      <c r="BD25" s="231">
        <f t="shared" si="6"/>
        <v>0</v>
      </c>
      <c r="BE25" s="231">
        <f t="shared" si="7"/>
        <v>0</v>
      </c>
      <c r="CA25" s="259">
        <v>3</v>
      </c>
      <c r="CB25" s="259">
        <v>7</v>
      </c>
    </row>
    <row r="26" spans="1:80" ht="21.75">
      <c r="A26" s="291">
        <v>15</v>
      </c>
      <c r="B26" s="292" t="s">
        <v>403</v>
      </c>
      <c r="C26" s="293" t="s">
        <v>404</v>
      </c>
      <c r="D26" s="294" t="s">
        <v>170</v>
      </c>
      <c r="E26" s="295">
        <v>1</v>
      </c>
      <c r="F26" s="295">
        <v>0</v>
      </c>
      <c r="G26" s="296">
        <f t="shared" si="0"/>
        <v>0</v>
      </c>
      <c r="H26" s="297">
        <v>0.00072</v>
      </c>
      <c r="I26" s="298">
        <f t="shared" si="1"/>
        <v>0.00072</v>
      </c>
      <c r="J26" s="297"/>
      <c r="K26" s="298">
        <f t="shared" si="2"/>
        <v>0</v>
      </c>
      <c r="O26" s="259">
        <v>2</v>
      </c>
      <c r="AA26" s="231">
        <v>3</v>
      </c>
      <c r="AB26" s="231">
        <v>7</v>
      </c>
      <c r="AC26" s="231" t="s">
        <v>403</v>
      </c>
      <c r="AZ26" s="231">
        <v>2</v>
      </c>
      <c r="BA26" s="231">
        <f t="shared" si="3"/>
        <v>0</v>
      </c>
      <c r="BB26" s="231">
        <f t="shared" si="4"/>
        <v>0</v>
      </c>
      <c r="BC26" s="231">
        <f t="shared" si="5"/>
        <v>0</v>
      </c>
      <c r="BD26" s="231">
        <f t="shared" si="6"/>
        <v>0</v>
      </c>
      <c r="BE26" s="231">
        <f t="shared" si="7"/>
        <v>0</v>
      </c>
      <c r="CA26" s="259">
        <v>3</v>
      </c>
      <c r="CB26" s="259">
        <v>7</v>
      </c>
    </row>
    <row r="27" spans="1:80" ht="12.75">
      <c r="A27" s="291">
        <v>16</v>
      </c>
      <c r="B27" s="292" t="s">
        <v>405</v>
      </c>
      <c r="C27" s="293" t="s">
        <v>406</v>
      </c>
      <c r="D27" s="294" t="s">
        <v>170</v>
      </c>
      <c r="E27" s="295">
        <v>5</v>
      </c>
      <c r="F27" s="295">
        <v>0</v>
      </c>
      <c r="G27" s="296">
        <f t="shared" si="0"/>
        <v>0</v>
      </c>
      <c r="H27" s="297">
        <v>0.00018</v>
      </c>
      <c r="I27" s="298">
        <f t="shared" si="1"/>
        <v>0.0009000000000000001</v>
      </c>
      <c r="J27" s="297"/>
      <c r="K27" s="298">
        <f t="shared" si="2"/>
        <v>0</v>
      </c>
      <c r="O27" s="259">
        <v>2</v>
      </c>
      <c r="AA27" s="231">
        <v>3</v>
      </c>
      <c r="AB27" s="231">
        <v>7</v>
      </c>
      <c r="AC27" s="231" t="s">
        <v>405</v>
      </c>
      <c r="AZ27" s="231">
        <v>2</v>
      </c>
      <c r="BA27" s="231">
        <f t="shared" si="3"/>
        <v>0</v>
      </c>
      <c r="BB27" s="231">
        <f t="shared" si="4"/>
        <v>0</v>
      </c>
      <c r="BC27" s="231">
        <f t="shared" si="5"/>
        <v>0</v>
      </c>
      <c r="BD27" s="231">
        <f t="shared" si="6"/>
        <v>0</v>
      </c>
      <c r="BE27" s="231">
        <f t="shared" si="7"/>
        <v>0</v>
      </c>
      <c r="CA27" s="259">
        <v>3</v>
      </c>
      <c r="CB27" s="259">
        <v>7</v>
      </c>
    </row>
    <row r="28" spans="1:80" ht="12.75">
      <c r="A28" s="291">
        <v>17</v>
      </c>
      <c r="B28" s="292" t="s">
        <v>407</v>
      </c>
      <c r="C28" s="293" t="s">
        <v>408</v>
      </c>
      <c r="D28" s="294" t="s">
        <v>170</v>
      </c>
      <c r="E28" s="295">
        <v>1</v>
      </c>
      <c r="F28" s="295">
        <v>0</v>
      </c>
      <c r="G28" s="296">
        <f t="shared" si="0"/>
        <v>0</v>
      </c>
      <c r="H28" s="297">
        <v>0</v>
      </c>
      <c r="I28" s="298">
        <f t="shared" si="1"/>
        <v>0</v>
      </c>
      <c r="J28" s="297"/>
      <c r="K28" s="298">
        <f t="shared" si="2"/>
        <v>0</v>
      </c>
      <c r="O28" s="259">
        <v>2</v>
      </c>
      <c r="AA28" s="231">
        <v>3</v>
      </c>
      <c r="AB28" s="231">
        <v>7</v>
      </c>
      <c r="AC28" s="231">
        <v>55347607</v>
      </c>
      <c r="AZ28" s="231">
        <v>2</v>
      </c>
      <c r="BA28" s="231">
        <f t="shared" si="3"/>
        <v>0</v>
      </c>
      <c r="BB28" s="231">
        <f t="shared" si="4"/>
        <v>0</v>
      </c>
      <c r="BC28" s="231">
        <f t="shared" si="5"/>
        <v>0</v>
      </c>
      <c r="BD28" s="231">
        <f t="shared" si="6"/>
        <v>0</v>
      </c>
      <c r="BE28" s="231">
        <f t="shared" si="7"/>
        <v>0</v>
      </c>
      <c r="CA28" s="259">
        <v>3</v>
      </c>
      <c r="CB28" s="259">
        <v>7</v>
      </c>
    </row>
    <row r="29" spans="1:80" ht="12.75">
      <c r="A29" s="260">
        <v>18</v>
      </c>
      <c r="B29" s="261" t="s">
        <v>409</v>
      </c>
      <c r="C29" s="262" t="s">
        <v>410</v>
      </c>
      <c r="D29" s="263" t="s">
        <v>251</v>
      </c>
      <c r="E29" s="264">
        <v>0.036425</v>
      </c>
      <c r="F29" s="264">
        <v>0</v>
      </c>
      <c r="G29" s="265">
        <f t="shared" si="0"/>
        <v>0</v>
      </c>
      <c r="H29" s="266">
        <v>0</v>
      </c>
      <c r="I29" s="267">
        <f t="shared" si="1"/>
        <v>0</v>
      </c>
      <c r="J29" s="266"/>
      <c r="K29" s="267">
        <f t="shared" si="2"/>
        <v>0</v>
      </c>
      <c r="O29" s="259">
        <v>2</v>
      </c>
      <c r="AA29" s="231">
        <v>7</v>
      </c>
      <c r="AB29" s="231">
        <v>1001</v>
      </c>
      <c r="AC29" s="231">
        <v>5</v>
      </c>
      <c r="AZ29" s="231">
        <v>2</v>
      </c>
      <c r="BA29" s="231">
        <f t="shared" si="3"/>
        <v>0</v>
      </c>
      <c r="BB29" s="231">
        <f t="shared" si="4"/>
        <v>0</v>
      </c>
      <c r="BC29" s="231">
        <f t="shared" si="5"/>
        <v>0</v>
      </c>
      <c r="BD29" s="231">
        <f t="shared" si="6"/>
        <v>0</v>
      </c>
      <c r="BE29" s="231">
        <f t="shared" si="7"/>
        <v>0</v>
      </c>
      <c r="CA29" s="259">
        <v>7</v>
      </c>
      <c r="CB29" s="259">
        <v>1001</v>
      </c>
    </row>
    <row r="30" spans="1:57" ht="12.75">
      <c r="A30" s="279"/>
      <c r="B30" s="280" t="s">
        <v>130</v>
      </c>
      <c r="C30" s="281" t="s">
        <v>411</v>
      </c>
      <c r="D30" s="282"/>
      <c r="E30" s="283"/>
      <c r="F30" s="284"/>
      <c r="G30" s="285">
        <f>SUM(G13:G29)</f>
        <v>0</v>
      </c>
      <c r="H30" s="286"/>
      <c r="I30" s="287">
        <f>SUM(I13:I29)</f>
        <v>0.03642499999999999</v>
      </c>
      <c r="J30" s="286"/>
      <c r="K30" s="287">
        <f>SUM(K13:K29)</f>
        <v>-0.5968</v>
      </c>
      <c r="O30" s="259">
        <v>4</v>
      </c>
      <c r="BA30" s="288">
        <f>SUM(BA13:BA29)</f>
        <v>0</v>
      </c>
      <c r="BB30" s="288">
        <f>SUM(BB13:BB29)</f>
        <v>0</v>
      </c>
      <c r="BC30" s="288">
        <f>SUM(BC13:BC29)</f>
        <v>0</v>
      </c>
      <c r="BD30" s="288">
        <f>SUM(BD13:BD29)</f>
        <v>0</v>
      </c>
      <c r="BE30" s="288">
        <f>SUM(BE13:BE29)</f>
        <v>0</v>
      </c>
    </row>
    <row r="31" spans="1:15" ht="12.75">
      <c r="A31" s="249" t="s">
        <v>119</v>
      </c>
      <c r="B31" s="250" t="s">
        <v>412</v>
      </c>
      <c r="C31" s="251" t="s">
        <v>413</v>
      </c>
      <c r="D31" s="252"/>
      <c r="E31" s="253"/>
      <c r="F31" s="253"/>
      <c r="G31" s="254"/>
      <c r="H31" s="255"/>
      <c r="I31" s="256"/>
      <c r="J31" s="257"/>
      <c r="K31" s="258"/>
      <c r="O31" s="259">
        <v>1</v>
      </c>
    </row>
    <row r="32" spans="1:80" ht="21.75">
      <c r="A32" s="291">
        <v>19</v>
      </c>
      <c r="B32" s="292" t="s">
        <v>414</v>
      </c>
      <c r="C32" s="293" t="s">
        <v>415</v>
      </c>
      <c r="D32" s="294" t="s">
        <v>184</v>
      </c>
      <c r="E32" s="295">
        <v>40</v>
      </c>
      <c r="F32" s="295">
        <v>0</v>
      </c>
      <c r="G32" s="296">
        <f aca="true" t="shared" si="8" ref="G32:G51">E32*F32</f>
        <v>0</v>
      </c>
      <c r="H32" s="297">
        <v>0</v>
      </c>
      <c r="I32" s="298">
        <f aca="true" t="shared" si="9" ref="I32:I51">E32*H32</f>
        <v>0</v>
      </c>
      <c r="J32" s="297">
        <v>-0.0049700000000000005</v>
      </c>
      <c r="K32" s="298">
        <f aca="true" t="shared" si="10" ref="K32:K51">E32*J32</f>
        <v>-0.19880000000000003</v>
      </c>
      <c r="O32" s="259">
        <v>2</v>
      </c>
      <c r="AA32" s="231">
        <v>1</v>
      </c>
      <c r="AB32" s="231">
        <v>7</v>
      </c>
      <c r="AC32" s="231">
        <v>7</v>
      </c>
      <c r="AZ32" s="231">
        <v>2</v>
      </c>
      <c r="BA32" s="231">
        <f aca="true" t="shared" si="11" ref="BA32:BA51">IF(AZ32=1,G32,0)</f>
        <v>0</v>
      </c>
      <c r="BB32" s="231">
        <f aca="true" t="shared" si="12" ref="BB32:BB51">IF(AZ32=2,G32,0)</f>
        <v>0</v>
      </c>
      <c r="BC32" s="231">
        <f aca="true" t="shared" si="13" ref="BC32:BC51">IF(AZ32=3,G32,0)</f>
        <v>0</v>
      </c>
      <c r="BD32" s="231">
        <f aca="true" t="shared" si="14" ref="BD32:BD51">IF(AZ32=4,G32,0)</f>
        <v>0</v>
      </c>
      <c r="BE32" s="231">
        <f aca="true" t="shared" si="15" ref="BE32:BE51">IF(AZ32=5,G32,0)</f>
        <v>0</v>
      </c>
      <c r="CA32" s="259">
        <v>1</v>
      </c>
      <c r="CB32" s="259">
        <v>7</v>
      </c>
    </row>
    <row r="33" spans="1:80" ht="12.75">
      <c r="A33" s="291">
        <v>20</v>
      </c>
      <c r="B33" s="292" t="s">
        <v>416</v>
      </c>
      <c r="C33" s="293" t="s">
        <v>417</v>
      </c>
      <c r="D33" s="294" t="s">
        <v>143</v>
      </c>
      <c r="E33" s="295">
        <v>4</v>
      </c>
      <c r="F33" s="295">
        <v>0</v>
      </c>
      <c r="G33" s="296">
        <f t="shared" si="8"/>
        <v>0</v>
      </c>
      <c r="H33" s="297">
        <v>0</v>
      </c>
      <c r="I33" s="298">
        <f t="shared" si="9"/>
        <v>0</v>
      </c>
      <c r="J33" s="297">
        <v>0</v>
      </c>
      <c r="K33" s="298">
        <f t="shared" si="10"/>
        <v>0</v>
      </c>
      <c r="O33" s="259">
        <v>2</v>
      </c>
      <c r="AA33" s="231">
        <v>1</v>
      </c>
      <c r="AB33" s="231">
        <v>7</v>
      </c>
      <c r="AC33" s="231">
        <v>7</v>
      </c>
      <c r="AZ33" s="231">
        <v>2</v>
      </c>
      <c r="BA33" s="231">
        <f t="shared" si="11"/>
        <v>0</v>
      </c>
      <c r="BB33" s="231">
        <f t="shared" si="12"/>
        <v>0</v>
      </c>
      <c r="BC33" s="231">
        <f t="shared" si="13"/>
        <v>0</v>
      </c>
      <c r="BD33" s="231">
        <f t="shared" si="14"/>
        <v>0</v>
      </c>
      <c r="BE33" s="231">
        <f t="shared" si="15"/>
        <v>0</v>
      </c>
      <c r="CA33" s="259">
        <v>1</v>
      </c>
      <c r="CB33" s="259">
        <v>7</v>
      </c>
    </row>
    <row r="34" spans="1:80" ht="12.75">
      <c r="A34" s="291">
        <v>21</v>
      </c>
      <c r="B34" s="292" t="s">
        <v>418</v>
      </c>
      <c r="C34" s="293" t="s">
        <v>419</v>
      </c>
      <c r="D34" s="294" t="s">
        <v>170</v>
      </c>
      <c r="E34" s="295">
        <v>2</v>
      </c>
      <c r="F34" s="295">
        <v>0</v>
      </c>
      <c r="G34" s="296">
        <f t="shared" si="8"/>
        <v>0</v>
      </c>
      <c r="H34" s="297">
        <v>0.00021</v>
      </c>
      <c r="I34" s="298">
        <f t="shared" si="9"/>
        <v>0.00042</v>
      </c>
      <c r="J34" s="297">
        <v>0</v>
      </c>
      <c r="K34" s="298">
        <f t="shared" si="10"/>
        <v>0</v>
      </c>
      <c r="O34" s="259">
        <v>2</v>
      </c>
      <c r="AA34" s="231">
        <v>1</v>
      </c>
      <c r="AB34" s="231">
        <v>7</v>
      </c>
      <c r="AC34" s="231">
        <v>7</v>
      </c>
      <c r="AZ34" s="231">
        <v>2</v>
      </c>
      <c r="BA34" s="231">
        <f t="shared" si="11"/>
        <v>0</v>
      </c>
      <c r="BB34" s="231">
        <f t="shared" si="12"/>
        <v>0</v>
      </c>
      <c r="BC34" s="231">
        <f t="shared" si="13"/>
        <v>0</v>
      </c>
      <c r="BD34" s="231">
        <f t="shared" si="14"/>
        <v>0</v>
      </c>
      <c r="BE34" s="231">
        <f t="shared" si="15"/>
        <v>0</v>
      </c>
      <c r="CA34" s="259">
        <v>1</v>
      </c>
      <c r="CB34" s="259">
        <v>7</v>
      </c>
    </row>
    <row r="35" spans="1:80" ht="12.75">
      <c r="A35" s="291">
        <v>22</v>
      </c>
      <c r="B35" s="292" t="s">
        <v>420</v>
      </c>
      <c r="C35" s="293" t="s">
        <v>421</v>
      </c>
      <c r="D35" s="294" t="s">
        <v>170</v>
      </c>
      <c r="E35" s="295">
        <v>2</v>
      </c>
      <c r="F35" s="295">
        <v>0</v>
      </c>
      <c r="G35" s="296">
        <f t="shared" si="8"/>
        <v>0</v>
      </c>
      <c r="H35" s="297">
        <v>0.00034</v>
      </c>
      <c r="I35" s="298">
        <f t="shared" si="9"/>
        <v>0.00068</v>
      </c>
      <c r="J35" s="297">
        <v>0</v>
      </c>
      <c r="K35" s="298">
        <f t="shared" si="10"/>
        <v>0</v>
      </c>
      <c r="O35" s="259">
        <v>2</v>
      </c>
      <c r="AA35" s="231">
        <v>1</v>
      </c>
      <c r="AB35" s="231">
        <v>7</v>
      </c>
      <c r="AC35" s="231">
        <v>7</v>
      </c>
      <c r="AZ35" s="231">
        <v>2</v>
      </c>
      <c r="BA35" s="231">
        <f t="shared" si="11"/>
        <v>0</v>
      </c>
      <c r="BB35" s="231">
        <f t="shared" si="12"/>
        <v>0</v>
      </c>
      <c r="BC35" s="231">
        <f t="shared" si="13"/>
        <v>0</v>
      </c>
      <c r="BD35" s="231">
        <f t="shared" si="14"/>
        <v>0</v>
      </c>
      <c r="BE35" s="231">
        <f t="shared" si="15"/>
        <v>0</v>
      </c>
      <c r="CA35" s="259">
        <v>1</v>
      </c>
      <c r="CB35" s="259">
        <v>7</v>
      </c>
    </row>
    <row r="36" spans="1:80" ht="12.75">
      <c r="A36" s="291">
        <v>23</v>
      </c>
      <c r="B36" s="292" t="s">
        <v>422</v>
      </c>
      <c r="C36" s="293" t="s">
        <v>423</v>
      </c>
      <c r="D36" s="294" t="s">
        <v>170</v>
      </c>
      <c r="E36" s="295">
        <v>1</v>
      </c>
      <c r="F36" s="295">
        <v>0</v>
      </c>
      <c r="G36" s="296">
        <f t="shared" si="8"/>
        <v>0</v>
      </c>
      <c r="H36" s="297">
        <v>0.0005</v>
      </c>
      <c r="I36" s="298">
        <f t="shared" si="9"/>
        <v>0.0005</v>
      </c>
      <c r="J36" s="297">
        <v>0</v>
      </c>
      <c r="K36" s="298">
        <f t="shared" si="10"/>
        <v>0</v>
      </c>
      <c r="O36" s="259">
        <v>2</v>
      </c>
      <c r="AA36" s="231">
        <v>1</v>
      </c>
      <c r="AB36" s="231">
        <v>7</v>
      </c>
      <c r="AC36" s="231">
        <v>7</v>
      </c>
      <c r="AZ36" s="231">
        <v>2</v>
      </c>
      <c r="BA36" s="231">
        <f t="shared" si="11"/>
        <v>0</v>
      </c>
      <c r="BB36" s="231">
        <f t="shared" si="12"/>
        <v>0</v>
      </c>
      <c r="BC36" s="231">
        <f t="shared" si="13"/>
        <v>0</v>
      </c>
      <c r="BD36" s="231">
        <f t="shared" si="14"/>
        <v>0</v>
      </c>
      <c r="BE36" s="231">
        <f t="shared" si="15"/>
        <v>0</v>
      </c>
      <c r="CA36" s="259">
        <v>1</v>
      </c>
      <c r="CB36" s="259">
        <v>7</v>
      </c>
    </row>
    <row r="37" spans="1:80" ht="12.75">
      <c r="A37" s="291">
        <v>24</v>
      </c>
      <c r="B37" s="292" t="s">
        <v>424</v>
      </c>
      <c r="C37" s="293" t="s">
        <v>425</v>
      </c>
      <c r="D37" s="294" t="s">
        <v>170</v>
      </c>
      <c r="E37" s="295">
        <v>1</v>
      </c>
      <c r="F37" s="295">
        <v>0</v>
      </c>
      <c r="G37" s="296">
        <f t="shared" si="8"/>
        <v>0</v>
      </c>
      <c r="H37" s="297">
        <v>0.0007</v>
      </c>
      <c r="I37" s="298">
        <f t="shared" si="9"/>
        <v>0.0007</v>
      </c>
      <c r="J37" s="297">
        <v>0</v>
      </c>
      <c r="K37" s="298">
        <f t="shared" si="10"/>
        <v>0</v>
      </c>
      <c r="O37" s="259">
        <v>2</v>
      </c>
      <c r="AA37" s="231">
        <v>1</v>
      </c>
      <c r="AB37" s="231">
        <v>7</v>
      </c>
      <c r="AC37" s="231">
        <v>7</v>
      </c>
      <c r="AZ37" s="231">
        <v>2</v>
      </c>
      <c r="BA37" s="231">
        <f t="shared" si="11"/>
        <v>0</v>
      </c>
      <c r="BB37" s="231">
        <f t="shared" si="12"/>
        <v>0</v>
      </c>
      <c r="BC37" s="231">
        <f t="shared" si="13"/>
        <v>0</v>
      </c>
      <c r="BD37" s="231">
        <f t="shared" si="14"/>
        <v>0</v>
      </c>
      <c r="BE37" s="231">
        <f t="shared" si="15"/>
        <v>0</v>
      </c>
      <c r="CA37" s="259">
        <v>1</v>
      </c>
      <c r="CB37" s="259">
        <v>7</v>
      </c>
    </row>
    <row r="38" spans="1:80" ht="12.75">
      <c r="A38" s="291">
        <v>25</v>
      </c>
      <c r="B38" s="292" t="s">
        <v>426</v>
      </c>
      <c r="C38" s="293" t="s">
        <v>427</v>
      </c>
      <c r="D38" s="294" t="s">
        <v>170</v>
      </c>
      <c r="E38" s="295">
        <v>5</v>
      </c>
      <c r="F38" s="295">
        <v>0</v>
      </c>
      <c r="G38" s="296">
        <f t="shared" si="8"/>
        <v>0</v>
      </c>
      <c r="H38" s="297">
        <v>0.00027</v>
      </c>
      <c r="I38" s="298">
        <f t="shared" si="9"/>
        <v>0.00135</v>
      </c>
      <c r="J38" s="297">
        <v>0</v>
      </c>
      <c r="K38" s="298">
        <f t="shared" si="10"/>
        <v>0</v>
      </c>
      <c r="O38" s="259">
        <v>2</v>
      </c>
      <c r="AA38" s="231">
        <v>1</v>
      </c>
      <c r="AB38" s="231">
        <v>7</v>
      </c>
      <c r="AC38" s="231">
        <v>7</v>
      </c>
      <c r="AZ38" s="231">
        <v>2</v>
      </c>
      <c r="BA38" s="231">
        <f t="shared" si="11"/>
        <v>0</v>
      </c>
      <c r="BB38" s="231">
        <f t="shared" si="12"/>
        <v>0</v>
      </c>
      <c r="BC38" s="231">
        <f t="shared" si="13"/>
        <v>0</v>
      </c>
      <c r="BD38" s="231">
        <f t="shared" si="14"/>
        <v>0</v>
      </c>
      <c r="BE38" s="231">
        <f t="shared" si="15"/>
        <v>0</v>
      </c>
      <c r="CA38" s="259">
        <v>1</v>
      </c>
      <c r="CB38" s="259">
        <v>7</v>
      </c>
    </row>
    <row r="39" spans="1:80" ht="12.75">
      <c r="A39" s="291">
        <v>26</v>
      </c>
      <c r="B39" s="292" t="s">
        <v>428</v>
      </c>
      <c r="C39" s="293" t="s">
        <v>429</v>
      </c>
      <c r="D39" s="294" t="s">
        <v>170</v>
      </c>
      <c r="E39" s="295">
        <v>15</v>
      </c>
      <c r="F39" s="295">
        <v>0</v>
      </c>
      <c r="G39" s="296">
        <f t="shared" si="8"/>
        <v>0</v>
      </c>
      <c r="H39" s="297">
        <v>0</v>
      </c>
      <c r="I39" s="298">
        <f t="shared" si="9"/>
        <v>0</v>
      </c>
      <c r="J39" s="297">
        <v>0</v>
      </c>
      <c r="K39" s="298">
        <f t="shared" si="10"/>
        <v>0</v>
      </c>
      <c r="O39" s="259">
        <v>2</v>
      </c>
      <c r="AA39" s="231">
        <v>1</v>
      </c>
      <c r="AB39" s="231">
        <v>7</v>
      </c>
      <c r="AC39" s="231">
        <v>7</v>
      </c>
      <c r="AZ39" s="231">
        <v>2</v>
      </c>
      <c r="BA39" s="231">
        <f t="shared" si="11"/>
        <v>0</v>
      </c>
      <c r="BB39" s="231">
        <f t="shared" si="12"/>
        <v>0</v>
      </c>
      <c r="BC39" s="231">
        <f t="shared" si="13"/>
        <v>0</v>
      </c>
      <c r="BD39" s="231">
        <f t="shared" si="14"/>
        <v>0</v>
      </c>
      <c r="BE39" s="231">
        <f t="shared" si="15"/>
        <v>0</v>
      </c>
      <c r="CA39" s="259">
        <v>1</v>
      </c>
      <c r="CB39" s="259">
        <v>7</v>
      </c>
    </row>
    <row r="40" spans="1:80" ht="12.75">
      <c r="A40" s="291">
        <v>27</v>
      </c>
      <c r="B40" s="292" t="s">
        <v>430</v>
      </c>
      <c r="C40" s="293" t="s">
        <v>431</v>
      </c>
      <c r="D40" s="294" t="s">
        <v>143</v>
      </c>
      <c r="E40" s="295">
        <v>4</v>
      </c>
      <c r="F40" s="295">
        <v>0</v>
      </c>
      <c r="G40" s="296">
        <f t="shared" si="8"/>
        <v>0</v>
      </c>
      <c r="H40" s="297">
        <v>0.00024000000000000003</v>
      </c>
      <c r="I40" s="298">
        <f t="shared" si="9"/>
        <v>0.0009600000000000001</v>
      </c>
      <c r="J40" s="297">
        <v>0</v>
      </c>
      <c r="K40" s="298">
        <f t="shared" si="10"/>
        <v>0</v>
      </c>
      <c r="O40" s="259">
        <v>2</v>
      </c>
      <c r="AA40" s="231">
        <v>1</v>
      </c>
      <c r="AB40" s="231">
        <v>7</v>
      </c>
      <c r="AC40" s="231">
        <v>7</v>
      </c>
      <c r="AZ40" s="231">
        <v>2</v>
      </c>
      <c r="BA40" s="231">
        <f t="shared" si="11"/>
        <v>0</v>
      </c>
      <c r="BB40" s="231">
        <f t="shared" si="12"/>
        <v>0</v>
      </c>
      <c r="BC40" s="231">
        <f t="shared" si="13"/>
        <v>0</v>
      </c>
      <c r="BD40" s="231">
        <f t="shared" si="14"/>
        <v>0</v>
      </c>
      <c r="BE40" s="231">
        <f t="shared" si="15"/>
        <v>0</v>
      </c>
      <c r="CA40" s="259">
        <v>1</v>
      </c>
      <c r="CB40" s="259">
        <v>7</v>
      </c>
    </row>
    <row r="41" spans="1:80" ht="21.75">
      <c r="A41" s="291">
        <v>28</v>
      </c>
      <c r="B41" s="292" t="s">
        <v>432</v>
      </c>
      <c r="C41" s="293" t="s">
        <v>433</v>
      </c>
      <c r="D41" s="294" t="s">
        <v>184</v>
      </c>
      <c r="E41" s="295">
        <v>12</v>
      </c>
      <c r="F41" s="295">
        <v>0</v>
      </c>
      <c r="G41" s="296">
        <f t="shared" si="8"/>
        <v>0</v>
      </c>
      <c r="H41" s="297">
        <v>0.00177</v>
      </c>
      <c r="I41" s="298">
        <f t="shared" si="9"/>
        <v>0.021240000000000002</v>
      </c>
      <c r="J41" s="297">
        <v>0</v>
      </c>
      <c r="K41" s="298">
        <f t="shared" si="10"/>
        <v>0</v>
      </c>
      <c r="O41" s="259">
        <v>2</v>
      </c>
      <c r="AA41" s="231">
        <v>2</v>
      </c>
      <c r="AB41" s="231">
        <v>7</v>
      </c>
      <c r="AC41" s="231">
        <v>7</v>
      </c>
      <c r="AZ41" s="231">
        <v>2</v>
      </c>
      <c r="BA41" s="231">
        <f t="shared" si="11"/>
        <v>0</v>
      </c>
      <c r="BB41" s="231">
        <f t="shared" si="12"/>
        <v>0</v>
      </c>
      <c r="BC41" s="231">
        <f t="shared" si="13"/>
        <v>0</v>
      </c>
      <c r="BD41" s="231">
        <f t="shared" si="14"/>
        <v>0</v>
      </c>
      <c r="BE41" s="231">
        <f t="shared" si="15"/>
        <v>0</v>
      </c>
      <c r="CA41" s="259">
        <v>2</v>
      </c>
      <c r="CB41" s="259">
        <v>7</v>
      </c>
    </row>
    <row r="42" spans="1:80" ht="21.75">
      <c r="A42" s="291">
        <v>29</v>
      </c>
      <c r="B42" s="292" t="s">
        <v>434</v>
      </c>
      <c r="C42" s="293" t="s">
        <v>435</v>
      </c>
      <c r="D42" s="294" t="s">
        <v>184</v>
      </c>
      <c r="E42" s="295">
        <v>19</v>
      </c>
      <c r="F42" s="295">
        <v>0</v>
      </c>
      <c r="G42" s="296">
        <f t="shared" si="8"/>
        <v>0</v>
      </c>
      <c r="H42" s="297">
        <v>0.00177</v>
      </c>
      <c r="I42" s="298">
        <f t="shared" si="9"/>
        <v>0.03363</v>
      </c>
      <c r="J42" s="297">
        <v>0</v>
      </c>
      <c r="K42" s="298">
        <f t="shared" si="10"/>
        <v>0</v>
      </c>
      <c r="O42" s="259">
        <v>2</v>
      </c>
      <c r="AA42" s="231">
        <v>2</v>
      </c>
      <c r="AB42" s="231">
        <v>0</v>
      </c>
      <c r="AC42" s="231">
        <v>0</v>
      </c>
      <c r="AZ42" s="231">
        <v>2</v>
      </c>
      <c r="BA42" s="231">
        <f t="shared" si="11"/>
        <v>0</v>
      </c>
      <c r="BB42" s="231">
        <f t="shared" si="12"/>
        <v>0</v>
      </c>
      <c r="BC42" s="231">
        <f t="shared" si="13"/>
        <v>0</v>
      </c>
      <c r="BD42" s="231">
        <f t="shared" si="14"/>
        <v>0</v>
      </c>
      <c r="BE42" s="231">
        <f t="shared" si="15"/>
        <v>0</v>
      </c>
      <c r="CA42" s="259">
        <v>2</v>
      </c>
      <c r="CB42" s="259">
        <v>0</v>
      </c>
    </row>
    <row r="43" spans="1:80" ht="21.75">
      <c r="A43" s="291">
        <v>30</v>
      </c>
      <c r="B43" s="292" t="s">
        <v>436</v>
      </c>
      <c r="C43" s="293" t="s">
        <v>437</v>
      </c>
      <c r="D43" s="294" t="s">
        <v>184</v>
      </c>
      <c r="E43" s="295">
        <v>24</v>
      </c>
      <c r="F43" s="295">
        <v>0</v>
      </c>
      <c r="G43" s="296">
        <f t="shared" si="8"/>
        <v>0</v>
      </c>
      <c r="H43" s="297">
        <v>0.00177</v>
      </c>
      <c r="I43" s="298">
        <f t="shared" si="9"/>
        <v>0.042480000000000004</v>
      </c>
      <c r="J43" s="297">
        <v>0</v>
      </c>
      <c r="K43" s="298">
        <f t="shared" si="10"/>
        <v>0</v>
      </c>
      <c r="O43" s="259">
        <v>2</v>
      </c>
      <c r="AA43" s="231">
        <v>2</v>
      </c>
      <c r="AB43" s="231">
        <v>0</v>
      </c>
      <c r="AC43" s="231">
        <v>0</v>
      </c>
      <c r="AZ43" s="231">
        <v>2</v>
      </c>
      <c r="BA43" s="231">
        <f t="shared" si="11"/>
        <v>0</v>
      </c>
      <c r="BB43" s="231">
        <f t="shared" si="12"/>
        <v>0</v>
      </c>
      <c r="BC43" s="231">
        <f t="shared" si="13"/>
        <v>0</v>
      </c>
      <c r="BD43" s="231">
        <f t="shared" si="14"/>
        <v>0</v>
      </c>
      <c r="BE43" s="231">
        <f t="shared" si="15"/>
        <v>0</v>
      </c>
      <c r="CA43" s="259">
        <v>2</v>
      </c>
      <c r="CB43" s="259">
        <v>0</v>
      </c>
    </row>
    <row r="44" spans="1:80" ht="12.75">
      <c r="A44" s="291">
        <v>31</v>
      </c>
      <c r="B44" s="292" t="s">
        <v>438</v>
      </c>
      <c r="C44" s="293" t="s">
        <v>439</v>
      </c>
      <c r="D44" s="294" t="s">
        <v>228</v>
      </c>
      <c r="E44" s="295">
        <v>2</v>
      </c>
      <c r="F44" s="295">
        <v>0</v>
      </c>
      <c r="G44" s="296">
        <f t="shared" si="8"/>
        <v>0</v>
      </c>
      <c r="H44" s="297">
        <v>0</v>
      </c>
      <c r="I44" s="298">
        <f t="shared" si="9"/>
        <v>0</v>
      </c>
      <c r="J44" s="297"/>
      <c r="K44" s="298">
        <f t="shared" si="10"/>
        <v>0</v>
      </c>
      <c r="O44" s="259">
        <v>2</v>
      </c>
      <c r="AA44" s="231">
        <v>12</v>
      </c>
      <c r="AB44" s="231">
        <v>0</v>
      </c>
      <c r="AC44" s="231">
        <v>3</v>
      </c>
      <c r="AZ44" s="231">
        <v>2</v>
      </c>
      <c r="BA44" s="231">
        <f t="shared" si="11"/>
        <v>0</v>
      </c>
      <c r="BB44" s="231">
        <f t="shared" si="12"/>
        <v>0</v>
      </c>
      <c r="BC44" s="231">
        <f t="shared" si="13"/>
        <v>0</v>
      </c>
      <c r="BD44" s="231">
        <f t="shared" si="14"/>
        <v>0</v>
      </c>
      <c r="BE44" s="231">
        <f t="shared" si="15"/>
        <v>0</v>
      </c>
      <c r="CA44" s="259">
        <v>12</v>
      </c>
      <c r="CB44" s="259">
        <v>0</v>
      </c>
    </row>
    <row r="45" spans="1:80" ht="12.75">
      <c r="A45" s="291">
        <v>32</v>
      </c>
      <c r="B45" s="292" t="s">
        <v>440</v>
      </c>
      <c r="C45" s="293" t="s">
        <v>392</v>
      </c>
      <c r="D45" s="294" t="s">
        <v>228</v>
      </c>
      <c r="E45" s="295">
        <v>2</v>
      </c>
      <c r="F45" s="295">
        <v>0</v>
      </c>
      <c r="G45" s="296">
        <f t="shared" si="8"/>
        <v>0</v>
      </c>
      <c r="H45" s="297">
        <v>0</v>
      </c>
      <c r="I45" s="298">
        <f t="shared" si="9"/>
        <v>0</v>
      </c>
      <c r="J45" s="297"/>
      <c r="K45" s="298">
        <f t="shared" si="10"/>
        <v>0</v>
      </c>
      <c r="O45" s="259">
        <v>2</v>
      </c>
      <c r="AA45" s="231">
        <v>12</v>
      </c>
      <c r="AB45" s="231">
        <v>0</v>
      </c>
      <c r="AC45" s="231">
        <v>4</v>
      </c>
      <c r="AZ45" s="231">
        <v>2</v>
      </c>
      <c r="BA45" s="231">
        <f t="shared" si="11"/>
        <v>0</v>
      </c>
      <c r="BB45" s="231">
        <f t="shared" si="12"/>
        <v>0</v>
      </c>
      <c r="BC45" s="231">
        <f t="shared" si="13"/>
        <v>0</v>
      </c>
      <c r="BD45" s="231">
        <f t="shared" si="14"/>
        <v>0</v>
      </c>
      <c r="BE45" s="231">
        <f t="shared" si="15"/>
        <v>0</v>
      </c>
      <c r="CA45" s="259">
        <v>12</v>
      </c>
      <c r="CB45" s="259">
        <v>0</v>
      </c>
    </row>
    <row r="46" spans="1:80" ht="12.75">
      <c r="A46" s="291">
        <v>33</v>
      </c>
      <c r="B46" s="292" t="s">
        <v>441</v>
      </c>
      <c r="C46" s="293" t="s">
        <v>394</v>
      </c>
      <c r="D46" s="294" t="s">
        <v>228</v>
      </c>
      <c r="E46" s="295">
        <v>2</v>
      </c>
      <c r="F46" s="295">
        <v>0</v>
      </c>
      <c r="G46" s="296">
        <f t="shared" si="8"/>
        <v>0</v>
      </c>
      <c r="H46" s="297">
        <v>0</v>
      </c>
      <c r="I46" s="298">
        <f t="shared" si="9"/>
        <v>0</v>
      </c>
      <c r="J46" s="297"/>
      <c r="K46" s="298">
        <f t="shared" si="10"/>
        <v>0</v>
      </c>
      <c r="O46" s="259">
        <v>2</v>
      </c>
      <c r="AA46" s="231">
        <v>12</v>
      </c>
      <c r="AB46" s="231">
        <v>0</v>
      </c>
      <c r="AC46" s="231">
        <v>5</v>
      </c>
      <c r="AZ46" s="231">
        <v>2</v>
      </c>
      <c r="BA46" s="231">
        <f t="shared" si="11"/>
        <v>0</v>
      </c>
      <c r="BB46" s="231">
        <f t="shared" si="12"/>
        <v>0</v>
      </c>
      <c r="BC46" s="231">
        <f t="shared" si="13"/>
        <v>0</v>
      </c>
      <c r="BD46" s="231">
        <f t="shared" si="14"/>
        <v>0</v>
      </c>
      <c r="BE46" s="231">
        <f t="shared" si="15"/>
        <v>0</v>
      </c>
      <c r="CA46" s="259">
        <v>12</v>
      </c>
      <c r="CB46" s="259">
        <v>0</v>
      </c>
    </row>
    <row r="47" spans="1:80" ht="12.75">
      <c r="A47" s="291">
        <v>34</v>
      </c>
      <c r="B47" s="292" t="s">
        <v>397</v>
      </c>
      <c r="C47" s="293" t="s">
        <v>398</v>
      </c>
      <c r="D47" s="294" t="s">
        <v>143</v>
      </c>
      <c r="E47" s="295">
        <v>3</v>
      </c>
      <c r="F47" s="295">
        <v>0</v>
      </c>
      <c r="G47" s="296">
        <f t="shared" si="8"/>
        <v>0</v>
      </c>
      <c r="H47" s="297">
        <v>0.00034</v>
      </c>
      <c r="I47" s="298">
        <f t="shared" si="9"/>
        <v>0.00102</v>
      </c>
      <c r="J47" s="297"/>
      <c r="K47" s="298">
        <f t="shared" si="10"/>
        <v>0</v>
      </c>
      <c r="O47" s="259">
        <v>2</v>
      </c>
      <c r="AA47" s="231">
        <v>3</v>
      </c>
      <c r="AB47" s="231">
        <v>7</v>
      </c>
      <c r="AC47" s="231" t="s">
        <v>397</v>
      </c>
      <c r="AZ47" s="231">
        <v>2</v>
      </c>
      <c r="BA47" s="231">
        <f t="shared" si="11"/>
        <v>0</v>
      </c>
      <c r="BB47" s="231">
        <f t="shared" si="12"/>
        <v>0</v>
      </c>
      <c r="BC47" s="231">
        <f t="shared" si="13"/>
        <v>0</v>
      </c>
      <c r="BD47" s="231">
        <f t="shared" si="14"/>
        <v>0</v>
      </c>
      <c r="BE47" s="231">
        <f t="shared" si="15"/>
        <v>0</v>
      </c>
      <c r="CA47" s="259">
        <v>3</v>
      </c>
      <c r="CB47" s="259">
        <v>7</v>
      </c>
    </row>
    <row r="48" spans="1:80" ht="12.75">
      <c r="A48" s="291">
        <v>35</v>
      </c>
      <c r="B48" s="292" t="s">
        <v>442</v>
      </c>
      <c r="C48" s="293" t="s">
        <v>443</v>
      </c>
      <c r="D48" s="294" t="s">
        <v>170</v>
      </c>
      <c r="E48" s="295">
        <v>1</v>
      </c>
      <c r="F48" s="295">
        <v>0</v>
      </c>
      <c r="G48" s="296">
        <f t="shared" si="8"/>
        <v>0</v>
      </c>
      <c r="H48" s="297">
        <v>0.002</v>
      </c>
      <c r="I48" s="298">
        <f t="shared" si="9"/>
        <v>0.002</v>
      </c>
      <c r="J48" s="297"/>
      <c r="K48" s="298">
        <f t="shared" si="10"/>
        <v>0</v>
      </c>
      <c r="O48" s="259">
        <v>2</v>
      </c>
      <c r="AA48" s="231">
        <v>3</v>
      </c>
      <c r="AB48" s="231">
        <v>7</v>
      </c>
      <c r="AC48" s="231">
        <v>55347600</v>
      </c>
      <c r="AZ48" s="231">
        <v>2</v>
      </c>
      <c r="BA48" s="231">
        <f t="shared" si="11"/>
        <v>0</v>
      </c>
      <c r="BB48" s="231">
        <f t="shared" si="12"/>
        <v>0</v>
      </c>
      <c r="BC48" s="231">
        <f t="shared" si="13"/>
        <v>0</v>
      </c>
      <c r="BD48" s="231">
        <f t="shared" si="14"/>
        <v>0</v>
      </c>
      <c r="BE48" s="231">
        <f t="shared" si="15"/>
        <v>0</v>
      </c>
      <c r="CA48" s="259">
        <v>3</v>
      </c>
      <c r="CB48" s="259">
        <v>7</v>
      </c>
    </row>
    <row r="49" spans="1:80" ht="12.75">
      <c r="A49" s="291">
        <v>36</v>
      </c>
      <c r="B49" s="292" t="s">
        <v>407</v>
      </c>
      <c r="C49" s="293" t="s">
        <v>408</v>
      </c>
      <c r="D49" s="294" t="s">
        <v>170</v>
      </c>
      <c r="E49" s="295">
        <v>1</v>
      </c>
      <c r="F49" s="295">
        <v>0</v>
      </c>
      <c r="G49" s="296">
        <f t="shared" si="8"/>
        <v>0</v>
      </c>
      <c r="H49" s="297">
        <v>0</v>
      </c>
      <c r="I49" s="298">
        <f t="shared" si="9"/>
        <v>0</v>
      </c>
      <c r="J49" s="297"/>
      <c r="K49" s="298">
        <f t="shared" si="10"/>
        <v>0</v>
      </c>
      <c r="O49" s="259">
        <v>2</v>
      </c>
      <c r="AA49" s="231">
        <v>3</v>
      </c>
      <c r="AB49" s="231">
        <v>7</v>
      </c>
      <c r="AC49" s="231">
        <v>55347607</v>
      </c>
      <c r="AZ49" s="231">
        <v>2</v>
      </c>
      <c r="BA49" s="231">
        <f t="shared" si="11"/>
        <v>0</v>
      </c>
      <c r="BB49" s="231">
        <f t="shared" si="12"/>
        <v>0</v>
      </c>
      <c r="BC49" s="231">
        <f t="shared" si="13"/>
        <v>0</v>
      </c>
      <c r="BD49" s="231">
        <f t="shared" si="14"/>
        <v>0</v>
      </c>
      <c r="BE49" s="231">
        <f t="shared" si="15"/>
        <v>0</v>
      </c>
      <c r="CA49" s="259">
        <v>3</v>
      </c>
      <c r="CB49" s="259">
        <v>7</v>
      </c>
    </row>
    <row r="50" spans="1:80" ht="12.75">
      <c r="A50" s="291">
        <v>37</v>
      </c>
      <c r="B50" s="292" t="s">
        <v>444</v>
      </c>
      <c r="C50" s="293" t="s">
        <v>396</v>
      </c>
      <c r="D50" s="294" t="s">
        <v>143</v>
      </c>
      <c r="E50" s="295">
        <v>1</v>
      </c>
      <c r="F50" s="295">
        <v>0</v>
      </c>
      <c r="G50" s="296">
        <f t="shared" si="8"/>
        <v>0</v>
      </c>
      <c r="H50" s="297">
        <v>0.00034</v>
      </c>
      <c r="I50" s="298">
        <f t="shared" si="9"/>
        <v>0.00034</v>
      </c>
      <c r="J50" s="297"/>
      <c r="K50" s="298">
        <f t="shared" si="10"/>
        <v>0</v>
      </c>
      <c r="O50" s="259">
        <v>2</v>
      </c>
      <c r="AA50" s="231">
        <v>3</v>
      </c>
      <c r="AB50" s="231">
        <v>7</v>
      </c>
      <c r="AC50" s="231" t="s">
        <v>444</v>
      </c>
      <c r="AZ50" s="231">
        <v>2</v>
      </c>
      <c r="BA50" s="231">
        <f t="shared" si="11"/>
        <v>0</v>
      </c>
      <c r="BB50" s="231">
        <f t="shared" si="12"/>
        <v>0</v>
      </c>
      <c r="BC50" s="231">
        <f t="shared" si="13"/>
        <v>0</v>
      </c>
      <c r="BD50" s="231">
        <f t="shared" si="14"/>
        <v>0</v>
      </c>
      <c r="BE50" s="231">
        <f t="shared" si="15"/>
        <v>0</v>
      </c>
      <c r="CA50" s="259">
        <v>3</v>
      </c>
      <c r="CB50" s="259">
        <v>7</v>
      </c>
    </row>
    <row r="51" spans="1:80" ht="12.75">
      <c r="A51" s="260">
        <v>38</v>
      </c>
      <c r="B51" s="261" t="s">
        <v>445</v>
      </c>
      <c r="C51" s="262" t="s">
        <v>446</v>
      </c>
      <c r="D51" s="263" t="s">
        <v>251</v>
      </c>
      <c r="E51" s="264">
        <v>0.007970000000000001</v>
      </c>
      <c r="F51" s="264">
        <v>0</v>
      </c>
      <c r="G51" s="265">
        <f t="shared" si="8"/>
        <v>0</v>
      </c>
      <c r="H51" s="266">
        <v>0</v>
      </c>
      <c r="I51" s="267">
        <f t="shared" si="9"/>
        <v>0</v>
      </c>
      <c r="J51" s="266"/>
      <c r="K51" s="267">
        <f t="shared" si="10"/>
        <v>0</v>
      </c>
      <c r="O51" s="259">
        <v>2</v>
      </c>
      <c r="AA51" s="231">
        <v>7</v>
      </c>
      <c r="AB51" s="231">
        <v>1001</v>
      </c>
      <c r="AC51" s="231">
        <v>5</v>
      </c>
      <c r="AZ51" s="231">
        <v>2</v>
      </c>
      <c r="BA51" s="231">
        <f t="shared" si="11"/>
        <v>0</v>
      </c>
      <c r="BB51" s="231">
        <f t="shared" si="12"/>
        <v>0</v>
      </c>
      <c r="BC51" s="231">
        <f t="shared" si="13"/>
        <v>0</v>
      </c>
      <c r="BD51" s="231">
        <f t="shared" si="14"/>
        <v>0</v>
      </c>
      <c r="BE51" s="231">
        <f t="shared" si="15"/>
        <v>0</v>
      </c>
      <c r="CA51" s="259">
        <v>7</v>
      </c>
      <c r="CB51" s="259">
        <v>1001</v>
      </c>
    </row>
    <row r="52" spans="1:57" ht="12.75">
      <c r="A52" s="279"/>
      <c r="B52" s="280" t="s">
        <v>130</v>
      </c>
      <c r="C52" s="281" t="s">
        <v>447</v>
      </c>
      <c r="D52" s="282"/>
      <c r="E52" s="283"/>
      <c r="F52" s="284"/>
      <c r="G52" s="285">
        <f>SUM(G31:G51)</f>
        <v>0</v>
      </c>
      <c r="H52" s="286"/>
      <c r="I52" s="287">
        <f>SUM(I31:I51)</f>
        <v>0.10532000000000002</v>
      </c>
      <c r="J52" s="286"/>
      <c r="K52" s="287">
        <f>SUM(K31:K51)</f>
        <v>-0.19880000000000003</v>
      </c>
      <c r="O52" s="259">
        <v>4</v>
      </c>
      <c r="BA52" s="288">
        <f>SUM(BA31:BA51)</f>
        <v>0</v>
      </c>
      <c r="BB52" s="288">
        <f>SUM(BB31:BB51)</f>
        <v>0</v>
      </c>
      <c r="BC52" s="288">
        <f>SUM(BC31:BC51)</f>
        <v>0</v>
      </c>
      <c r="BD52" s="288">
        <f>SUM(BD31:BD51)</f>
        <v>0</v>
      </c>
      <c r="BE52" s="288">
        <f>SUM(BE31:BE51)</f>
        <v>0</v>
      </c>
    </row>
    <row r="53" spans="1:15" ht="12.75">
      <c r="A53" s="249" t="s">
        <v>119</v>
      </c>
      <c r="B53" s="250" t="s">
        <v>196</v>
      </c>
      <c r="C53" s="251" t="s">
        <v>197</v>
      </c>
      <c r="D53" s="252"/>
      <c r="E53" s="253"/>
      <c r="F53" s="253"/>
      <c r="G53" s="254"/>
      <c r="H53" s="255"/>
      <c r="I53" s="256"/>
      <c r="J53" s="257"/>
      <c r="K53" s="258"/>
      <c r="O53" s="259">
        <v>1</v>
      </c>
    </row>
    <row r="54" spans="1:80" ht="12.75">
      <c r="A54" s="291">
        <v>39</v>
      </c>
      <c r="B54" s="292" t="s">
        <v>448</v>
      </c>
      <c r="C54" s="293" t="s">
        <v>449</v>
      </c>
      <c r="D54" s="294" t="s">
        <v>170</v>
      </c>
      <c r="E54" s="295">
        <v>4</v>
      </c>
      <c r="F54" s="295">
        <v>0</v>
      </c>
      <c r="G54" s="296">
        <f aca="true" t="shared" si="16" ref="G54:G82">E54*F54</f>
        <v>0</v>
      </c>
      <c r="H54" s="297">
        <v>0.00922</v>
      </c>
      <c r="I54" s="298">
        <f aca="true" t="shared" si="17" ref="I54:I82">E54*H54</f>
        <v>0.03688</v>
      </c>
      <c r="J54" s="297">
        <v>0</v>
      </c>
      <c r="K54" s="298">
        <f aca="true" t="shared" si="18" ref="K54:K82">E54*J54</f>
        <v>0</v>
      </c>
      <c r="O54" s="259">
        <v>2</v>
      </c>
      <c r="AA54" s="231">
        <v>1</v>
      </c>
      <c r="AB54" s="231">
        <v>7</v>
      </c>
      <c r="AC54" s="231">
        <v>7</v>
      </c>
      <c r="AZ54" s="231">
        <v>2</v>
      </c>
      <c r="BA54" s="231">
        <f aca="true" t="shared" si="19" ref="BA54:BA82">IF(AZ54=1,G54,0)</f>
        <v>0</v>
      </c>
      <c r="BB54" s="231">
        <f aca="true" t="shared" si="20" ref="BB54:BB82">IF(AZ54=2,G54,0)</f>
        <v>0</v>
      </c>
      <c r="BC54" s="231">
        <f aca="true" t="shared" si="21" ref="BC54:BC82">IF(AZ54=3,G54,0)</f>
        <v>0</v>
      </c>
      <c r="BD54" s="231">
        <f aca="true" t="shared" si="22" ref="BD54:BD82">IF(AZ54=4,G54,0)</f>
        <v>0</v>
      </c>
      <c r="BE54" s="231">
        <f aca="true" t="shared" si="23" ref="BE54:BE82">IF(AZ54=5,G54,0)</f>
        <v>0</v>
      </c>
      <c r="CA54" s="259">
        <v>1</v>
      </c>
      <c r="CB54" s="259">
        <v>7</v>
      </c>
    </row>
    <row r="55" spans="1:80" ht="12.75">
      <c r="A55" s="291">
        <v>40</v>
      </c>
      <c r="B55" s="292" t="s">
        <v>365</v>
      </c>
      <c r="C55" s="293" t="s">
        <v>366</v>
      </c>
      <c r="D55" s="294" t="s">
        <v>170</v>
      </c>
      <c r="E55" s="295">
        <v>5</v>
      </c>
      <c r="F55" s="295">
        <v>0</v>
      </c>
      <c r="G55" s="296">
        <f t="shared" si="16"/>
        <v>0</v>
      </c>
      <c r="H55" s="297">
        <v>0.0033</v>
      </c>
      <c r="I55" s="298">
        <f t="shared" si="17"/>
        <v>0.0165</v>
      </c>
      <c r="J55" s="297">
        <v>0</v>
      </c>
      <c r="K55" s="298">
        <f t="shared" si="18"/>
        <v>0</v>
      </c>
      <c r="O55" s="259">
        <v>2</v>
      </c>
      <c r="AA55" s="231">
        <v>1</v>
      </c>
      <c r="AB55" s="231">
        <v>7</v>
      </c>
      <c r="AC55" s="231">
        <v>7</v>
      </c>
      <c r="AZ55" s="231">
        <v>2</v>
      </c>
      <c r="BA55" s="231">
        <f t="shared" si="19"/>
        <v>0</v>
      </c>
      <c r="BB55" s="231">
        <f t="shared" si="20"/>
        <v>0</v>
      </c>
      <c r="BC55" s="231">
        <f t="shared" si="21"/>
        <v>0</v>
      </c>
      <c r="BD55" s="231">
        <f t="shared" si="22"/>
        <v>0</v>
      </c>
      <c r="BE55" s="231">
        <f t="shared" si="23"/>
        <v>0</v>
      </c>
      <c r="CA55" s="259">
        <v>1</v>
      </c>
      <c r="CB55" s="259">
        <v>7</v>
      </c>
    </row>
    <row r="56" spans="1:80" ht="12.75">
      <c r="A56" s="291">
        <v>41</v>
      </c>
      <c r="B56" s="292" t="s">
        <v>367</v>
      </c>
      <c r="C56" s="293" t="s">
        <v>368</v>
      </c>
      <c r="D56" s="294" t="s">
        <v>170</v>
      </c>
      <c r="E56" s="295">
        <v>4</v>
      </c>
      <c r="F56" s="295">
        <v>0</v>
      </c>
      <c r="G56" s="296">
        <f t="shared" si="16"/>
        <v>0</v>
      </c>
      <c r="H56" s="297">
        <v>0.0033</v>
      </c>
      <c r="I56" s="298">
        <f t="shared" si="17"/>
        <v>0.0132</v>
      </c>
      <c r="J56" s="297">
        <v>0</v>
      </c>
      <c r="K56" s="298">
        <f t="shared" si="18"/>
        <v>0</v>
      </c>
      <c r="O56" s="259">
        <v>2</v>
      </c>
      <c r="AA56" s="231">
        <v>1</v>
      </c>
      <c r="AB56" s="231">
        <v>0</v>
      </c>
      <c r="AC56" s="231">
        <v>0</v>
      </c>
      <c r="AZ56" s="231">
        <v>2</v>
      </c>
      <c r="BA56" s="231">
        <f t="shared" si="19"/>
        <v>0</v>
      </c>
      <c r="BB56" s="231">
        <f t="shared" si="20"/>
        <v>0</v>
      </c>
      <c r="BC56" s="231">
        <f t="shared" si="21"/>
        <v>0</v>
      </c>
      <c r="BD56" s="231">
        <f t="shared" si="22"/>
        <v>0</v>
      </c>
      <c r="BE56" s="231">
        <f t="shared" si="23"/>
        <v>0</v>
      </c>
      <c r="CA56" s="259">
        <v>1</v>
      </c>
      <c r="CB56" s="259">
        <v>0</v>
      </c>
    </row>
    <row r="57" spans="1:80" ht="12.75">
      <c r="A57" s="291">
        <v>42</v>
      </c>
      <c r="B57" s="292" t="s">
        <v>450</v>
      </c>
      <c r="C57" s="293" t="s">
        <v>451</v>
      </c>
      <c r="D57" s="294" t="s">
        <v>143</v>
      </c>
      <c r="E57" s="295">
        <v>2</v>
      </c>
      <c r="F57" s="295">
        <v>0</v>
      </c>
      <c r="G57" s="296">
        <f t="shared" si="16"/>
        <v>0</v>
      </c>
      <c r="H57" s="297">
        <v>0.0026400000000000004</v>
      </c>
      <c r="I57" s="298">
        <f t="shared" si="17"/>
        <v>0.005280000000000001</v>
      </c>
      <c r="J57" s="297">
        <v>0</v>
      </c>
      <c r="K57" s="298">
        <f t="shared" si="18"/>
        <v>0</v>
      </c>
      <c r="O57" s="259">
        <v>2</v>
      </c>
      <c r="AA57" s="231">
        <v>1</v>
      </c>
      <c r="AB57" s="231">
        <v>7</v>
      </c>
      <c r="AC57" s="231">
        <v>7</v>
      </c>
      <c r="AZ57" s="231">
        <v>2</v>
      </c>
      <c r="BA57" s="231">
        <f t="shared" si="19"/>
        <v>0</v>
      </c>
      <c r="BB57" s="231">
        <f t="shared" si="20"/>
        <v>0</v>
      </c>
      <c r="BC57" s="231">
        <f t="shared" si="21"/>
        <v>0</v>
      </c>
      <c r="BD57" s="231">
        <f t="shared" si="22"/>
        <v>0</v>
      </c>
      <c r="BE57" s="231">
        <f t="shared" si="23"/>
        <v>0</v>
      </c>
      <c r="CA57" s="259">
        <v>1</v>
      </c>
      <c r="CB57" s="259">
        <v>7</v>
      </c>
    </row>
    <row r="58" spans="1:80" ht="12.75">
      <c r="A58" s="291">
        <v>43</v>
      </c>
      <c r="B58" s="292" t="s">
        <v>452</v>
      </c>
      <c r="C58" s="293" t="s">
        <v>453</v>
      </c>
      <c r="D58" s="294" t="s">
        <v>143</v>
      </c>
      <c r="E58" s="295">
        <v>1</v>
      </c>
      <c r="F58" s="295">
        <v>0</v>
      </c>
      <c r="G58" s="296">
        <f t="shared" si="16"/>
        <v>0</v>
      </c>
      <c r="H58" s="297">
        <v>0.00059</v>
      </c>
      <c r="I58" s="298">
        <f t="shared" si="17"/>
        <v>0.00059</v>
      </c>
      <c r="J58" s="297">
        <v>0</v>
      </c>
      <c r="K58" s="298">
        <f t="shared" si="18"/>
        <v>0</v>
      </c>
      <c r="O58" s="259">
        <v>2</v>
      </c>
      <c r="AA58" s="231">
        <v>1</v>
      </c>
      <c r="AB58" s="231">
        <v>7</v>
      </c>
      <c r="AC58" s="231">
        <v>7</v>
      </c>
      <c r="AZ58" s="231">
        <v>2</v>
      </c>
      <c r="BA58" s="231">
        <f t="shared" si="19"/>
        <v>0</v>
      </c>
      <c r="BB58" s="231">
        <f t="shared" si="20"/>
        <v>0</v>
      </c>
      <c r="BC58" s="231">
        <f t="shared" si="21"/>
        <v>0</v>
      </c>
      <c r="BD58" s="231">
        <f t="shared" si="22"/>
        <v>0</v>
      </c>
      <c r="BE58" s="231">
        <f t="shared" si="23"/>
        <v>0</v>
      </c>
      <c r="CA58" s="259">
        <v>1</v>
      </c>
      <c r="CB58" s="259">
        <v>7</v>
      </c>
    </row>
    <row r="59" spans="1:80" ht="12.75">
      <c r="A59" s="291">
        <v>44</v>
      </c>
      <c r="B59" s="292" t="s">
        <v>454</v>
      </c>
      <c r="C59" s="293" t="s">
        <v>455</v>
      </c>
      <c r="D59" s="294" t="s">
        <v>143</v>
      </c>
      <c r="E59" s="295">
        <v>1</v>
      </c>
      <c r="F59" s="295">
        <v>0</v>
      </c>
      <c r="G59" s="296">
        <f t="shared" si="16"/>
        <v>0</v>
      </c>
      <c r="H59" s="297">
        <v>0.02901</v>
      </c>
      <c r="I59" s="298">
        <f t="shared" si="17"/>
        <v>0.02901</v>
      </c>
      <c r="J59" s="297">
        <v>0</v>
      </c>
      <c r="K59" s="298">
        <f t="shared" si="18"/>
        <v>0</v>
      </c>
      <c r="O59" s="259">
        <v>2</v>
      </c>
      <c r="AA59" s="231">
        <v>1</v>
      </c>
      <c r="AB59" s="231">
        <v>7</v>
      </c>
      <c r="AC59" s="231">
        <v>7</v>
      </c>
      <c r="AZ59" s="231">
        <v>2</v>
      </c>
      <c r="BA59" s="231">
        <f t="shared" si="19"/>
        <v>0</v>
      </c>
      <c r="BB59" s="231">
        <f t="shared" si="20"/>
        <v>0</v>
      </c>
      <c r="BC59" s="231">
        <f t="shared" si="21"/>
        <v>0</v>
      </c>
      <c r="BD59" s="231">
        <f t="shared" si="22"/>
        <v>0</v>
      </c>
      <c r="BE59" s="231">
        <f t="shared" si="23"/>
        <v>0</v>
      </c>
      <c r="CA59" s="259">
        <v>1</v>
      </c>
      <c r="CB59" s="259">
        <v>7</v>
      </c>
    </row>
    <row r="60" spans="1:80" ht="12.75">
      <c r="A60" s="291">
        <v>45</v>
      </c>
      <c r="B60" s="292" t="s">
        <v>456</v>
      </c>
      <c r="C60" s="293" t="s">
        <v>457</v>
      </c>
      <c r="D60" s="294" t="s">
        <v>170</v>
      </c>
      <c r="E60" s="295">
        <v>3</v>
      </c>
      <c r="F60" s="295">
        <v>0</v>
      </c>
      <c r="G60" s="296">
        <f t="shared" si="16"/>
        <v>0</v>
      </c>
      <c r="H60" s="297">
        <v>4E-05</v>
      </c>
      <c r="I60" s="298">
        <f t="shared" si="17"/>
        <v>0.00012000000000000002</v>
      </c>
      <c r="J60" s="297">
        <v>0</v>
      </c>
      <c r="K60" s="298">
        <f t="shared" si="18"/>
        <v>0</v>
      </c>
      <c r="O60" s="259">
        <v>2</v>
      </c>
      <c r="AA60" s="231">
        <v>1</v>
      </c>
      <c r="AB60" s="231">
        <v>7</v>
      </c>
      <c r="AC60" s="231">
        <v>7</v>
      </c>
      <c r="AZ60" s="231">
        <v>2</v>
      </c>
      <c r="BA60" s="231">
        <f t="shared" si="19"/>
        <v>0</v>
      </c>
      <c r="BB60" s="231">
        <f t="shared" si="20"/>
        <v>0</v>
      </c>
      <c r="BC60" s="231">
        <f t="shared" si="21"/>
        <v>0</v>
      </c>
      <c r="BD60" s="231">
        <f t="shared" si="22"/>
        <v>0</v>
      </c>
      <c r="BE60" s="231">
        <f t="shared" si="23"/>
        <v>0</v>
      </c>
      <c r="CA60" s="259">
        <v>1</v>
      </c>
      <c r="CB60" s="259">
        <v>7</v>
      </c>
    </row>
    <row r="61" spans="1:80" ht="12.75">
      <c r="A61" s="291">
        <v>46</v>
      </c>
      <c r="B61" s="292" t="s">
        <v>458</v>
      </c>
      <c r="C61" s="293" t="s">
        <v>459</v>
      </c>
      <c r="D61" s="294" t="s">
        <v>170</v>
      </c>
      <c r="E61" s="295">
        <v>2</v>
      </c>
      <c r="F61" s="295">
        <v>0</v>
      </c>
      <c r="G61" s="296">
        <f t="shared" si="16"/>
        <v>0</v>
      </c>
      <c r="H61" s="297">
        <v>0.0002</v>
      </c>
      <c r="I61" s="298">
        <f t="shared" si="17"/>
        <v>0.0004</v>
      </c>
      <c r="J61" s="297">
        <v>0</v>
      </c>
      <c r="K61" s="298">
        <f t="shared" si="18"/>
        <v>0</v>
      </c>
      <c r="O61" s="259">
        <v>2</v>
      </c>
      <c r="AA61" s="231">
        <v>1</v>
      </c>
      <c r="AB61" s="231">
        <v>7</v>
      </c>
      <c r="AC61" s="231">
        <v>7</v>
      </c>
      <c r="AZ61" s="231">
        <v>2</v>
      </c>
      <c r="BA61" s="231">
        <f t="shared" si="19"/>
        <v>0</v>
      </c>
      <c r="BB61" s="231">
        <f t="shared" si="20"/>
        <v>0</v>
      </c>
      <c r="BC61" s="231">
        <f t="shared" si="21"/>
        <v>0</v>
      </c>
      <c r="BD61" s="231">
        <f t="shared" si="22"/>
        <v>0</v>
      </c>
      <c r="BE61" s="231">
        <f t="shared" si="23"/>
        <v>0</v>
      </c>
      <c r="CA61" s="259">
        <v>1</v>
      </c>
      <c r="CB61" s="259">
        <v>7</v>
      </c>
    </row>
    <row r="62" spans="1:80" ht="12.75">
      <c r="A62" s="291">
        <v>47</v>
      </c>
      <c r="B62" s="292" t="s">
        <v>460</v>
      </c>
      <c r="C62" s="293" t="s">
        <v>461</v>
      </c>
      <c r="D62" s="294" t="s">
        <v>143</v>
      </c>
      <c r="E62" s="295">
        <v>1</v>
      </c>
      <c r="F62" s="295">
        <v>0</v>
      </c>
      <c r="G62" s="296">
        <f t="shared" si="16"/>
        <v>0</v>
      </c>
      <c r="H62" s="297">
        <v>0.02901</v>
      </c>
      <c r="I62" s="298">
        <f t="shared" si="17"/>
        <v>0.02901</v>
      </c>
      <c r="J62" s="297"/>
      <c r="K62" s="298">
        <f t="shared" si="18"/>
        <v>0</v>
      </c>
      <c r="O62" s="259">
        <v>2</v>
      </c>
      <c r="AA62" s="231">
        <v>12</v>
      </c>
      <c r="AB62" s="231">
        <v>0</v>
      </c>
      <c r="AC62" s="231">
        <v>7</v>
      </c>
      <c r="AZ62" s="231">
        <v>2</v>
      </c>
      <c r="BA62" s="231">
        <f t="shared" si="19"/>
        <v>0</v>
      </c>
      <c r="BB62" s="231">
        <f t="shared" si="20"/>
        <v>0</v>
      </c>
      <c r="BC62" s="231">
        <f t="shared" si="21"/>
        <v>0</v>
      </c>
      <c r="BD62" s="231">
        <f t="shared" si="22"/>
        <v>0</v>
      </c>
      <c r="BE62" s="231">
        <f t="shared" si="23"/>
        <v>0</v>
      </c>
      <c r="CA62" s="259">
        <v>12</v>
      </c>
      <c r="CB62" s="259">
        <v>0</v>
      </c>
    </row>
    <row r="63" spans="1:80" ht="12.75">
      <c r="A63" s="291">
        <v>48</v>
      </c>
      <c r="B63" s="292" t="s">
        <v>462</v>
      </c>
      <c r="C63" s="293" t="s">
        <v>463</v>
      </c>
      <c r="D63" s="294" t="s">
        <v>170</v>
      </c>
      <c r="E63" s="295">
        <v>1</v>
      </c>
      <c r="F63" s="295">
        <v>0</v>
      </c>
      <c r="G63" s="296">
        <f t="shared" si="16"/>
        <v>0</v>
      </c>
      <c r="H63" s="297">
        <v>0.031</v>
      </c>
      <c r="I63" s="298">
        <f t="shared" si="17"/>
        <v>0.031</v>
      </c>
      <c r="J63" s="297"/>
      <c r="K63" s="298">
        <f t="shared" si="18"/>
        <v>0</v>
      </c>
      <c r="O63" s="259">
        <v>2</v>
      </c>
      <c r="AA63" s="231">
        <v>3</v>
      </c>
      <c r="AB63" s="231">
        <v>7</v>
      </c>
      <c r="AC63" s="231">
        <v>54132235</v>
      </c>
      <c r="AZ63" s="231">
        <v>2</v>
      </c>
      <c r="BA63" s="231">
        <f t="shared" si="19"/>
        <v>0</v>
      </c>
      <c r="BB63" s="231">
        <f t="shared" si="20"/>
        <v>0</v>
      </c>
      <c r="BC63" s="231">
        <f t="shared" si="21"/>
        <v>0</v>
      </c>
      <c r="BD63" s="231">
        <f t="shared" si="22"/>
        <v>0</v>
      </c>
      <c r="BE63" s="231">
        <f t="shared" si="23"/>
        <v>0</v>
      </c>
      <c r="CA63" s="259">
        <v>3</v>
      </c>
      <c r="CB63" s="259">
        <v>7</v>
      </c>
    </row>
    <row r="64" spans="1:80" ht="12.75">
      <c r="A64" s="291">
        <v>49</v>
      </c>
      <c r="B64" s="292" t="s">
        <v>464</v>
      </c>
      <c r="C64" s="293" t="s">
        <v>465</v>
      </c>
      <c r="D64" s="294" t="s">
        <v>170</v>
      </c>
      <c r="E64" s="295">
        <v>2</v>
      </c>
      <c r="F64" s="295">
        <v>0</v>
      </c>
      <c r="G64" s="296">
        <f t="shared" si="16"/>
        <v>0</v>
      </c>
      <c r="H64" s="297">
        <v>0.0012000000000000001</v>
      </c>
      <c r="I64" s="298">
        <f t="shared" si="17"/>
        <v>0.0024000000000000002</v>
      </c>
      <c r="J64" s="297"/>
      <c r="K64" s="298">
        <f t="shared" si="18"/>
        <v>0</v>
      </c>
      <c r="O64" s="259">
        <v>2</v>
      </c>
      <c r="AA64" s="231">
        <v>3</v>
      </c>
      <c r="AB64" s="231">
        <v>7</v>
      </c>
      <c r="AC64" s="231" t="s">
        <v>464</v>
      </c>
      <c r="AZ64" s="231">
        <v>2</v>
      </c>
      <c r="BA64" s="231">
        <f t="shared" si="19"/>
        <v>0</v>
      </c>
      <c r="BB64" s="231">
        <f t="shared" si="20"/>
        <v>0</v>
      </c>
      <c r="BC64" s="231">
        <f t="shared" si="21"/>
        <v>0</v>
      </c>
      <c r="BD64" s="231">
        <f t="shared" si="22"/>
        <v>0</v>
      </c>
      <c r="BE64" s="231">
        <f t="shared" si="23"/>
        <v>0</v>
      </c>
      <c r="CA64" s="259">
        <v>3</v>
      </c>
      <c r="CB64" s="259">
        <v>7</v>
      </c>
    </row>
    <row r="65" spans="1:80" ht="12.75">
      <c r="A65" s="291">
        <v>50</v>
      </c>
      <c r="B65" s="292" t="s">
        <v>466</v>
      </c>
      <c r="C65" s="293" t="s">
        <v>467</v>
      </c>
      <c r="D65" s="294" t="s">
        <v>170</v>
      </c>
      <c r="E65" s="295">
        <v>1</v>
      </c>
      <c r="F65" s="295">
        <v>0</v>
      </c>
      <c r="G65" s="296">
        <f t="shared" si="16"/>
        <v>0</v>
      </c>
      <c r="H65" s="297">
        <v>0.003</v>
      </c>
      <c r="I65" s="298">
        <f t="shared" si="17"/>
        <v>0.003</v>
      </c>
      <c r="J65" s="297"/>
      <c r="K65" s="298">
        <f t="shared" si="18"/>
        <v>0</v>
      </c>
      <c r="O65" s="259">
        <v>2</v>
      </c>
      <c r="AA65" s="231">
        <v>3</v>
      </c>
      <c r="AB65" s="231">
        <v>7</v>
      </c>
      <c r="AC65" s="231" t="s">
        <v>466</v>
      </c>
      <c r="AZ65" s="231">
        <v>2</v>
      </c>
      <c r="BA65" s="231">
        <f t="shared" si="19"/>
        <v>0</v>
      </c>
      <c r="BB65" s="231">
        <f t="shared" si="20"/>
        <v>0</v>
      </c>
      <c r="BC65" s="231">
        <f t="shared" si="21"/>
        <v>0</v>
      </c>
      <c r="BD65" s="231">
        <f t="shared" si="22"/>
        <v>0</v>
      </c>
      <c r="BE65" s="231">
        <f t="shared" si="23"/>
        <v>0</v>
      </c>
      <c r="CA65" s="259">
        <v>3</v>
      </c>
      <c r="CB65" s="259">
        <v>7</v>
      </c>
    </row>
    <row r="66" spans="1:80" ht="12.75">
      <c r="A66" s="291">
        <v>51</v>
      </c>
      <c r="B66" s="292" t="s">
        <v>468</v>
      </c>
      <c r="C66" s="293" t="s">
        <v>469</v>
      </c>
      <c r="D66" s="294" t="s">
        <v>170</v>
      </c>
      <c r="E66" s="295">
        <v>4</v>
      </c>
      <c r="F66" s="295">
        <v>0</v>
      </c>
      <c r="G66" s="296">
        <f t="shared" si="16"/>
        <v>0</v>
      </c>
      <c r="H66" s="297">
        <v>0.0018000000000000002</v>
      </c>
      <c r="I66" s="298">
        <f t="shared" si="17"/>
        <v>0.007200000000000001</v>
      </c>
      <c r="J66" s="297"/>
      <c r="K66" s="298">
        <f t="shared" si="18"/>
        <v>0</v>
      </c>
      <c r="O66" s="259">
        <v>2</v>
      </c>
      <c r="AA66" s="231">
        <v>3</v>
      </c>
      <c r="AB66" s="231">
        <v>0</v>
      </c>
      <c r="AC66" s="231" t="s">
        <v>468</v>
      </c>
      <c r="AZ66" s="231">
        <v>2</v>
      </c>
      <c r="BA66" s="231">
        <f t="shared" si="19"/>
        <v>0</v>
      </c>
      <c r="BB66" s="231">
        <f t="shared" si="20"/>
        <v>0</v>
      </c>
      <c r="BC66" s="231">
        <f t="shared" si="21"/>
        <v>0</v>
      </c>
      <c r="BD66" s="231">
        <f t="shared" si="22"/>
        <v>0</v>
      </c>
      <c r="BE66" s="231">
        <f t="shared" si="23"/>
        <v>0</v>
      </c>
      <c r="CA66" s="259">
        <v>3</v>
      </c>
      <c r="CB66" s="259">
        <v>0</v>
      </c>
    </row>
    <row r="67" spans="1:80" ht="12.75">
      <c r="A67" s="291">
        <v>52</v>
      </c>
      <c r="B67" s="292" t="s">
        <v>470</v>
      </c>
      <c r="C67" s="293" t="s">
        <v>471</v>
      </c>
      <c r="D67" s="294" t="s">
        <v>170</v>
      </c>
      <c r="E67" s="295">
        <v>4</v>
      </c>
      <c r="F67" s="295">
        <v>0</v>
      </c>
      <c r="G67" s="296">
        <f t="shared" si="16"/>
        <v>0</v>
      </c>
      <c r="H67" s="297">
        <v>0.009000000000000001</v>
      </c>
      <c r="I67" s="298">
        <f t="shared" si="17"/>
        <v>0.036000000000000004</v>
      </c>
      <c r="J67" s="297"/>
      <c r="K67" s="298">
        <f t="shared" si="18"/>
        <v>0</v>
      </c>
      <c r="O67" s="259">
        <v>2</v>
      </c>
      <c r="AA67" s="231">
        <v>3</v>
      </c>
      <c r="AB67" s="231">
        <v>0</v>
      </c>
      <c r="AC67" s="231" t="s">
        <v>470</v>
      </c>
      <c r="AZ67" s="231">
        <v>2</v>
      </c>
      <c r="BA67" s="231">
        <f t="shared" si="19"/>
        <v>0</v>
      </c>
      <c r="BB67" s="231">
        <f t="shared" si="20"/>
        <v>0</v>
      </c>
      <c r="BC67" s="231">
        <f t="shared" si="21"/>
        <v>0</v>
      </c>
      <c r="BD67" s="231">
        <f t="shared" si="22"/>
        <v>0</v>
      </c>
      <c r="BE67" s="231">
        <f t="shared" si="23"/>
        <v>0</v>
      </c>
      <c r="CA67" s="259">
        <v>3</v>
      </c>
      <c r="CB67" s="259">
        <v>0</v>
      </c>
    </row>
    <row r="68" spans="1:80" ht="12.75">
      <c r="A68" s="291">
        <v>53</v>
      </c>
      <c r="B68" s="292" t="s">
        <v>472</v>
      </c>
      <c r="C68" s="293" t="s">
        <v>473</v>
      </c>
      <c r="D68" s="294" t="s">
        <v>170</v>
      </c>
      <c r="E68" s="295">
        <v>1</v>
      </c>
      <c r="F68" s="295">
        <v>0</v>
      </c>
      <c r="G68" s="296">
        <f t="shared" si="16"/>
        <v>0</v>
      </c>
      <c r="H68" s="297">
        <v>0.009000000000000001</v>
      </c>
      <c r="I68" s="298">
        <f t="shared" si="17"/>
        <v>0.009000000000000001</v>
      </c>
      <c r="J68" s="297"/>
      <c r="K68" s="298">
        <f t="shared" si="18"/>
        <v>0</v>
      </c>
      <c r="O68" s="259">
        <v>2</v>
      </c>
      <c r="AA68" s="231">
        <v>3</v>
      </c>
      <c r="AB68" s="231">
        <v>0</v>
      </c>
      <c r="AC68" s="231" t="s">
        <v>472</v>
      </c>
      <c r="AZ68" s="231">
        <v>2</v>
      </c>
      <c r="BA68" s="231">
        <f t="shared" si="19"/>
        <v>0</v>
      </c>
      <c r="BB68" s="231">
        <f t="shared" si="20"/>
        <v>0</v>
      </c>
      <c r="BC68" s="231">
        <f t="shared" si="21"/>
        <v>0</v>
      </c>
      <c r="BD68" s="231">
        <f t="shared" si="22"/>
        <v>0</v>
      </c>
      <c r="BE68" s="231">
        <f t="shared" si="23"/>
        <v>0</v>
      </c>
      <c r="CA68" s="259">
        <v>3</v>
      </c>
      <c r="CB68" s="259">
        <v>0</v>
      </c>
    </row>
    <row r="69" spans="1:80" ht="12.75">
      <c r="A69" s="291">
        <v>54</v>
      </c>
      <c r="B69" s="292" t="s">
        <v>474</v>
      </c>
      <c r="C69" s="293" t="s">
        <v>475</v>
      </c>
      <c r="D69" s="294" t="s">
        <v>170</v>
      </c>
      <c r="E69" s="295">
        <v>2</v>
      </c>
      <c r="F69" s="295">
        <v>0</v>
      </c>
      <c r="G69" s="296">
        <f t="shared" si="16"/>
        <v>0</v>
      </c>
      <c r="H69" s="297">
        <v>0.009000000000000001</v>
      </c>
      <c r="I69" s="298">
        <f t="shared" si="17"/>
        <v>0.018000000000000002</v>
      </c>
      <c r="J69" s="297"/>
      <c r="K69" s="298">
        <f t="shared" si="18"/>
        <v>0</v>
      </c>
      <c r="O69" s="259">
        <v>2</v>
      </c>
      <c r="AA69" s="231">
        <v>3</v>
      </c>
      <c r="AB69" s="231">
        <v>0</v>
      </c>
      <c r="AC69" s="231" t="s">
        <v>474</v>
      </c>
      <c r="AZ69" s="231">
        <v>2</v>
      </c>
      <c r="BA69" s="231">
        <f t="shared" si="19"/>
        <v>0</v>
      </c>
      <c r="BB69" s="231">
        <f t="shared" si="20"/>
        <v>0</v>
      </c>
      <c r="BC69" s="231">
        <f t="shared" si="21"/>
        <v>0</v>
      </c>
      <c r="BD69" s="231">
        <f t="shared" si="22"/>
        <v>0</v>
      </c>
      <c r="BE69" s="231">
        <f t="shared" si="23"/>
        <v>0</v>
      </c>
      <c r="CA69" s="259">
        <v>3</v>
      </c>
      <c r="CB69" s="259">
        <v>0</v>
      </c>
    </row>
    <row r="70" spans="1:80" ht="12.75">
      <c r="A70" s="291">
        <v>55</v>
      </c>
      <c r="B70" s="292" t="s">
        <v>476</v>
      </c>
      <c r="C70" s="293" t="s">
        <v>477</v>
      </c>
      <c r="D70" s="294" t="s">
        <v>170</v>
      </c>
      <c r="E70" s="295">
        <v>5</v>
      </c>
      <c r="F70" s="295">
        <v>0</v>
      </c>
      <c r="G70" s="296">
        <f t="shared" si="16"/>
        <v>0</v>
      </c>
      <c r="H70" s="297">
        <v>0.009000000000000001</v>
      </c>
      <c r="I70" s="298">
        <f t="shared" si="17"/>
        <v>0.045000000000000005</v>
      </c>
      <c r="J70" s="297"/>
      <c r="K70" s="298">
        <f t="shared" si="18"/>
        <v>0</v>
      </c>
      <c r="O70" s="259">
        <v>2</v>
      </c>
      <c r="AA70" s="231">
        <v>3</v>
      </c>
      <c r="AB70" s="231">
        <v>0</v>
      </c>
      <c r="AC70" s="231" t="s">
        <v>476</v>
      </c>
      <c r="AZ70" s="231">
        <v>2</v>
      </c>
      <c r="BA70" s="231">
        <f t="shared" si="19"/>
        <v>0</v>
      </c>
      <c r="BB70" s="231">
        <f t="shared" si="20"/>
        <v>0</v>
      </c>
      <c r="BC70" s="231">
        <f t="shared" si="21"/>
        <v>0</v>
      </c>
      <c r="BD70" s="231">
        <f t="shared" si="22"/>
        <v>0</v>
      </c>
      <c r="BE70" s="231">
        <f t="shared" si="23"/>
        <v>0</v>
      </c>
      <c r="CA70" s="259">
        <v>3</v>
      </c>
      <c r="CB70" s="259">
        <v>0</v>
      </c>
    </row>
    <row r="71" spans="1:80" ht="12.75">
      <c r="A71" s="291">
        <v>56</v>
      </c>
      <c r="B71" s="292" t="s">
        <v>478</v>
      </c>
      <c r="C71" s="293" t="s">
        <v>479</v>
      </c>
      <c r="D71" s="294" t="s">
        <v>170</v>
      </c>
      <c r="E71" s="295">
        <v>2</v>
      </c>
      <c r="F71" s="295">
        <v>0</v>
      </c>
      <c r="G71" s="296">
        <f t="shared" si="16"/>
        <v>0</v>
      </c>
      <c r="H71" s="297">
        <v>0.00031</v>
      </c>
      <c r="I71" s="298">
        <f t="shared" si="17"/>
        <v>0.00062</v>
      </c>
      <c r="J71" s="297"/>
      <c r="K71" s="298">
        <f t="shared" si="18"/>
        <v>0</v>
      </c>
      <c r="O71" s="259">
        <v>2</v>
      </c>
      <c r="AA71" s="231">
        <v>3</v>
      </c>
      <c r="AB71" s="231">
        <v>7</v>
      </c>
      <c r="AC71" s="231">
        <v>55162349</v>
      </c>
      <c r="AZ71" s="231">
        <v>2</v>
      </c>
      <c r="BA71" s="231">
        <f t="shared" si="19"/>
        <v>0</v>
      </c>
      <c r="BB71" s="231">
        <f t="shared" si="20"/>
        <v>0</v>
      </c>
      <c r="BC71" s="231">
        <f t="shared" si="21"/>
        <v>0</v>
      </c>
      <c r="BD71" s="231">
        <f t="shared" si="22"/>
        <v>0</v>
      </c>
      <c r="BE71" s="231">
        <f t="shared" si="23"/>
        <v>0</v>
      </c>
      <c r="CA71" s="259">
        <v>3</v>
      </c>
      <c r="CB71" s="259">
        <v>7</v>
      </c>
    </row>
    <row r="72" spans="1:80" ht="21.75">
      <c r="A72" s="291">
        <v>57</v>
      </c>
      <c r="B72" s="292" t="s">
        <v>480</v>
      </c>
      <c r="C72" s="293" t="s">
        <v>481</v>
      </c>
      <c r="D72" s="294" t="s">
        <v>170</v>
      </c>
      <c r="E72" s="295">
        <v>4</v>
      </c>
      <c r="F72" s="295">
        <v>0</v>
      </c>
      <c r="G72" s="296">
        <f t="shared" si="16"/>
        <v>0</v>
      </c>
      <c r="H72" s="297">
        <v>0.0012000000000000001</v>
      </c>
      <c r="I72" s="298">
        <f t="shared" si="17"/>
        <v>0.0048000000000000004</v>
      </c>
      <c r="J72" s="297"/>
      <c r="K72" s="298">
        <f t="shared" si="18"/>
        <v>0</v>
      </c>
      <c r="O72" s="259">
        <v>2</v>
      </c>
      <c r="AA72" s="231">
        <v>3</v>
      </c>
      <c r="AB72" s="231">
        <v>0</v>
      </c>
      <c r="AC72" s="231">
        <v>551674064</v>
      </c>
      <c r="AZ72" s="231">
        <v>2</v>
      </c>
      <c r="BA72" s="231">
        <f t="shared" si="19"/>
        <v>0</v>
      </c>
      <c r="BB72" s="231">
        <f t="shared" si="20"/>
        <v>0</v>
      </c>
      <c r="BC72" s="231">
        <f t="shared" si="21"/>
        <v>0</v>
      </c>
      <c r="BD72" s="231">
        <f t="shared" si="22"/>
        <v>0</v>
      </c>
      <c r="BE72" s="231">
        <f t="shared" si="23"/>
        <v>0</v>
      </c>
      <c r="CA72" s="259">
        <v>3</v>
      </c>
      <c r="CB72" s="259">
        <v>0</v>
      </c>
    </row>
    <row r="73" spans="1:80" ht="12.75">
      <c r="A73" s="291">
        <v>58</v>
      </c>
      <c r="B73" s="292" t="s">
        <v>482</v>
      </c>
      <c r="C73" s="293" t="s">
        <v>483</v>
      </c>
      <c r="D73" s="294" t="s">
        <v>170</v>
      </c>
      <c r="E73" s="295">
        <v>2</v>
      </c>
      <c r="F73" s="295">
        <v>0</v>
      </c>
      <c r="G73" s="296">
        <f t="shared" si="16"/>
        <v>0</v>
      </c>
      <c r="H73" s="297">
        <v>0.0152</v>
      </c>
      <c r="I73" s="298">
        <f t="shared" si="17"/>
        <v>0.0304</v>
      </c>
      <c r="J73" s="297"/>
      <c r="K73" s="298">
        <f t="shared" si="18"/>
        <v>0</v>
      </c>
      <c r="O73" s="259">
        <v>2</v>
      </c>
      <c r="AA73" s="231">
        <v>3</v>
      </c>
      <c r="AB73" s="231">
        <v>7</v>
      </c>
      <c r="AC73" s="231">
        <v>64213620</v>
      </c>
      <c r="AZ73" s="231">
        <v>2</v>
      </c>
      <c r="BA73" s="231">
        <f t="shared" si="19"/>
        <v>0</v>
      </c>
      <c r="BB73" s="231">
        <f t="shared" si="20"/>
        <v>0</v>
      </c>
      <c r="BC73" s="231">
        <f t="shared" si="21"/>
        <v>0</v>
      </c>
      <c r="BD73" s="231">
        <f t="shared" si="22"/>
        <v>0</v>
      </c>
      <c r="BE73" s="231">
        <f t="shared" si="23"/>
        <v>0</v>
      </c>
      <c r="CA73" s="259">
        <v>3</v>
      </c>
      <c r="CB73" s="259">
        <v>7</v>
      </c>
    </row>
    <row r="74" spans="1:80" ht="12.75">
      <c r="A74" s="291">
        <v>59</v>
      </c>
      <c r="B74" s="292" t="s">
        <v>484</v>
      </c>
      <c r="C74" s="293" t="s">
        <v>485</v>
      </c>
      <c r="D74" s="294" t="s">
        <v>170</v>
      </c>
      <c r="E74" s="295">
        <v>4</v>
      </c>
      <c r="F74" s="295">
        <v>0</v>
      </c>
      <c r="G74" s="296">
        <f t="shared" si="16"/>
        <v>0</v>
      </c>
      <c r="H74" s="297">
        <v>0.025500000000000002</v>
      </c>
      <c r="I74" s="298">
        <f t="shared" si="17"/>
        <v>0.10200000000000001</v>
      </c>
      <c r="J74" s="297"/>
      <c r="K74" s="298">
        <f t="shared" si="18"/>
        <v>0</v>
      </c>
      <c r="O74" s="259">
        <v>2</v>
      </c>
      <c r="AA74" s="231">
        <v>3</v>
      </c>
      <c r="AB74" s="231">
        <v>0</v>
      </c>
      <c r="AC74" s="231">
        <v>64240058</v>
      </c>
      <c r="AZ74" s="231">
        <v>2</v>
      </c>
      <c r="BA74" s="231">
        <f t="shared" si="19"/>
        <v>0</v>
      </c>
      <c r="BB74" s="231">
        <f t="shared" si="20"/>
        <v>0</v>
      </c>
      <c r="BC74" s="231">
        <f t="shared" si="21"/>
        <v>0</v>
      </c>
      <c r="BD74" s="231">
        <f t="shared" si="22"/>
        <v>0</v>
      </c>
      <c r="BE74" s="231">
        <f t="shared" si="23"/>
        <v>0</v>
      </c>
      <c r="CA74" s="259">
        <v>3</v>
      </c>
      <c r="CB74" s="259">
        <v>0</v>
      </c>
    </row>
    <row r="75" spans="1:80" ht="12.75">
      <c r="A75" s="291">
        <v>60</v>
      </c>
      <c r="B75" s="292" t="s">
        <v>486</v>
      </c>
      <c r="C75" s="293" t="s">
        <v>487</v>
      </c>
      <c r="D75" s="294" t="s">
        <v>170</v>
      </c>
      <c r="E75" s="295">
        <v>5</v>
      </c>
      <c r="F75" s="295">
        <v>0</v>
      </c>
      <c r="G75" s="296">
        <f t="shared" si="16"/>
        <v>0</v>
      </c>
      <c r="H75" s="297">
        <v>0.012</v>
      </c>
      <c r="I75" s="298">
        <f t="shared" si="17"/>
        <v>0.06</v>
      </c>
      <c r="J75" s="297"/>
      <c r="K75" s="298">
        <f t="shared" si="18"/>
        <v>0</v>
      </c>
      <c r="O75" s="259">
        <v>2</v>
      </c>
      <c r="AA75" s="231">
        <v>3</v>
      </c>
      <c r="AB75" s="231">
        <v>7</v>
      </c>
      <c r="AC75" s="231">
        <v>64250630</v>
      </c>
      <c r="AZ75" s="231">
        <v>2</v>
      </c>
      <c r="BA75" s="231">
        <f t="shared" si="19"/>
        <v>0</v>
      </c>
      <c r="BB75" s="231">
        <f t="shared" si="20"/>
        <v>0</v>
      </c>
      <c r="BC75" s="231">
        <f t="shared" si="21"/>
        <v>0</v>
      </c>
      <c r="BD75" s="231">
        <f t="shared" si="22"/>
        <v>0</v>
      </c>
      <c r="BE75" s="231">
        <f t="shared" si="23"/>
        <v>0</v>
      </c>
      <c r="CA75" s="259">
        <v>3</v>
      </c>
      <c r="CB75" s="259">
        <v>7</v>
      </c>
    </row>
    <row r="76" spans="1:80" ht="12.75">
      <c r="A76" s="291">
        <v>61</v>
      </c>
      <c r="B76" s="292" t="s">
        <v>488</v>
      </c>
      <c r="C76" s="293" t="s">
        <v>489</v>
      </c>
      <c r="D76" s="294" t="s">
        <v>170</v>
      </c>
      <c r="E76" s="295">
        <v>4</v>
      </c>
      <c r="F76" s="295">
        <v>0</v>
      </c>
      <c r="G76" s="296">
        <f t="shared" si="16"/>
        <v>0</v>
      </c>
      <c r="H76" s="297">
        <v>0.012</v>
      </c>
      <c r="I76" s="298">
        <f t="shared" si="17"/>
        <v>0.048</v>
      </c>
      <c r="J76" s="297"/>
      <c r="K76" s="298">
        <f t="shared" si="18"/>
        <v>0</v>
      </c>
      <c r="O76" s="259">
        <v>2</v>
      </c>
      <c r="AA76" s="231">
        <v>3</v>
      </c>
      <c r="AB76" s="231">
        <v>7</v>
      </c>
      <c r="AC76" s="231" t="s">
        <v>488</v>
      </c>
      <c r="AZ76" s="231">
        <v>2</v>
      </c>
      <c r="BA76" s="231">
        <f t="shared" si="19"/>
        <v>0</v>
      </c>
      <c r="BB76" s="231">
        <f t="shared" si="20"/>
        <v>0</v>
      </c>
      <c r="BC76" s="231">
        <f t="shared" si="21"/>
        <v>0</v>
      </c>
      <c r="BD76" s="231">
        <f t="shared" si="22"/>
        <v>0</v>
      </c>
      <c r="BE76" s="231">
        <f t="shared" si="23"/>
        <v>0</v>
      </c>
      <c r="CA76" s="259">
        <v>3</v>
      </c>
      <c r="CB76" s="259">
        <v>7</v>
      </c>
    </row>
    <row r="77" spans="1:80" ht="12.75">
      <c r="A77" s="291">
        <v>62</v>
      </c>
      <c r="B77" s="292" t="s">
        <v>490</v>
      </c>
      <c r="C77" s="293" t="s">
        <v>491</v>
      </c>
      <c r="D77" s="294" t="s">
        <v>170</v>
      </c>
      <c r="E77" s="295">
        <v>1</v>
      </c>
      <c r="F77" s="295">
        <v>0</v>
      </c>
      <c r="G77" s="296">
        <f t="shared" si="16"/>
        <v>0</v>
      </c>
      <c r="H77" s="297">
        <v>0.01</v>
      </c>
      <c r="I77" s="298">
        <f t="shared" si="17"/>
        <v>0.01</v>
      </c>
      <c r="J77" s="297"/>
      <c r="K77" s="298">
        <f t="shared" si="18"/>
        <v>0</v>
      </c>
      <c r="O77" s="259">
        <v>2</v>
      </c>
      <c r="AA77" s="231">
        <v>3</v>
      </c>
      <c r="AB77" s="231">
        <v>7</v>
      </c>
      <c r="AC77" s="231">
        <v>64271102</v>
      </c>
      <c r="AZ77" s="231">
        <v>2</v>
      </c>
      <c r="BA77" s="231">
        <f t="shared" si="19"/>
        <v>0</v>
      </c>
      <c r="BB77" s="231">
        <f t="shared" si="20"/>
        <v>0</v>
      </c>
      <c r="BC77" s="231">
        <f t="shared" si="21"/>
        <v>0</v>
      </c>
      <c r="BD77" s="231">
        <f t="shared" si="22"/>
        <v>0</v>
      </c>
      <c r="BE77" s="231">
        <f t="shared" si="23"/>
        <v>0</v>
      </c>
      <c r="CA77" s="259">
        <v>3</v>
      </c>
      <c r="CB77" s="259">
        <v>7</v>
      </c>
    </row>
    <row r="78" spans="1:80" ht="12.75">
      <c r="A78" s="291">
        <v>63</v>
      </c>
      <c r="B78" s="292" t="s">
        <v>492</v>
      </c>
      <c r="C78" s="293" t="s">
        <v>493</v>
      </c>
      <c r="D78" s="294" t="s">
        <v>143</v>
      </c>
      <c r="E78" s="295">
        <v>4</v>
      </c>
      <c r="F78" s="295">
        <v>0</v>
      </c>
      <c r="G78" s="296">
        <f t="shared" si="16"/>
        <v>0</v>
      </c>
      <c r="H78" s="297">
        <v>0.0134</v>
      </c>
      <c r="I78" s="298">
        <f t="shared" si="17"/>
        <v>0.0536</v>
      </c>
      <c r="J78" s="297"/>
      <c r="K78" s="298">
        <f t="shared" si="18"/>
        <v>0</v>
      </c>
      <c r="O78" s="259">
        <v>2</v>
      </c>
      <c r="AA78" s="231">
        <v>12</v>
      </c>
      <c r="AB78" s="231">
        <v>1</v>
      </c>
      <c r="AC78" s="231">
        <v>79</v>
      </c>
      <c r="AZ78" s="231">
        <v>2</v>
      </c>
      <c r="BA78" s="231">
        <f t="shared" si="19"/>
        <v>0</v>
      </c>
      <c r="BB78" s="231">
        <f t="shared" si="20"/>
        <v>0</v>
      </c>
      <c r="BC78" s="231">
        <f t="shared" si="21"/>
        <v>0</v>
      </c>
      <c r="BD78" s="231">
        <f t="shared" si="22"/>
        <v>0</v>
      </c>
      <c r="BE78" s="231">
        <f t="shared" si="23"/>
        <v>0</v>
      </c>
      <c r="CA78" s="259">
        <v>12</v>
      </c>
      <c r="CB78" s="259">
        <v>1</v>
      </c>
    </row>
    <row r="79" spans="1:80" ht="12.75">
      <c r="A79" s="291">
        <v>64</v>
      </c>
      <c r="B79" s="292" t="s">
        <v>494</v>
      </c>
      <c r="C79" s="293" t="s">
        <v>495</v>
      </c>
      <c r="D79" s="294" t="s">
        <v>143</v>
      </c>
      <c r="E79" s="295">
        <v>2</v>
      </c>
      <c r="F79" s="295">
        <v>0</v>
      </c>
      <c r="G79" s="296">
        <f t="shared" si="16"/>
        <v>0</v>
      </c>
      <c r="H79" s="297">
        <v>0.0134</v>
      </c>
      <c r="I79" s="298">
        <f t="shared" si="17"/>
        <v>0.0268</v>
      </c>
      <c r="J79" s="297"/>
      <c r="K79" s="298">
        <f t="shared" si="18"/>
        <v>0</v>
      </c>
      <c r="O79" s="259">
        <v>2</v>
      </c>
      <c r="AA79" s="231">
        <v>12</v>
      </c>
      <c r="AB79" s="231">
        <v>1</v>
      </c>
      <c r="AC79" s="231">
        <v>82</v>
      </c>
      <c r="AZ79" s="231">
        <v>2</v>
      </c>
      <c r="BA79" s="231">
        <f t="shared" si="19"/>
        <v>0</v>
      </c>
      <c r="BB79" s="231">
        <f t="shared" si="20"/>
        <v>0</v>
      </c>
      <c r="BC79" s="231">
        <f t="shared" si="21"/>
        <v>0</v>
      </c>
      <c r="BD79" s="231">
        <f t="shared" si="22"/>
        <v>0</v>
      </c>
      <c r="BE79" s="231">
        <f t="shared" si="23"/>
        <v>0</v>
      </c>
      <c r="CA79" s="259">
        <v>12</v>
      </c>
      <c r="CB79" s="259">
        <v>1</v>
      </c>
    </row>
    <row r="80" spans="1:80" ht="12.75">
      <c r="A80" s="291">
        <v>65</v>
      </c>
      <c r="B80" s="292" t="s">
        <v>496</v>
      </c>
      <c r="C80" s="293" t="s">
        <v>497</v>
      </c>
      <c r="D80" s="294" t="s">
        <v>143</v>
      </c>
      <c r="E80" s="295">
        <v>1</v>
      </c>
      <c r="F80" s="295">
        <v>0</v>
      </c>
      <c r="G80" s="296">
        <f t="shared" si="16"/>
        <v>0</v>
      </c>
      <c r="H80" s="297">
        <v>0.0134</v>
      </c>
      <c r="I80" s="298">
        <f t="shared" si="17"/>
        <v>0.0134</v>
      </c>
      <c r="J80" s="297"/>
      <c r="K80" s="298">
        <f t="shared" si="18"/>
        <v>0</v>
      </c>
      <c r="O80" s="259">
        <v>2</v>
      </c>
      <c r="AA80" s="231">
        <v>12</v>
      </c>
      <c r="AB80" s="231">
        <v>1</v>
      </c>
      <c r="AC80" s="231">
        <v>83</v>
      </c>
      <c r="AZ80" s="231">
        <v>2</v>
      </c>
      <c r="BA80" s="231">
        <f t="shared" si="19"/>
        <v>0</v>
      </c>
      <c r="BB80" s="231">
        <f t="shared" si="20"/>
        <v>0</v>
      </c>
      <c r="BC80" s="231">
        <f t="shared" si="21"/>
        <v>0</v>
      </c>
      <c r="BD80" s="231">
        <f t="shared" si="22"/>
        <v>0</v>
      </c>
      <c r="BE80" s="231">
        <f t="shared" si="23"/>
        <v>0</v>
      </c>
      <c r="CA80" s="259">
        <v>12</v>
      </c>
      <c r="CB80" s="259">
        <v>1</v>
      </c>
    </row>
    <row r="81" spans="1:80" ht="12.75">
      <c r="A81" s="291">
        <v>66</v>
      </c>
      <c r="B81" s="292" t="s">
        <v>498</v>
      </c>
      <c r="C81" s="293" t="s">
        <v>499</v>
      </c>
      <c r="D81" s="294" t="s">
        <v>143</v>
      </c>
      <c r="E81" s="295">
        <v>1</v>
      </c>
      <c r="F81" s="295">
        <v>0</v>
      </c>
      <c r="G81" s="296">
        <f t="shared" si="16"/>
        <v>0</v>
      </c>
      <c r="H81" s="297">
        <v>0.0134</v>
      </c>
      <c r="I81" s="298">
        <f t="shared" si="17"/>
        <v>0.0134</v>
      </c>
      <c r="J81" s="297"/>
      <c r="K81" s="298">
        <f t="shared" si="18"/>
        <v>0</v>
      </c>
      <c r="O81" s="259">
        <v>2</v>
      </c>
      <c r="AA81" s="231">
        <v>12</v>
      </c>
      <c r="AB81" s="231">
        <v>1</v>
      </c>
      <c r="AC81" s="231">
        <v>84</v>
      </c>
      <c r="AZ81" s="231">
        <v>2</v>
      </c>
      <c r="BA81" s="231">
        <f t="shared" si="19"/>
        <v>0</v>
      </c>
      <c r="BB81" s="231">
        <f t="shared" si="20"/>
        <v>0</v>
      </c>
      <c r="BC81" s="231">
        <f t="shared" si="21"/>
        <v>0</v>
      </c>
      <c r="BD81" s="231">
        <f t="shared" si="22"/>
        <v>0</v>
      </c>
      <c r="BE81" s="231">
        <f t="shared" si="23"/>
        <v>0</v>
      </c>
      <c r="CA81" s="259">
        <v>12</v>
      </c>
      <c r="CB81" s="259">
        <v>1</v>
      </c>
    </row>
    <row r="82" spans="1:80" ht="12.75">
      <c r="A82" s="260">
        <v>67</v>
      </c>
      <c r="B82" s="261" t="s">
        <v>500</v>
      </c>
      <c r="C82" s="262" t="s">
        <v>501</v>
      </c>
      <c r="D82" s="263" t="s">
        <v>251</v>
      </c>
      <c r="E82" s="264">
        <v>0.64561</v>
      </c>
      <c r="F82" s="264">
        <v>0</v>
      </c>
      <c r="G82" s="265">
        <f t="shared" si="16"/>
        <v>0</v>
      </c>
      <c r="H82" s="266">
        <v>0</v>
      </c>
      <c r="I82" s="267">
        <f t="shared" si="17"/>
        <v>0</v>
      </c>
      <c r="J82" s="266"/>
      <c r="K82" s="267">
        <f t="shared" si="18"/>
        <v>0</v>
      </c>
      <c r="O82" s="259">
        <v>2</v>
      </c>
      <c r="AA82" s="231">
        <v>7</v>
      </c>
      <c r="AB82" s="231">
        <v>1001</v>
      </c>
      <c r="AC82" s="231">
        <v>5</v>
      </c>
      <c r="AZ82" s="231">
        <v>2</v>
      </c>
      <c r="BA82" s="231">
        <f t="shared" si="19"/>
        <v>0</v>
      </c>
      <c r="BB82" s="231">
        <f t="shared" si="20"/>
        <v>0</v>
      </c>
      <c r="BC82" s="231">
        <f t="shared" si="21"/>
        <v>0</v>
      </c>
      <c r="BD82" s="231">
        <f t="shared" si="22"/>
        <v>0</v>
      </c>
      <c r="BE82" s="231">
        <f t="shared" si="23"/>
        <v>0</v>
      </c>
      <c r="CA82" s="259">
        <v>7</v>
      </c>
      <c r="CB82" s="259">
        <v>1001</v>
      </c>
    </row>
    <row r="83" spans="1:57" ht="12.75">
      <c r="A83" s="279"/>
      <c r="B83" s="280" t="s">
        <v>130</v>
      </c>
      <c r="C83" s="281" t="s">
        <v>213</v>
      </c>
      <c r="D83" s="282"/>
      <c r="E83" s="283"/>
      <c r="F83" s="284"/>
      <c r="G83" s="285">
        <f>SUM(G53:G82)</f>
        <v>0</v>
      </c>
      <c r="H83" s="286"/>
      <c r="I83" s="287">
        <f>SUM(I53:I82)</f>
        <v>0.64561</v>
      </c>
      <c r="J83" s="286"/>
      <c r="K83" s="287">
        <f>SUM(K53:K82)</f>
        <v>0</v>
      </c>
      <c r="O83" s="259">
        <v>4</v>
      </c>
      <c r="BA83" s="288">
        <f>SUM(BA53:BA82)</f>
        <v>0</v>
      </c>
      <c r="BB83" s="288">
        <f>SUM(BB53:BB82)</f>
        <v>0</v>
      </c>
      <c r="BC83" s="288">
        <f>SUM(BC53:BC82)</f>
        <v>0</v>
      </c>
      <c r="BD83" s="288">
        <f>SUM(BD53:BD82)</f>
        <v>0</v>
      </c>
      <c r="BE83" s="288">
        <f>SUM(BE53:BE82)</f>
        <v>0</v>
      </c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82" t="s">
        <v>32</v>
      </c>
      <c r="B1" s="82"/>
      <c r="C1" s="82"/>
      <c r="D1" s="82"/>
      <c r="E1" s="82"/>
      <c r="F1" s="82"/>
      <c r="G1" s="82"/>
    </row>
    <row r="2" spans="1:7" ht="12.75" customHeight="1">
      <c r="A2" s="83" t="s">
        <v>33</v>
      </c>
      <c r="B2" s="84"/>
      <c r="C2" s="85" t="s">
        <v>372</v>
      </c>
      <c r="D2" s="85" t="s">
        <v>502</v>
      </c>
      <c r="E2" s="84"/>
      <c r="F2" s="86" t="s">
        <v>36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37</v>
      </c>
      <c r="B4" s="89"/>
      <c r="C4" s="90"/>
      <c r="D4" s="90"/>
      <c r="E4" s="89"/>
      <c r="F4" s="91" t="s">
        <v>38</v>
      </c>
      <c r="G4" s="94"/>
    </row>
    <row r="5" spans="1:7" ht="12.75" customHeight="1">
      <c r="A5" s="95" t="s">
        <v>26</v>
      </c>
      <c r="B5" s="96"/>
      <c r="C5" s="97" t="s">
        <v>39</v>
      </c>
      <c r="D5" s="98"/>
      <c r="E5" s="99"/>
      <c r="F5" s="91" t="s">
        <v>40</v>
      </c>
      <c r="G5" s="92"/>
    </row>
    <row r="6" spans="1:15" ht="12.75" customHeight="1">
      <c r="A6" s="93" t="s">
        <v>41</v>
      </c>
      <c r="B6" s="89"/>
      <c r="C6" s="90"/>
      <c r="D6" s="90"/>
      <c r="E6" s="89"/>
      <c r="F6" s="100" t="s">
        <v>42</v>
      </c>
      <c r="G6" s="101">
        <v>0</v>
      </c>
      <c r="O6" s="102"/>
    </row>
    <row r="7" spans="1:7" ht="12.75" customHeight="1">
      <c r="A7" s="103" t="s">
        <v>43</v>
      </c>
      <c r="B7" s="104"/>
      <c r="C7" s="105" t="s">
        <v>44</v>
      </c>
      <c r="D7" s="106"/>
      <c r="E7" s="106"/>
      <c r="F7" s="107" t="s">
        <v>45</v>
      </c>
      <c r="G7" s="101">
        <f>IF(G6=0,0,ROUND((F30+F32)/G6,1))</f>
        <v>0</v>
      </c>
    </row>
    <row r="8" spans="1:9" ht="12.75" customHeight="1">
      <c r="A8" s="108" t="s">
        <v>46</v>
      </c>
      <c r="B8" s="91"/>
      <c r="C8" s="109"/>
      <c r="D8" s="109"/>
      <c r="E8" s="109"/>
      <c r="F8" s="110" t="s">
        <v>47</v>
      </c>
      <c r="G8" s="111"/>
      <c r="H8" s="112"/>
      <c r="I8" s="113"/>
    </row>
    <row r="9" spans="1:8" ht="12.75" customHeight="1">
      <c r="A9" s="108" t="s">
        <v>48</v>
      </c>
      <c r="B9" s="91"/>
      <c r="C9" s="109"/>
      <c r="D9" s="109"/>
      <c r="E9" s="109"/>
      <c r="F9" s="91"/>
      <c r="G9" s="114"/>
      <c r="H9" s="115"/>
    </row>
    <row r="10" spans="1:8" ht="12.75" customHeight="1">
      <c r="A10" s="108" t="s">
        <v>49</v>
      </c>
      <c r="B10" s="91"/>
      <c r="C10" s="116"/>
      <c r="D10" s="116"/>
      <c r="E10" s="116"/>
      <c r="F10" s="117"/>
      <c r="G10" s="118"/>
      <c r="H10" s="119"/>
    </row>
    <row r="11" spans="1:57" ht="13.5" customHeight="1">
      <c r="A11" s="108" t="s">
        <v>50</v>
      </c>
      <c r="B11" s="91"/>
      <c r="C11" s="116"/>
      <c r="D11" s="116"/>
      <c r="E11" s="116"/>
      <c r="F11" s="120" t="s">
        <v>51</v>
      </c>
      <c r="G11" s="121"/>
      <c r="H11" s="115"/>
      <c r="BA11" s="122"/>
      <c r="BB11" s="122"/>
      <c r="BC11" s="122"/>
      <c r="BD11" s="122"/>
      <c r="BE11" s="122"/>
    </row>
    <row r="12" spans="1:8" ht="12.75" customHeight="1">
      <c r="A12" s="123" t="s">
        <v>52</v>
      </c>
      <c r="B12" s="89"/>
      <c r="C12" s="124"/>
      <c r="D12" s="124"/>
      <c r="E12" s="124"/>
      <c r="F12" s="125" t="s">
        <v>53</v>
      </c>
      <c r="G12" s="126"/>
      <c r="H12" s="115"/>
    </row>
    <row r="13" spans="1:8" ht="28.5" customHeight="1">
      <c r="A13" s="127" t="s">
        <v>54</v>
      </c>
      <c r="B13" s="127"/>
      <c r="C13" s="127"/>
      <c r="D13" s="127"/>
      <c r="E13" s="127"/>
      <c r="F13" s="127"/>
      <c r="G13" s="127"/>
      <c r="H13" s="115"/>
    </row>
    <row r="14" spans="1:7" ht="17.25" customHeight="1">
      <c r="A14" s="128" t="s">
        <v>55</v>
      </c>
      <c r="B14" s="129"/>
      <c r="C14" s="130"/>
      <c r="D14" s="131" t="s">
        <v>56</v>
      </c>
      <c r="E14" s="131"/>
      <c r="F14" s="131"/>
      <c r="G14" s="131"/>
    </row>
    <row r="15" spans="1:7" ht="15.75" customHeight="1">
      <c r="A15" s="132"/>
      <c r="B15" s="133" t="s">
        <v>57</v>
      </c>
      <c r="C15" s="134">
        <f>'024 03.1-ZK_ZT Rek-1'!E12</f>
        <v>0</v>
      </c>
      <c r="D15" s="135">
        <f>'024 03.1-ZK_ZT Rek-1'!A17</f>
        <v>0</v>
      </c>
      <c r="E15" s="136"/>
      <c r="F15" s="137"/>
      <c r="G15" s="134">
        <f>'024 03.1-ZK_ZT Rek-1'!I17</f>
        <v>0</v>
      </c>
    </row>
    <row r="16" spans="1:7" ht="15.75" customHeight="1">
      <c r="A16" s="132" t="s">
        <v>58</v>
      </c>
      <c r="B16" s="138" t="s">
        <v>59</v>
      </c>
      <c r="C16" s="139">
        <f>'024 03.1-ZK_ZT Rek-1'!F12</f>
        <v>0</v>
      </c>
      <c r="D16" s="88">
        <f>'024 03.1-ZK_ZT Rek-1'!A18</f>
        <v>0</v>
      </c>
      <c r="E16" s="140"/>
      <c r="F16" s="141"/>
      <c r="G16" s="139">
        <f>'024 03.1-ZK_ZT Rek-1'!I18</f>
        <v>0</v>
      </c>
    </row>
    <row r="17" spans="1:7" ht="15.75" customHeight="1">
      <c r="A17" s="132" t="s">
        <v>60</v>
      </c>
      <c r="B17" s="138" t="s">
        <v>61</v>
      </c>
      <c r="C17" s="139">
        <f>'024 03.1-ZK_ZT Rek-1'!H12</f>
        <v>0</v>
      </c>
      <c r="D17" s="88">
        <f>'024 03.1-ZK_ZT Rek-1'!A19</f>
        <v>0</v>
      </c>
      <c r="E17" s="140"/>
      <c r="F17" s="141"/>
      <c r="G17" s="139">
        <f>'024 03.1-ZK_ZT Rek-1'!I19</f>
        <v>0</v>
      </c>
    </row>
    <row r="18" spans="1:7" ht="15.75" customHeight="1">
      <c r="A18" s="142" t="s">
        <v>62</v>
      </c>
      <c r="B18" s="143" t="s">
        <v>63</v>
      </c>
      <c r="C18" s="139">
        <f>'024 03.1-ZK_ZT Rek-1'!G12</f>
        <v>0</v>
      </c>
      <c r="D18" s="88">
        <f>'024 03.1-ZK_ZT Rek-1'!A20</f>
        <v>0</v>
      </c>
      <c r="E18" s="140"/>
      <c r="F18" s="141"/>
      <c r="G18" s="139">
        <f>'024 03.1-ZK_ZT Rek-1'!I20</f>
        <v>0</v>
      </c>
    </row>
    <row r="19" spans="1:7" ht="15.75" customHeight="1">
      <c r="A19" s="144" t="s">
        <v>64</v>
      </c>
      <c r="B19" s="133"/>
      <c r="C19" s="139">
        <f>SUM(C15:C18)</f>
        <v>0</v>
      </c>
      <c r="D19" s="88">
        <f>'024 03.1-ZK_ZT Rek-1'!A21</f>
        <v>0</v>
      </c>
      <c r="E19" s="140"/>
      <c r="F19" s="141"/>
      <c r="G19" s="139">
        <f>'024 03.1-ZK_ZT Rek-1'!I21</f>
        <v>0</v>
      </c>
    </row>
    <row r="20" spans="1:7" ht="15.75" customHeight="1">
      <c r="A20" s="88"/>
      <c r="B20" s="138"/>
      <c r="C20" s="139"/>
      <c r="D20" s="88">
        <f>'024 03.1-ZK_ZT Rek-1'!A22</f>
        <v>0</v>
      </c>
      <c r="E20" s="140"/>
      <c r="F20" s="141"/>
      <c r="G20" s="139">
        <f>'024 03.1-ZK_ZT Rek-1'!I22</f>
        <v>0</v>
      </c>
    </row>
    <row r="21" spans="1:7" ht="15.75" customHeight="1">
      <c r="A21" s="88" t="s">
        <v>65</v>
      </c>
      <c r="B21" s="138"/>
      <c r="C21" s="139">
        <f>'024 03.1-ZK_ZT Rek-1'!I12</f>
        <v>0</v>
      </c>
      <c r="D21" s="88">
        <f>'024 03.1-ZK_ZT Rek-1'!A23</f>
        <v>0</v>
      </c>
      <c r="E21" s="140"/>
      <c r="F21" s="141"/>
      <c r="G21" s="139">
        <f>'024 03.1-ZK_ZT Rek-1'!I23</f>
        <v>0</v>
      </c>
    </row>
    <row r="22" spans="1:7" ht="15.75" customHeight="1">
      <c r="A22" s="145" t="s">
        <v>66</v>
      </c>
      <c r="B22" s="115"/>
      <c r="C22" s="139">
        <f>C19+C21</f>
        <v>0</v>
      </c>
      <c r="D22" s="88" t="s">
        <v>67</v>
      </c>
      <c r="E22" s="140"/>
      <c r="F22" s="141"/>
      <c r="G22" s="139">
        <f>G23-SUM(G15:G21)</f>
        <v>0</v>
      </c>
    </row>
    <row r="23" spans="1:7" ht="15.75" customHeight="1">
      <c r="A23" s="146" t="s">
        <v>68</v>
      </c>
      <c r="B23" s="146"/>
      <c r="C23" s="147">
        <f>C22+G23</f>
        <v>0</v>
      </c>
      <c r="D23" s="148" t="s">
        <v>69</v>
      </c>
      <c r="E23" s="149"/>
      <c r="F23" s="150"/>
      <c r="G23" s="139">
        <f>'024 03.1-ZK_ZT Rek-1'!H25</f>
        <v>0</v>
      </c>
    </row>
    <row r="24" spans="1:7" ht="12.75" customHeight="1">
      <c r="A24" s="151" t="s">
        <v>70</v>
      </c>
      <c r="B24" s="152"/>
      <c r="C24" s="153"/>
      <c r="D24" s="152" t="s">
        <v>71</v>
      </c>
      <c r="E24" s="152"/>
      <c r="F24" s="154" t="s">
        <v>72</v>
      </c>
      <c r="G24" s="155"/>
    </row>
    <row r="25" spans="1:7" ht="12.75" customHeight="1">
      <c r="A25" s="145" t="s">
        <v>73</v>
      </c>
      <c r="B25" s="115"/>
      <c r="C25" s="156"/>
      <c r="D25" s="115" t="s">
        <v>73</v>
      </c>
      <c r="F25" s="157" t="s">
        <v>73</v>
      </c>
      <c r="G25" s="158"/>
    </row>
    <row r="26" spans="1:7" ht="37.5" customHeight="1">
      <c r="A26" s="145" t="s">
        <v>74</v>
      </c>
      <c r="B26" s="159"/>
      <c r="C26" s="156"/>
      <c r="D26" s="115" t="s">
        <v>74</v>
      </c>
      <c r="F26" s="157" t="s">
        <v>74</v>
      </c>
      <c r="G26" s="158"/>
    </row>
    <row r="27" spans="1:7" ht="12.75" customHeight="1">
      <c r="A27" s="145"/>
      <c r="B27" s="160"/>
      <c r="C27" s="156"/>
      <c r="D27" s="115"/>
      <c r="F27" s="157"/>
      <c r="G27" s="158"/>
    </row>
    <row r="28" spans="1:7" ht="12.75" customHeight="1">
      <c r="A28" s="145" t="s">
        <v>75</v>
      </c>
      <c r="B28" s="115"/>
      <c r="C28" s="156"/>
      <c r="D28" s="157" t="s">
        <v>76</v>
      </c>
      <c r="E28" s="156"/>
      <c r="F28" s="161" t="s">
        <v>76</v>
      </c>
      <c r="G28" s="158"/>
    </row>
    <row r="29" spans="1:7" ht="69" customHeight="1">
      <c r="A29" s="145"/>
      <c r="B29" s="115"/>
      <c r="C29" s="162"/>
      <c r="D29" s="163"/>
      <c r="E29" s="162"/>
      <c r="F29" s="115"/>
      <c r="G29" s="158"/>
    </row>
    <row r="30" spans="1:7" ht="12.75" customHeight="1">
      <c r="A30" s="88" t="s">
        <v>13</v>
      </c>
      <c r="B30" s="138"/>
      <c r="C30" s="164">
        <v>21</v>
      </c>
      <c r="D30" s="138" t="s">
        <v>77</v>
      </c>
      <c r="E30" s="141"/>
      <c r="F30" s="165">
        <f>C23-F32</f>
        <v>0</v>
      </c>
      <c r="G30" s="165"/>
    </row>
    <row r="31" spans="1:7" ht="12.75" customHeight="1">
      <c r="A31" s="88" t="s">
        <v>78</v>
      </c>
      <c r="B31" s="138"/>
      <c r="C31" s="164">
        <f>C30</f>
        <v>21</v>
      </c>
      <c r="D31" s="138" t="s">
        <v>79</v>
      </c>
      <c r="E31" s="141"/>
      <c r="F31" s="165">
        <f>ROUND(PRODUCT(F30,C31/100),0)</f>
        <v>0</v>
      </c>
      <c r="G31" s="165"/>
    </row>
    <row r="32" spans="1:7" ht="12.75" customHeight="1">
      <c r="A32" s="88" t="s">
        <v>13</v>
      </c>
      <c r="B32" s="166"/>
      <c r="C32" s="167">
        <v>0</v>
      </c>
      <c r="D32" s="138" t="s">
        <v>79</v>
      </c>
      <c r="E32" s="168"/>
      <c r="F32" s="165">
        <v>0</v>
      </c>
      <c r="G32" s="165"/>
    </row>
    <row r="33" spans="1:7" ht="12.75" customHeight="1">
      <c r="A33" s="169" t="s">
        <v>78</v>
      </c>
      <c r="B33" s="138"/>
      <c r="C33" s="164">
        <f>C32</f>
        <v>0</v>
      </c>
      <c r="D33" s="166" t="s">
        <v>79</v>
      </c>
      <c r="E33" s="141"/>
      <c r="F33" s="165">
        <f>ROUND(PRODUCT(F32,C33/100),0)</f>
        <v>0</v>
      </c>
      <c r="G33" s="165"/>
    </row>
    <row r="34" spans="1:7" s="174" customFormat="1" ht="19.5" customHeight="1">
      <c r="A34" s="170" t="s">
        <v>80</v>
      </c>
      <c r="B34" s="171"/>
      <c r="C34" s="171"/>
      <c r="D34" s="171"/>
      <c r="E34" s="172"/>
      <c r="F34" s="173">
        <f>ROUND(SUM(F30:F33),0)</f>
        <v>0</v>
      </c>
      <c r="G34" s="173"/>
    </row>
    <row r="35" ht="12.75" customHeight="1"/>
    <row r="36" spans="1:8" ht="12.75" customHeight="1">
      <c r="A36" s="2" t="s">
        <v>81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75"/>
      <c r="C37" s="175"/>
      <c r="D37" s="175"/>
      <c r="E37" s="175"/>
      <c r="F37" s="175"/>
      <c r="G37" s="175"/>
      <c r="H37" s="1" t="s">
        <v>2</v>
      </c>
    </row>
    <row r="38" spans="1:8" ht="12.75" customHeight="1">
      <c r="A38" s="176"/>
      <c r="B38" s="175"/>
      <c r="C38" s="175"/>
      <c r="D38" s="175"/>
      <c r="E38" s="175"/>
      <c r="F38" s="175"/>
      <c r="G38" s="175"/>
      <c r="H38" s="1" t="s">
        <v>2</v>
      </c>
    </row>
    <row r="39" spans="1:8" ht="12.75" customHeight="1">
      <c r="A39" s="176"/>
      <c r="B39" s="175"/>
      <c r="C39" s="175"/>
      <c r="D39" s="175"/>
      <c r="E39" s="175"/>
      <c r="F39" s="175"/>
      <c r="G39" s="175"/>
      <c r="H39" s="1" t="s">
        <v>2</v>
      </c>
    </row>
    <row r="40" spans="1:8" ht="12.75" customHeight="1">
      <c r="A40" s="176"/>
      <c r="B40" s="175"/>
      <c r="C40" s="175"/>
      <c r="D40" s="175"/>
      <c r="E40" s="175"/>
      <c r="F40" s="175"/>
      <c r="G40" s="175"/>
      <c r="H40" s="1" t="s">
        <v>2</v>
      </c>
    </row>
    <row r="41" spans="1:8" ht="12.75" customHeight="1">
      <c r="A41" s="176"/>
      <c r="B41" s="175"/>
      <c r="C41" s="175"/>
      <c r="D41" s="175"/>
      <c r="E41" s="175"/>
      <c r="F41" s="175"/>
      <c r="G41" s="175"/>
      <c r="H41" s="1" t="s">
        <v>2</v>
      </c>
    </row>
    <row r="42" spans="1:8" ht="12.75" customHeight="1">
      <c r="A42" s="176"/>
      <c r="B42" s="175"/>
      <c r="C42" s="175"/>
      <c r="D42" s="175"/>
      <c r="E42" s="175"/>
      <c r="F42" s="175"/>
      <c r="G42" s="175"/>
      <c r="H42" s="1" t="s">
        <v>2</v>
      </c>
    </row>
    <row r="43" spans="1:8" ht="12.75" customHeight="1">
      <c r="A43" s="176"/>
      <c r="B43" s="175"/>
      <c r="C43" s="175"/>
      <c r="D43" s="175"/>
      <c r="E43" s="175"/>
      <c r="F43" s="175"/>
      <c r="G43" s="175"/>
      <c r="H43" s="1" t="s">
        <v>2</v>
      </c>
    </row>
    <row r="44" spans="1:8" ht="12.75" customHeight="1">
      <c r="A44" s="176"/>
      <c r="B44" s="175"/>
      <c r="C44" s="175"/>
      <c r="D44" s="175"/>
      <c r="E44" s="175"/>
      <c r="F44" s="175"/>
      <c r="G44" s="175"/>
      <c r="H44" s="1" t="s">
        <v>2</v>
      </c>
    </row>
    <row r="45" spans="1:8" ht="12.75" customHeight="1">
      <c r="A45" s="176"/>
      <c r="B45" s="175"/>
      <c r="C45" s="175"/>
      <c r="D45" s="175"/>
      <c r="E45" s="175"/>
      <c r="F45" s="175"/>
      <c r="G45" s="175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5"/>
  <sheetViews>
    <sheetView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77" t="s">
        <v>3</v>
      </c>
      <c r="B1" s="177"/>
      <c r="C1" s="178" t="s">
        <v>82</v>
      </c>
      <c r="D1" s="179"/>
      <c r="E1" s="180"/>
      <c r="F1" s="179"/>
      <c r="G1" s="181" t="s">
        <v>83</v>
      </c>
      <c r="H1" s="182" t="s">
        <v>372</v>
      </c>
      <c r="I1" s="183"/>
    </row>
    <row r="2" spans="1:9" ht="12.75">
      <c r="A2" s="184" t="s">
        <v>84</v>
      </c>
      <c r="B2" s="184"/>
      <c r="C2" s="185" t="s">
        <v>85</v>
      </c>
      <c r="D2" s="186"/>
      <c r="E2" s="187"/>
      <c r="F2" s="186"/>
      <c r="G2" s="188" t="s">
        <v>502</v>
      </c>
      <c r="H2" s="188"/>
      <c r="I2" s="188"/>
    </row>
    <row r="3" ht="12.75">
      <c r="F3" s="115"/>
    </row>
    <row r="4" spans="1:9" ht="19.5" customHeight="1">
      <c r="A4" s="189" t="s">
        <v>86</v>
      </c>
      <c r="B4" s="189"/>
      <c r="C4" s="189"/>
      <c r="D4" s="189"/>
      <c r="E4" s="189"/>
      <c r="F4" s="189"/>
      <c r="G4" s="189"/>
      <c r="H4" s="189"/>
      <c r="I4" s="189"/>
    </row>
    <row r="6" spans="1:9" s="115" customFormat="1" ht="12.75">
      <c r="A6" s="190"/>
      <c r="B6" s="191" t="s">
        <v>87</v>
      </c>
      <c r="C6" s="191"/>
      <c r="D6" s="131"/>
      <c r="E6" s="192" t="s">
        <v>88</v>
      </c>
      <c r="F6" s="193" t="s">
        <v>89</v>
      </c>
      <c r="G6" s="193" t="s">
        <v>90</v>
      </c>
      <c r="H6" s="193" t="s">
        <v>91</v>
      </c>
      <c r="I6" s="194" t="s">
        <v>65</v>
      </c>
    </row>
    <row r="7" spans="1:9" s="115" customFormat="1" ht="12.75">
      <c r="A7" s="195">
        <f>'024 03.1-ZK_ZT Pol-1'!B7</f>
        <v>0</v>
      </c>
      <c r="B7" s="78">
        <f>'024 03.1-ZK_ZT Pol-1'!C7</f>
        <v>0</v>
      </c>
      <c r="D7" s="196"/>
      <c r="E7" s="197">
        <f>'024 03.1-ZK_ZT Pol-1'!BA9</f>
        <v>0</v>
      </c>
      <c r="F7" s="198">
        <f>'024 03.1-ZK_ZT Pol-1'!BB9</f>
        <v>0</v>
      </c>
      <c r="G7" s="198">
        <f>'024 03.1-ZK_ZT Pol-1'!BC9</f>
        <v>0</v>
      </c>
      <c r="H7" s="198">
        <f>'024 03.1-ZK_ZT Pol-1'!BD9</f>
        <v>0</v>
      </c>
      <c r="I7" s="199">
        <f>'024 03.1-ZK_ZT Pol-1'!BE9</f>
        <v>0</v>
      </c>
    </row>
    <row r="8" spans="1:9" s="115" customFormat="1" ht="12.75">
      <c r="A8" s="195">
        <f>'024 03.1-ZK_ZT Pol-1'!B10</f>
        <v>0</v>
      </c>
      <c r="B8" s="78">
        <f>'024 03.1-ZK_ZT Pol-1'!C10</f>
        <v>0</v>
      </c>
      <c r="D8" s="196"/>
      <c r="E8" s="197">
        <f>'024 03.1-ZK_ZT Pol-1'!BA12</f>
        <v>0</v>
      </c>
      <c r="F8" s="198">
        <f>'024 03.1-ZK_ZT Pol-1'!BB12</f>
        <v>0</v>
      </c>
      <c r="G8" s="198">
        <f>'024 03.1-ZK_ZT Pol-1'!BC12</f>
        <v>0</v>
      </c>
      <c r="H8" s="198">
        <f>'024 03.1-ZK_ZT Pol-1'!BD12</f>
        <v>0</v>
      </c>
      <c r="I8" s="199">
        <f>'024 03.1-ZK_ZT Pol-1'!BE12</f>
        <v>0</v>
      </c>
    </row>
    <row r="9" spans="1:9" s="115" customFormat="1" ht="12.75">
      <c r="A9" s="195">
        <f>'024 03.1-ZK_ZT Pol-1'!B13</f>
        <v>0</v>
      </c>
      <c r="B9" s="78">
        <f>'024 03.1-ZK_ZT Pol-1'!C13</f>
        <v>0</v>
      </c>
      <c r="D9" s="196"/>
      <c r="E9" s="197">
        <f>'024 03.1-ZK_ZT Pol-1'!BA30</f>
        <v>0</v>
      </c>
      <c r="F9" s="198">
        <f>'024 03.1-ZK_ZT Pol-1'!BB30</f>
        <v>0</v>
      </c>
      <c r="G9" s="198">
        <f>'024 03.1-ZK_ZT Pol-1'!BC30</f>
        <v>0</v>
      </c>
      <c r="H9" s="198">
        <f>'024 03.1-ZK_ZT Pol-1'!BD30</f>
        <v>0</v>
      </c>
      <c r="I9" s="199">
        <f>'024 03.1-ZK_ZT Pol-1'!BE30</f>
        <v>0</v>
      </c>
    </row>
    <row r="10" spans="1:9" s="115" customFormat="1" ht="12.75">
      <c r="A10" s="195">
        <f>'024 03.1-ZK_ZT Pol-1'!B31</f>
        <v>0</v>
      </c>
      <c r="B10" s="78">
        <f>'024 03.1-ZK_ZT Pol-1'!C31</f>
        <v>0</v>
      </c>
      <c r="D10" s="196"/>
      <c r="E10" s="197">
        <f>'024 03.1-ZK_ZT Pol-1'!BA52</f>
        <v>0</v>
      </c>
      <c r="F10" s="198">
        <f>'024 03.1-ZK_ZT Pol-1'!BB52</f>
        <v>0</v>
      </c>
      <c r="G10" s="198">
        <f>'024 03.1-ZK_ZT Pol-1'!BC52</f>
        <v>0</v>
      </c>
      <c r="H10" s="198">
        <f>'024 03.1-ZK_ZT Pol-1'!BD52</f>
        <v>0</v>
      </c>
      <c r="I10" s="199">
        <f>'024 03.1-ZK_ZT Pol-1'!BE52</f>
        <v>0</v>
      </c>
    </row>
    <row r="11" spans="1:9" s="115" customFormat="1" ht="12.75">
      <c r="A11" s="195">
        <f>'024 03.1-ZK_ZT Pol-1'!B53</f>
        <v>0</v>
      </c>
      <c r="B11" s="78">
        <f>'024 03.1-ZK_ZT Pol-1'!C53</f>
        <v>0</v>
      </c>
      <c r="D11" s="196"/>
      <c r="E11" s="197">
        <f>'024 03.1-ZK_ZT Pol-1'!BA83</f>
        <v>0</v>
      </c>
      <c r="F11" s="198">
        <f>'024 03.1-ZK_ZT Pol-1'!BB83</f>
        <v>0</v>
      </c>
      <c r="G11" s="198">
        <f>'024 03.1-ZK_ZT Pol-1'!BC83</f>
        <v>0</v>
      </c>
      <c r="H11" s="198">
        <f>'024 03.1-ZK_ZT Pol-1'!BD83</f>
        <v>0</v>
      </c>
      <c r="I11" s="199">
        <f>'024 03.1-ZK_ZT Pol-1'!BE83</f>
        <v>0</v>
      </c>
    </row>
    <row r="12" spans="1:9" s="14" customFormat="1" ht="12.75">
      <c r="A12" s="200"/>
      <c r="B12" s="201" t="s">
        <v>92</v>
      </c>
      <c r="C12" s="201"/>
      <c r="D12" s="202"/>
      <c r="E12" s="203">
        <f>SUM(E7:E11)</f>
        <v>0</v>
      </c>
      <c r="F12" s="204">
        <f>SUM(F7:F11)</f>
        <v>0</v>
      </c>
      <c r="G12" s="204">
        <f>SUM(G7:G11)</f>
        <v>0</v>
      </c>
      <c r="H12" s="204">
        <f>SUM(H7:H11)</f>
        <v>0</v>
      </c>
      <c r="I12" s="205">
        <f>SUM(I7:I11)</f>
        <v>0</v>
      </c>
    </row>
    <row r="13" spans="1:9" ht="12.75">
      <c r="A13" s="115"/>
      <c r="B13" s="115"/>
      <c r="C13" s="115"/>
      <c r="D13" s="115"/>
      <c r="E13" s="115"/>
      <c r="F13" s="115"/>
      <c r="G13" s="115"/>
      <c r="H13" s="115"/>
      <c r="I13" s="115"/>
    </row>
    <row r="14" spans="1:57" ht="19.5" customHeight="1">
      <c r="A14" s="206" t="s">
        <v>93</v>
      </c>
      <c r="B14" s="206"/>
      <c r="C14" s="206"/>
      <c r="D14" s="206"/>
      <c r="E14" s="206"/>
      <c r="F14" s="206"/>
      <c r="G14" s="206"/>
      <c r="H14" s="206"/>
      <c r="I14" s="206"/>
      <c r="BA14" s="122"/>
      <c r="BB14" s="122"/>
      <c r="BC14" s="122"/>
      <c r="BD14" s="122"/>
      <c r="BE14" s="122"/>
    </row>
    <row r="16" spans="1:9" ht="12.75">
      <c r="A16" s="151" t="s">
        <v>94</v>
      </c>
      <c r="B16" s="152"/>
      <c r="C16" s="152"/>
      <c r="D16" s="207"/>
      <c r="E16" s="208" t="s">
        <v>95</v>
      </c>
      <c r="F16" s="209" t="s">
        <v>14</v>
      </c>
      <c r="G16" s="210" t="s">
        <v>96</v>
      </c>
      <c r="H16" s="211"/>
      <c r="I16" s="212" t="s">
        <v>95</v>
      </c>
    </row>
    <row r="17" spans="1:53" ht="12.75">
      <c r="A17" s="144" t="s">
        <v>97</v>
      </c>
      <c r="B17" s="133"/>
      <c r="C17" s="133"/>
      <c r="D17" s="213"/>
      <c r="E17" s="214">
        <v>0</v>
      </c>
      <c r="F17" s="215">
        <v>0</v>
      </c>
      <c r="G17" s="216">
        <v>0</v>
      </c>
      <c r="H17" s="217"/>
      <c r="I17" s="218">
        <f aca="true" t="shared" si="0" ref="I17:I24">E17+F17*G17/100</f>
        <v>0</v>
      </c>
      <c r="BA17" s="1">
        <v>0</v>
      </c>
    </row>
    <row r="18" spans="1:53" ht="12.75">
      <c r="A18" s="88" t="s">
        <v>98</v>
      </c>
      <c r="B18" s="138"/>
      <c r="C18" s="138"/>
      <c r="D18" s="219"/>
      <c r="E18" s="220">
        <v>0</v>
      </c>
      <c r="F18" s="215">
        <v>0</v>
      </c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88" t="s">
        <v>99</v>
      </c>
      <c r="B19" s="138"/>
      <c r="C19" s="138"/>
      <c r="D19" s="219"/>
      <c r="E19" s="220">
        <v>0</v>
      </c>
      <c r="F19" s="215">
        <v>0</v>
      </c>
      <c r="G19" s="221">
        <v>0</v>
      </c>
      <c r="H19" s="222"/>
      <c r="I19" s="223">
        <f t="shared" si="0"/>
        <v>0</v>
      </c>
      <c r="BA19" s="1">
        <v>0</v>
      </c>
    </row>
    <row r="20" spans="1:53" ht="12.75">
      <c r="A20" s="88" t="s">
        <v>100</v>
      </c>
      <c r="B20" s="138"/>
      <c r="C20" s="138"/>
      <c r="D20" s="219"/>
      <c r="E20" s="220">
        <v>0</v>
      </c>
      <c r="F20" s="215">
        <v>0</v>
      </c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88" t="s">
        <v>101</v>
      </c>
      <c r="B21" s="138"/>
      <c r="C21" s="138"/>
      <c r="D21" s="219"/>
      <c r="E21" s="220">
        <v>0</v>
      </c>
      <c r="F21" s="215">
        <v>0</v>
      </c>
      <c r="G21" s="221">
        <v>0</v>
      </c>
      <c r="H21" s="222"/>
      <c r="I21" s="223">
        <f t="shared" si="0"/>
        <v>0</v>
      </c>
      <c r="BA21" s="1">
        <v>1</v>
      </c>
    </row>
    <row r="22" spans="1:53" ht="12.75">
      <c r="A22" s="88" t="s">
        <v>102</v>
      </c>
      <c r="B22" s="138"/>
      <c r="C22" s="138"/>
      <c r="D22" s="219"/>
      <c r="E22" s="220">
        <v>0</v>
      </c>
      <c r="F22" s="215">
        <v>0</v>
      </c>
      <c r="G22" s="221">
        <v>0</v>
      </c>
      <c r="H22" s="222"/>
      <c r="I22" s="223">
        <f t="shared" si="0"/>
        <v>0</v>
      </c>
      <c r="BA22" s="1">
        <v>1</v>
      </c>
    </row>
    <row r="23" spans="1:53" ht="12.75">
      <c r="A23" s="88" t="s">
        <v>103</v>
      </c>
      <c r="B23" s="138"/>
      <c r="C23" s="138"/>
      <c r="D23" s="219"/>
      <c r="E23" s="220">
        <v>0</v>
      </c>
      <c r="F23" s="215">
        <v>0</v>
      </c>
      <c r="G23" s="221">
        <v>0</v>
      </c>
      <c r="H23" s="222"/>
      <c r="I23" s="223">
        <f t="shared" si="0"/>
        <v>0</v>
      </c>
      <c r="BA23" s="1">
        <v>2</v>
      </c>
    </row>
    <row r="24" spans="1:53" ht="12.75">
      <c r="A24" s="88" t="s">
        <v>104</v>
      </c>
      <c r="B24" s="138"/>
      <c r="C24" s="138"/>
      <c r="D24" s="219"/>
      <c r="E24" s="220">
        <v>0</v>
      </c>
      <c r="F24" s="215">
        <v>0</v>
      </c>
      <c r="G24" s="221">
        <v>0</v>
      </c>
      <c r="H24" s="222"/>
      <c r="I24" s="223">
        <f t="shared" si="0"/>
        <v>0</v>
      </c>
      <c r="BA24" s="1">
        <v>2</v>
      </c>
    </row>
    <row r="25" spans="1:9" ht="12.75">
      <c r="A25" s="224"/>
      <c r="B25" s="225" t="s">
        <v>105</v>
      </c>
      <c r="C25" s="226"/>
      <c r="D25" s="227"/>
      <c r="E25" s="228"/>
      <c r="F25" s="229"/>
      <c r="G25" s="229"/>
      <c r="H25" s="230">
        <f>SUM(I17:I24)</f>
        <v>0</v>
      </c>
      <c r="I25" s="230"/>
    </row>
  </sheetData>
  <sheetProtection selectLockedCells="1" selectUnlockedCells="1"/>
  <mergeCells count="6">
    <mergeCell ref="A1:B1"/>
    <mergeCell ref="A2:B2"/>
    <mergeCell ref="G2:I2"/>
    <mergeCell ref="A4:I4"/>
    <mergeCell ref="A14:I14"/>
    <mergeCell ref="H25:I2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83"/>
  <sheetViews>
    <sheetView zoomScaleSheetLayoutView="100" workbookViewId="0" topLeftCell="A13">
      <selection activeCell="B69" sqref="B69"/>
    </sheetView>
  </sheetViews>
  <sheetFormatPr defaultColWidth="8.00390625" defaultRowHeight="12.75"/>
  <cols>
    <col min="1" max="1" width="4.421875" style="231" customWidth="1"/>
    <col min="2" max="2" width="11.57421875" style="231" customWidth="1"/>
    <col min="3" max="3" width="40.421875" style="231" customWidth="1"/>
    <col min="4" max="4" width="5.57421875" style="231" customWidth="1"/>
    <col min="5" max="5" width="8.57421875" style="232" customWidth="1"/>
    <col min="6" max="6" width="9.8515625" style="231" customWidth="1"/>
    <col min="7" max="7" width="13.8515625" style="231" customWidth="1"/>
    <col min="8" max="8" width="11.7109375" style="231" hidden="1" customWidth="1"/>
    <col min="9" max="9" width="11.57421875" style="231" hidden="1" customWidth="1"/>
    <col min="10" max="10" width="11.00390625" style="231" hidden="1" customWidth="1"/>
    <col min="11" max="11" width="10.421875" style="231" hidden="1" customWidth="1"/>
    <col min="12" max="12" width="75.421875" style="231" customWidth="1"/>
    <col min="13" max="13" width="45.28125" style="231" customWidth="1"/>
    <col min="14" max="16384" width="9.140625" style="231" customWidth="1"/>
  </cols>
  <sheetData>
    <row r="1" spans="1:7" ht="15">
      <c r="A1" s="233" t="s">
        <v>106</v>
      </c>
      <c r="B1" s="233"/>
      <c r="C1" s="233"/>
      <c r="D1" s="233"/>
      <c r="E1" s="233"/>
      <c r="F1" s="233"/>
      <c r="G1" s="233"/>
    </row>
    <row r="2" spans="2:7" ht="14.25" customHeight="1">
      <c r="B2" s="234"/>
      <c r="C2" s="235"/>
      <c r="D2" s="235"/>
      <c r="E2" s="236"/>
      <c r="F2" s="235"/>
      <c r="G2" s="235"/>
    </row>
    <row r="3" spans="1:7" ht="12.75">
      <c r="A3" s="177" t="s">
        <v>3</v>
      </c>
      <c r="B3" s="177"/>
      <c r="C3" s="178" t="s">
        <v>82</v>
      </c>
      <c r="D3" s="179"/>
      <c r="E3" s="237" t="s">
        <v>107</v>
      </c>
      <c r="F3" s="238">
        <f>'024 03.1-ZK_ZT Rek-1'!H1</f>
        <v>0</v>
      </c>
      <c r="G3" s="239"/>
    </row>
    <row r="4" spans="1:7" ht="12.75">
      <c r="A4" s="240" t="s">
        <v>84</v>
      </c>
      <c r="B4" s="240"/>
      <c r="C4" s="185" t="s">
        <v>85</v>
      </c>
      <c r="D4" s="186"/>
      <c r="E4" s="241">
        <f>'024 03.1-ZK_ZT Rek-1'!G2</f>
        <v>0</v>
      </c>
      <c r="F4" s="241"/>
      <c r="G4" s="241"/>
    </row>
    <row r="5" spans="1:7" ht="12.75">
      <c r="A5" s="242"/>
      <c r="G5" s="243"/>
    </row>
    <row r="6" spans="1:11" ht="27" customHeight="1">
      <c r="A6" s="244" t="s">
        <v>108</v>
      </c>
      <c r="B6" s="245" t="s">
        <v>109</v>
      </c>
      <c r="C6" s="246" t="s">
        <v>110</v>
      </c>
      <c r="D6" s="246" t="s">
        <v>111</v>
      </c>
      <c r="E6" s="247" t="s">
        <v>112</v>
      </c>
      <c r="F6" s="245" t="s">
        <v>113</v>
      </c>
      <c r="G6" s="246" t="s">
        <v>114</v>
      </c>
      <c r="H6" s="248" t="s">
        <v>115</v>
      </c>
      <c r="I6" s="248" t="s">
        <v>116</v>
      </c>
      <c r="J6" s="248" t="s">
        <v>117</v>
      </c>
      <c r="K6" s="248" t="s">
        <v>118</v>
      </c>
    </row>
    <row r="7" spans="1:15" ht="12.75">
      <c r="A7" s="249" t="s">
        <v>119</v>
      </c>
      <c r="B7" s="250" t="s">
        <v>156</v>
      </c>
      <c r="C7" s="251" t="s">
        <v>157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374</v>
      </c>
      <c r="C8" s="262" t="s">
        <v>375</v>
      </c>
      <c r="D8" s="263" t="s">
        <v>124</v>
      </c>
      <c r="E8" s="264">
        <v>4.2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-2.2</v>
      </c>
      <c r="K8" s="267">
        <f>E8*J8</f>
        <v>-9.240000000000002</v>
      </c>
      <c r="O8" s="259">
        <v>2</v>
      </c>
      <c r="AA8" s="231">
        <v>2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9">
        <v>2</v>
      </c>
      <c r="CB8" s="259">
        <v>1</v>
      </c>
    </row>
    <row r="9" spans="1:57" ht="12.75">
      <c r="A9" s="279"/>
      <c r="B9" s="280" t="s">
        <v>130</v>
      </c>
      <c r="C9" s="281" t="s">
        <v>179</v>
      </c>
      <c r="D9" s="282"/>
      <c r="E9" s="283"/>
      <c r="F9" s="284"/>
      <c r="G9" s="285">
        <f>SUM(G7:G8)</f>
        <v>0</v>
      </c>
      <c r="H9" s="286"/>
      <c r="I9" s="287">
        <f>SUM(I7:I8)</f>
        <v>0</v>
      </c>
      <c r="J9" s="286"/>
      <c r="K9" s="287">
        <f>SUM(K7:K8)</f>
        <v>-9.240000000000002</v>
      </c>
      <c r="O9" s="259">
        <v>4</v>
      </c>
      <c r="BA9" s="288">
        <f>SUM(BA7:BA8)</f>
        <v>0</v>
      </c>
      <c r="BB9" s="288">
        <f>SUM(BB7:BB8)</f>
        <v>0</v>
      </c>
      <c r="BC9" s="288">
        <f>SUM(BC7:BC8)</f>
        <v>0</v>
      </c>
      <c r="BD9" s="288">
        <f>SUM(BD7:BD8)</f>
        <v>0</v>
      </c>
      <c r="BE9" s="288">
        <f>SUM(BE7:BE8)</f>
        <v>0</v>
      </c>
    </row>
    <row r="10" spans="1:15" ht="12.75">
      <c r="A10" s="249" t="s">
        <v>119</v>
      </c>
      <c r="B10" s="250" t="s">
        <v>180</v>
      </c>
      <c r="C10" s="251" t="s">
        <v>181</v>
      </c>
      <c r="D10" s="252"/>
      <c r="E10" s="253"/>
      <c r="F10" s="253"/>
      <c r="G10" s="254"/>
      <c r="H10" s="255"/>
      <c r="I10" s="256"/>
      <c r="J10" s="257"/>
      <c r="K10" s="258"/>
      <c r="O10" s="259">
        <v>1</v>
      </c>
    </row>
    <row r="11" spans="1:80" ht="12.75">
      <c r="A11" s="260">
        <v>2</v>
      </c>
      <c r="B11" s="261" t="s">
        <v>182</v>
      </c>
      <c r="C11" s="262" t="s">
        <v>376</v>
      </c>
      <c r="D11" s="263" t="s">
        <v>184</v>
      </c>
      <c r="E11" s="264">
        <v>6</v>
      </c>
      <c r="F11" s="264">
        <v>0</v>
      </c>
      <c r="G11" s="265">
        <f>E11*F11</f>
        <v>0</v>
      </c>
      <c r="H11" s="266">
        <v>0.0004900000000000001</v>
      </c>
      <c r="I11" s="267">
        <f>E11*H11</f>
        <v>0.0029400000000000008</v>
      </c>
      <c r="J11" s="266">
        <v>-0.054</v>
      </c>
      <c r="K11" s="267">
        <f>E11*J11</f>
        <v>-0.324</v>
      </c>
      <c r="O11" s="259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9">
        <v>1</v>
      </c>
      <c r="CB11" s="259">
        <v>1</v>
      </c>
    </row>
    <row r="12" spans="1:57" ht="12.75">
      <c r="A12" s="279"/>
      <c r="B12" s="280" t="s">
        <v>130</v>
      </c>
      <c r="C12" s="281" t="s">
        <v>190</v>
      </c>
      <c r="D12" s="282"/>
      <c r="E12" s="283"/>
      <c r="F12" s="284"/>
      <c r="G12" s="285">
        <f>SUM(G10:G11)</f>
        <v>0</v>
      </c>
      <c r="H12" s="286"/>
      <c r="I12" s="287">
        <f>SUM(I10:I11)</f>
        <v>0.0029400000000000008</v>
      </c>
      <c r="J12" s="286"/>
      <c r="K12" s="287">
        <f>SUM(K10:K11)</f>
        <v>-0.324</v>
      </c>
      <c r="O12" s="259">
        <v>4</v>
      </c>
      <c r="BA12" s="288">
        <f>SUM(BA10:BA11)</f>
        <v>0</v>
      </c>
      <c r="BB12" s="288">
        <f>SUM(BB10:BB11)</f>
        <v>0</v>
      </c>
      <c r="BC12" s="288">
        <f>SUM(BC10:BC11)</f>
        <v>0</v>
      </c>
      <c r="BD12" s="288">
        <f>SUM(BD10:BD11)</f>
        <v>0</v>
      </c>
      <c r="BE12" s="288">
        <f>SUM(BE10:BE11)</f>
        <v>0</v>
      </c>
    </row>
    <row r="13" spans="1:15" ht="12.75">
      <c r="A13" s="249" t="s">
        <v>119</v>
      </c>
      <c r="B13" s="250" t="s">
        <v>377</v>
      </c>
      <c r="C13" s="251" t="s">
        <v>378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91">
        <v>3</v>
      </c>
      <c r="B14" s="292" t="s">
        <v>379</v>
      </c>
      <c r="C14" s="293" t="s">
        <v>380</v>
      </c>
      <c r="D14" s="294" t="s">
        <v>184</v>
      </c>
      <c r="E14" s="295">
        <v>40</v>
      </c>
      <c r="F14" s="295">
        <v>0</v>
      </c>
      <c r="G14" s="296">
        <f aca="true" t="shared" si="0" ref="G14:G29">E14*F14</f>
        <v>0</v>
      </c>
      <c r="H14" s="297">
        <v>0</v>
      </c>
      <c r="I14" s="298">
        <f aca="true" t="shared" si="1" ref="I14:I29">E14*H14</f>
        <v>0</v>
      </c>
      <c r="J14" s="297">
        <v>-0.014920000000000001</v>
      </c>
      <c r="K14" s="298">
        <f aca="true" t="shared" si="2" ref="K14:K29">E14*J14</f>
        <v>-0.5968</v>
      </c>
      <c r="O14" s="259">
        <v>2</v>
      </c>
      <c r="AA14" s="231">
        <v>1</v>
      </c>
      <c r="AB14" s="231">
        <v>7</v>
      </c>
      <c r="AC14" s="231">
        <v>7</v>
      </c>
      <c r="AZ14" s="231">
        <v>2</v>
      </c>
      <c r="BA14" s="231">
        <f aca="true" t="shared" si="3" ref="BA14:BA29">IF(AZ14=1,G14,0)</f>
        <v>0</v>
      </c>
      <c r="BB14" s="231">
        <f aca="true" t="shared" si="4" ref="BB14:BB29">IF(AZ14=2,G14,0)</f>
        <v>0</v>
      </c>
      <c r="BC14" s="231">
        <f aca="true" t="shared" si="5" ref="BC14:BC29">IF(AZ14=3,G14,0)</f>
        <v>0</v>
      </c>
      <c r="BD14" s="231">
        <f aca="true" t="shared" si="6" ref="BD14:BD29">IF(AZ14=4,G14,0)</f>
        <v>0</v>
      </c>
      <c r="BE14" s="231">
        <f aca="true" t="shared" si="7" ref="BE14:BE29">IF(AZ14=5,G14,0)</f>
        <v>0</v>
      </c>
      <c r="CA14" s="259">
        <v>1</v>
      </c>
      <c r="CB14" s="259">
        <v>7</v>
      </c>
    </row>
    <row r="15" spans="1:80" ht="12.75">
      <c r="A15" s="291">
        <v>4</v>
      </c>
      <c r="B15" s="292" t="s">
        <v>381</v>
      </c>
      <c r="C15" s="293" t="s">
        <v>382</v>
      </c>
      <c r="D15" s="294" t="s">
        <v>184</v>
      </c>
      <c r="E15" s="295">
        <v>9</v>
      </c>
      <c r="F15" s="295">
        <v>0</v>
      </c>
      <c r="G15" s="296">
        <f t="shared" si="0"/>
        <v>0</v>
      </c>
      <c r="H15" s="297">
        <v>0.00047000000000000004</v>
      </c>
      <c r="I15" s="298">
        <f t="shared" si="1"/>
        <v>0.00423</v>
      </c>
      <c r="J15" s="297">
        <v>0</v>
      </c>
      <c r="K15" s="298">
        <f t="shared" si="2"/>
        <v>0</v>
      </c>
      <c r="O15" s="259">
        <v>2</v>
      </c>
      <c r="AA15" s="231">
        <v>1</v>
      </c>
      <c r="AB15" s="231">
        <v>0</v>
      </c>
      <c r="AC15" s="231">
        <v>0</v>
      </c>
      <c r="AZ15" s="231">
        <v>2</v>
      </c>
      <c r="BA15" s="231">
        <f t="shared" si="3"/>
        <v>0</v>
      </c>
      <c r="BB15" s="231">
        <f t="shared" si="4"/>
        <v>0</v>
      </c>
      <c r="BC15" s="231">
        <f t="shared" si="5"/>
        <v>0</v>
      </c>
      <c r="BD15" s="231">
        <f t="shared" si="6"/>
        <v>0</v>
      </c>
      <c r="BE15" s="231">
        <f t="shared" si="7"/>
        <v>0</v>
      </c>
      <c r="CA15" s="259">
        <v>1</v>
      </c>
      <c r="CB15" s="259">
        <v>0</v>
      </c>
    </row>
    <row r="16" spans="1:80" ht="12.75">
      <c r="A16" s="291">
        <v>5</v>
      </c>
      <c r="B16" s="292" t="s">
        <v>383</v>
      </c>
      <c r="C16" s="293" t="s">
        <v>384</v>
      </c>
      <c r="D16" s="294" t="s">
        <v>184</v>
      </c>
      <c r="E16" s="295">
        <v>8</v>
      </c>
      <c r="F16" s="295">
        <v>0</v>
      </c>
      <c r="G16" s="296">
        <f t="shared" si="0"/>
        <v>0</v>
      </c>
      <c r="H16" s="297">
        <v>0.0007</v>
      </c>
      <c r="I16" s="298">
        <f t="shared" si="1"/>
        <v>0.0056</v>
      </c>
      <c r="J16" s="297">
        <v>0</v>
      </c>
      <c r="K16" s="298">
        <f t="shared" si="2"/>
        <v>0</v>
      </c>
      <c r="O16" s="259">
        <v>2</v>
      </c>
      <c r="AA16" s="231">
        <v>1</v>
      </c>
      <c r="AB16" s="231">
        <v>0</v>
      </c>
      <c r="AC16" s="231">
        <v>0</v>
      </c>
      <c r="AZ16" s="231">
        <v>2</v>
      </c>
      <c r="BA16" s="231">
        <f t="shared" si="3"/>
        <v>0</v>
      </c>
      <c r="BB16" s="231">
        <f t="shared" si="4"/>
        <v>0</v>
      </c>
      <c r="BC16" s="231">
        <f t="shared" si="5"/>
        <v>0</v>
      </c>
      <c r="BD16" s="231">
        <f t="shared" si="6"/>
        <v>0</v>
      </c>
      <c r="BE16" s="231">
        <f t="shared" si="7"/>
        <v>0</v>
      </c>
      <c r="CA16" s="259">
        <v>1</v>
      </c>
      <c r="CB16" s="259">
        <v>0</v>
      </c>
    </row>
    <row r="17" spans="1:80" ht="12.75">
      <c r="A17" s="291">
        <v>6</v>
      </c>
      <c r="B17" s="292" t="s">
        <v>385</v>
      </c>
      <c r="C17" s="293" t="s">
        <v>386</v>
      </c>
      <c r="D17" s="294" t="s">
        <v>184</v>
      </c>
      <c r="E17" s="295">
        <v>10.5</v>
      </c>
      <c r="F17" s="295">
        <v>0</v>
      </c>
      <c r="G17" s="296">
        <f t="shared" si="0"/>
        <v>0</v>
      </c>
      <c r="H17" s="297">
        <v>0.00152</v>
      </c>
      <c r="I17" s="298">
        <f t="shared" si="1"/>
        <v>0.015960000000000002</v>
      </c>
      <c r="J17" s="297">
        <v>0</v>
      </c>
      <c r="K17" s="298">
        <f t="shared" si="2"/>
        <v>0</v>
      </c>
      <c r="O17" s="259">
        <v>2</v>
      </c>
      <c r="AA17" s="231">
        <v>1</v>
      </c>
      <c r="AB17" s="231">
        <v>7</v>
      </c>
      <c r="AC17" s="231">
        <v>7</v>
      </c>
      <c r="AZ17" s="231">
        <v>2</v>
      </c>
      <c r="BA17" s="231">
        <f t="shared" si="3"/>
        <v>0</v>
      </c>
      <c r="BB17" s="231">
        <f t="shared" si="4"/>
        <v>0</v>
      </c>
      <c r="BC17" s="231">
        <f t="shared" si="5"/>
        <v>0</v>
      </c>
      <c r="BD17" s="231">
        <f t="shared" si="6"/>
        <v>0</v>
      </c>
      <c r="BE17" s="231">
        <f t="shared" si="7"/>
        <v>0</v>
      </c>
      <c r="CA17" s="259">
        <v>1</v>
      </c>
      <c r="CB17" s="259">
        <v>7</v>
      </c>
    </row>
    <row r="18" spans="1:80" ht="12.75">
      <c r="A18" s="291">
        <v>7</v>
      </c>
      <c r="B18" s="292" t="s">
        <v>387</v>
      </c>
      <c r="C18" s="293" t="s">
        <v>388</v>
      </c>
      <c r="D18" s="294" t="s">
        <v>170</v>
      </c>
      <c r="E18" s="295">
        <v>1</v>
      </c>
      <c r="F18" s="295">
        <v>0</v>
      </c>
      <c r="G18" s="296">
        <f t="shared" si="0"/>
        <v>0</v>
      </c>
      <c r="H18" s="297">
        <v>0.0011200000000000001</v>
      </c>
      <c r="I18" s="298">
        <f t="shared" si="1"/>
        <v>0.0011200000000000001</v>
      </c>
      <c r="J18" s="297">
        <v>0</v>
      </c>
      <c r="K18" s="298">
        <f t="shared" si="2"/>
        <v>0</v>
      </c>
      <c r="O18" s="259">
        <v>2</v>
      </c>
      <c r="AA18" s="231">
        <v>1</v>
      </c>
      <c r="AB18" s="231">
        <v>7</v>
      </c>
      <c r="AC18" s="231">
        <v>7</v>
      </c>
      <c r="AZ18" s="231">
        <v>2</v>
      </c>
      <c r="BA18" s="231">
        <f t="shared" si="3"/>
        <v>0</v>
      </c>
      <c r="BB18" s="231">
        <f t="shared" si="4"/>
        <v>0</v>
      </c>
      <c r="BC18" s="231">
        <f t="shared" si="5"/>
        <v>0</v>
      </c>
      <c r="BD18" s="231">
        <f t="shared" si="6"/>
        <v>0</v>
      </c>
      <c r="BE18" s="231">
        <f t="shared" si="7"/>
        <v>0</v>
      </c>
      <c r="CA18" s="259">
        <v>1</v>
      </c>
      <c r="CB18" s="259">
        <v>7</v>
      </c>
    </row>
    <row r="19" spans="1:80" ht="12.75">
      <c r="A19" s="291">
        <v>8</v>
      </c>
      <c r="B19" s="292" t="s">
        <v>389</v>
      </c>
      <c r="C19" s="293" t="s">
        <v>390</v>
      </c>
      <c r="D19" s="294" t="s">
        <v>184</v>
      </c>
      <c r="E19" s="295">
        <v>27.5</v>
      </c>
      <c r="F19" s="295">
        <v>0</v>
      </c>
      <c r="G19" s="296">
        <f t="shared" si="0"/>
        <v>0</v>
      </c>
      <c r="H19" s="297">
        <v>0</v>
      </c>
      <c r="I19" s="298">
        <f t="shared" si="1"/>
        <v>0</v>
      </c>
      <c r="J19" s="297">
        <v>0</v>
      </c>
      <c r="K19" s="298">
        <f t="shared" si="2"/>
        <v>0</v>
      </c>
      <c r="O19" s="259">
        <v>2</v>
      </c>
      <c r="AA19" s="231">
        <v>1</v>
      </c>
      <c r="AB19" s="231">
        <v>1</v>
      </c>
      <c r="AC19" s="231">
        <v>1</v>
      </c>
      <c r="AZ19" s="231">
        <v>2</v>
      </c>
      <c r="BA19" s="231">
        <f t="shared" si="3"/>
        <v>0</v>
      </c>
      <c r="BB19" s="231">
        <f t="shared" si="4"/>
        <v>0</v>
      </c>
      <c r="BC19" s="231">
        <f t="shared" si="5"/>
        <v>0</v>
      </c>
      <c r="BD19" s="231">
        <f t="shared" si="6"/>
        <v>0</v>
      </c>
      <c r="BE19" s="231">
        <f t="shared" si="7"/>
        <v>0</v>
      </c>
      <c r="CA19" s="259">
        <v>1</v>
      </c>
      <c r="CB19" s="259">
        <v>1</v>
      </c>
    </row>
    <row r="20" spans="1:80" ht="12.75">
      <c r="A20" s="291">
        <v>9</v>
      </c>
      <c r="B20" s="292" t="s">
        <v>391</v>
      </c>
      <c r="C20" s="293" t="s">
        <v>392</v>
      </c>
      <c r="D20" s="294" t="s">
        <v>228</v>
      </c>
      <c r="E20" s="295">
        <v>2</v>
      </c>
      <c r="F20" s="295">
        <v>0</v>
      </c>
      <c r="G20" s="296">
        <f t="shared" si="0"/>
        <v>0</v>
      </c>
      <c r="H20" s="297">
        <v>0</v>
      </c>
      <c r="I20" s="298">
        <f t="shared" si="1"/>
        <v>0</v>
      </c>
      <c r="J20" s="297"/>
      <c r="K20" s="298">
        <f t="shared" si="2"/>
        <v>0</v>
      </c>
      <c r="O20" s="259">
        <v>2</v>
      </c>
      <c r="AA20" s="231">
        <v>12</v>
      </c>
      <c r="AB20" s="231">
        <v>0</v>
      </c>
      <c r="AC20" s="231">
        <v>1</v>
      </c>
      <c r="AZ20" s="231">
        <v>2</v>
      </c>
      <c r="BA20" s="231">
        <f t="shared" si="3"/>
        <v>0</v>
      </c>
      <c r="BB20" s="231">
        <f t="shared" si="4"/>
        <v>0</v>
      </c>
      <c r="BC20" s="231">
        <f t="shared" si="5"/>
        <v>0</v>
      </c>
      <c r="BD20" s="231">
        <f t="shared" si="6"/>
        <v>0</v>
      </c>
      <c r="BE20" s="231">
        <f t="shared" si="7"/>
        <v>0</v>
      </c>
      <c r="CA20" s="259">
        <v>12</v>
      </c>
      <c r="CB20" s="259">
        <v>0</v>
      </c>
    </row>
    <row r="21" spans="1:80" ht="12.75">
      <c r="A21" s="291">
        <v>10</v>
      </c>
      <c r="B21" s="292" t="s">
        <v>393</v>
      </c>
      <c r="C21" s="293" t="s">
        <v>394</v>
      </c>
      <c r="D21" s="294" t="s">
        <v>228</v>
      </c>
      <c r="E21" s="295">
        <v>2</v>
      </c>
      <c r="F21" s="295">
        <v>0</v>
      </c>
      <c r="G21" s="296">
        <f t="shared" si="0"/>
        <v>0</v>
      </c>
      <c r="H21" s="297">
        <v>0</v>
      </c>
      <c r="I21" s="298">
        <f t="shared" si="1"/>
        <v>0</v>
      </c>
      <c r="J21" s="297"/>
      <c r="K21" s="298">
        <f t="shared" si="2"/>
        <v>0</v>
      </c>
      <c r="O21" s="259">
        <v>2</v>
      </c>
      <c r="AA21" s="231">
        <v>12</v>
      </c>
      <c r="AB21" s="231">
        <v>0</v>
      </c>
      <c r="AC21" s="231">
        <v>2</v>
      </c>
      <c r="AZ21" s="231">
        <v>2</v>
      </c>
      <c r="BA21" s="231">
        <f t="shared" si="3"/>
        <v>0</v>
      </c>
      <c r="BB21" s="231">
        <f t="shared" si="4"/>
        <v>0</v>
      </c>
      <c r="BC21" s="231">
        <f t="shared" si="5"/>
        <v>0</v>
      </c>
      <c r="BD21" s="231">
        <f t="shared" si="6"/>
        <v>0</v>
      </c>
      <c r="BE21" s="231">
        <f t="shared" si="7"/>
        <v>0</v>
      </c>
      <c r="CA21" s="259">
        <v>12</v>
      </c>
      <c r="CB21" s="259">
        <v>0</v>
      </c>
    </row>
    <row r="22" spans="1:80" ht="12.75">
      <c r="A22" s="291">
        <v>11</v>
      </c>
      <c r="B22" s="292" t="s">
        <v>395</v>
      </c>
      <c r="C22" s="293" t="s">
        <v>396</v>
      </c>
      <c r="D22" s="294" t="s">
        <v>143</v>
      </c>
      <c r="E22" s="295">
        <v>2</v>
      </c>
      <c r="F22" s="295">
        <v>0</v>
      </c>
      <c r="G22" s="296">
        <f t="shared" si="0"/>
        <v>0</v>
      </c>
      <c r="H22" s="297">
        <v>0.00034</v>
      </c>
      <c r="I22" s="298">
        <f t="shared" si="1"/>
        <v>0.00068</v>
      </c>
      <c r="J22" s="297"/>
      <c r="K22" s="298">
        <f t="shared" si="2"/>
        <v>0</v>
      </c>
      <c r="O22" s="259">
        <v>2</v>
      </c>
      <c r="AA22" s="231">
        <v>3</v>
      </c>
      <c r="AB22" s="231">
        <v>7</v>
      </c>
      <c r="AC22" s="231" t="s">
        <v>395</v>
      </c>
      <c r="AZ22" s="231">
        <v>2</v>
      </c>
      <c r="BA22" s="231">
        <f t="shared" si="3"/>
        <v>0</v>
      </c>
      <c r="BB22" s="231">
        <f t="shared" si="4"/>
        <v>0</v>
      </c>
      <c r="BC22" s="231">
        <f t="shared" si="5"/>
        <v>0</v>
      </c>
      <c r="BD22" s="231">
        <f t="shared" si="6"/>
        <v>0</v>
      </c>
      <c r="BE22" s="231">
        <f t="shared" si="7"/>
        <v>0</v>
      </c>
      <c r="CA22" s="259">
        <v>3</v>
      </c>
      <c r="CB22" s="259">
        <v>7</v>
      </c>
    </row>
    <row r="23" spans="1:80" ht="12.75">
      <c r="A23" s="291">
        <v>12</v>
      </c>
      <c r="B23" s="292" t="s">
        <v>397</v>
      </c>
      <c r="C23" s="293" t="s">
        <v>398</v>
      </c>
      <c r="D23" s="294" t="s">
        <v>143</v>
      </c>
      <c r="E23" s="295">
        <v>3</v>
      </c>
      <c r="F23" s="295">
        <v>0</v>
      </c>
      <c r="G23" s="296">
        <f t="shared" si="0"/>
        <v>0</v>
      </c>
      <c r="H23" s="297">
        <v>0.00034</v>
      </c>
      <c r="I23" s="298">
        <f t="shared" si="1"/>
        <v>0.00102</v>
      </c>
      <c r="J23" s="297"/>
      <c r="K23" s="298">
        <f t="shared" si="2"/>
        <v>0</v>
      </c>
      <c r="O23" s="259">
        <v>2</v>
      </c>
      <c r="AA23" s="231">
        <v>3</v>
      </c>
      <c r="AB23" s="231">
        <v>7</v>
      </c>
      <c r="AC23" s="231" t="s">
        <v>397</v>
      </c>
      <c r="AZ23" s="231">
        <v>2</v>
      </c>
      <c r="BA23" s="231">
        <f t="shared" si="3"/>
        <v>0</v>
      </c>
      <c r="BB23" s="231">
        <f t="shared" si="4"/>
        <v>0</v>
      </c>
      <c r="BC23" s="231">
        <f t="shared" si="5"/>
        <v>0</v>
      </c>
      <c r="BD23" s="231">
        <f t="shared" si="6"/>
        <v>0</v>
      </c>
      <c r="BE23" s="231">
        <f t="shared" si="7"/>
        <v>0</v>
      </c>
      <c r="CA23" s="259">
        <v>3</v>
      </c>
      <c r="CB23" s="259">
        <v>7</v>
      </c>
    </row>
    <row r="24" spans="1:80" ht="12.75">
      <c r="A24" s="291">
        <v>13</v>
      </c>
      <c r="B24" s="292" t="s">
        <v>399</v>
      </c>
      <c r="C24" s="293" t="s">
        <v>400</v>
      </c>
      <c r="D24" s="294" t="s">
        <v>170</v>
      </c>
      <c r="E24" s="295">
        <v>2</v>
      </c>
      <c r="F24" s="295">
        <v>0</v>
      </c>
      <c r="G24" s="296">
        <f t="shared" si="0"/>
        <v>0</v>
      </c>
      <c r="H24" s="297">
        <v>0.0002</v>
      </c>
      <c r="I24" s="298">
        <f t="shared" si="1"/>
        <v>0.0004</v>
      </c>
      <c r="J24" s="297"/>
      <c r="K24" s="298">
        <f t="shared" si="2"/>
        <v>0</v>
      </c>
      <c r="O24" s="259">
        <v>2</v>
      </c>
      <c r="AA24" s="231">
        <v>3</v>
      </c>
      <c r="AB24" s="231">
        <v>7</v>
      </c>
      <c r="AC24" s="231" t="s">
        <v>399</v>
      </c>
      <c r="AZ24" s="231">
        <v>2</v>
      </c>
      <c r="BA24" s="231">
        <f t="shared" si="3"/>
        <v>0</v>
      </c>
      <c r="BB24" s="231">
        <f t="shared" si="4"/>
        <v>0</v>
      </c>
      <c r="BC24" s="231">
        <f t="shared" si="5"/>
        <v>0</v>
      </c>
      <c r="BD24" s="231">
        <f t="shared" si="6"/>
        <v>0</v>
      </c>
      <c r="BE24" s="231">
        <f t="shared" si="7"/>
        <v>0</v>
      </c>
      <c r="CA24" s="259">
        <v>3</v>
      </c>
      <c r="CB24" s="259">
        <v>7</v>
      </c>
    </row>
    <row r="25" spans="1:80" ht="12.75">
      <c r="A25" s="291">
        <v>14</v>
      </c>
      <c r="B25" s="292" t="s">
        <v>401</v>
      </c>
      <c r="C25" s="293" t="s">
        <v>402</v>
      </c>
      <c r="D25" s="294" t="s">
        <v>170</v>
      </c>
      <c r="E25" s="295">
        <v>6</v>
      </c>
      <c r="F25" s="295">
        <v>0</v>
      </c>
      <c r="G25" s="296">
        <f t="shared" si="0"/>
        <v>0</v>
      </c>
      <c r="H25" s="297">
        <v>0.00033000000000000005</v>
      </c>
      <c r="I25" s="298">
        <f t="shared" si="1"/>
        <v>0.0019800000000000004</v>
      </c>
      <c r="J25" s="297"/>
      <c r="K25" s="298">
        <f t="shared" si="2"/>
        <v>0</v>
      </c>
      <c r="O25" s="259">
        <v>2</v>
      </c>
      <c r="AA25" s="231">
        <v>3</v>
      </c>
      <c r="AB25" s="231">
        <v>7</v>
      </c>
      <c r="AC25" s="231" t="s">
        <v>401</v>
      </c>
      <c r="AZ25" s="231">
        <v>2</v>
      </c>
      <c r="BA25" s="231">
        <f t="shared" si="3"/>
        <v>0</v>
      </c>
      <c r="BB25" s="231">
        <f t="shared" si="4"/>
        <v>0</v>
      </c>
      <c r="BC25" s="231">
        <f t="shared" si="5"/>
        <v>0</v>
      </c>
      <c r="BD25" s="231">
        <f t="shared" si="6"/>
        <v>0</v>
      </c>
      <c r="BE25" s="231">
        <f t="shared" si="7"/>
        <v>0</v>
      </c>
      <c r="CA25" s="259">
        <v>3</v>
      </c>
      <c r="CB25" s="259">
        <v>7</v>
      </c>
    </row>
    <row r="26" spans="1:80" ht="21.75">
      <c r="A26" s="291">
        <v>15</v>
      </c>
      <c r="B26" s="292" t="s">
        <v>403</v>
      </c>
      <c r="C26" s="293" t="s">
        <v>404</v>
      </c>
      <c r="D26" s="294" t="s">
        <v>170</v>
      </c>
      <c r="E26" s="295">
        <v>1</v>
      </c>
      <c r="F26" s="295">
        <v>0</v>
      </c>
      <c r="G26" s="296">
        <f t="shared" si="0"/>
        <v>0</v>
      </c>
      <c r="H26" s="297">
        <v>0.00072</v>
      </c>
      <c r="I26" s="298">
        <f t="shared" si="1"/>
        <v>0.00072</v>
      </c>
      <c r="J26" s="297"/>
      <c r="K26" s="298">
        <f t="shared" si="2"/>
        <v>0</v>
      </c>
      <c r="O26" s="259">
        <v>2</v>
      </c>
      <c r="AA26" s="231">
        <v>3</v>
      </c>
      <c r="AB26" s="231">
        <v>7</v>
      </c>
      <c r="AC26" s="231" t="s">
        <v>403</v>
      </c>
      <c r="AZ26" s="231">
        <v>2</v>
      </c>
      <c r="BA26" s="231">
        <f t="shared" si="3"/>
        <v>0</v>
      </c>
      <c r="BB26" s="231">
        <f t="shared" si="4"/>
        <v>0</v>
      </c>
      <c r="BC26" s="231">
        <f t="shared" si="5"/>
        <v>0</v>
      </c>
      <c r="BD26" s="231">
        <f t="shared" si="6"/>
        <v>0</v>
      </c>
      <c r="BE26" s="231">
        <f t="shared" si="7"/>
        <v>0</v>
      </c>
      <c r="CA26" s="259">
        <v>3</v>
      </c>
      <c r="CB26" s="259">
        <v>7</v>
      </c>
    </row>
    <row r="27" spans="1:80" ht="12.75">
      <c r="A27" s="291">
        <v>16</v>
      </c>
      <c r="B27" s="292" t="s">
        <v>405</v>
      </c>
      <c r="C27" s="293" t="s">
        <v>406</v>
      </c>
      <c r="D27" s="294" t="s">
        <v>170</v>
      </c>
      <c r="E27" s="295">
        <v>1</v>
      </c>
      <c r="F27" s="295">
        <v>0</v>
      </c>
      <c r="G27" s="296">
        <f t="shared" si="0"/>
        <v>0</v>
      </c>
      <c r="H27" s="297">
        <v>0.00018</v>
      </c>
      <c r="I27" s="298">
        <f t="shared" si="1"/>
        <v>0.00018</v>
      </c>
      <c r="J27" s="297"/>
      <c r="K27" s="298">
        <f t="shared" si="2"/>
        <v>0</v>
      </c>
      <c r="O27" s="259">
        <v>2</v>
      </c>
      <c r="AA27" s="231">
        <v>3</v>
      </c>
      <c r="AB27" s="231">
        <v>7</v>
      </c>
      <c r="AC27" s="231" t="s">
        <v>405</v>
      </c>
      <c r="AZ27" s="231">
        <v>2</v>
      </c>
      <c r="BA27" s="231">
        <f t="shared" si="3"/>
        <v>0</v>
      </c>
      <c r="BB27" s="231">
        <f t="shared" si="4"/>
        <v>0</v>
      </c>
      <c r="BC27" s="231">
        <f t="shared" si="5"/>
        <v>0</v>
      </c>
      <c r="BD27" s="231">
        <f t="shared" si="6"/>
        <v>0</v>
      </c>
      <c r="BE27" s="231">
        <f t="shared" si="7"/>
        <v>0</v>
      </c>
      <c r="CA27" s="259">
        <v>3</v>
      </c>
      <c r="CB27" s="259">
        <v>7</v>
      </c>
    </row>
    <row r="28" spans="1:80" ht="12.75">
      <c r="A28" s="291">
        <v>17</v>
      </c>
      <c r="B28" s="292" t="s">
        <v>407</v>
      </c>
      <c r="C28" s="293" t="s">
        <v>408</v>
      </c>
      <c r="D28" s="294" t="s">
        <v>170</v>
      </c>
      <c r="E28" s="295">
        <v>1</v>
      </c>
      <c r="F28" s="295">
        <v>0</v>
      </c>
      <c r="G28" s="296">
        <f t="shared" si="0"/>
        <v>0</v>
      </c>
      <c r="H28" s="297">
        <v>0</v>
      </c>
      <c r="I28" s="298">
        <f t="shared" si="1"/>
        <v>0</v>
      </c>
      <c r="J28" s="297"/>
      <c r="K28" s="298">
        <f t="shared" si="2"/>
        <v>0</v>
      </c>
      <c r="O28" s="259">
        <v>2</v>
      </c>
      <c r="AA28" s="231">
        <v>3</v>
      </c>
      <c r="AB28" s="231">
        <v>7</v>
      </c>
      <c r="AC28" s="231">
        <v>55347607</v>
      </c>
      <c r="AZ28" s="231">
        <v>2</v>
      </c>
      <c r="BA28" s="231">
        <f t="shared" si="3"/>
        <v>0</v>
      </c>
      <c r="BB28" s="231">
        <f t="shared" si="4"/>
        <v>0</v>
      </c>
      <c r="BC28" s="231">
        <f t="shared" si="5"/>
        <v>0</v>
      </c>
      <c r="BD28" s="231">
        <f t="shared" si="6"/>
        <v>0</v>
      </c>
      <c r="BE28" s="231">
        <f t="shared" si="7"/>
        <v>0</v>
      </c>
      <c r="CA28" s="259">
        <v>3</v>
      </c>
      <c r="CB28" s="259">
        <v>7</v>
      </c>
    </row>
    <row r="29" spans="1:80" ht="12.75">
      <c r="A29" s="260">
        <v>18</v>
      </c>
      <c r="B29" s="261" t="s">
        <v>409</v>
      </c>
      <c r="C29" s="262" t="s">
        <v>410</v>
      </c>
      <c r="D29" s="263" t="s">
        <v>251</v>
      </c>
      <c r="E29" s="264">
        <v>0.03189</v>
      </c>
      <c r="F29" s="264">
        <v>0</v>
      </c>
      <c r="G29" s="265">
        <f t="shared" si="0"/>
        <v>0</v>
      </c>
      <c r="H29" s="266">
        <v>0</v>
      </c>
      <c r="I29" s="267">
        <f t="shared" si="1"/>
        <v>0</v>
      </c>
      <c r="J29" s="266"/>
      <c r="K29" s="267">
        <f t="shared" si="2"/>
        <v>0</v>
      </c>
      <c r="O29" s="259">
        <v>2</v>
      </c>
      <c r="AA29" s="231">
        <v>7</v>
      </c>
      <c r="AB29" s="231">
        <v>1001</v>
      </c>
      <c r="AC29" s="231">
        <v>5</v>
      </c>
      <c r="AZ29" s="231">
        <v>2</v>
      </c>
      <c r="BA29" s="231">
        <f t="shared" si="3"/>
        <v>0</v>
      </c>
      <c r="BB29" s="231">
        <f t="shared" si="4"/>
        <v>0</v>
      </c>
      <c r="BC29" s="231">
        <f t="shared" si="5"/>
        <v>0</v>
      </c>
      <c r="BD29" s="231">
        <f t="shared" si="6"/>
        <v>0</v>
      </c>
      <c r="BE29" s="231">
        <f t="shared" si="7"/>
        <v>0</v>
      </c>
      <c r="CA29" s="259">
        <v>7</v>
      </c>
      <c r="CB29" s="259">
        <v>1001</v>
      </c>
    </row>
    <row r="30" spans="1:57" ht="12.75">
      <c r="A30" s="279"/>
      <c r="B30" s="280" t="s">
        <v>130</v>
      </c>
      <c r="C30" s="281" t="s">
        <v>411</v>
      </c>
      <c r="D30" s="282"/>
      <c r="E30" s="283"/>
      <c r="F30" s="284"/>
      <c r="G30" s="285">
        <f>SUM(G13:G29)</f>
        <v>0</v>
      </c>
      <c r="H30" s="286"/>
      <c r="I30" s="287">
        <f>SUM(I13:I29)</f>
        <v>0.03189</v>
      </c>
      <c r="J30" s="286"/>
      <c r="K30" s="287">
        <f>SUM(K13:K29)</f>
        <v>-0.5968</v>
      </c>
      <c r="O30" s="259">
        <v>4</v>
      </c>
      <c r="BA30" s="288">
        <f>SUM(BA13:BA29)</f>
        <v>0</v>
      </c>
      <c r="BB30" s="288">
        <f>SUM(BB13:BB29)</f>
        <v>0</v>
      </c>
      <c r="BC30" s="288">
        <f>SUM(BC13:BC29)</f>
        <v>0</v>
      </c>
      <c r="BD30" s="288">
        <f>SUM(BD13:BD29)</f>
        <v>0</v>
      </c>
      <c r="BE30" s="288">
        <f>SUM(BE13:BE29)</f>
        <v>0</v>
      </c>
    </row>
    <row r="31" spans="1:15" ht="12.75">
      <c r="A31" s="249" t="s">
        <v>119</v>
      </c>
      <c r="B31" s="250" t="s">
        <v>412</v>
      </c>
      <c r="C31" s="251" t="s">
        <v>413</v>
      </c>
      <c r="D31" s="252"/>
      <c r="E31" s="253"/>
      <c r="F31" s="253"/>
      <c r="G31" s="254"/>
      <c r="H31" s="255"/>
      <c r="I31" s="256"/>
      <c r="J31" s="257"/>
      <c r="K31" s="258"/>
      <c r="O31" s="259">
        <v>1</v>
      </c>
    </row>
    <row r="32" spans="1:80" ht="21.75">
      <c r="A32" s="291">
        <v>19</v>
      </c>
      <c r="B32" s="292" t="s">
        <v>414</v>
      </c>
      <c r="C32" s="293" t="s">
        <v>415</v>
      </c>
      <c r="D32" s="294" t="s">
        <v>184</v>
      </c>
      <c r="E32" s="295">
        <v>40</v>
      </c>
      <c r="F32" s="295">
        <v>0</v>
      </c>
      <c r="G32" s="296">
        <f aca="true" t="shared" si="8" ref="G32:G51">E32*F32</f>
        <v>0</v>
      </c>
      <c r="H32" s="297">
        <v>0</v>
      </c>
      <c r="I32" s="298">
        <f aca="true" t="shared" si="9" ref="I32:I51">E32*H32</f>
        <v>0</v>
      </c>
      <c r="J32" s="297">
        <v>-0.0049700000000000005</v>
      </c>
      <c r="K32" s="298">
        <f aca="true" t="shared" si="10" ref="K32:K51">E32*J32</f>
        <v>-0.19880000000000003</v>
      </c>
      <c r="O32" s="259">
        <v>2</v>
      </c>
      <c r="AA32" s="231">
        <v>1</v>
      </c>
      <c r="AB32" s="231">
        <v>7</v>
      </c>
      <c r="AC32" s="231">
        <v>7</v>
      </c>
      <c r="AZ32" s="231">
        <v>2</v>
      </c>
      <c r="BA32" s="231">
        <f aca="true" t="shared" si="11" ref="BA32:BA51">IF(AZ32=1,G32,0)</f>
        <v>0</v>
      </c>
      <c r="BB32" s="231">
        <f aca="true" t="shared" si="12" ref="BB32:BB51">IF(AZ32=2,G32,0)</f>
        <v>0</v>
      </c>
      <c r="BC32" s="231">
        <f aca="true" t="shared" si="13" ref="BC32:BC51">IF(AZ32=3,G32,0)</f>
        <v>0</v>
      </c>
      <c r="BD32" s="231">
        <f aca="true" t="shared" si="14" ref="BD32:BD51">IF(AZ32=4,G32,0)</f>
        <v>0</v>
      </c>
      <c r="BE32" s="231">
        <f aca="true" t="shared" si="15" ref="BE32:BE51">IF(AZ32=5,G32,0)</f>
        <v>0</v>
      </c>
      <c r="CA32" s="259">
        <v>1</v>
      </c>
      <c r="CB32" s="259">
        <v>7</v>
      </c>
    </row>
    <row r="33" spans="1:80" ht="12.75">
      <c r="A33" s="291">
        <v>20</v>
      </c>
      <c r="B33" s="292" t="s">
        <v>416</v>
      </c>
      <c r="C33" s="293" t="s">
        <v>417</v>
      </c>
      <c r="D33" s="294" t="s">
        <v>143</v>
      </c>
      <c r="E33" s="295">
        <v>6</v>
      </c>
      <c r="F33" s="295">
        <v>0</v>
      </c>
      <c r="G33" s="296">
        <f t="shared" si="8"/>
        <v>0</v>
      </c>
      <c r="H33" s="297">
        <v>0</v>
      </c>
      <c r="I33" s="298">
        <f t="shared" si="9"/>
        <v>0</v>
      </c>
      <c r="J33" s="297">
        <v>0</v>
      </c>
      <c r="K33" s="298">
        <f t="shared" si="10"/>
        <v>0</v>
      </c>
      <c r="O33" s="259">
        <v>2</v>
      </c>
      <c r="AA33" s="231">
        <v>1</v>
      </c>
      <c r="AB33" s="231">
        <v>7</v>
      </c>
      <c r="AC33" s="231">
        <v>7</v>
      </c>
      <c r="AZ33" s="231">
        <v>2</v>
      </c>
      <c r="BA33" s="231">
        <f t="shared" si="11"/>
        <v>0</v>
      </c>
      <c r="BB33" s="231">
        <f t="shared" si="12"/>
        <v>0</v>
      </c>
      <c r="BC33" s="231">
        <f t="shared" si="13"/>
        <v>0</v>
      </c>
      <c r="BD33" s="231">
        <f t="shared" si="14"/>
        <v>0</v>
      </c>
      <c r="BE33" s="231">
        <f t="shared" si="15"/>
        <v>0</v>
      </c>
      <c r="CA33" s="259">
        <v>1</v>
      </c>
      <c r="CB33" s="259">
        <v>7</v>
      </c>
    </row>
    <row r="34" spans="1:80" ht="12.75">
      <c r="A34" s="291">
        <v>21</v>
      </c>
      <c r="B34" s="292" t="s">
        <v>418</v>
      </c>
      <c r="C34" s="293" t="s">
        <v>419</v>
      </c>
      <c r="D34" s="294" t="s">
        <v>170</v>
      </c>
      <c r="E34" s="295">
        <v>2</v>
      </c>
      <c r="F34" s="295">
        <v>0</v>
      </c>
      <c r="G34" s="296">
        <f t="shared" si="8"/>
        <v>0</v>
      </c>
      <c r="H34" s="297">
        <v>0.00021</v>
      </c>
      <c r="I34" s="298">
        <f t="shared" si="9"/>
        <v>0.00042</v>
      </c>
      <c r="J34" s="297">
        <v>0</v>
      </c>
      <c r="K34" s="298">
        <f t="shared" si="10"/>
        <v>0</v>
      </c>
      <c r="O34" s="259">
        <v>2</v>
      </c>
      <c r="AA34" s="231">
        <v>1</v>
      </c>
      <c r="AB34" s="231">
        <v>7</v>
      </c>
      <c r="AC34" s="231">
        <v>7</v>
      </c>
      <c r="AZ34" s="231">
        <v>2</v>
      </c>
      <c r="BA34" s="231">
        <f t="shared" si="11"/>
        <v>0</v>
      </c>
      <c r="BB34" s="231">
        <f t="shared" si="12"/>
        <v>0</v>
      </c>
      <c r="BC34" s="231">
        <f t="shared" si="13"/>
        <v>0</v>
      </c>
      <c r="BD34" s="231">
        <f t="shared" si="14"/>
        <v>0</v>
      </c>
      <c r="BE34" s="231">
        <f t="shared" si="15"/>
        <v>0</v>
      </c>
      <c r="CA34" s="259">
        <v>1</v>
      </c>
      <c r="CB34" s="259">
        <v>7</v>
      </c>
    </row>
    <row r="35" spans="1:80" ht="12.75">
      <c r="A35" s="291">
        <v>22</v>
      </c>
      <c r="B35" s="292" t="s">
        <v>420</v>
      </c>
      <c r="C35" s="293" t="s">
        <v>421</v>
      </c>
      <c r="D35" s="294" t="s">
        <v>170</v>
      </c>
      <c r="E35" s="295">
        <v>2</v>
      </c>
      <c r="F35" s="295">
        <v>0</v>
      </c>
      <c r="G35" s="296">
        <f t="shared" si="8"/>
        <v>0</v>
      </c>
      <c r="H35" s="297">
        <v>0.00034</v>
      </c>
      <c r="I35" s="298">
        <f t="shared" si="9"/>
        <v>0.00068</v>
      </c>
      <c r="J35" s="297">
        <v>0</v>
      </c>
      <c r="K35" s="298">
        <f t="shared" si="10"/>
        <v>0</v>
      </c>
      <c r="O35" s="259">
        <v>2</v>
      </c>
      <c r="AA35" s="231">
        <v>1</v>
      </c>
      <c r="AB35" s="231">
        <v>7</v>
      </c>
      <c r="AC35" s="231">
        <v>7</v>
      </c>
      <c r="AZ35" s="231">
        <v>2</v>
      </c>
      <c r="BA35" s="231">
        <f t="shared" si="11"/>
        <v>0</v>
      </c>
      <c r="BB35" s="231">
        <f t="shared" si="12"/>
        <v>0</v>
      </c>
      <c r="BC35" s="231">
        <f t="shared" si="13"/>
        <v>0</v>
      </c>
      <c r="BD35" s="231">
        <f t="shared" si="14"/>
        <v>0</v>
      </c>
      <c r="BE35" s="231">
        <f t="shared" si="15"/>
        <v>0</v>
      </c>
      <c r="CA35" s="259">
        <v>1</v>
      </c>
      <c r="CB35" s="259">
        <v>7</v>
      </c>
    </row>
    <row r="36" spans="1:80" ht="12.75">
      <c r="A36" s="291">
        <v>23</v>
      </c>
      <c r="B36" s="292" t="s">
        <v>422</v>
      </c>
      <c r="C36" s="293" t="s">
        <v>423</v>
      </c>
      <c r="D36" s="294" t="s">
        <v>170</v>
      </c>
      <c r="E36" s="295">
        <v>1</v>
      </c>
      <c r="F36" s="295">
        <v>0</v>
      </c>
      <c r="G36" s="296">
        <f t="shared" si="8"/>
        <v>0</v>
      </c>
      <c r="H36" s="297">
        <v>0.0005</v>
      </c>
      <c r="I36" s="298">
        <f t="shared" si="9"/>
        <v>0.0005</v>
      </c>
      <c r="J36" s="297">
        <v>0</v>
      </c>
      <c r="K36" s="298">
        <f t="shared" si="10"/>
        <v>0</v>
      </c>
      <c r="O36" s="259">
        <v>2</v>
      </c>
      <c r="AA36" s="231">
        <v>1</v>
      </c>
      <c r="AB36" s="231">
        <v>7</v>
      </c>
      <c r="AC36" s="231">
        <v>7</v>
      </c>
      <c r="AZ36" s="231">
        <v>2</v>
      </c>
      <c r="BA36" s="231">
        <f t="shared" si="11"/>
        <v>0</v>
      </c>
      <c r="BB36" s="231">
        <f t="shared" si="12"/>
        <v>0</v>
      </c>
      <c r="BC36" s="231">
        <f t="shared" si="13"/>
        <v>0</v>
      </c>
      <c r="BD36" s="231">
        <f t="shared" si="14"/>
        <v>0</v>
      </c>
      <c r="BE36" s="231">
        <f t="shared" si="15"/>
        <v>0</v>
      </c>
      <c r="CA36" s="259">
        <v>1</v>
      </c>
      <c r="CB36" s="259">
        <v>7</v>
      </c>
    </row>
    <row r="37" spans="1:80" ht="12.75">
      <c r="A37" s="291">
        <v>24</v>
      </c>
      <c r="B37" s="292" t="s">
        <v>424</v>
      </c>
      <c r="C37" s="293" t="s">
        <v>425</v>
      </c>
      <c r="D37" s="294" t="s">
        <v>170</v>
      </c>
      <c r="E37" s="295">
        <v>1</v>
      </c>
      <c r="F37" s="295">
        <v>0</v>
      </c>
      <c r="G37" s="296">
        <f t="shared" si="8"/>
        <v>0</v>
      </c>
      <c r="H37" s="297">
        <v>0.0007</v>
      </c>
      <c r="I37" s="298">
        <f t="shared" si="9"/>
        <v>0.0007</v>
      </c>
      <c r="J37" s="297">
        <v>0</v>
      </c>
      <c r="K37" s="298">
        <f t="shared" si="10"/>
        <v>0</v>
      </c>
      <c r="O37" s="259">
        <v>2</v>
      </c>
      <c r="AA37" s="231">
        <v>1</v>
      </c>
      <c r="AB37" s="231">
        <v>7</v>
      </c>
      <c r="AC37" s="231">
        <v>7</v>
      </c>
      <c r="AZ37" s="231">
        <v>2</v>
      </c>
      <c r="BA37" s="231">
        <f t="shared" si="11"/>
        <v>0</v>
      </c>
      <c r="BB37" s="231">
        <f t="shared" si="12"/>
        <v>0</v>
      </c>
      <c r="BC37" s="231">
        <f t="shared" si="13"/>
        <v>0</v>
      </c>
      <c r="BD37" s="231">
        <f t="shared" si="14"/>
        <v>0</v>
      </c>
      <c r="BE37" s="231">
        <f t="shared" si="15"/>
        <v>0</v>
      </c>
      <c r="CA37" s="259">
        <v>1</v>
      </c>
      <c r="CB37" s="259">
        <v>7</v>
      </c>
    </row>
    <row r="38" spans="1:80" ht="12.75">
      <c r="A38" s="291">
        <v>25</v>
      </c>
      <c r="B38" s="292" t="s">
        <v>426</v>
      </c>
      <c r="C38" s="293" t="s">
        <v>427</v>
      </c>
      <c r="D38" s="294" t="s">
        <v>170</v>
      </c>
      <c r="E38" s="295">
        <v>5</v>
      </c>
      <c r="F38" s="295">
        <v>0</v>
      </c>
      <c r="G38" s="296">
        <f t="shared" si="8"/>
        <v>0</v>
      </c>
      <c r="H38" s="297">
        <v>0.00027</v>
      </c>
      <c r="I38" s="298">
        <f t="shared" si="9"/>
        <v>0.00135</v>
      </c>
      <c r="J38" s="297">
        <v>0</v>
      </c>
      <c r="K38" s="298">
        <f t="shared" si="10"/>
        <v>0</v>
      </c>
      <c r="O38" s="259">
        <v>2</v>
      </c>
      <c r="AA38" s="231">
        <v>1</v>
      </c>
      <c r="AB38" s="231">
        <v>7</v>
      </c>
      <c r="AC38" s="231">
        <v>7</v>
      </c>
      <c r="AZ38" s="231">
        <v>2</v>
      </c>
      <c r="BA38" s="231">
        <f t="shared" si="11"/>
        <v>0</v>
      </c>
      <c r="BB38" s="231">
        <f t="shared" si="12"/>
        <v>0</v>
      </c>
      <c r="BC38" s="231">
        <f t="shared" si="13"/>
        <v>0</v>
      </c>
      <c r="BD38" s="231">
        <f t="shared" si="14"/>
        <v>0</v>
      </c>
      <c r="BE38" s="231">
        <f t="shared" si="15"/>
        <v>0</v>
      </c>
      <c r="CA38" s="259">
        <v>1</v>
      </c>
      <c r="CB38" s="259">
        <v>7</v>
      </c>
    </row>
    <row r="39" spans="1:80" ht="12.75">
      <c r="A39" s="291">
        <v>26</v>
      </c>
      <c r="B39" s="292" t="s">
        <v>428</v>
      </c>
      <c r="C39" s="293" t="s">
        <v>429</v>
      </c>
      <c r="D39" s="294" t="s">
        <v>170</v>
      </c>
      <c r="E39" s="295">
        <v>15</v>
      </c>
      <c r="F39" s="295">
        <v>0</v>
      </c>
      <c r="G39" s="296">
        <f t="shared" si="8"/>
        <v>0</v>
      </c>
      <c r="H39" s="297">
        <v>0</v>
      </c>
      <c r="I39" s="298">
        <f t="shared" si="9"/>
        <v>0</v>
      </c>
      <c r="J39" s="297">
        <v>0</v>
      </c>
      <c r="K39" s="298">
        <f t="shared" si="10"/>
        <v>0</v>
      </c>
      <c r="O39" s="259">
        <v>2</v>
      </c>
      <c r="AA39" s="231">
        <v>1</v>
      </c>
      <c r="AB39" s="231">
        <v>7</v>
      </c>
      <c r="AC39" s="231">
        <v>7</v>
      </c>
      <c r="AZ39" s="231">
        <v>2</v>
      </c>
      <c r="BA39" s="231">
        <f t="shared" si="11"/>
        <v>0</v>
      </c>
      <c r="BB39" s="231">
        <f t="shared" si="12"/>
        <v>0</v>
      </c>
      <c r="BC39" s="231">
        <f t="shared" si="13"/>
        <v>0</v>
      </c>
      <c r="BD39" s="231">
        <f t="shared" si="14"/>
        <v>0</v>
      </c>
      <c r="BE39" s="231">
        <f t="shared" si="15"/>
        <v>0</v>
      </c>
      <c r="CA39" s="259">
        <v>1</v>
      </c>
      <c r="CB39" s="259">
        <v>7</v>
      </c>
    </row>
    <row r="40" spans="1:80" ht="12.75">
      <c r="A40" s="291">
        <v>27</v>
      </c>
      <c r="B40" s="292" t="s">
        <v>430</v>
      </c>
      <c r="C40" s="293" t="s">
        <v>431</v>
      </c>
      <c r="D40" s="294" t="s">
        <v>143</v>
      </c>
      <c r="E40" s="295">
        <v>6</v>
      </c>
      <c r="F40" s="295">
        <v>0</v>
      </c>
      <c r="G40" s="296">
        <f t="shared" si="8"/>
        <v>0</v>
      </c>
      <c r="H40" s="297">
        <v>0.00024000000000000003</v>
      </c>
      <c r="I40" s="298">
        <f t="shared" si="9"/>
        <v>0.0014400000000000003</v>
      </c>
      <c r="J40" s="297">
        <v>0</v>
      </c>
      <c r="K40" s="298">
        <f t="shared" si="10"/>
        <v>0</v>
      </c>
      <c r="O40" s="259">
        <v>2</v>
      </c>
      <c r="AA40" s="231">
        <v>1</v>
      </c>
      <c r="AB40" s="231">
        <v>7</v>
      </c>
      <c r="AC40" s="231">
        <v>7</v>
      </c>
      <c r="AZ40" s="231">
        <v>2</v>
      </c>
      <c r="BA40" s="231">
        <f t="shared" si="11"/>
        <v>0</v>
      </c>
      <c r="BB40" s="231">
        <f t="shared" si="12"/>
        <v>0</v>
      </c>
      <c r="BC40" s="231">
        <f t="shared" si="13"/>
        <v>0</v>
      </c>
      <c r="BD40" s="231">
        <f t="shared" si="14"/>
        <v>0</v>
      </c>
      <c r="BE40" s="231">
        <f t="shared" si="15"/>
        <v>0</v>
      </c>
      <c r="CA40" s="259">
        <v>1</v>
      </c>
      <c r="CB40" s="259">
        <v>7</v>
      </c>
    </row>
    <row r="41" spans="1:80" ht="21.75">
      <c r="A41" s="291">
        <v>28</v>
      </c>
      <c r="B41" s="292" t="s">
        <v>432</v>
      </c>
      <c r="C41" s="293" t="s">
        <v>433</v>
      </c>
      <c r="D41" s="294" t="s">
        <v>184</v>
      </c>
      <c r="E41" s="295">
        <v>12</v>
      </c>
      <c r="F41" s="295">
        <v>0</v>
      </c>
      <c r="G41" s="296">
        <f t="shared" si="8"/>
        <v>0</v>
      </c>
      <c r="H41" s="297">
        <v>0.00177</v>
      </c>
      <c r="I41" s="298">
        <f t="shared" si="9"/>
        <v>0.021240000000000002</v>
      </c>
      <c r="J41" s="297">
        <v>0</v>
      </c>
      <c r="K41" s="298">
        <f t="shared" si="10"/>
        <v>0</v>
      </c>
      <c r="O41" s="259">
        <v>2</v>
      </c>
      <c r="AA41" s="231">
        <v>2</v>
      </c>
      <c r="AB41" s="231">
        <v>7</v>
      </c>
      <c r="AC41" s="231">
        <v>7</v>
      </c>
      <c r="AZ41" s="231">
        <v>2</v>
      </c>
      <c r="BA41" s="231">
        <f t="shared" si="11"/>
        <v>0</v>
      </c>
      <c r="BB41" s="231">
        <f t="shared" si="12"/>
        <v>0</v>
      </c>
      <c r="BC41" s="231">
        <f t="shared" si="13"/>
        <v>0</v>
      </c>
      <c r="BD41" s="231">
        <f t="shared" si="14"/>
        <v>0</v>
      </c>
      <c r="BE41" s="231">
        <f t="shared" si="15"/>
        <v>0</v>
      </c>
      <c r="CA41" s="259">
        <v>2</v>
      </c>
      <c r="CB41" s="259">
        <v>7</v>
      </c>
    </row>
    <row r="42" spans="1:80" ht="21.75">
      <c r="A42" s="291">
        <v>29</v>
      </c>
      <c r="B42" s="292" t="s">
        <v>434</v>
      </c>
      <c r="C42" s="293" t="s">
        <v>435</v>
      </c>
      <c r="D42" s="294" t="s">
        <v>184</v>
      </c>
      <c r="E42" s="295">
        <v>19</v>
      </c>
      <c r="F42" s="295">
        <v>0</v>
      </c>
      <c r="G42" s="296">
        <f t="shared" si="8"/>
        <v>0</v>
      </c>
      <c r="H42" s="297">
        <v>0.00177</v>
      </c>
      <c r="I42" s="298">
        <f t="shared" si="9"/>
        <v>0.03363</v>
      </c>
      <c r="J42" s="297">
        <v>0</v>
      </c>
      <c r="K42" s="298">
        <f t="shared" si="10"/>
        <v>0</v>
      </c>
      <c r="O42" s="259">
        <v>2</v>
      </c>
      <c r="AA42" s="231">
        <v>2</v>
      </c>
      <c r="AB42" s="231">
        <v>0</v>
      </c>
      <c r="AC42" s="231">
        <v>0</v>
      </c>
      <c r="AZ42" s="231">
        <v>2</v>
      </c>
      <c r="BA42" s="231">
        <f t="shared" si="11"/>
        <v>0</v>
      </c>
      <c r="BB42" s="231">
        <f t="shared" si="12"/>
        <v>0</v>
      </c>
      <c r="BC42" s="231">
        <f t="shared" si="13"/>
        <v>0</v>
      </c>
      <c r="BD42" s="231">
        <f t="shared" si="14"/>
        <v>0</v>
      </c>
      <c r="BE42" s="231">
        <f t="shared" si="15"/>
        <v>0</v>
      </c>
      <c r="CA42" s="259">
        <v>2</v>
      </c>
      <c r="CB42" s="259">
        <v>0</v>
      </c>
    </row>
    <row r="43" spans="1:80" ht="21.75">
      <c r="A43" s="291">
        <v>30</v>
      </c>
      <c r="B43" s="292" t="s">
        <v>436</v>
      </c>
      <c r="C43" s="293" t="s">
        <v>437</v>
      </c>
      <c r="D43" s="294" t="s">
        <v>184</v>
      </c>
      <c r="E43" s="295">
        <v>66</v>
      </c>
      <c r="F43" s="295">
        <v>0</v>
      </c>
      <c r="G43" s="296">
        <f t="shared" si="8"/>
        <v>0</v>
      </c>
      <c r="H43" s="297">
        <v>0.00177</v>
      </c>
      <c r="I43" s="298">
        <f t="shared" si="9"/>
        <v>0.11682000000000001</v>
      </c>
      <c r="J43" s="297">
        <v>0</v>
      </c>
      <c r="K43" s="298">
        <f t="shared" si="10"/>
        <v>0</v>
      </c>
      <c r="O43" s="259">
        <v>2</v>
      </c>
      <c r="AA43" s="231">
        <v>2</v>
      </c>
      <c r="AB43" s="231">
        <v>0</v>
      </c>
      <c r="AC43" s="231">
        <v>0</v>
      </c>
      <c r="AZ43" s="231">
        <v>2</v>
      </c>
      <c r="BA43" s="231">
        <f t="shared" si="11"/>
        <v>0</v>
      </c>
      <c r="BB43" s="231">
        <f t="shared" si="12"/>
        <v>0</v>
      </c>
      <c r="BC43" s="231">
        <f t="shared" si="13"/>
        <v>0</v>
      </c>
      <c r="BD43" s="231">
        <f t="shared" si="14"/>
        <v>0</v>
      </c>
      <c r="BE43" s="231">
        <f t="shared" si="15"/>
        <v>0</v>
      </c>
      <c r="CA43" s="259">
        <v>2</v>
      </c>
      <c r="CB43" s="259">
        <v>0</v>
      </c>
    </row>
    <row r="44" spans="1:80" ht="12.75">
      <c r="A44" s="291">
        <v>31</v>
      </c>
      <c r="B44" s="292" t="s">
        <v>438</v>
      </c>
      <c r="C44" s="293" t="s">
        <v>439</v>
      </c>
      <c r="D44" s="294" t="s">
        <v>228</v>
      </c>
      <c r="E44" s="295">
        <v>2</v>
      </c>
      <c r="F44" s="295">
        <v>0</v>
      </c>
      <c r="G44" s="296">
        <f t="shared" si="8"/>
        <v>0</v>
      </c>
      <c r="H44" s="297">
        <v>0</v>
      </c>
      <c r="I44" s="298">
        <f t="shared" si="9"/>
        <v>0</v>
      </c>
      <c r="J44" s="297"/>
      <c r="K44" s="298">
        <f t="shared" si="10"/>
        <v>0</v>
      </c>
      <c r="O44" s="259">
        <v>2</v>
      </c>
      <c r="AA44" s="231">
        <v>12</v>
      </c>
      <c r="AB44" s="231">
        <v>0</v>
      </c>
      <c r="AC44" s="231">
        <v>3</v>
      </c>
      <c r="AZ44" s="231">
        <v>2</v>
      </c>
      <c r="BA44" s="231">
        <f t="shared" si="11"/>
        <v>0</v>
      </c>
      <c r="BB44" s="231">
        <f t="shared" si="12"/>
        <v>0</v>
      </c>
      <c r="BC44" s="231">
        <f t="shared" si="13"/>
        <v>0</v>
      </c>
      <c r="BD44" s="231">
        <f t="shared" si="14"/>
        <v>0</v>
      </c>
      <c r="BE44" s="231">
        <f t="shared" si="15"/>
        <v>0</v>
      </c>
      <c r="CA44" s="259">
        <v>12</v>
      </c>
      <c r="CB44" s="259">
        <v>0</v>
      </c>
    </row>
    <row r="45" spans="1:80" ht="12.75">
      <c r="A45" s="291">
        <v>32</v>
      </c>
      <c r="B45" s="292" t="s">
        <v>440</v>
      </c>
      <c r="C45" s="293" t="s">
        <v>392</v>
      </c>
      <c r="D45" s="294" t="s">
        <v>228</v>
      </c>
      <c r="E45" s="295">
        <v>2</v>
      </c>
      <c r="F45" s="295">
        <v>0</v>
      </c>
      <c r="G45" s="296">
        <f t="shared" si="8"/>
        <v>0</v>
      </c>
      <c r="H45" s="297">
        <v>0</v>
      </c>
      <c r="I45" s="298">
        <f t="shared" si="9"/>
        <v>0</v>
      </c>
      <c r="J45" s="297"/>
      <c r="K45" s="298">
        <f t="shared" si="10"/>
        <v>0</v>
      </c>
      <c r="O45" s="259">
        <v>2</v>
      </c>
      <c r="AA45" s="231">
        <v>12</v>
      </c>
      <c r="AB45" s="231">
        <v>0</v>
      </c>
      <c r="AC45" s="231">
        <v>4</v>
      </c>
      <c r="AZ45" s="231">
        <v>2</v>
      </c>
      <c r="BA45" s="231">
        <f t="shared" si="11"/>
        <v>0</v>
      </c>
      <c r="BB45" s="231">
        <f t="shared" si="12"/>
        <v>0</v>
      </c>
      <c r="BC45" s="231">
        <f t="shared" si="13"/>
        <v>0</v>
      </c>
      <c r="BD45" s="231">
        <f t="shared" si="14"/>
        <v>0</v>
      </c>
      <c r="BE45" s="231">
        <f t="shared" si="15"/>
        <v>0</v>
      </c>
      <c r="CA45" s="259">
        <v>12</v>
      </c>
      <c r="CB45" s="259">
        <v>0</v>
      </c>
    </row>
    <row r="46" spans="1:80" ht="12.75">
      <c r="A46" s="291">
        <v>33</v>
      </c>
      <c r="B46" s="292" t="s">
        <v>441</v>
      </c>
      <c r="C46" s="293" t="s">
        <v>394</v>
      </c>
      <c r="D46" s="294" t="s">
        <v>228</v>
      </c>
      <c r="E46" s="295">
        <v>2</v>
      </c>
      <c r="F46" s="295">
        <v>0</v>
      </c>
      <c r="G46" s="296">
        <f t="shared" si="8"/>
        <v>0</v>
      </c>
      <c r="H46" s="297">
        <v>0</v>
      </c>
      <c r="I46" s="298">
        <f t="shared" si="9"/>
        <v>0</v>
      </c>
      <c r="J46" s="297"/>
      <c r="K46" s="298">
        <f t="shared" si="10"/>
        <v>0</v>
      </c>
      <c r="O46" s="259">
        <v>2</v>
      </c>
      <c r="AA46" s="231">
        <v>12</v>
      </c>
      <c r="AB46" s="231">
        <v>0</v>
      </c>
      <c r="AC46" s="231">
        <v>5</v>
      </c>
      <c r="AZ46" s="231">
        <v>2</v>
      </c>
      <c r="BA46" s="231">
        <f t="shared" si="11"/>
        <v>0</v>
      </c>
      <c r="BB46" s="231">
        <f t="shared" si="12"/>
        <v>0</v>
      </c>
      <c r="BC46" s="231">
        <f t="shared" si="13"/>
        <v>0</v>
      </c>
      <c r="BD46" s="231">
        <f t="shared" si="14"/>
        <v>0</v>
      </c>
      <c r="BE46" s="231">
        <f t="shared" si="15"/>
        <v>0</v>
      </c>
      <c r="CA46" s="259">
        <v>12</v>
      </c>
      <c r="CB46" s="259">
        <v>0</v>
      </c>
    </row>
    <row r="47" spans="1:80" ht="12.75">
      <c r="A47" s="291">
        <v>34</v>
      </c>
      <c r="B47" s="292" t="s">
        <v>397</v>
      </c>
      <c r="C47" s="293" t="s">
        <v>398</v>
      </c>
      <c r="D47" s="294" t="s">
        <v>143</v>
      </c>
      <c r="E47" s="295">
        <v>3</v>
      </c>
      <c r="F47" s="295">
        <v>0</v>
      </c>
      <c r="G47" s="296">
        <f t="shared" si="8"/>
        <v>0</v>
      </c>
      <c r="H47" s="297">
        <v>0.00034</v>
      </c>
      <c r="I47" s="298">
        <f t="shared" si="9"/>
        <v>0.00102</v>
      </c>
      <c r="J47" s="297"/>
      <c r="K47" s="298">
        <f t="shared" si="10"/>
        <v>0</v>
      </c>
      <c r="O47" s="259">
        <v>2</v>
      </c>
      <c r="AA47" s="231">
        <v>3</v>
      </c>
      <c r="AB47" s="231">
        <v>7</v>
      </c>
      <c r="AC47" s="231" t="s">
        <v>397</v>
      </c>
      <c r="AZ47" s="231">
        <v>2</v>
      </c>
      <c r="BA47" s="231">
        <f t="shared" si="11"/>
        <v>0</v>
      </c>
      <c r="BB47" s="231">
        <f t="shared" si="12"/>
        <v>0</v>
      </c>
      <c r="BC47" s="231">
        <f t="shared" si="13"/>
        <v>0</v>
      </c>
      <c r="BD47" s="231">
        <f t="shared" si="14"/>
        <v>0</v>
      </c>
      <c r="BE47" s="231">
        <f t="shared" si="15"/>
        <v>0</v>
      </c>
      <c r="CA47" s="259">
        <v>3</v>
      </c>
      <c r="CB47" s="259">
        <v>7</v>
      </c>
    </row>
    <row r="48" spans="1:80" ht="12.75">
      <c r="A48" s="291">
        <v>35</v>
      </c>
      <c r="B48" s="292" t="s">
        <v>442</v>
      </c>
      <c r="C48" s="293" t="s">
        <v>443</v>
      </c>
      <c r="D48" s="294" t="s">
        <v>170</v>
      </c>
      <c r="E48" s="295">
        <v>1</v>
      </c>
      <c r="F48" s="295">
        <v>0</v>
      </c>
      <c r="G48" s="296">
        <f t="shared" si="8"/>
        <v>0</v>
      </c>
      <c r="H48" s="297">
        <v>0.002</v>
      </c>
      <c r="I48" s="298">
        <f t="shared" si="9"/>
        <v>0.002</v>
      </c>
      <c r="J48" s="297"/>
      <c r="K48" s="298">
        <f t="shared" si="10"/>
        <v>0</v>
      </c>
      <c r="O48" s="259">
        <v>2</v>
      </c>
      <c r="AA48" s="231">
        <v>3</v>
      </c>
      <c r="AB48" s="231">
        <v>7</v>
      </c>
      <c r="AC48" s="231">
        <v>55347600</v>
      </c>
      <c r="AZ48" s="231">
        <v>2</v>
      </c>
      <c r="BA48" s="231">
        <f t="shared" si="11"/>
        <v>0</v>
      </c>
      <c r="BB48" s="231">
        <f t="shared" si="12"/>
        <v>0</v>
      </c>
      <c r="BC48" s="231">
        <f t="shared" si="13"/>
        <v>0</v>
      </c>
      <c r="BD48" s="231">
        <f t="shared" si="14"/>
        <v>0</v>
      </c>
      <c r="BE48" s="231">
        <f t="shared" si="15"/>
        <v>0</v>
      </c>
      <c r="CA48" s="259">
        <v>3</v>
      </c>
      <c r="CB48" s="259">
        <v>7</v>
      </c>
    </row>
    <row r="49" spans="1:80" ht="12.75">
      <c r="A49" s="291">
        <v>36</v>
      </c>
      <c r="B49" s="292" t="s">
        <v>407</v>
      </c>
      <c r="C49" s="293" t="s">
        <v>408</v>
      </c>
      <c r="D49" s="294" t="s">
        <v>170</v>
      </c>
      <c r="E49" s="295">
        <v>1</v>
      </c>
      <c r="F49" s="295">
        <v>0</v>
      </c>
      <c r="G49" s="296">
        <f t="shared" si="8"/>
        <v>0</v>
      </c>
      <c r="H49" s="297">
        <v>0</v>
      </c>
      <c r="I49" s="298">
        <f t="shared" si="9"/>
        <v>0</v>
      </c>
      <c r="J49" s="297"/>
      <c r="K49" s="298">
        <f t="shared" si="10"/>
        <v>0</v>
      </c>
      <c r="O49" s="259">
        <v>2</v>
      </c>
      <c r="AA49" s="231">
        <v>3</v>
      </c>
      <c r="AB49" s="231">
        <v>7</v>
      </c>
      <c r="AC49" s="231">
        <v>55347607</v>
      </c>
      <c r="AZ49" s="231">
        <v>2</v>
      </c>
      <c r="BA49" s="231">
        <f t="shared" si="11"/>
        <v>0</v>
      </c>
      <c r="BB49" s="231">
        <f t="shared" si="12"/>
        <v>0</v>
      </c>
      <c r="BC49" s="231">
        <f t="shared" si="13"/>
        <v>0</v>
      </c>
      <c r="BD49" s="231">
        <f t="shared" si="14"/>
        <v>0</v>
      </c>
      <c r="BE49" s="231">
        <f t="shared" si="15"/>
        <v>0</v>
      </c>
      <c r="CA49" s="259">
        <v>3</v>
      </c>
      <c r="CB49" s="259">
        <v>7</v>
      </c>
    </row>
    <row r="50" spans="1:80" ht="12.75">
      <c r="A50" s="291">
        <v>37</v>
      </c>
      <c r="B50" s="292" t="s">
        <v>444</v>
      </c>
      <c r="C50" s="293" t="s">
        <v>396</v>
      </c>
      <c r="D50" s="294" t="s">
        <v>143</v>
      </c>
      <c r="E50" s="295">
        <v>1</v>
      </c>
      <c r="F50" s="295">
        <v>0</v>
      </c>
      <c r="G50" s="296">
        <f t="shared" si="8"/>
        <v>0</v>
      </c>
      <c r="H50" s="297">
        <v>0.00034</v>
      </c>
      <c r="I50" s="298">
        <f t="shared" si="9"/>
        <v>0.00034</v>
      </c>
      <c r="J50" s="297"/>
      <c r="K50" s="298">
        <f t="shared" si="10"/>
        <v>0</v>
      </c>
      <c r="O50" s="259">
        <v>2</v>
      </c>
      <c r="AA50" s="231">
        <v>3</v>
      </c>
      <c r="AB50" s="231">
        <v>7</v>
      </c>
      <c r="AC50" s="231" t="s">
        <v>444</v>
      </c>
      <c r="AZ50" s="231">
        <v>2</v>
      </c>
      <c r="BA50" s="231">
        <f t="shared" si="11"/>
        <v>0</v>
      </c>
      <c r="BB50" s="231">
        <f t="shared" si="12"/>
        <v>0</v>
      </c>
      <c r="BC50" s="231">
        <f t="shared" si="13"/>
        <v>0</v>
      </c>
      <c r="BD50" s="231">
        <f t="shared" si="14"/>
        <v>0</v>
      </c>
      <c r="BE50" s="231">
        <f t="shared" si="15"/>
        <v>0</v>
      </c>
      <c r="CA50" s="259">
        <v>3</v>
      </c>
      <c r="CB50" s="259">
        <v>7</v>
      </c>
    </row>
    <row r="51" spans="1:80" ht="12.75">
      <c r="A51" s="260">
        <v>38</v>
      </c>
      <c r="B51" s="261" t="s">
        <v>445</v>
      </c>
      <c r="C51" s="262" t="s">
        <v>446</v>
      </c>
      <c r="D51" s="263" t="s">
        <v>251</v>
      </c>
      <c r="E51" s="264">
        <v>0.008450000000000001</v>
      </c>
      <c r="F51" s="264">
        <v>0</v>
      </c>
      <c r="G51" s="265">
        <f t="shared" si="8"/>
        <v>0</v>
      </c>
      <c r="H51" s="266">
        <v>0</v>
      </c>
      <c r="I51" s="267">
        <f t="shared" si="9"/>
        <v>0</v>
      </c>
      <c r="J51" s="266"/>
      <c r="K51" s="267">
        <f t="shared" si="10"/>
        <v>0</v>
      </c>
      <c r="O51" s="259">
        <v>2</v>
      </c>
      <c r="AA51" s="231">
        <v>7</v>
      </c>
      <c r="AB51" s="231">
        <v>1001</v>
      </c>
      <c r="AC51" s="231">
        <v>5</v>
      </c>
      <c r="AZ51" s="231">
        <v>2</v>
      </c>
      <c r="BA51" s="231">
        <f t="shared" si="11"/>
        <v>0</v>
      </c>
      <c r="BB51" s="231">
        <f t="shared" si="12"/>
        <v>0</v>
      </c>
      <c r="BC51" s="231">
        <f t="shared" si="13"/>
        <v>0</v>
      </c>
      <c r="BD51" s="231">
        <f t="shared" si="14"/>
        <v>0</v>
      </c>
      <c r="BE51" s="231">
        <f t="shared" si="15"/>
        <v>0</v>
      </c>
      <c r="CA51" s="259">
        <v>7</v>
      </c>
      <c r="CB51" s="259">
        <v>1001</v>
      </c>
    </row>
    <row r="52" spans="1:57" ht="12.75">
      <c r="A52" s="279"/>
      <c r="B52" s="280" t="s">
        <v>130</v>
      </c>
      <c r="C52" s="281" t="s">
        <v>447</v>
      </c>
      <c r="D52" s="282"/>
      <c r="E52" s="283"/>
      <c r="F52" s="284"/>
      <c r="G52" s="285">
        <f>SUM(G31:G51)</f>
        <v>0</v>
      </c>
      <c r="H52" s="286"/>
      <c r="I52" s="287">
        <f>SUM(I31:I51)</f>
        <v>0.18014000000000002</v>
      </c>
      <c r="J52" s="286"/>
      <c r="K52" s="287">
        <f>SUM(K31:K51)</f>
        <v>-0.19880000000000003</v>
      </c>
      <c r="O52" s="259">
        <v>4</v>
      </c>
      <c r="BA52" s="288">
        <f>SUM(BA31:BA51)</f>
        <v>0</v>
      </c>
      <c r="BB52" s="288">
        <f>SUM(BB31:BB51)</f>
        <v>0</v>
      </c>
      <c r="BC52" s="288">
        <f>SUM(BC31:BC51)</f>
        <v>0</v>
      </c>
      <c r="BD52" s="288">
        <f>SUM(BD31:BD51)</f>
        <v>0</v>
      </c>
      <c r="BE52" s="288">
        <f>SUM(BE31:BE51)</f>
        <v>0</v>
      </c>
    </row>
    <row r="53" spans="1:15" ht="12.75">
      <c r="A53" s="249" t="s">
        <v>119</v>
      </c>
      <c r="B53" s="250" t="s">
        <v>196</v>
      </c>
      <c r="C53" s="251" t="s">
        <v>197</v>
      </c>
      <c r="D53" s="252"/>
      <c r="E53" s="253"/>
      <c r="F53" s="253"/>
      <c r="G53" s="254"/>
      <c r="H53" s="255"/>
      <c r="I53" s="256"/>
      <c r="J53" s="257"/>
      <c r="K53" s="258"/>
      <c r="O53" s="259">
        <v>1</v>
      </c>
    </row>
    <row r="54" spans="1:80" ht="14.25">
      <c r="A54" s="291">
        <v>39</v>
      </c>
      <c r="B54" s="292" t="s">
        <v>448</v>
      </c>
      <c r="C54" s="293" t="s">
        <v>449</v>
      </c>
      <c r="D54" s="294" t="s">
        <v>170</v>
      </c>
      <c r="E54" s="295">
        <v>4</v>
      </c>
      <c r="F54" s="295">
        <v>0</v>
      </c>
      <c r="G54" s="296">
        <f aca="true" t="shared" si="16" ref="G54:G82">E54*F54</f>
        <v>0</v>
      </c>
      <c r="H54" s="297">
        <v>0.00922</v>
      </c>
      <c r="I54" s="298">
        <f aca="true" t="shared" si="17" ref="I54:I82">E54*H54</f>
        <v>0.03688</v>
      </c>
      <c r="J54" s="297">
        <v>0</v>
      </c>
      <c r="K54" s="298">
        <f aca="true" t="shared" si="18" ref="K54:K82">E54*J54</f>
        <v>0</v>
      </c>
      <c r="O54" s="259">
        <v>2</v>
      </c>
      <c r="AA54" s="231">
        <v>1</v>
      </c>
      <c r="AB54" s="231">
        <v>7</v>
      </c>
      <c r="AC54" s="231">
        <v>7</v>
      </c>
      <c r="AZ54" s="231">
        <v>2</v>
      </c>
      <c r="BA54" s="231">
        <f aca="true" t="shared" si="19" ref="BA54:BA82">IF(AZ54=1,G54,0)</f>
        <v>0</v>
      </c>
      <c r="BB54" s="231">
        <f aca="true" t="shared" si="20" ref="BB54:BB82">IF(AZ54=2,G54,0)</f>
        <v>0</v>
      </c>
      <c r="BC54" s="231">
        <f aca="true" t="shared" si="21" ref="BC54:BC82">IF(AZ54=3,G54,0)</f>
        <v>0</v>
      </c>
      <c r="BD54" s="231">
        <f aca="true" t="shared" si="22" ref="BD54:BD82">IF(AZ54=4,G54,0)</f>
        <v>0</v>
      </c>
      <c r="BE54" s="231">
        <f aca="true" t="shared" si="23" ref="BE54:BE82">IF(AZ54=5,G54,0)</f>
        <v>0</v>
      </c>
      <c r="CA54" s="259">
        <v>1</v>
      </c>
      <c r="CB54" s="259">
        <v>7</v>
      </c>
    </row>
    <row r="55" spans="1:80" ht="14.25">
      <c r="A55" s="291">
        <v>40</v>
      </c>
      <c r="B55" s="292" t="s">
        <v>450</v>
      </c>
      <c r="C55" s="293" t="s">
        <v>451</v>
      </c>
      <c r="D55" s="294" t="s">
        <v>143</v>
      </c>
      <c r="E55" s="295">
        <v>2</v>
      </c>
      <c r="F55" s="295">
        <v>0</v>
      </c>
      <c r="G55" s="296">
        <f t="shared" si="16"/>
        <v>0</v>
      </c>
      <c r="H55" s="297">
        <v>0.0026400000000000004</v>
      </c>
      <c r="I55" s="298">
        <f t="shared" si="17"/>
        <v>0.005280000000000001</v>
      </c>
      <c r="J55" s="297">
        <v>0</v>
      </c>
      <c r="K55" s="298">
        <f t="shared" si="18"/>
        <v>0</v>
      </c>
      <c r="O55" s="259">
        <v>2</v>
      </c>
      <c r="AA55" s="231">
        <v>1</v>
      </c>
      <c r="AB55" s="231">
        <v>7</v>
      </c>
      <c r="AC55" s="231">
        <v>7</v>
      </c>
      <c r="AZ55" s="231">
        <v>2</v>
      </c>
      <c r="BA55" s="231">
        <f t="shared" si="19"/>
        <v>0</v>
      </c>
      <c r="BB55" s="231">
        <f t="shared" si="20"/>
        <v>0</v>
      </c>
      <c r="BC55" s="231">
        <f t="shared" si="21"/>
        <v>0</v>
      </c>
      <c r="BD55" s="231">
        <f t="shared" si="22"/>
        <v>0</v>
      </c>
      <c r="BE55" s="231">
        <f t="shared" si="23"/>
        <v>0</v>
      </c>
      <c r="CA55" s="259">
        <v>1</v>
      </c>
      <c r="CB55" s="259">
        <v>7</v>
      </c>
    </row>
    <row r="56" spans="1:80" ht="14.25">
      <c r="A56" s="291">
        <v>41</v>
      </c>
      <c r="B56" s="292" t="s">
        <v>452</v>
      </c>
      <c r="C56" s="293" t="s">
        <v>453</v>
      </c>
      <c r="D56" s="294" t="s">
        <v>143</v>
      </c>
      <c r="E56" s="295">
        <v>1</v>
      </c>
      <c r="F56" s="295">
        <v>0</v>
      </c>
      <c r="G56" s="296">
        <f t="shared" si="16"/>
        <v>0</v>
      </c>
      <c r="H56" s="297">
        <v>0.00059</v>
      </c>
      <c r="I56" s="298">
        <f t="shared" si="17"/>
        <v>0.00059</v>
      </c>
      <c r="J56" s="297">
        <v>0</v>
      </c>
      <c r="K56" s="298">
        <f t="shared" si="18"/>
        <v>0</v>
      </c>
      <c r="O56" s="259">
        <v>2</v>
      </c>
      <c r="AA56" s="231">
        <v>1</v>
      </c>
      <c r="AB56" s="231">
        <v>7</v>
      </c>
      <c r="AC56" s="231">
        <v>7</v>
      </c>
      <c r="AZ56" s="231">
        <v>2</v>
      </c>
      <c r="BA56" s="231">
        <f t="shared" si="19"/>
        <v>0</v>
      </c>
      <c r="BB56" s="231">
        <f t="shared" si="20"/>
        <v>0</v>
      </c>
      <c r="BC56" s="231">
        <f t="shared" si="21"/>
        <v>0</v>
      </c>
      <c r="BD56" s="231">
        <f t="shared" si="22"/>
        <v>0</v>
      </c>
      <c r="BE56" s="231">
        <f t="shared" si="23"/>
        <v>0</v>
      </c>
      <c r="CA56" s="259">
        <v>1</v>
      </c>
      <c r="CB56" s="259">
        <v>7</v>
      </c>
    </row>
    <row r="57" spans="1:80" ht="14.25">
      <c r="A57" s="291">
        <v>42</v>
      </c>
      <c r="B57" s="292" t="s">
        <v>454</v>
      </c>
      <c r="C57" s="293" t="s">
        <v>455</v>
      </c>
      <c r="D57" s="294" t="s">
        <v>143</v>
      </c>
      <c r="E57" s="295">
        <v>1</v>
      </c>
      <c r="F57" s="295">
        <v>0</v>
      </c>
      <c r="G57" s="296">
        <f t="shared" si="16"/>
        <v>0</v>
      </c>
      <c r="H57" s="297">
        <v>0.02901</v>
      </c>
      <c r="I57" s="298">
        <f t="shared" si="17"/>
        <v>0.02901</v>
      </c>
      <c r="J57" s="297">
        <v>0</v>
      </c>
      <c r="K57" s="298">
        <f t="shared" si="18"/>
        <v>0</v>
      </c>
      <c r="O57" s="259">
        <v>2</v>
      </c>
      <c r="AA57" s="231">
        <v>1</v>
      </c>
      <c r="AB57" s="231">
        <v>7</v>
      </c>
      <c r="AC57" s="231">
        <v>7</v>
      </c>
      <c r="AZ57" s="231">
        <v>2</v>
      </c>
      <c r="BA57" s="231">
        <f t="shared" si="19"/>
        <v>0</v>
      </c>
      <c r="BB57" s="231">
        <f t="shared" si="20"/>
        <v>0</v>
      </c>
      <c r="BC57" s="231">
        <f t="shared" si="21"/>
        <v>0</v>
      </c>
      <c r="BD57" s="231">
        <f t="shared" si="22"/>
        <v>0</v>
      </c>
      <c r="BE57" s="231">
        <f t="shared" si="23"/>
        <v>0</v>
      </c>
      <c r="CA57" s="259">
        <v>1</v>
      </c>
      <c r="CB57" s="259">
        <v>7</v>
      </c>
    </row>
    <row r="58" spans="1:80" ht="14.25">
      <c r="A58" s="291">
        <v>43</v>
      </c>
      <c r="B58" s="292" t="s">
        <v>456</v>
      </c>
      <c r="C58" s="293" t="s">
        <v>457</v>
      </c>
      <c r="D58" s="294" t="s">
        <v>170</v>
      </c>
      <c r="E58" s="295">
        <v>3</v>
      </c>
      <c r="F58" s="295">
        <v>0</v>
      </c>
      <c r="G58" s="296">
        <f t="shared" si="16"/>
        <v>0</v>
      </c>
      <c r="H58" s="297">
        <v>4E-05</v>
      </c>
      <c r="I58" s="298">
        <f t="shared" si="17"/>
        <v>0.00012000000000000002</v>
      </c>
      <c r="J58" s="297">
        <v>0</v>
      </c>
      <c r="K58" s="298">
        <f t="shared" si="18"/>
        <v>0</v>
      </c>
      <c r="O58" s="259">
        <v>2</v>
      </c>
      <c r="AA58" s="231">
        <v>1</v>
      </c>
      <c r="AB58" s="231">
        <v>7</v>
      </c>
      <c r="AC58" s="231">
        <v>7</v>
      </c>
      <c r="AZ58" s="231">
        <v>2</v>
      </c>
      <c r="BA58" s="231">
        <f t="shared" si="19"/>
        <v>0</v>
      </c>
      <c r="BB58" s="231">
        <f t="shared" si="20"/>
        <v>0</v>
      </c>
      <c r="BC58" s="231">
        <f t="shared" si="21"/>
        <v>0</v>
      </c>
      <c r="BD58" s="231">
        <f t="shared" si="22"/>
        <v>0</v>
      </c>
      <c r="BE58" s="231">
        <f t="shared" si="23"/>
        <v>0</v>
      </c>
      <c r="CA58" s="259">
        <v>1</v>
      </c>
      <c r="CB58" s="259">
        <v>7</v>
      </c>
    </row>
    <row r="59" spans="1:80" ht="14.25">
      <c r="A59" s="291">
        <v>44</v>
      </c>
      <c r="B59" s="292" t="s">
        <v>503</v>
      </c>
      <c r="C59" s="293" t="s">
        <v>504</v>
      </c>
      <c r="D59" s="294" t="s">
        <v>170</v>
      </c>
      <c r="E59" s="295">
        <v>1</v>
      </c>
      <c r="F59" s="295">
        <v>0</v>
      </c>
      <c r="G59" s="296">
        <f t="shared" si="16"/>
        <v>0</v>
      </c>
      <c r="H59" s="297">
        <v>4E-05</v>
      </c>
      <c r="I59" s="298">
        <f t="shared" si="17"/>
        <v>4E-05</v>
      </c>
      <c r="J59" s="297">
        <v>0</v>
      </c>
      <c r="K59" s="298">
        <f t="shared" si="18"/>
        <v>0</v>
      </c>
      <c r="O59" s="259">
        <v>2</v>
      </c>
      <c r="AA59" s="231">
        <v>1</v>
      </c>
      <c r="AB59" s="231">
        <v>7</v>
      </c>
      <c r="AC59" s="231">
        <v>7</v>
      </c>
      <c r="AZ59" s="231">
        <v>2</v>
      </c>
      <c r="BA59" s="231">
        <f t="shared" si="19"/>
        <v>0</v>
      </c>
      <c r="BB59" s="231">
        <f t="shared" si="20"/>
        <v>0</v>
      </c>
      <c r="BC59" s="231">
        <f t="shared" si="21"/>
        <v>0</v>
      </c>
      <c r="BD59" s="231">
        <f t="shared" si="22"/>
        <v>0</v>
      </c>
      <c r="BE59" s="231">
        <f t="shared" si="23"/>
        <v>0</v>
      </c>
      <c r="CA59" s="259">
        <v>1</v>
      </c>
      <c r="CB59" s="259">
        <v>7</v>
      </c>
    </row>
    <row r="60" spans="1:80" ht="14.25">
      <c r="A60" s="291">
        <v>45</v>
      </c>
      <c r="B60" s="292" t="s">
        <v>458</v>
      </c>
      <c r="C60" s="293" t="s">
        <v>459</v>
      </c>
      <c r="D60" s="294" t="s">
        <v>170</v>
      </c>
      <c r="E60" s="295">
        <v>2</v>
      </c>
      <c r="F60" s="295">
        <v>0</v>
      </c>
      <c r="G60" s="296">
        <f t="shared" si="16"/>
        <v>0</v>
      </c>
      <c r="H60" s="297">
        <v>0.0002</v>
      </c>
      <c r="I60" s="298">
        <f t="shared" si="17"/>
        <v>0.0004</v>
      </c>
      <c r="J60" s="297">
        <v>0</v>
      </c>
      <c r="K60" s="298">
        <f t="shared" si="18"/>
        <v>0</v>
      </c>
      <c r="O60" s="259">
        <v>2</v>
      </c>
      <c r="AA60" s="231">
        <v>1</v>
      </c>
      <c r="AB60" s="231">
        <v>7</v>
      </c>
      <c r="AC60" s="231">
        <v>7</v>
      </c>
      <c r="AZ60" s="231">
        <v>2</v>
      </c>
      <c r="BA60" s="231">
        <f t="shared" si="19"/>
        <v>0</v>
      </c>
      <c r="BB60" s="231">
        <f t="shared" si="20"/>
        <v>0</v>
      </c>
      <c r="BC60" s="231">
        <f t="shared" si="21"/>
        <v>0</v>
      </c>
      <c r="BD60" s="231">
        <f t="shared" si="22"/>
        <v>0</v>
      </c>
      <c r="BE60" s="231">
        <f t="shared" si="23"/>
        <v>0</v>
      </c>
      <c r="CA60" s="259">
        <v>1</v>
      </c>
      <c r="CB60" s="259">
        <v>7</v>
      </c>
    </row>
    <row r="61" spans="1:80" ht="14.25">
      <c r="A61" s="291">
        <v>46</v>
      </c>
      <c r="B61" s="292" t="s">
        <v>462</v>
      </c>
      <c r="C61" s="293" t="s">
        <v>505</v>
      </c>
      <c r="D61" s="294" t="s">
        <v>170</v>
      </c>
      <c r="E61" s="295">
        <v>1</v>
      </c>
      <c r="F61" s="295">
        <v>0</v>
      </c>
      <c r="G61" s="296">
        <f t="shared" si="16"/>
        <v>0</v>
      </c>
      <c r="H61" s="297">
        <v>0.031</v>
      </c>
      <c r="I61" s="298">
        <f t="shared" si="17"/>
        <v>0.031</v>
      </c>
      <c r="J61" s="297"/>
      <c r="K61" s="298">
        <f t="shared" si="18"/>
        <v>0</v>
      </c>
      <c r="O61" s="259">
        <v>2</v>
      </c>
      <c r="AA61" s="231">
        <v>3</v>
      </c>
      <c r="AB61" s="231">
        <v>7</v>
      </c>
      <c r="AC61" s="231">
        <v>54132235</v>
      </c>
      <c r="AZ61" s="231">
        <v>2</v>
      </c>
      <c r="BA61" s="231">
        <f t="shared" si="19"/>
        <v>0</v>
      </c>
      <c r="BB61" s="231">
        <f t="shared" si="20"/>
        <v>0</v>
      </c>
      <c r="BC61" s="231">
        <f t="shared" si="21"/>
        <v>0</v>
      </c>
      <c r="BD61" s="231">
        <f t="shared" si="22"/>
        <v>0</v>
      </c>
      <c r="BE61" s="231">
        <f t="shared" si="23"/>
        <v>0</v>
      </c>
      <c r="CA61" s="259">
        <v>3</v>
      </c>
      <c r="CB61" s="259">
        <v>7</v>
      </c>
    </row>
    <row r="62" spans="1:80" ht="14.25">
      <c r="A62" s="291">
        <v>47</v>
      </c>
      <c r="B62" s="292" t="s">
        <v>464</v>
      </c>
      <c r="C62" s="293" t="s">
        <v>465</v>
      </c>
      <c r="D62" s="294" t="s">
        <v>170</v>
      </c>
      <c r="E62" s="295">
        <v>2</v>
      </c>
      <c r="F62" s="295">
        <v>0</v>
      </c>
      <c r="G62" s="296">
        <f t="shared" si="16"/>
        <v>0</v>
      </c>
      <c r="H62" s="297">
        <v>0.0012000000000000001</v>
      </c>
      <c r="I62" s="298">
        <f t="shared" si="17"/>
        <v>0.0024000000000000002</v>
      </c>
      <c r="J62" s="297"/>
      <c r="K62" s="298">
        <f t="shared" si="18"/>
        <v>0</v>
      </c>
      <c r="O62" s="259">
        <v>2</v>
      </c>
      <c r="AA62" s="231">
        <v>3</v>
      </c>
      <c r="AB62" s="231">
        <v>7</v>
      </c>
      <c r="AC62" s="231" t="s">
        <v>464</v>
      </c>
      <c r="AZ62" s="231">
        <v>2</v>
      </c>
      <c r="BA62" s="231">
        <f t="shared" si="19"/>
        <v>0</v>
      </c>
      <c r="BB62" s="231">
        <f t="shared" si="20"/>
        <v>0</v>
      </c>
      <c r="BC62" s="231">
        <f t="shared" si="21"/>
        <v>0</v>
      </c>
      <c r="BD62" s="231">
        <f t="shared" si="22"/>
        <v>0</v>
      </c>
      <c r="BE62" s="231">
        <f t="shared" si="23"/>
        <v>0</v>
      </c>
      <c r="CA62" s="259">
        <v>3</v>
      </c>
      <c r="CB62" s="259">
        <v>7</v>
      </c>
    </row>
    <row r="63" spans="1:80" ht="14.25">
      <c r="A63" s="291">
        <v>48</v>
      </c>
      <c r="B63" s="292" t="s">
        <v>466</v>
      </c>
      <c r="C63" s="293" t="s">
        <v>467</v>
      </c>
      <c r="D63" s="294" t="s">
        <v>170</v>
      </c>
      <c r="E63" s="295">
        <v>1</v>
      </c>
      <c r="F63" s="295">
        <v>0</v>
      </c>
      <c r="G63" s="296">
        <f t="shared" si="16"/>
        <v>0</v>
      </c>
      <c r="H63" s="297">
        <v>0.003</v>
      </c>
      <c r="I63" s="298">
        <f t="shared" si="17"/>
        <v>0.003</v>
      </c>
      <c r="J63" s="297"/>
      <c r="K63" s="298">
        <f t="shared" si="18"/>
        <v>0</v>
      </c>
      <c r="O63" s="259">
        <v>2</v>
      </c>
      <c r="AA63" s="231">
        <v>3</v>
      </c>
      <c r="AB63" s="231">
        <v>7</v>
      </c>
      <c r="AC63" s="231" t="s">
        <v>466</v>
      </c>
      <c r="AZ63" s="231">
        <v>2</v>
      </c>
      <c r="BA63" s="231">
        <f t="shared" si="19"/>
        <v>0</v>
      </c>
      <c r="BB63" s="231">
        <f t="shared" si="20"/>
        <v>0</v>
      </c>
      <c r="BC63" s="231">
        <f t="shared" si="21"/>
        <v>0</v>
      </c>
      <c r="BD63" s="231">
        <f t="shared" si="22"/>
        <v>0</v>
      </c>
      <c r="BE63" s="231">
        <f t="shared" si="23"/>
        <v>0</v>
      </c>
      <c r="CA63" s="259">
        <v>3</v>
      </c>
      <c r="CB63" s="259">
        <v>7</v>
      </c>
    </row>
    <row r="64" spans="1:80" ht="14.25">
      <c r="A64" s="291">
        <v>49</v>
      </c>
      <c r="B64" s="292" t="s">
        <v>506</v>
      </c>
      <c r="C64" s="293" t="s">
        <v>507</v>
      </c>
      <c r="D64" s="294" t="s">
        <v>170</v>
      </c>
      <c r="E64" s="295">
        <v>1</v>
      </c>
      <c r="F64" s="295">
        <v>0</v>
      </c>
      <c r="G64" s="296">
        <f t="shared" si="16"/>
        <v>0</v>
      </c>
      <c r="H64" s="297">
        <v>0.003</v>
      </c>
      <c r="I64" s="298">
        <f t="shared" si="17"/>
        <v>0.003</v>
      </c>
      <c r="J64" s="297"/>
      <c r="K64" s="298">
        <f t="shared" si="18"/>
        <v>0</v>
      </c>
      <c r="O64" s="259">
        <v>2</v>
      </c>
      <c r="AA64" s="231">
        <v>3</v>
      </c>
      <c r="AB64" s="231">
        <v>7</v>
      </c>
      <c r="AC64" s="231" t="s">
        <v>506</v>
      </c>
      <c r="AZ64" s="231">
        <v>2</v>
      </c>
      <c r="BA64" s="231">
        <f t="shared" si="19"/>
        <v>0</v>
      </c>
      <c r="BB64" s="231">
        <f t="shared" si="20"/>
        <v>0</v>
      </c>
      <c r="BC64" s="231">
        <f t="shared" si="21"/>
        <v>0</v>
      </c>
      <c r="BD64" s="231">
        <f t="shared" si="22"/>
        <v>0</v>
      </c>
      <c r="BE64" s="231">
        <f t="shared" si="23"/>
        <v>0</v>
      </c>
      <c r="CA64" s="259">
        <v>3</v>
      </c>
      <c r="CB64" s="259">
        <v>7</v>
      </c>
    </row>
    <row r="65" spans="1:80" ht="14.25">
      <c r="A65" s="291">
        <v>50</v>
      </c>
      <c r="B65" s="292" t="s">
        <v>468</v>
      </c>
      <c r="C65" s="293" t="s">
        <v>469</v>
      </c>
      <c r="D65" s="294" t="s">
        <v>170</v>
      </c>
      <c r="E65" s="295">
        <v>4</v>
      </c>
      <c r="F65" s="295">
        <v>0</v>
      </c>
      <c r="G65" s="296">
        <f t="shared" si="16"/>
        <v>0</v>
      </c>
      <c r="H65" s="297">
        <v>0.0018000000000000002</v>
      </c>
      <c r="I65" s="298">
        <f t="shared" si="17"/>
        <v>0.007200000000000001</v>
      </c>
      <c r="J65" s="297"/>
      <c r="K65" s="298">
        <f t="shared" si="18"/>
        <v>0</v>
      </c>
      <c r="O65" s="259">
        <v>2</v>
      </c>
      <c r="AA65" s="231">
        <v>3</v>
      </c>
      <c r="AB65" s="231">
        <v>0</v>
      </c>
      <c r="AC65" s="231" t="s">
        <v>468</v>
      </c>
      <c r="AZ65" s="231">
        <v>2</v>
      </c>
      <c r="BA65" s="231">
        <f t="shared" si="19"/>
        <v>0</v>
      </c>
      <c r="BB65" s="231">
        <f t="shared" si="20"/>
        <v>0</v>
      </c>
      <c r="BC65" s="231">
        <f t="shared" si="21"/>
        <v>0</v>
      </c>
      <c r="BD65" s="231">
        <f t="shared" si="22"/>
        <v>0</v>
      </c>
      <c r="BE65" s="231">
        <f t="shared" si="23"/>
        <v>0</v>
      </c>
      <c r="CA65" s="259">
        <v>3</v>
      </c>
      <c r="CB65" s="259">
        <v>0</v>
      </c>
    </row>
    <row r="66" spans="1:80" ht="14.25">
      <c r="A66" s="291">
        <v>51</v>
      </c>
      <c r="B66" s="292" t="s">
        <v>470</v>
      </c>
      <c r="C66" s="293" t="s">
        <v>471</v>
      </c>
      <c r="D66" s="294" t="s">
        <v>170</v>
      </c>
      <c r="E66" s="295">
        <v>4</v>
      </c>
      <c r="F66" s="295">
        <v>0</v>
      </c>
      <c r="G66" s="296">
        <f t="shared" si="16"/>
        <v>0</v>
      </c>
      <c r="H66" s="297">
        <v>0.009000000000000001</v>
      </c>
      <c r="I66" s="298">
        <f t="shared" si="17"/>
        <v>0.036000000000000004</v>
      </c>
      <c r="J66" s="297"/>
      <c r="K66" s="298">
        <f t="shared" si="18"/>
        <v>0</v>
      </c>
      <c r="O66" s="259">
        <v>2</v>
      </c>
      <c r="AA66" s="231">
        <v>3</v>
      </c>
      <c r="AB66" s="231">
        <v>0</v>
      </c>
      <c r="AC66" s="231" t="s">
        <v>470</v>
      </c>
      <c r="AZ66" s="231">
        <v>2</v>
      </c>
      <c r="BA66" s="231">
        <f t="shared" si="19"/>
        <v>0</v>
      </c>
      <c r="BB66" s="231">
        <f t="shared" si="20"/>
        <v>0</v>
      </c>
      <c r="BC66" s="231">
        <f t="shared" si="21"/>
        <v>0</v>
      </c>
      <c r="BD66" s="231">
        <f t="shared" si="22"/>
        <v>0</v>
      </c>
      <c r="BE66" s="231">
        <f t="shared" si="23"/>
        <v>0</v>
      </c>
      <c r="CA66" s="259">
        <v>3</v>
      </c>
      <c r="CB66" s="259">
        <v>0</v>
      </c>
    </row>
    <row r="67" spans="1:80" ht="14.25">
      <c r="A67" s="291">
        <v>52</v>
      </c>
      <c r="B67" s="292" t="s">
        <v>472</v>
      </c>
      <c r="C67" s="293" t="s">
        <v>473</v>
      </c>
      <c r="D67" s="294" t="s">
        <v>170</v>
      </c>
      <c r="E67" s="295">
        <v>1</v>
      </c>
      <c r="F67" s="295">
        <v>0</v>
      </c>
      <c r="G67" s="296">
        <f t="shared" si="16"/>
        <v>0</v>
      </c>
      <c r="H67" s="297">
        <v>0.009000000000000001</v>
      </c>
      <c r="I67" s="298">
        <f t="shared" si="17"/>
        <v>0.009000000000000001</v>
      </c>
      <c r="J67" s="297"/>
      <c r="K67" s="298">
        <f t="shared" si="18"/>
        <v>0</v>
      </c>
      <c r="O67" s="259">
        <v>2</v>
      </c>
      <c r="AA67" s="231">
        <v>3</v>
      </c>
      <c r="AB67" s="231">
        <v>0</v>
      </c>
      <c r="AC67" s="231" t="s">
        <v>472</v>
      </c>
      <c r="AZ67" s="231">
        <v>2</v>
      </c>
      <c r="BA67" s="231">
        <f t="shared" si="19"/>
        <v>0</v>
      </c>
      <c r="BB67" s="231">
        <f t="shared" si="20"/>
        <v>0</v>
      </c>
      <c r="BC67" s="231">
        <f t="shared" si="21"/>
        <v>0</v>
      </c>
      <c r="BD67" s="231">
        <f t="shared" si="22"/>
        <v>0</v>
      </c>
      <c r="BE67" s="231">
        <f t="shared" si="23"/>
        <v>0</v>
      </c>
      <c r="CA67" s="259">
        <v>3</v>
      </c>
      <c r="CB67" s="259">
        <v>0</v>
      </c>
    </row>
    <row r="68" spans="1:80" ht="14.25">
      <c r="A68" s="291">
        <v>53</v>
      </c>
      <c r="B68" s="292" t="s">
        <v>474</v>
      </c>
      <c r="C68" s="293" t="s">
        <v>475</v>
      </c>
      <c r="D68" s="294" t="s">
        <v>170</v>
      </c>
      <c r="E68" s="295">
        <v>2</v>
      </c>
      <c r="F68" s="295">
        <v>0</v>
      </c>
      <c r="G68" s="296">
        <f t="shared" si="16"/>
        <v>0</v>
      </c>
      <c r="H68" s="297">
        <v>0.009000000000000001</v>
      </c>
      <c r="I68" s="298">
        <f t="shared" si="17"/>
        <v>0.018000000000000002</v>
      </c>
      <c r="J68" s="297"/>
      <c r="K68" s="298">
        <f t="shared" si="18"/>
        <v>0</v>
      </c>
      <c r="O68" s="259">
        <v>2</v>
      </c>
      <c r="AA68" s="231">
        <v>3</v>
      </c>
      <c r="AB68" s="231">
        <v>0</v>
      </c>
      <c r="AC68" s="231" t="s">
        <v>474</v>
      </c>
      <c r="AZ68" s="231">
        <v>2</v>
      </c>
      <c r="BA68" s="231">
        <f t="shared" si="19"/>
        <v>0</v>
      </c>
      <c r="BB68" s="231">
        <f t="shared" si="20"/>
        <v>0</v>
      </c>
      <c r="BC68" s="231">
        <f t="shared" si="21"/>
        <v>0</v>
      </c>
      <c r="BD68" s="231">
        <f t="shared" si="22"/>
        <v>0</v>
      </c>
      <c r="BE68" s="231">
        <f t="shared" si="23"/>
        <v>0</v>
      </c>
      <c r="CA68" s="259">
        <v>3</v>
      </c>
      <c r="CB68" s="259">
        <v>0</v>
      </c>
    </row>
    <row r="69" spans="1:80" ht="14.25">
      <c r="A69" s="291">
        <v>54</v>
      </c>
      <c r="B69" s="292" t="s">
        <v>508</v>
      </c>
      <c r="C69" s="293" t="s">
        <v>509</v>
      </c>
      <c r="D69" s="294" t="s">
        <v>170</v>
      </c>
      <c r="E69" s="295">
        <v>1</v>
      </c>
      <c r="F69" s="295">
        <v>0</v>
      </c>
      <c r="G69" s="296">
        <f t="shared" si="16"/>
        <v>0</v>
      </c>
      <c r="H69" s="297">
        <v>0.009000000000000001</v>
      </c>
      <c r="I69" s="298">
        <f t="shared" si="17"/>
        <v>0.009000000000000001</v>
      </c>
      <c r="J69" s="297"/>
      <c r="K69" s="298">
        <f t="shared" si="18"/>
        <v>0</v>
      </c>
      <c r="O69" s="259">
        <v>2</v>
      </c>
      <c r="AA69" s="231">
        <v>3</v>
      </c>
      <c r="AB69" s="231">
        <v>0</v>
      </c>
      <c r="AC69" s="231" t="s">
        <v>508</v>
      </c>
      <c r="AZ69" s="231">
        <v>2</v>
      </c>
      <c r="BA69" s="231">
        <f t="shared" si="19"/>
        <v>0</v>
      </c>
      <c r="BB69" s="231">
        <f t="shared" si="20"/>
        <v>0</v>
      </c>
      <c r="BC69" s="231">
        <f t="shared" si="21"/>
        <v>0</v>
      </c>
      <c r="BD69" s="231">
        <f t="shared" si="22"/>
        <v>0</v>
      </c>
      <c r="BE69" s="231">
        <f t="shared" si="23"/>
        <v>0</v>
      </c>
      <c r="CA69" s="259">
        <v>3</v>
      </c>
      <c r="CB69" s="259">
        <v>0</v>
      </c>
    </row>
    <row r="70" spans="1:80" ht="14.25">
      <c r="A70" s="291">
        <v>55</v>
      </c>
      <c r="B70" s="292" t="s">
        <v>478</v>
      </c>
      <c r="C70" s="293" t="s">
        <v>479</v>
      </c>
      <c r="D70" s="294" t="s">
        <v>170</v>
      </c>
      <c r="E70" s="295">
        <v>2</v>
      </c>
      <c r="F70" s="295">
        <v>0</v>
      </c>
      <c r="G70" s="296">
        <f t="shared" si="16"/>
        <v>0</v>
      </c>
      <c r="H70" s="297">
        <v>0.00031</v>
      </c>
      <c r="I70" s="298">
        <f t="shared" si="17"/>
        <v>0.00062</v>
      </c>
      <c r="J70" s="297"/>
      <c r="K70" s="298">
        <f t="shared" si="18"/>
        <v>0</v>
      </c>
      <c r="O70" s="259">
        <v>2</v>
      </c>
      <c r="AA70" s="231">
        <v>3</v>
      </c>
      <c r="AB70" s="231">
        <v>7</v>
      </c>
      <c r="AC70" s="231">
        <v>55162349</v>
      </c>
      <c r="AZ70" s="231">
        <v>2</v>
      </c>
      <c r="BA70" s="231">
        <f t="shared" si="19"/>
        <v>0</v>
      </c>
      <c r="BB70" s="231">
        <f t="shared" si="20"/>
        <v>0</v>
      </c>
      <c r="BC70" s="231">
        <f t="shared" si="21"/>
        <v>0</v>
      </c>
      <c r="BD70" s="231">
        <f t="shared" si="22"/>
        <v>0</v>
      </c>
      <c r="BE70" s="231">
        <f t="shared" si="23"/>
        <v>0</v>
      </c>
      <c r="CA70" s="259">
        <v>3</v>
      </c>
      <c r="CB70" s="259">
        <v>7</v>
      </c>
    </row>
    <row r="71" spans="1:80" ht="14.25">
      <c r="A71" s="291">
        <v>56</v>
      </c>
      <c r="B71" s="292" t="s">
        <v>480</v>
      </c>
      <c r="C71" s="293" t="s">
        <v>481</v>
      </c>
      <c r="D71" s="294" t="s">
        <v>170</v>
      </c>
      <c r="E71" s="295">
        <v>4</v>
      </c>
      <c r="F71" s="295">
        <v>0</v>
      </c>
      <c r="G71" s="296">
        <f t="shared" si="16"/>
        <v>0</v>
      </c>
      <c r="H71" s="297">
        <v>0.0012000000000000001</v>
      </c>
      <c r="I71" s="298">
        <f t="shared" si="17"/>
        <v>0.0048000000000000004</v>
      </c>
      <c r="J71" s="297"/>
      <c r="K71" s="298">
        <f t="shared" si="18"/>
        <v>0</v>
      </c>
      <c r="O71" s="259">
        <v>2</v>
      </c>
      <c r="AA71" s="231">
        <v>3</v>
      </c>
      <c r="AB71" s="231">
        <v>0</v>
      </c>
      <c r="AC71" s="231">
        <v>551674064</v>
      </c>
      <c r="AZ71" s="231">
        <v>2</v>
      </c>
      <c r="BA71" s="231">
        <f t="shared" si="19"/>
        <v>0</v>
      </c>
      <c r="BB71" s="231">
        <f t="shared" si="20"/>
        <v>0</v>
      </c>
      <c r="BC71" s="231">
        <f t="shared" si="21"/>
        <v>0</v>
      </c>
      <c r="BD71" s="231">
        <f t="shared" si="22"/>
        <v>0</v>
      </c>
      <c r="BE71" s="231">
        <f t="shared" si="23"/>
        <v>0</v>
      </c>
      <c r="CA71" s="259">
        <v>3</v>
      </c>
      <c r="CB71" s="259">
        <v>0</v>
      </c>
    </row>
    <row r="72" spans="1:80" ht="14.25">
      <c r="A72" s="291">
        <v>57</v>
      </c>
      <c r="B72" s="292" t="s">
        <v>482</v>
      </c>
      <c r="C72" s="293" t="s">
        <v>483</v>
      </c>
      <c r="D72" s="294" t="s">
        <v>170</v>
      </c>
      <c r="E72" s="295">
        <v>2</v>
      </c>
      <c r="F72" s="295">
        <v>0</v>
      </c>
      <c r="G72" s="296">
        <f t="shared" si="16"/>
        <v>0</v>
      </c>
      <c r="H72" s="297">
        <v>0.0152</v>
      </c>
      <c r="I72" s="298">
        <f t="shared" si="17"/>
        <v>0.0304</v>
      </c>
      <c r="J72" s="297"/>
      <c r="K72" s="298">
        <f t="shared" si="18"/>
        <v>0</v>
      </c>
      <c r="O72" s="259">
        <v>2</v>
      </c>
      <c r="AA72" s="231">
        <v>3</v>
      </c>
      <c r="AB72" s="231">
        <v>7</v>
      </c>
      <c r="AC72" s="231">
        <v>64213620</v>
      </c>
      <c r="AZ72" s="231">
        <v>2</v>
      </c>
      <c r="BA72" s="231">
        <f t="shared" si="19"/>
        <v>0</v>
      </c>
      <c r="BB72" s="231">
        <f t="shared" si="20"/>
        <v>0</v>
      </c>
      <c r="BC72" s="231">
        <f t="shared" si="21"/>
        <v>0</v>
      </c>
      <c r="BD72" s="231">
        <f t="shared" si="22"/>
        <v>0</v>
      </c>
      <c r="BE72" s="231">
        <f t="shared" si="23"/>
        <v>0</v>
      </c>
      <c r="CA72" s="259">
        <v>3</v>
      </c>
      <c r="CB72" s="259">
        <v>7</v>
      </c>
    </row>
    <row r="73" spans="1:80" ht="14.25">
      <c r="A73" s="291">
        <v>58</v>
      </c>
      <c r="B73" s="292" t="s">
        <v>484</v>
      </c>
      <c r="C73" s="293" t="s">
        <v>485</v>
      </c>
      <c r="D73" s="294" t="s">
        <v>170</v>
      </c>
      <c r="E73" s="295">
        <v>4</v>
      </c>
      <c r="F73" s="295">
        <v>0</v>
      </c>
      <c r="G73" s="296">
        <f t="shared" si="16"/>
        <v>0</v>
      </c>
      <c r="H73" s="297">
        <v>0.025500000000000002</v>
      </c>
      <c r="I73" s="298">
        <f t="shared" si="17"/>
        <v>0.10200000000000001</v>
      </c>
      <c r="J73" s="297"/>
      <c r="K73" s="298">
        <f t="shared" si="18"/>
        <v>0</v>
      </c>
      <c r="O73" s="259">
        <v>2</v>
      </c>
      <c r="AA73" s="231">
        <v>3</v>
      </c>
      <c r="AB73" s="231">
        <v>0</v>
      </c>
      <c r="AC73" s="231">
        <v>64240058</v>
      </c>
      <c r="AZ73" s="231">
        <v>2</v>
      </c>
      <c r="BA73" s="231">
        <f t="shared" si="19"/>
        <v>0</v>
      </c>
      <c r="BB73" s="231">
        <f t="shared" si="20"/>
        <v>0</v>
      </c>
      <c r="BC73" s="231">
        <f t="shared" si="21"/>
        <v>0</v>
      </c>
      <c r="BD73" s="231">
        <f t="shared" si="22"/>
        <v>0</v>
      </c>
      <c r="BE73" s="231">
        <f t="shared" si="23"/>
        <v>0</v>
      </c>
      <c r="CA73" s="259">
        <v>3</v>
      </c>
      <c r="CB73" s="259">
        <v>0</v>
      </c>
    </row>
    <row r="74" spans="1:80" ht="14.25">
      <c r="A74" s="291">
        <v>59</v>
      </c>
      <c r="B74" s="292" t="s">
        <v>510</v>
      </c>
      <c r="C74" s="293" t="s">
        <v>511</v>
      </c>
      <c r="D74" s="294" t="s">
        <v>170</v>
      </c>
      <c r="E74" s="295">
        <v>1</v>
      </c>
      <c r="F74" s="295">
        <v>0</v>
      </c>
      <c r="G74" s="296">
        <f t="shared" si="16"/>
        <v>0</v>
      </c>
      <c r="H74" s="297">
        <v>0.0145</v>
      </c>
      <c r="I74" s="298">
        <f t="shared" si="17"/>
        <v>0.0145</v>
      </c>
      <c r="J74" s="297"/>
      <c r="K74" s="298">
        <f t="shared" si="18"/>
        <v>0</v>
      </c>
      <c r="O74" s="259">
        <v>2</v>
      </c>
      <c r="AA74" s="231">
        <v>3</v>
      </c>
      <c r="AB74" s="231">
        <v>7</v>
      </c>
      <c r="AC74" s="231">
        <v>64240430</v>
      </c>
      <c r="AZ74" s="231">
        <v>2</v>
      </c>
      <c r="BA74" s="231">
        <f t="shared" si="19"/>
        <v>0</v>
      </c>
      <c r="BB74" s="231">
        <f t="shared" si="20"/>
        <v>0</v>
      </c>
      <c r="BC74" s="231">
        <f t="shared" si="21"/>
        <v>0</v>
      </c>
      <c r="BD74" s="231">
        <f t="shared" si="22"/>
        <v>0</v>
      </c>
      <c r="BE74" s="231">
        <f t="shared" si="23"/>
        <v>0</v>
      </c>
      <c r="CA74" s="259">
        <v>3</v>
      </c>
      <c r="CB74" s="259">
        <v>7</v>
      </c>
    </row>
    <row r="75" spans="1:80" ht="14.25">
      <c r="A75" s="291">
        <v>60</v>
      </c>
      <c r="B75" s="292" t="s">
        <v>490</v>
      </c>
      <c r="C75" s="293" t="s">
        <v>491</v>
      </c>
      <c r="D75" s="294" t="s">
        <v>170</v>
      </c>
      <c r="E75" s="295">
        <v>1</v>
      </c>
      <c r="F75" s="295">
        <v>0</v>
      </c>
      <c r="G75" s="296">
        <f t="shared" si="16"/>
        <v>0</v>
      </c>
      <c r="H75" s="297">
        <v>0.01</v>
      </c>
      <c r="I75" s="298">
        <f t="shared" si="17"/>
        <v>0.01</v>
      </c>
      <c r="J75" s="297"/>
      <c r="K75" s="298">
        <f t="shared" si="18"/>
        <v>0</v>
      </c>
      <c r="O75" s="259">
        <v>2</v>
      </c>
      <c r="AA75" s="231">
        <v>3</v>
      </c>
      <c r="AB75" s="231">
        <v>7</v>
      </c>
      <c r="AC75" s="231">
        <v>64271102</v>
      </c>
      <c r="AZ75" s="231">
        <v>2</v>
      </c>
      <c r="BA75" s="231">
        <f t="shared" si="19"/>
        <v>0</v>
      </c>
      <c r="BB75" s="231">
        <f t="shared" si="20"/>
        <v>0</v>
      </c>
      <c r="BC75" s="231">
        <f t="shared" si="21"/>
        <v>0</v>
      </c>
      <c r="BD75" s="231">
        <f t="shared" si="22"/>
        <v>0</v>
      </c>
      <c r="BE75" s="231">
        <f t="shared" si="23"/>
        <v>0</v>
      </c>
      <c r="CA75" s="259">
        <v>3</v>
      </c>
      <c r="CB75" s="259">
        <v>7</v>
      </c>
    </row>
    <row r="76" spans="1:80" ht="14.25">
      <c r="A76" s="291">
        <v>61</v>
      </c>
      <c r="B76" s="292" t="s">
        <v>492</v>
      </c>
      <c r="C76" s="293" t="s">
        <v>493</v>
      </c>
      <c r="D76" s="294" t="s">
        <v>143</v>
      </c>
      <c r="E76" s="295">
        <v>4</v>
      </c>
      <c r="F76" s="295">
        <v>0</v>
      </c>
      <c r="G76" s="296">
        <f t="shared" si="16"/>
        <v>0</v>
      </c>
      <c r="H76" s="297">
        <v>0.0134</v>
      </c>
      <c r="I76" s="298">
        <f t="shared" si="17"/>
        <v>0.0536</v>
      </c>
      <c r="J76" s="297"/>
      <c r="K76" s="298">
        <f t="shared" si="18"/>
        <v>0</v>
      </c>
      <c r="O76" s="259">
        <v>2</v>
      </c>
      <c r="AA76" s="231">
        <v>12</v>
      </c>
      <c r="AB76" s="231">
        <v>1</v>
      </c>
      <c r="AC76" s="231">
        <v>79</v>
      </c>
      <c r="AZ76" s="231">
        <v>2</v>
      </c>
      <c r="BA76" s="231">
        <f t="shared" si="19"/>
        <v>0</v>
      </c>
      <c r="BB76" s="231">
        <f t="shared" si="20"/>
        <v>0</v>
      </c>
      <c r="BC76" s="231">
        <f t="shared" si="21"/>
        <v>0</v>
      </c>
      <c r="BD76" s="231">
        <f t="shared" si="22"/>
        <v>0</v>
      </c>
      <c r="BE76" s="231">
        <f t="shared" si="23"/>
        <v>0</v>
      </c>
      <c r="CA76" s="259">
        <v>12</v>
      </c>
      <c r="CB76" s="259">
        <v>1</v>
      </c>
    </row>
    <row r="77" spans="1:80" ht="14.25">
      <c r="A77" s="291">
        <v>62</v>
      </c>
      <c r="B77" s="292" t="s">
        <v>512</v>
      </c>
      <c r="C77" s="293" t="s">
        <v>513</v>
      </c>
      <c r="D77" s="294" t="s">
        <v>143</v>
      </c>
      <c r="E77" s="295">
        <v>2</v>
      </c>
      <c r="F77" s="295">
        <v>0</v>
      </c>
      <c r="G77" s="296">
        <f t="shared" si="16"/>
        <v>0</v>
      </c>
      <c r="H77" s="297">
        <v>0.0134</v>
      </c>
      <c r="I77" s="298">
        <f t="shared" si="17"/>
        <v>0.0268</v>
      </c>
      <c r="J77" s="297"/>
      <c r="K77" s="298">
        <f t="shared" si="18"/>
        <v>0</v>
      </c>
      <c r="O77" s="259">
        <v>2</v>
      </c>
      <c r="AA77" s="231">
        <v>12</v>
      </c>
      <c r="AB77" s="231">
        <v>1</v>
      </c>
      <c r="AC77" s="231">
        <v>80</v>
      </c>
      <c r="AZ77" s="231">
        <v>2</v>
      </c>
      <c r="BA77" s="231">
        <f t="shared" si="19"/>
        <v>0</v>
      </c>
      <c r="BB77" s="231">
        <f t="shared" si="20"/>
        <v>0</v>
      </c>
      <c r="BC77" s="231">
        <f t="shared" si="21"/>
        <v>0</v>
      </c>
      <c r="BD77" s="231">
        <f t="shared" si="22"/>
        <v>0</v>
      </c>
      <c r="BE77" s="231">
        <f t="shared" si="23"/>
        <v>0</v>
      </c>
      <c r="CA77" s="259">
        <v>12</v>
      </c>
      <c r="CB77" s="259">
        <v>1</v>
      </c>
    </row>
    <row r="78" spans="1:80" ht="14.25">
      <c r="A78" s="291">
        <v>63</v>
      </c>
      <c r="B78" s="292" t="s">
        <v>514</v>
      </c>
      <c r="C78" s="293" t="s">
        <v>515</v>
      </c>
      <c r="D78" s="294" t="s">
        <v>143</v>
      </c>
      <c r="E78" s="295">
        <v>5</v>
      </c>
      <c r="F78" s="295">
        <v>0</v>
      </c>
      <c r="G78" s="296">
        <f t="shared" si="16"/>
        <v>0</v>
      </c>
      <c r="H78" s="297">
        <v>0.0134</v>
      </c>
      <c r="I78" s="298">
        <f t="shared" si="17"/>
        <v>0.067</v>
      </c>
      <c r="J78" s="297"/>
      <c r="K78" s="298">
        <f t="shared" si="18"/>
        <v>0</v>
      </c>
      <c r="O78" s="259">
        <v>2</v>
      </c>
      <c r="AA78" s="231">
        <v>12</v>
      </c>
      <c r="AB78" s="231">
        <v>1</v>
      </c>
      <c r="AC78" s="231">
        <v>81</v>
      </c>
      <c r="AZ78" s="231">
        <v>2</v>
      </c>
      <c r="BA78" s="231">
        <f t="shared" si="19"/>
        <v>0</v>
      </c>
      <c r="BB78" s="231">
        <f t="shared" si="20"/>
        <v>0</v>
      </c>
      <c r="BC78" s="231">
        <f t="shared" si="21"/>
        <v>0</v>
      </c>
      <c r="BD78" s="231">
        <f t="shared" si="22"/>
        <v>0</v>
      </c>
      <c r="BE78" s="231">
        <f t="shared" si="23"/>
        <v>0</v>
      </c>
      <c r="CA78" s="259">
        <v>12</v>
      </c>
      <c r="CB78" s="259">
        <v>1</v>
      </c>
    </row>
    <row r="79" spans="1:80" ht="14.25">
      <c r="A79" s="291">
        <v>64</v>
      </c>
      <c r="B79" s="292" t="s">
        <v>494</v>
      </c>
      <c r="C79" s="293" t="s">
        <v>495</v>
      </c>
      <c r="D79" s="294" t="s">
        <v>143</v>
      </c>
      <c r="E79" s="295">
        <v>2</v>
      </c>
      <c r="F79" s="295">
        <v>0</v>
      </c>
      <c r="G79" s="296">
        <f t="shared" si="16"/>
        <v>0</v>
      </c>
      <c r="H79" s="297">
        <v>0.0134</v>
      </c>
      <c r="I79" s="298">
        <f t="shared" si="17"/>
        <v>0.0268</v>
      </c>
      <c r="J79" s="297"/>
      <c r="K79" s="298">
        <f t="shared" si="18"/>
        <v>0</v>
      </c>
      <c r="O79" s="259">
        <v>2</v>
      </c>
      <c r="AA79" s="231">
        <v>12</v>
      </c>
      <c r="AB79" s="231">
        <v>1</v>
      </c>
      <c r="AC79" s="231">
        <v>82</v>
      </c>
      <c r="AZ79" s="231">
        <v>2</v>
      </c>
      <c r="BA79" s="231">
        <f t="shared" si="19"/>
        <v>0</v>
      </c>
      <c r="BB79" s="231">
        <f t="shared" si="20"/>
        <v>0</v>
      </c>
      <c r="BC79" s="231">
        <f t="shared" si="21"/>
        <v>0</v>
      </c>
      <c r="BD79" s="231">
        <f t="shared" si="22"/>
        <v>0</v>
      </c>
      <c r="BE79" s="231">
        <f t="shared" si="23"/>
        <v>0</v>
      </c>
      <c r="CA79" s="259">
        <v>12</v>
      </c>
      <c r="CB79" s="259">
        <v>1</v>
      </c>
    </row>
    <row r="80" spans="1:80" ht="14.25">
      <c r="A80" s="291">
        <v>65</v>
      </c>
      <c r="B80" s="292" t="s">
        <v>496</v>
      </c>
      <c r="C80" s="293" t="s">
        <v>497</v>
      </c>
      <c r="D80" s="294" t="s">
        <v>143</v>
      </c>
      <c r="E80" s="295">
        <v>1</v>
      </c>
      <c r="F80" s="295">
        <v>0</v>
      </c>
      <c r="G80" s="296">
        <f t="shared" si="16"/>
        <v>0</v>
      </c>
      <c r="H80" s="297">
        <v>0.0134</v>
      </c>
      <c r="I80" s="298">
        <f t="shared" si="17"/>
        <v>0.0134</v>
      </c>
      <c r="J80" s="297"/>
      <c r="K80" s="298">
        <f t="shared" si="18"/>
        <v>0</v>
      </c>
      <c r="O80" s="259">
        <v>2</v>
      </c>
      <c r="AA80" s="231">
        <v>12</v>
      </c>
      <c r="AB80" s="231">
        <v>1</v>
      </c>
      <c r="AC80" s="231">
        <v>83</v>
      </c>
      <c r="AZ80" s="231">
        <v>2</v>
      </c>
      <c r="BA80" s="231">
        <f t="shared" si="19"/>
        <v>0</v>
      </c>
      <c r="BB80" s="231">
        <f t="shared" si="20"/>
        <v>0</v>
      </c>
      <c r="BC80" s="231">
        <f t="shared" si="21"/>
        <v>0</v>
      </c>
      <c r="BD80" s="231">
        <f t="shared" si="22"/>
        <v>0</v>
      </c>
      <c r="BE80" s="231">
        <f t="shared" si="23"/>
        <v>0</v>
      </c>
      <c r="CA80" s="259">
        <v>12</v>
      </c>
      <c r="CB80" s="259">
        <v>1</v>
      </c>
    </row>
    <row r="81" spans="1:80" ht="14.25">
      <c r="A81" s="291">
        <v>66</v>
      </c>
      <c r="B81" s="292" t="s">
        <v>498</v>
      </c>
      <c r="C81" s="293" t="s">
        <v>499</v>
      </c>
      <c r="D81" s="294" t="s">
        <v>143</v>
      </c>
      <c r="E81" s="295">
        <v>1</v>
      </c>
      <c r="F81" s="295">
        <v>0</v>
      </c>
      <c r="G81" s="296">
        <f t="shared" si="16"/>
        <v>0</v>
      </c>
      <c r="H81" s="297">
        <v>0.0134</v>
      </c>
      <c r="I81" s="298">
        <f t="shared" si="17"/>
        <v>0.0134</v>
      </c>
      <c r="J81" s="297"/>
      <c r="K81" s="298">
        <f t="shared" si="18"/>
        <v>0</v>
      </c>
      <c r="O81" s="259">
        <v>2</v>
      </c>
      <c r="AA81" s="231">
        <v>12</v>
      </c>
      <c r="AB81" s="231">
        <v>1</v>
      </c>
      <c r="AC81" s="231">
        <v>84</v>
      </c>
      <c r="AZ81" s="231">
        <v>2</v>
      </c>
      <c r="BA81" s="231">
        <f t="shared" si="19"/>
        <v>0</v>
      </c>
      <c r="BB81" s="231">
        <f t="shared" si="20"/>
        <v>0</v>
      </c>
      <c r="BC81" s="231">
        <f t="shared" si="21"/>
        <v>0</v>
      </c>
      <c r="BD81" s="231">
        <f t="shared" si="22"/>
        <v>0</v>
      </c>
      <c r="BE81" s="231">
        <f t="shared" si="23"/>
        <v>0</v>
      </c>
      <c r="CA81" s="259">
        <v>12</v>
      </c>
      <c r="CB81" s="259">
        <v>1</v>
      </c>
    </row>
    <row r="82" spans="1:80" ht="14.25">
      <c r="A82" s="291">
        <v>67</v>
      </c>
      <c r="B82" s="261" t="s">
        <v>500</v>
      </c>
      <c r="C82" s="262" t="s">
        <v>501</v>
      </c>
      <c r="D82" s="263" t="s">
        <v>251</v>
      </c>
      <c r="E82" s="264">
        <v>0.6518600000000001</v>
      </c>
      <c r="F82" s="264">
        <v>0</v>
      </c>
      <c r="G82" s="265">
        <f t="shared" si="16"/>
        <v>0</v>
      </c>
      <c r="H82" s="266">
        <v>0</v>
      </c>
      <c r="I82" s="267">
        <f t="shared" si="17"/>
        <v>0</v>
      </c>
      <c r="J82" s="266"/>
      <c r="K82" s="267">
        <f t="shared" si="18"/>
        <v>0</v>
      </c>
      <c r="O82" s="259">
        <v>2</v>
      </c>
      <c r="AA82" s="231">
        <v>7</v>
      </c>
      <c r="AB82" s="231">
        <v>1001</v>
      </c>
      <c r="AC82" s="231">
        <v>5</v>
      </c>
      <c r="AZ82" s="231">
        <v>2</v>
      </c>
      <c r="BA82" s="231">
        <f t="shared" si="19"/>
        <v>0</v>
      </c>
      <c r="BB82" s="231">
        <f t="shared" si="20"/>
        <v>0</v>
      </c>
      <c r="BC82" s="231">
        <f t="shared" si="21"/>
        <v>0</v>
      </c>
      <c r="BD82" s="231">
        <f t="shared" si="22"/>
        <v>0</v>
      </c>
      <c r="BE82" s="231">
        <f t="shared" si="23"/>
        <v>0</v>
      </c>
      <c r="CA82" s="259">
        <v>7</v>
      </c>
      <c r="CB82" s="259">
        <v>1001</v>
      </c>
    </row>
    <row r="83" spans="1:57" ht="12.75">
      <c r="A83" s="279"/>
      <c r="B83" s="280" t="s">
        <v>130</v>
      </c>
      <c r="C83" s="281" t="s">
        <v>213</v>
      </c>
      <c r="D83" s="282"/>
      <c r="E83" s="283"/>
      <c r="F83" s="284"/>
      <c r="G83" s="285">
        <f>SUM(G53:G82)</f>
        <v>0</v>
      </c>
      <c r="H83" s="286"/>
      <c r="I83" s="287">
        <f>SUM(I53:I82)</f>
        <v>0.55424</v>
      </c>
      <c r="J83" s="286"/>
      <c r="K83" s="287">
        <f>SUM(K53:K82)</f>
        <v>0</v>
      </c>
      <c r="O83" s="259">
        <v>4</v>
      </c>
      <c r="BA83" s="288">
        <f>SUM(BA53:BA82)</f>
        <v>0</v>
      </c>
      <c r="BB83" s="288">
        <f>SUM(BB53:BB82)</f>
        <v>0</v>
      </c>
      <c r="BC83" s="288">
        <f>SUM(BC53:BC82)</f>
        <v>0</v>
      </c>
      <c r="BD83" s="288">
        <f>SUM(BD53:BD82)</f>
        <v>0</v>
      </c>
      <c r="BE83" s="288">
        <f>SUM(BE53:BE82)</f>
        <v>0</v>
      </c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82" t="s">
        <v>32</v>
      </c>
      <c r="B1" s="82"/>
      <c r="C1" s="82"/>
      <c r="D1" s="82"/>
      <c r="E1" s="82"/>
      <c r="F1" s="82"/>
      <c r="G1" s="82"/>
    </row>
    <row r="2" spans="1:7" ht="12.75" customHeight="1">
      <c r="A2" s="83" t="s">
        <v>33</v>
      </c>
      <c r="B2" s="84"/>
      <c r="C2" s="85" t="s">
        <v>516</v>
      </c>
      <c r="D2" s="85" t="s">
        <v>517</v>
      </c>
      <c r="E2" s="84"/>
      <c r="F2" s="86" t="s">
        <v>36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37</v>
      </c>
      <c r="B4" s="89"/>
      <c r="C4" s="90"/>
      <c r="D4" s="90"/>
      <c r="E4" s="89"/>
      <c r="F4" s="91" t="s">
        <v>38</v>
      </c>
      <c r="G4" s="94"/>
    </row>
    <row r="5" spans="1:7" ht="12.75" customHeight="1">
      <c r="A5" s="95" t="s">
        <v>26</v>
      </c>
      <c r="B5" s="96"/>
      <c r="C5" s="97" t="s">
        <v>39</v>
      </c>
      <c r="D5" s="98"/>
      <c r="E5" s="99"/>
      <c r="F5" s="91" t="s">
        <v>40</v>
      </c>
      <c r="G5" s="92"/>
    </row>
    <row r="6" spans="1:15" ht="12.75" customHeight="1">
      <c r="A6" s="93" t="s">
        <v>41</v>
      </c>
      <c r="B6" s="89"/>
      <c r="C6" s="90"/>
      <c r="D6" s="90"/>
      <c r="E6" s="89"/>
      <c r="F6" s="100" t="s">
        <v>42</v>
      </c>
      <c r="G6" s="101">
        <v>0</v>
      </c>
      <c r="O6" s="102"/>
    </row>
    <row r="7" spans="1:7" ht="12.75" customHeight="1">
      <c r="A7" s="103" t="s">
        <v>43</v>
      </c>
      <c r="B7" s="104"/>
      <c r="C7" s="105" t="s">
        <v>44</v>
      </c>
      <c r="D7" s="106"/>
      <c r="E7" s="106"/>
      <c r="F7" s="107" t="s">
        <v>45</v>
      </c>
      <c r="G7" s="101">
        <f>IF(G6=0,0,ROUND((F30+F32)/G6,1))</f>
        <v>0</v>
      </c>
    </row>
    <row r="8" spans="1:9" ht="12.75" customHeight="1">
      <c r="A8" s="108" t="s">
        <v>46</v>
      </c>
      <c r="B8" s="91"/>
      <c r="C8" s="109"/>
      <c r="D8" s="109"/>
      <c r="E8" s="109"/>
      <c r="F8" s="110" t="s">
        <v>47</v>
      </c>
      <c r="G8" s="111"/>
      <c r="H8" s="112"/>
      <c r="I8" s="113"/>
    </row>
    <row r="9" spans="1:8" ht="12.75" customHeight="1">
      <c r="A9" s="108" t="s">
        <v>48</v>
      </c>
      <c r="B9" s="91"/>
      <c r="C9" s="109"/>
      <c r="D9" s="109"/>
      <c r="E9" s="109"/>
      <c r="F9" s="91"/>
      <c r="G9" s="114"/>
      <c r="H9" s="115"/>
    </row>
    <row r="10" spans="1:8" ht="12.75" customHeight="1">
      <c r="A10" s="108" t="s">
        <v>49</v>
      </c>
      <c r="B10" s="91"/>
      <c r="C10" s="116"/>
      <c r="D10" s="116"/>
      <c r="E10" s="116"/>
      <c r="F10" s="117"/>
      <c r="G10" s="118"/>
      <c r="H10" s="119"/>
    </row>
    <row r="11" spans="1:57" ht="13.5" customHeight="1">
      <c r="A11" s="108" t="s">
        <v>50</v>
      </c>
      <c r="B11" s="91"/>
      <c r="C11" s="116"/>
      <c r="D11" s="116"/>
      <c r="E11" s="116"/>
      <c r="F11" s="120" t="s">
        <v>51</v>
      </c>
      <c r="G11" s="121"/>
      <c r="H11" s="115"/>
      <c r="BA11" s="122"/>
      <c r="BB11" s="122"/>
      <c r="BC11" s="122"/>
      <c r="BD11" s="122"/>
      <c r="BE11" s="122"/>
    </row>
    <row r="12" spans="1:8" ht="12.75" customHeight="1">
      <c r="A12" s="123" t="s">
        <v>52</v>
      </c>
      <c r="B12" s="89"/>
      <c r="C12" s="124"/>
      <c r="D12" s="124"/>
      <c r="E12" s="124"/>
      <c r="F12" s="125" t="s">
        <v>53</v>
      </c>
      <c r="G12" s="126"/>
      <c r="H12" s="115"/>
    </row>
    <row r="13" spans="1:8" ht="28.5" customHeight="1">
      <c r="A13" s="127" t="s">
        <v>54</v>
      </c>
      <c r="B13" s="127"/>
      <c r="C13" s="127"/>
      <c r="D13" s="127"/>
      <c r="E13" s="127"/>
      <c r="F13" s="127"/>
      <c r="G13" s="127"/>
      <c r="H13" s="115"/>
    </row>
    <row r="14" spans="1:7" ht="17.25" customHeight="1">
      <c r="A14" s="128" t="s">
        <v>55</v>
      </c>
      <c r="B14" s="129"/>
      <c r="C14" s="130"/>
      <c r="D14" s="131" t="s">
        <v>56</v>
      </c>
      <c r="E14" s="131"/>
      <c r="F14" s="131"/>
      <c r="G14" s="131"/>
    </row>
    <row r="15" spans="1:7" ht="15.75" customHeight="1">
      <c r="A15" s="132"/>
      <c r="B15" s="133" t="s">
        <v>57</v>
      </c>
      <c r="C15" s="134">
        <f>'024 03.4-ZK-ZT Rek'!E12</f>
        <v>0</v>
      </c>
      <c r="D15" s="135">
        <f>'024 03.4-ZK-ZT Rek'!A17</f>
        <v>0</v>
      </c>
      <c r="E15" s="136"/>
      <c r="F15" s="137"/>
      <c r="G15" s="134">
        <f>'024 03.4-ZK-ZT Rek'!I17</f>
        <v>0</v>
      </c>
    </row>
    <row r="16" spans="1:7" ht="15.75" customHeight="1">
      <c r="A16" s="132" t="s">
        <v>58</v>
      </c>
      <c r="B16" s="138" t="s">
        <v>59</v>
      </c>
      <c r="C16" s="139">
        <f>'024 03.4-ZK-ZT Rek'!F12</f>
        <v>0</v>
      </c>
      <c r="D16" s="88">
        <f>'024 03.4-ZK-ZT Rek'!A18</f>
        <v>0</v>
      </c>
      <c r="E16" s="140"/>
      <c r="F16" s="141"/>
      <c r="G16" s="139">
        <f>'024 03.4-ZK-ZT Rek'!I18</f>
        <v>0</v>
      </c>
    </row>
    <row r="17" spans="1:7" ht="15.75" customHeight="1">
      <c r="A17" s="132" t="s">
        <v>60</v>
      </c>
      <c r="B17" s="138" t="s">
        <v>61</v>
      </c>
      <c r="C17" s="139">
        <f>'024 03.4-ZK-ZT Rek'!H12</f>
        <v>0</v>
      </c>
      <c r="D17" s="88">
        <f>'024 03.4-ZK-ZT Rek'!A19</f>
        <v>0</v>
      </c>
      <c r="E17" s="140"/>
      <c r="F17" s="141"/>
      <c r="G17" s="139">
        <f>'024 03.4-ZK-ZT Rek'!I19</f>
        <v>0</v>
      </c>
    </row>
    <row r="18" spans="1:7" ht="15.75" customHeight="1">
      <c r="A18" s="142" t="s">
        <v>62</v>
      </c>
      <c r="B18" s="143" t="s">
        <v>63</v>
      </c>
      <c r="C18" s="139">
        <f>'024 03.4-ZK-ZT Rek'!G12</f>
        <v>0</v>
      </c>
      <c r="D18" s="88">
        <f>'024 03.4-ZK-ZT Rek'!A20</f>
        <v>0</v>
      </c>
      <c r="E18" s="140"/>
      <c r="F18" s="141"/>
      <c r="G18" s="139">
        <f>'024 03.4-ZK-ZT Rek'!I20</f>
        <v>0</v>
      </c>
    </row>
    <row r="19" spans="1:7" ht="15.75" customHeight="1">
      <c r="A19" s="144" t="s">
        <v>64</v>
      </c>
      <c r="B19" s="133"/>
      <c r="C19" s="139">
        <f>SUM(C15:C18)</f>
        <v>0</v>
      </c>
      <c r="D19" s="88">
        <f>'024 03.4-ZK-ZT Rek'!A21</f>
        <v>0</v>
      </c>
      <c r="E19" s="140"/>
      <c r="F19" s="141"/>
      <c r="G19" s="139">
        <f>'024 03.4-ZK-ZT Rek'!I21</f>
        <v>0</v>
      </c>
    </row>
    <row r="20" spans="1:7" ht="15.75" customHeight="1">
      <c r="A20" s="88"/>
      <c r="B20" s="138"/>
      <c r="C20" s="139"/>
      <c r="D20" s="88">
        <f>'024 03.4-ZK-ZT Rek'!A22</f>
        <v>0</v>
      </c>
      <c r="E20" s="140"/>
      <c r="F20" s="141"/>
      <c r="G20" s="139">
        <f>'024 03.4-ZK-ZT Rek'!I22</f>
        <v>0</v>
      </c>
    </row>
    <row r="21" spans="1:7" ht="15.75" customHeight="1">
      <c r="A21" s="88" t="s">
        <v>65</v>
      </c>
      <c r="B21" s="138"/>
      <c r="C21" s="139">
        <f>'024 03.4-ZK-ZT Rek'!I12</f>
        <v>0</v>
      </c>
      <c r="D21" s="88">
        <f>'024 03.4-ZK-ZT Rek'!A23</f>
        <v>0</v>
      </c>
      <c r="E21" s="140"/>
      <c r="F21" s="141"/>
      <c r="G21" s="139">
        <f>'024 03.4-ZK-ZT Rek'!I23</f>
        <v>0</v>
      </c>
    </row>
    <row r="22" spans="1:7" ht="15.75" customHeight="1">
      <c r="A22" s="145" t="s">
        <v>66</v>
      </c>
      <c r="B22" s="115"/>
      <c r="C22" s="139">
        <f>C19+C21</f>
        <v>0</v>
      </c>
      <c r="D22" s="88" t="s">
        <v>67</v>
      </c>
      <c r="E22" s="140"/>
      <c r="F22" s="141"/>
      <c r="G22" s="139">
        <f>G23-SUM(G15:G21)</f>
        <v>0</v>
      </c>
    </row>
    <row r="23" spans="1:7" ht="15.75" customHeight="1">
      <c r="A23" s="146" t="s">
        <v>68</v>
      </c>
      <c r="B23" s="146"/>
      <c r="C23" s="147">
        <f>C22+G23</f>
        <v>0</v>
      </c>
      <c r="D23" s="148" t="s">
        <v>69</v>
      </c>
      <c r="E23" s="149"/>
      <c r="F23" s="150"/>
      <c r="G23" s="139">
        <f>'024 03.4-ZK-ZT Rek'!H25</f>
        <v>0</v>
      </c>
    </row>
    <row r="24" spans="1:7" ht="12.75" customHeight="1">
      <c r="A24" s="151" t="s">
        <v>70</v>
      </c>
      <c r="B24" s="152"/>
      <c r="C24" s="153"/>
      <c r="D24" s="152" t="s">
        <v>71</v>
      </c>
      <c r="E24" s="152"/>
      <c r="F24" s="154" t="s">
        <v>72</v>
      </c>
      <c r="G24" s="155"/>
    </row>
    <row r="25" spans="1:7" ht="12.75" customHeight="1">
      <c r="A25" s="145" t="s">
        <v>73</v>
      </c>
      <c r="B25" s="115"/>
      <c r="C25" s="156"/>
      <c r="D25" s="115" t="s">
        <v>73</v>
      </c>
      <c r="F25" s="157" t="s">
        <v>73</v>
      </c>
      <c r="G25" s="158"/>
    </row>
    <row r="26" spans="1:7" ht="37.5" customHeight="1">
      <c r="A26" s="145" t="s">
        <v>74</v>
      </c>
      <c r="B26" s="159"/>
      <c r="C26" s="156"/>
      <c r="D26" s="115" t="s">
        <v>74</v>
      </c>
      <c r="F26" s="157" t="s">
        <v>74</v>
      </c>
      <c r="G26" s="158"/>
    </row>
    <row r="27" spans="1:7" ht="12.75" customHeight="1">
      <c r="A27" s="145"/>
      <c r="B27" s="160"/>
      <c r="C27" s="156"/>
      <c r="D27" s="115"/>
      <c r="F27" s="157"/>
      <c r="G27" s="158"/>
    </row>
    <row r="28" spans="1:7" ht="12.75" customHeight="1">
      <c r="A28" s="145" t="s">
        <v>75</v>
      </c>
      <c r="B28" s="115"/>
      <c r="C28" s="156"/>
      <c r="D28" s="157" t="s">
        <v>76</v>
      </c>
      <c r="E28" s="156"/>
      <c r="F28" s="161" t="s">
        <v>76</v>
      </c>
      <c r="G28" s="158"/>
    </row>
    <row r="29" spans="1:7" ht="69" customHeight="1">
      <c r="A29" s="145"/>
      <c r="B29" s="115"/>
      <c r="C29" s="162"/>
      <c r="D29" s="163"/>
      <c r="E29" s="162"/>
      <c r="F29" s="115"/>
      <c r="G29" s="158"/>
    </row>
    <row r="30" spans="1:7" ht="12.75" customHeight="1">
      <c r="A30" s="88" t="s">
        <v>13</v>
      </c>
      <c r="B30" s="138"/>
      <c r="C30" s="164">
        <v>21</v>
      </c>
      <c r="D30" s="138" t="s">
        <v>77</v>
      </c>
      <c r="E30" s="141"/>
      <c r="F30" s="165">
        <f>C23-F32</f>
        <v>0</v>
      </c>
      <c r="G30" s="165"/>
    </row>
    <row r="31" spans="1:7" ht="12.75" customHeight="1">
      <c r="A31" s="88" t="s">
        <v>78</v>
      </c>
      <c r="B31" s="138"/>
      <c r="C31" s="164">
        <f>C30</f>
        <v>21</v>
      </c>
      <c r="D31" s="138" t="s">
        <v>79</v>
      </c>
      <c r="E31" s="141"/>
      <c r="F31" s="165">
        <f>ROUND(PRODUCT(F30,C31/100),0)</f>
        <v>0</v>
      </c>
      <c r="G31" s="165"/>
    </row>
    <row r="32" spans="1:7" ht="12.75" customHeight="1">
      <c r="A32" s="88" t="s">
        <v>13</v>
      </c>
      <c r="B32" s="166"/>
      <c r="C32" s="167">
        <v>0</v>
      </c>
      <c r="D32" s="138" t="s">
        <v>79</v>
      </c>
      <c r="E32" s="168"/>
      <c r="F32" s="165">
        <v>0</v>
      </c>
      <c r="G32" s="165"/>
    </row>
    <row r="33" spans="1:7" ht="12.75" customHeight="1">
      <c r="A33" s="169" t="s">
        <v>78</v>
      </c>
      <c r="B33" s="138"/>
      <c r="C33" s="164">
        <f>C32</f>
        <v>0</v>
      </c>
      <c r="D33" s="166" t="s">
        <v>79</v>
      </c>
      <c r="E33" s="141"/>
      <c r="F33" s="165">
        <f>ROUND(PRODUCT(F32,C33/100),0)</f>
        <v>0</v>
      </c>
      <c r="G33" s="165"/>
    </row>
    <row r="34" spans="1:7" s="174" customFormat="1" ht="19.5" customHeight="1">
      <c r="A34" s="170" t="s">
        <v>80</v>
      </c>
      <c r="B34" s="171"/>
      <c r="C34" s="171"/>
      <c r="D34" s="171"/>
      <c r="E34" s="172"/>
      <c r="F34" s="173">
        <f>ROUND(SUM(F30:F33),0)</f>
        <v>0</v>
      </c>
      <c r="G34" s="173"/>
    </row>
    <row r="35" ht="12.75" customHeight="1"/>
    <row r="36" spans="1:8" ht="12.75" customHeight="1">
      <c r="A36" s="2" t="s">
        <v>81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75"/>
      <c r="C37" s="175"/>
      <c r="D37" s="175"/>
      <c r="E37" s="175"/>
      <c r="F37" s="175"/>
      <c r="G37" s="175"/>
      <c r="H37" s="1" t="s">
        <v>2</v>
      </c>
    </row>
    <row r="38" spans="1:8" ht="12.75" customHeight="1">
      <c r="A38" s="176"/>
      <c r="B38" s="175"/>
      <c r="C38" s="175"/>
      <c r="D38" s="175"/>
      <c r="E38" s="175"/>
      <c r="F38" s="175"/>
      <c r="G38" s="175"/>
      <c r="H38" s="1" t="s">
        <v>2</v>
      </c>
    </row>
    <row r="39" spans="1:8" ht="12.75" customHeight="1">
      <c r="A39" s="176"/>
      <c r="B39" s="175"/>
      <c r="C39" s="175"/>
      <c r="D39" s="175"/>
      <c r="E39" s="175"/>
      <c r="F39" s="175"/>
      <c r="G39" s="175"/>
      <c r="H39" s="1" t="s">
        <v>2</v>
      </c>
    </row>
    <row r="40" spans="1:8" ht="12.75" customHeight="1">
      <c r="A40" s="176"/>
      <c r="B40" s="175"/>
      <c r="C40" s="175"/>
      <c r="D40" s="175"/>
      <c r="E40" s="175"/>
      <c r="F40" s="175"/>
      <c r="G40" s="175"/>
      <c r="H40" s="1" t="s">
        <v>2</v>
      </c>
    </row>
    <row r="41" spans="1:8" ht="12.75" customHeight="1">
      <c r="A41" s="176"/>
      <c r="B41" s="175"/>
      <c r="C41" s="175"/>
      <c r="D41" s="175"/>
      <c r="E41" s="175"/>
      <c r="F41" s="175"/>
      <c r="G41" s="175"/>
      <c r="H41" s="1" t="s">
        <v>2</v>
      </c>
    </row>
    <row r="42" spans="1:8" ht="12.75" customHeight="1">
      <c r="A42" s="176"/>
      <c r="B42" s="175"/>
      <c r="C42" s="175"/>
      <c r="D42" s="175"/>
      <c r="E42" s="175"/>
      <c r="F42" s="175"/>
      <c r="G42" s="175"/>
      <c r="H42" s="1" t="s">
        <v>2</v>
      </c>
    </row>
    <row r="43" spans="1:8" ht="12.75" customHeight="1">
      <c r="A43" s="176"/>
      <c r="B43" s="175"/>
      <c r="C43" s="175"/>
      <c r="D43" s="175"/>
      <c r="E43" s="175"/>
      <c r="F43" s="175"/>
      <c r="G43" s="175"/>
      <c r="H43" s="1" t="s">
        <v>2</v>
      </c>
    </row>
    <row r="44" spans="1:8" ht="12.75" customHeight="1">
      <c r="A44" s="176"/>
      <c r="B44" s="175"/>
      <c r="C44" s="175"/>
      <c r="D44" s="175"/>
      <c r="E44" s="175"/>
      <c r="F44" s="175"/>
      <c r="G44" s="175"/>
      <c r="H44" s="1" t="s">
        <v>2</v>
      </c>
    </row>
    <row r="45" spans="1:8" ht="12.75" customHeight="1">
      <c r="A45" s="176"/>
      <c r="B45" s="175"/>
      <c r="C45" s="175"/>
      <c r="D45" s="175"/>
      <c r="E45" s="175"/>
      <c r="F45" s="175"/>
      <c r="G45" s="175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25"/>
  <sheetViews>
    <sheetView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77" t="s">
        <v>3</v>
      </c>
      <c r="B1" s="177"/>
      <c r="C1" s="178" t="s">
        <v>82</v>
      </c>
      <c r="D1" s="179"/>
      <c r="E1" s="180"/>
      <c r="F1" s="179"/>
      <c r="G1" s="181" t="s">
        <v>83</v>
      </c>
      <c r="H1" s="182" t="s">
        <v>516</v>
      </c>
      <c r="I1" s="183"/>
    </row>
    <row r="2" spans="1:9" ht="12.75">
      <c r="A2" s="184" t="s">
        <v>84</v>
      </c>
      <c r="B2" s="184"/>
      <c r="C2" s="185" t="s">
        <v>85</v>
      </c>
      <c r="D2" s="186"/>
      <c r="E2" s="187"/>
      <c r="F2" s="186"/>
      <c r="G2" s="188" t="s">
        <v>517</v>
      </c>
      <c r="H2" s="188"/>
      <c r="I2" s="188"/>
    </row>
    <row r="3" ht="12.75">
      <c r="F3" s="115"/>
    </row>
    <row r="4" spans="1:9" ht="19.5" customHeight="1">
      <c r="A4" s="189" t="s">
        <v>86</v>
      </c>
      <c r="B4" s="189"/>
      <c r="C4" s="189"/>
      <c r="D4" s="189"/>
      <c r="E4" s="189"/>
      <c r="F4" s="189"/>
      <c r="G4" s="189"/>
      <c r="H4" s="189"/>
      <c r="I4" s="189"/>
    </row>
    <row r="6" spans="1:9" s="115" customFormat="1" ht="12.75">
      <c r="A6" s="190"/>
      <c r="B6" s="191" t="s">
        <v>87</v>
      </c>
      <c r="C6" s="191"/>
      <c r="D6" s="131"/>
      <c r="E6" s="192" t="s">
        <v>88</v>
      </c>
      <c r="F6" s="193" t="s">
        <v>89</v>
      </c>
      <c r="G6" s="193" t="s">
        <v>90</v>
      </c>
      <c r="H6" s="193" t="s">
        <v>91</v>
      </c>
      <c r="I6" s="194" t="s">
        <v>65</v>
      </c>
    </row>
    <row r="7" spans="1:9" s="115" customFormat="1" ht="12.75">
      <c r="A7" s="195">
        <f>'024 03.4-ZK-ZT Pol'!B7</f>
        <v>0</v>
      </c>
      <c r="B7" s="78">
        <f>'024 03.4-ZK-ZT Pol'!C7</f>
        <v>0</v>
      </c>
      <c r="D7" s="196"/>
      <c r="E7" s="197">
        <f>'024 03.4-ZK-ZT Pol'!BA9</f>
        <v>0</v>
      </c>
      <c r="F7" s="198">
        <f>'024 03.4-ZK-ZT Pol'!BB9</f>
        <v>0</v>
      </c>
      <c r="G7" s="198">
        <f>'024 03.4-ZK-ZT Pol'!BC9</f>
        <v>0</v>
      </c>
      <c r="H7" s="198">
        <f>'024 03.4-ZK-ZT Pol'!BD9</f>
        <v>0</v>
      </c>
      <c r="I7" s="199">
        <f>'024 03.4-ZK-ZT Pol'!BE9</f>
        <v>0</v>
      </c>
    </row>
    <row r="8" spans="1:9" s="115" customFormat="1" ht="12.75">
      <c r="A8" s="195">
        <f>'024 03.4-ZK-ZT Pol'!B10</f>
        <v>0</v>
      </c>
      <c r="B8" s="78">
        <f>'024 03.4-ZK-ZT Pol'!C10</f>
        <v>0</v>
      </c>
      <c r="D8" s="196"/>
      <c r="E8" s="197">
        <f>'024 03.4-ZK-ZT Pol'!BA12</f>
        <v>0</v>
      </c>
      <c r="F8" s="198">
        <f>'024 03.4-ZK-ZT Pol'!BB12</f>
        <v>0</v>
      </c>
      <c r="G8" s="198">
        <f>'024 03.4-ZK-ZT Pol'!BC12</f>
        <v>0</v>
      </c>
      <c r="H8" s="198">
        <f>'024 03.4-ZK-ZT Pol'!BD12</f>
        <v>0</v>
      </c>
      <c r="I8" s="199">
        <f>'024 03.4-ZK-ZT Pol'!BE12</f>
        <v>0</v>
      </c>
    </row>
    <row r="9" spans="1:9" s="115" customFormat="1" ht="12.75">
      <c r="A9" s="195">
        <f>'024 03.4-ZK-ZT Pol'!B13</f>
        <v>0</v>
      </c>
      <c r="B9" s="78">
        <f>'024 03.4-ZK-ZT Pol'!C13</f>
        <v>0</v>
      </c>
      <c r="D9" s="196"/>
      <c r="E9" s="197">
        <f>'024 03.4-ZK-ZT Pol'!BA15</f>
        <v>0</v>
      </c>
      <c r="F9" s="198">
        <f>'024 03.4-ZK-ZT Pol'!BB15</f>
        <v>0</v>
      </c>
      <c r="G9" s="198">
        <f>'024 03.4-ZK-ZT Pol'!BC15</f>
        <v>0</v>
      </c>
      <c r="H9" s="198">
        <f>'024 03.4-ZK-ZT Pol'!BD15</f>
        <v>0</v>
      </c>
      <c r="I9" s="199">
        <f>'024 03.4-ZK-ZT Pol'!BE15</f>
        <v>0</v>
      </c>
    </row>
    <row r="10" spans="1:9" s="115" customFormat="1" ht="12.75">
      <c r="A10" s="195">
        <f>'024 03.4-ZK-ZT Pol'!B16</f>
        <v>0</v>
      </c>
      <c r="B10" s="78">
        <f>'024 03.4-ZK-ZT Pol'!C16</f>
        <v>0</v>
      </c>
      <c r="D10" s="196"/>
      <c r="E10" s="197">
        <f>'024 03.4-ZK-ZT Pol'!BA30</f>
        <v>0</v>
      </c>
      <c r="F10" s="198">
        <f>'024 03.4-ZK-ZT Pol'!BB30</f>
        <v>0</v>
      </c>
      <c r="G10" s="198">
        <f>'024 03.4-ZK-ZT Pol'!BC30</f>
        <v>0</v>
      </c>
      <c r="H10" s="198">
        <f>'024 03.4-ZK-ZT Pol'!BD30</f>
        <v>0</v>
      </c>
      <c r="I10" s="199">
        <f>'024 03.4-ZK-ZT Pol'!BE30</f>
        <v>0</v>
      </c>
    </row>
    <row r="11" spans="1:9" s="115" customFormat="1" ht="12.75">
      <c r="A11" s="195">
        <f>'024 03.4-ZK-ZT Pol'!B31</f>
        <v>0</v>
      </c>
      <c r="B11" s="78">
        <f>'024 03.4-ZK-ZT Pol'!C31</f>
        <v>0</v>
      </c>
      <c r="D11" s="196"/>
      <c r="E11" s="197">
        <f>'024 03.4-ZK-ZT Pol'!BA43</f>
        <v>0</v>
      </c>
      <c r="F11" s="198">
        <f>'024 03.4-ZK-ZT Pol'!BB43</f>
        <v>0</v>
      </c>
      <c r="G11" s="198">
        <f>'024 03.4-ZK-ZT Pol'!BC43</f>
        <v>0</v>
      </c>
      <c r="H11" s="198">
        <f>'024 03.4-ZK-ZT Pol'!BD43</f>
        <v>0</v>
      </c>
      <c r="I11" s="199">
        <f>'024 03.4-ZK-ZT Pol'!BE43</f>
        <v>0</v>
      </c>
    </row>
    <row r="12" spans="1:9" s="14" customFormat="1" ht="12.75">
      <c r="A12" s="200"/>
      <c r="B12" s="201" t="s">
        <v>92</v>
      </c>
      <c r="C12" s="201"/>
      <c r="D12" s="202"/>
      <c r="E12" s="203">
        <f>SUM(E7:E11)</f>
        <v>0</v>
      </c>
      <c r="F12" s="204">
        <f>SUM(F7:F11)</f>
        <v>0</v>
      </c>
      <c r="G12" s="204">
        <f>SUM(G7:G11)</f>
        <v>0</v>
      </c>
      <c r="H12" s="204">
        <f>SUM(H7:H11)</f>
        <v>0</v>
      </c>
      <c r="I12" s="205">
        <f>SUM(I7:I11)</f>
        <v>0</v>
      </c>
    </row>
    <row r="13" spans="1:9" ht="12.75">
      <c r="A13" s="115"/>
      <c r="B13" s="115"/>
      <c r="C13" s="115"/>
      <c r="D13" s="115"/>
      <c r="E13" s="115"/>
      <c r="F13" s="115"/>
      <c r="G13" s="115"/>
      <c r="H13" s="115"/>
      <c r="I13" s="115"/>
    </row>
    <row r="14" spans="1:57" ht="19.5" customHeight="1">
      <c r="A14" s="206" t="s">
        <v>93</v>
      </c>
      <c r="B14" s="206"/>
      <c r="C14" s="206"/>
      <c r="D14" s="206"/>
      <c r="E14" s="206"/>
      <c r="F14" s="206"/>
      <c r="G14" s="206"/>
      <c r="H14" s="206"/>
      <c r="I14" s="206"/>
      <c r="BA14" s="122"/>
      <c r="BB14" s="122"/>
      <c r="BC14" s="122"/>
      <c r="BD14" s="122"/>
      <c r="BE14" s="122"/>
    </row>
    <row r="16" spans="1:9" ht="12.75">
      <c r="A16" s="151" t="s">
        <v>94</v>
      </c>
      <c r="B16" s="152"/>
      <c r="C16" s="152"/>
      <c r="D16" s="207"/>
      <c r="E16" s="208" t="s">
        <v>95</v>
      </c>
      <c r="F16" s="209" t="s">
        <v>14</v>
      </c>
      <c r="G16" s="210" t="s">
        <v>96</v>
      </c>
      <c r="H16" s="211"/>
      <c r="I16" s="212" t="s">
        <v>95</v>
      </c>
    </row>
    <row r="17" spans="1:53" ht="12.75">
      <c r="A17" s="144" t="s">
        <v>97</v>
      </c>
      <c r="B17" s="133"/>
      <c r="C17" s="133"/>
      <c r="D17" s="213"/>
      <c r="E17" s="214">
        <v>0</v>
      </c>
      <c r="F17" s="215">
        <v>0</v>
      </c>
      <c r="G17" s="216">
        <v>0</v>
      </c>
      <c r="H17" s="217"/>
      <c r="I17" s="218">
        <f aca="true" t="shared" si="0" ref="I17:I24">E17+F17*G17/100</f>
        <v>0</v>
      </c>
      <c r="BA17" s="1">
        <v>0</v>
      </c>
    </row>
    <row r="18" spans="1:53" ht="12.75">
      <c r="A18" s="88" t="s">
        <v>98</v>
      </c>
      <c r="B18" s="138"/>
      <c r="C18" s="138"/>
      <c r="D18" s="219"/>
      <c r="E18" s="220">
        <v>0</v>
      </c>
      <c r="F18" s="215">
        <v>0</v>
      </c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88" t="s">
        <v>99</v>
      </c>
      <c r="B19" s="138"/>
      <c r="C19" s="138"/>
      <c r="D19" s="219"/>
      <c r="E19" s="220">
        <v>0</v>
      </c>
      <c r="F19" s="215">
        <v>0</v>
      </c>
      <c r="G19" s="221">
        <v>0</v>
      </c>
      <c r="H19" s="222"/>
      <c r="I19" s="223">
        <f t="shared" si="0"/>
        <v>0</v>
      </c>
      <c r="BA19" s="1">
        <v>0</v>
      </c>
    </row>
    <row r="20" spans="1:53" ht="12.75">
      <c r="A20" s="88" t="s">
        <v>100</v>
      </c>
      <c r="B20" s="138"/>
      <c r="C20" s="138"/>
      <c r="D20" s="219"/>
      <c r="E20" s="220">
        <v>0</v>
      </c>
      <c r="F20" s="215">
        <v>0</v>
      </c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88" t="s">
        <v>101</v>
      </c>
      <c r="B21" s="138"/>
      <c r="C21" s="138"/>
      <c r="D21" s="219"/>
      <c r="E21" s="220">
        <v>0</v>
      </c>
      <c r="F21" s="215">
        <v>0</v>
      </c>
      <c r="G21" s="221">
        <v>0</v>
      </c>
      <c r="H21" s="222"/>
      <c r="I21" s="223">
        <f t="shared" si="0"/>
        <v>0</v>
      </c>
      <c r="BA21" s="1">
        <v>1</v>
      </c>
    </row>
    <row r="22" spans="1:53" ht="12.75">
      <c r="A22" s="88" t="s">
        <v>102</v>
      </c>
      <c r="B22" s="138"/>
      <c r="C22" s="138"/>
      <c r="D22" s="219"/>
      <c r="E22" s="220">
        <v>0</v>
      </c>
      <c r="F22" s="215">
        <v>0</v>
      </c>
      <c r="G22" s="221">
        <v>0</v>
      </c>
      <c r="H22" s="222"/>
      <c r="I22" s="223">
        <f t="shared" si="0"/>
        <v>0</v>
      </c>
      <c r="BA22" s="1">
        <v>1</v>
      </c>
    </row>
    <row r="23" spans="1:53" ht="12.75">
      <c r="A23" s="88" t="s">
        <v>103</v>
      </c>
      <c r="B23" s="138"/>
      <c r="C23" s="138"/>
      <c r="D23" s="219"/>
      <c r="E23" s="220">
        <v>0</v>
      </c>
      <c r="F23" s="215">
        <v>0</v>
      </c>
      <c r="G23" s="221">
        <v>0</v>
      </c>
      <c r="H23" s="222"/>
      <c r="I23" s="223">
        <f t="shared" si="0"/>
        <v>0</v>
      </c>
      <c r="BA23" s="1">
        <v>2</v>
      </c>
    </row>
    <row r="24" spans="1:53" ht="12.75">
      <c r="A24" s="88" t="s">
        <v>104</v>
      </c>
      <c r="B24" s="138"/>
      <c r="C24" s="138"/>
      <c r="D24" s="219"/>
      <c r="E24" s="220">
        <v>0</v>
      </c>
      <c r="F24" s="215">
        <v>0</v>
      </c>
      <c r="G24" s="221">
        <v>0</v>
      </c>
      <c r="H24" s="222"/>
      <c r="I24" s="223">
        <f t="shared" si="0"/>
        <v>0</v>
      </c>
      <c r="BA24" s="1">
        <v>2</v>
      </c>
    </row>
    <row r="25" spans="1:9" ht="12.75">
      <c r="A25" s="224"/>
      <c r="B25" s="225" t="s">
        <v>105</v>
      </c>
      <c r="C25" s="226"/>
      <c r="D25" s="227"/>
      <c r="E25" s="228"/>
      <c r="F25" s="229"/>
      <c r="G25" s="229"/>
      <c r="H25" s="230">
        <f>SUM(I17:I24)</f>
        <v>0</v>
      </c>
      <c r="I25" s="230"/>
    </row>
  </sheetData>
  <sheetProtection selectLockedCells="1" selectUnlockedCells="1"/>
  <mergeCells count="6">
    <mergeCell ref="A1:B1"/>
    <mergeCell ref="A2:B2"/>
    <mergeCell ref="G2:I2"/>
    <mergeCell ref="A4:I4"/>
    <mergeCell ref="A14:I14"/>
    <mergeCell ref="H25:I2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43"/>
  <sheetViews>
    <sheetView zoomScaleSheetLayoutView="100" workbookViewId="0" topLeftCell="A1">
      <selection activeCell="A1" sqref="A1"/>
    </sheetView>
  </sheetViews>
  <sheetFormatPr defaultColWidth="8.00390625" defaultRowHeight="12.75"/>
  <cols>
    <col min="1" max="1" width="4.421875" style="231" customWidth="1"/>
    <col min="2" max="2" width="11.57421875" style="231" customWidth="1"/>
    <col min="3" max="3" width="40.421875" style="231" customWidth="1"/>
    <col min="4" max="4" width="5.57421875" style="231" customWidth="1"/>
    <col min="5" max="5" width="8.57421875" style="232" customWidth="1"/>
    <col min="6" max="6" width="9.8515625" style="231" customWidth="1"/>
    <col min="7" max="7" width="13.8515625" style="231" customWidth="1"/>
    <col min="8" max="8" width="11.7109375" style="231" hidden="1" customWidth="1"/>
    <col min="9" max="9" width="11.57421875" style="231" hidden="1" customWidth="1"/>
    <col min="10" max="10" width="11.00390625" style="231" hidden="1" customWidth="1"/>
    <col min="11" max="11" width="10.421875" style="231" hidden="1" customWidth="1"/>
    <col min="12" max="12" width="75.421875" style="231" customWidth="1"/>
    <col min="13" max="13" width="45.28125" style="231" customWidth="1"/>
    <col min="14" max="16384" width="9.140625" style="231" customWidth="1"/>
  </cols>
  <sheetData>
    <row r="1" spans="1:7" ht="15">
      <c r="A1" s="233" t="s">
        <v>106</v>
      </c>
      <c r="B1" s="233"/>
      <c r="C1" s="233"/>
      <c r="D1" s="233"/>
      <c r="E1" s="233"/>
      <c r="F1" s="233"/>
      <c r="G1" s="233"/>
    </row>
    <row r="2" spans="2:7" ht="14.25" customHeight="1">
      <c r="B2" s="234"/>
      <c r="C2" s="235"/>
      <c r="D2" s="235"/>
      <c r="E2" s="236"/>
      <c r="F2" s="235"/>
      <c r="G2" s="235"/>
    </row>
    <row r="3" spans="1:7" ht="12.75">
      <c r="A3" s="177" t="s">
        <v>3</v>
      </c>
      <c r="B3" s="177"/>
      <c r="C3" s="178" t="s">
        <v>82</v>
      </c>
      <c r="D3" s="179"/>
      <c r="E3" s="237" t="s">
        <v>107</v>
      </c>
      <c r="F3" s="238">
        <f>'024 03.4-ZK-ZT Rek'!H1</f>
        <v>0</v>
      </c>
      <c r="G3" s="239"/>
    </row>
    <row r="4" spans="1:7" ht="12.75">
      <c r="A4" s="240" t="s">
        <v>84</v>
      </c>
      <c r="B4" s="240"/>
      <c r="C4" s="185" t="s">
        <v>85</v>
      </c>
      <c r="D4" s="186"/>
      <c r="E4" s="241">
        <f>'024 03.4-ZK-ZT Rek'!G2</f>
        <v>0</v>
      </c>
      <c r="F4" s="241"/>
      <c r="G4" s="241"/>
    </row>
    <row r="5" spans="1:7" ht="12.75">
      <c r="A5" s="242"/>
      <c r="G5" s="243"/>
    </row>
    <row r="6" spans="1:11" ht="27" customHeight="1">
      <c r="A6" s="244" t="s">
        <v>108</v>
      </c>
      <c r="B6" s="245" t="s">
        <v>109</v>
      </c>
      <c r="C6" s="246" t="s">
        <v>110</v>
      </c>
      <c r="D6" s="246" t="s">
        <v>111</v>
      </c>
      <c r="E6" s="247" t="s">
        <v>112</v>
      </c>
      <c r="F6" s="245" t="s">
        <v>113</v>
      </c>
      <c r="G6" s="246" t="s">
        <v>114</v>
      </c>
      <c r="H6" s="248" t="s">
        <v>115</v>
      </c>
      <c r="I6" s="248" t="s">
        <v>116</v>
      </c>
      <c r="J6" s="248" t="s">
        <v>117</v>
      </c>
      <c r="K6" s="248" t="s">
        <v>118</v>
      </c>
    </row>
    <row r="7" spans="1:15" ht="12.75">
      <c r="A7" s="249" t="s">
        <v>119</v>
      </c>
      <c r="B7" s="250" t="s">
        <v>518</v>
      </c>
      <c r="C7" s="251" t="s">
        <v>519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520</v>
      </c>
      <c r="C8" s="262" t="s">
        <v>521</v>
      </c>
      <c r="D8" s="263" t="s">
        <v>143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1">
        <v>12</v>
      </c>
      <c r="AB8" s="231">
        <v>0</v>
      </c>
      <c r="AC8" s="231">
        <v>86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9">
        <v>12</v>
      </c>
      <c r="CB8" s="259">
        <v>0</v>
      </c>
    </row>
    <row r="9" spans="1:57" ht="12.75">
      <c r="A9" s="279"/>
      <c r="B9" s="280" t="s">
        <v>130</v>
      </c>
      <c r="C9" s="281" t="s">
        <v>522</v>
      </c>
      <c r="D9" s="282"/>
      <c r="E9" s="283"/>
      <c r="F9" s="284"/>
      <c r="G9" s="285">
        <f>SUM(G7:G8)</f>
        <v>0</v>
      </c>
      <c r="H9" s="286"/>
      <c r="I9" s="287">
        <f>SUM(I7:I8)</f>
        <v>0</v>
      </c>
      <c r="J9" s="286"/>
      <c r="K9" s="287">
        <f>SUM(K7:K8)</f>
        <v>0</v>
      </c>
      <c r="O9" s="259">
        <v>4</v>
      </c>
      <c r="BA9" s="288">
        <f>SUM(BA7:BA8)</f>
        <v>0</v>
      </c>
      <c r="BB9" s="288">
        <f>SUM(BB7:BB8)</f>
        <v>0</v>
      </c>
      <c r="BC9" s="288">
        <f>SUM(BC7:BC8)</f>
        <v>0</v>
      </c>
      <c r="BD9" s="288">
        <f>SUM(BD7:BD8)</f>
        <v>0</v>
      </c>
      <c r="BE9" s="288">
        <f>SUM(BE7:BE8)</f>
        <v>0</v>
      </c>
    </row>
    <row r="10" spans="1:15" ht="12.75">
      <c r="A10" s="249" t="s">
        <v>119</v>
      </c>
      <c r="B10" s="250" t="s">
        <v>156</v>
      </c>
      <c r="C10" s="251" t="s">
        <v>157</v>
      </c>
      <c r="D10" s="252"/>
      <c r="E10" s="253"/>
      <c r="F10" s="253"/>
      <c r="G10" s="254"/>
      <c r="H10" s="255"/>
      <c r="I10" s="256"/>
      <c r="J10" s="257"/>
      <c r="K10" s="258"/>
      <c r="O10" s="259">
        <v>1</v>
      </c>
    </row>
    <row r="11" spans="1:80" ht="12.75">
      <c r="A11" s="260">
        <v>2</v>
      </c>
      <c r="B11" s="261" t="s">
        <v>374</v>
      </c>
      <c r="C11" s="262" t="s">
        <v>523</v>
      </c>
      <c r="D11" s="263" t="s">
        <v>170</v>
      </c>
      <c r="E11" s="264">
        <v>17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>
        <v>-2.2</v>
      </c>
      <c r="K11" s="267">
        <f>E11*J11</f>
        <v>-37.400000000000006</v>
      </c>
      <c r="O11" s="259">
        <v>2</v>
      </c>
      <c r="AA11" s="231">
        <v>2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9">
        <v>2</v>
      </c>
      <c r="CB11" s="259">
        <v>1</v>
      </c>
    </row>
    <row r="12" spans="1:57" ht="12.75">
      <c r="A12" s="279"/>
      <c r="B12" s="280" t="s">
        <v>130</v>
      </c>
      <c r="C12" s="281" t="s">
        <v>179</v>
      </c>
      <c r="D12" s="282"/>
      <c r="E12" s="283"/>
      <c r="F12" s="284"/>
      <c r="G12" s="285">
        <f>SUM(G10:G11)</f>
        <v>0</v>
      </c>
      <c r="H12" s="286"/>
      <c r="I12" s="287">
        <f>SUM(I10:I11)</f>
        <v>0</v>
      </c>
      <c r="J12" s="286"/>
      <c r="K12" s="287">
        <f>SUM(K10:K11)</f>
        <v>-37.400000000000006</v>
      </c>
      <c r="O12" s="259">
        <v>4</v>
      </c>
      <c r="BA12" s="288">
        <f>SUM(BA10:BA11)</f>
        <v>0</v>
      </c>
      <c r="BB12" s="288">
        <f>SUM(BB10:BB11)</f>
        <v>0</v>
      </c>
      <c r="BC12" s="288">
        <f>SUM(BC10:BC11)</f>
        <v>0</v>
      </c>
      <c r="BD12" s="288">
        <f>SUM(BD10:BD11)</f>
        <v>0</v>
      </c>
      <c r="BE12" s="288">
        <f>SUM(BE10:BE11)</f>
        <v>0</v>
      </c>
    </row>
    <row r="13" spans="1:15" ht="12.75">
      <c r="A13" s="249" t="s">
        <v>119</v>
      </c>
      <c r="B13" s="250" t="s">
        <v>180</v>
      </c>
      <c r="C13" s="251" t="s">
        <v>524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60">
        <v>3</v>
      </c>
      <c r="B14" s="261" t="s">
        <v>525</v>
      </c>
      <c r="C14" s="262" t="s">
        <v>526</v>
      </c>
      <c r="D14" s="263" t="s">
        <v>184</v>
      </c>
      <c r="E14" s="264">
        <v>78</v>
      </c>
      <c r="F14" s="264">
        <v>0</v>
      </c>
      <c r="G14" s="265">
        <f>E14*F14</f>
        <v>0</v>
      </c>
      <c r="H14" s="266">
        <v>0.0004900000000000001</v>
      </c>
      <c r="I14" s="267">
        <f>E14*H14</f>
        <v>0.038220000000000004</v>
      </c>
      <c r="J14" s="266">
        <v>-0.081</v>
      </c>
      <c r="K14" s="267">
        <f>E14*J14</f>
        <v>-6.3180000000000005</v>
      </c>
      <c r="O14" s="259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9">
        <v>1</v>
      </c>
      <c r="CB14" s="259">
        <v>1</v>
      </c>
    </row>
    <row r="15" spans="1:57" ht="12.75">
      <c r="A15" s="279"/>
      <c r="B15" s="280" t="s">
        <v>130</v>
      </c>
      <c r="C15" s="281" t="s">
        <v>527</v>
      </c>
      <c r="D15" s="282"/>
      <c r="E15" s="283"/>
      <c r="F15" s="284"/>
      <c r="G15" s="285">
        <f>SUM(G13:G14)</f>
        <v>0</v>
      </c>
      <c r="H15" s="286"/>
      <c r="I15" s="287">
        <f>SUM(I13:I14)</f>
        <v>0.038220000000000004</v>
      </c>
      <c r="J15" s="286"/>
      <c r="K15" s="287">
        <f>SUM(K13:K14)</f>
        <v>-6.3180000000000005</v>
      </c>
      <c r="O15" s="259">
        <v>4</v>
      </c>
      <c r="BA15" s="288">
        <f>SUM(BA13:BA14)</f>
        <v>0</v>
      </c>
      <c r="BB15" s="288">
        <f>SUM(BB13:BB14)</f>
        <v>0</v>
      </c>
      <c r="BC15" s="288">
        <f>SUM(BC13:BC14)</f>
        <v>0</v>
      </c>
      <c r="BD15" s="288">
        <f>SUM(BD13:BD14)</f>
        <v>0</v>
      </c>
      <c r="BE15" s="288">
        <f>SUM(BE13:BE14)</f>
        <v>0</v>
      </c>
    </row>
    <row r="16" spans="1:15" ht="12.75">
      <c r="A16" s="249" t="s">
        <v>119</v>
      </c>
      <c r="B16" s="250" t="s">
        <v>377</v>
      </c>
      <c r="C16" s="251" t="s">
        <v>378</v>
      </c>
      <c r="D16" s="252"/>
      <c r="E16" s="253"/>
      <c r="F16" s="253"/>
      <c r="G16" s="254"/>
      <c r="H16" s="255"/>
      <c r="I16" s="256"/>
      <c r="J16" s="257"/>
      <c r="K16" s="258"/>
      <c r="O16" s="259">
        <v>1</v>
      </c>
    </row>
    <row r="17" spans="1:80" ht="12.75">
      <c r="A17" s="291">
        <v>4</v>
      </c>
      <c r="B17" s="292" t="s">
        <v>379</v>
      </c>
      <c r="C17" s="293" t="s">
        <v>380</v>
      </c>
      <c r="D17" s="294" t="s">
        <v>184</v>
      </c>
      <c r="E17" s="295">
        <v>85</v>
      </c>
      <c r="F17" s="295">
        <v>0</v>
      </c>
      <c r="G17" s="296">
        <f aca="true" t="shared" si="0" ref="G17:G29">E17*F17</f>
        <v>0</v>
      </c>
      <c r="H17" s="297">
        <v>0</v>
      </c>
      <c r="I17" s="298">
        <f aca="true" t="shared" si="1" ref="I17:I29">E17*H17</f>
        <v>0</v>
      </c>
      <c r="J17" s="297">
        <v>-0.014920000000000001</v>
      </c>
      <c r="K17" s="298">
        <f aca="true" t="shared" si="2" ref="K17:K29">E17*J17</f>
        <v>-1.2682</v>
      </c>
      <c r="O17" s="259">
        <v>2</v>
      </c>
      <c r="AA17" s="231">
        <v>1</v>
      </c>
      <c r="AB17" s="231">
        <v>7</v>
      </c>
      <c r="AC17" s="231">
        <v>7</v>
      </c>
      <c r="AZ17" s="231">
        <v>2</v>
      </c>
      <c r="BA17" s="231">
        <f aca="true" t="shared" si="3" ref="BA17:BA29">IF(AZ17=1,G17,0)</f>
        <v>0</v>
      </c>
      <c r="BB17" s="231">
        <f aca="true" t="shared" si="4" ref="BB17:BB29">IF(AZ17=2,G17,0)</f>
        <v>0</v>
      </c>
      <c r="BC17" s="231">
        <f aca="true" t="shared" si="5" ref="BC17:BC29">IF(AZ17=3,G17,0)</f>
        <v>0</v>
      </c>
      <c r="BD17" s="231">
        <f aca="true" t="shared" si="6" ref="BD17:BD29">IF(AZ17=4,G17,0)</f>
        <v>0</v>
      </c>
      <c r="BE17" s="231">
        <f aca="true" t="shared" si="7" ref="BE17:BE29">IF(AZ17=5,G17,0)</f>
        <v>0</v>
      </c>
      <c r="CA17" s="259">
        <v>1</v>
      </c>
      <c r="CB17" s="259">
        <v>7</v>
      </c>
    </row>
    <row r="18" spans="1:80" ht="12.75">
      <c r="A18" s="291">
        <v>5</v>
      </c>
      <c r="B18" s="292" t="s">
        <v>528</v>
      </c>
      <c r="C18" s="293" t="s">
        <v>529</v>
      </c>
      <c r="D18" s="294" t="s">
        <v>184</v>
      </c>
      <c r="E18" s="295">
        <v>85</v>
      </c>
      <c r="F18" s="295">
        <v>0</v>
      </c>
      <c r="G18" s="296">
        <f t="shared" si="0"/>
        <v>0</v>
      </c>
      <c r="H18" s="297">
        <v>0.0013100000000000002</v>
      </c>
      <c r="I18" s="298">
        <f t="shared" si="1"/>
        <v>0.11135000000000002</v>
      </c>
      <c r="J18" s="297">
        <v>0</v>
      </c>
      <c r="K18" s="298">
        <f t="shared" si="2"/>
        <v>0</v>
      </c>
      <c r="O18" s="259">
        <v>2</v>
      </c>
      <c r="AA18" s="231">
        <v>1</v>
      </c>
      <c r="AB18" s="231">
        <v>7</v>
      </c>
      <c r="AC18" s="231">
        <v>7</v>
      </c>
      <c r="AZ18" s="231">
        <v>2</v>
      </c>
      <c r="BA18" s="231">
        <f t="shared" si="3"/>
        <v>0</v>
      </c>
      <c r="BB18" s="231">
        <f t="shared" si="4"/>
        <v>0</v>
      </c>
      <c r="BC18" s="231">
        <f t="shared" si="5"/>
        <v>0</v>
      </c>
      <c r="BD18" s="231">
        <f t="shared" si="6"/>
        <v>0</v>
      </c>
      <c r="BE18" s="231">
        <f t="shared" si="7"/>
        <v>0</v>
      </c>
      <c r="CA18" s="259">
        <v>1</v>
      </c>
      <c r="CB18" s="259">
        <v>7</v>
      </c>
    </row>
    <row r="19" spans="1:80" ht="12.75">
      <c r="A19" s="291">
        <v>6</v>
      </c>
      <c r="B19" s="292" t="s">
        <v>530</v>
      </c>
      <c r="C19" s="293" t="s">
        <v>531</v>
      </c>
      <c r="D19" s="294" t="s">
        <v>184</v>
      </c>
      <c r="E19" s="295">
        <v>29</v>
      </c>
      <c r="F19" s="295">
        <v>0</v>
      </c>
      <c r="G19" s="296">
        <f t="shared" si="0"/>
        <v>0</v>
      </c>
      <c r="H19" s="297">
        <v>0.00161</v>
      </c>
      <c r="I19" s="298">
        <f t="shared" si="1"/>
        <v>0.04669</v>
      </c>
      <c r="J19" s="297">
        <v>0</v>
      </c>
      <c r="K19" s="298">
        <f t="shared" si="2"/>
        <v>0</v>
      </c>
      <c r="O19" s="259">
        <v>2</v>
      </c>
      <c r="AA19" s="231">
        <v>1</v>
      </c>
      <c r="AB19" s="231">
        <v>7</v>
      </c>
      <c r="AC19" s="231">
        <v>7</v>
      </c>
      <c r="AZ19" s="231">
        <v>2</v>
      </c>
      <c r="BA19" s="231">
        <f t="shared" si="3"/>
        <v>0</v>
      </c>
      <c r="BB19" s="231">
        <f t="shared" si="4"/>
        <v>0</v>
      </c>
      <c r="BC19" s="231">
        <f t="shared" si="5"/>
        <v>0</v>
      </c>
      <c r="BD19" s="231">
        <f t="shared" si="6"/>
        <v>0</v>
      </c>
      <c r="BE19" s="231">
        <f t="shared" si="7"/>
        <v>0</v>
      </c>
      <c r="CA19" s="259">
        <v>1</v>
      </c>
      <c r="CB19" s="259">
        <v>7</v>
      </c>
    </row>
    <row r="20" spans="1:80" ht="12.75">
      <c r="A20" s="291">
        <v>7</v>
      </c>
      <c r="B20" s="292" t="s">
        <v>389</v>
      </c>
      <c r="C20" s="293" t="s">
        <v>390</v>
      </c>
      <c r="D20" s="294" t="s">
        <v>184</v>
      </c>
      <c r="E20" s="295">
        <v>114</v>
      </c>
      <c r="F20" s="295">
        <v>0</v>
      </c>
      <c r="G20" s="296">
        <f t="shared" si="0"/>
        <v>0</v>
      </c>
      <c r="H20" s="297">
        <v>0</v>
      </c>
      <c r="I20" s="298">
        <f t="shared" si="1"/>
        <v>0</v>
      </c>
      <c r="J20" s="297">
        <v>0</v>
      </c>
      <c r="K20" s="298">
        <f t="shared" si="2"/>
        <v>0</v>
      </c>
      <c r="O20" s="259">
        <v>2</v>
      </c>
      <c r="AA20" s="231">
        <v>1</v>
      </c>
      <c r="AB20" s="231">
        <v>1</v>
      </c>
      <c r="AC20" s="231">
        <v>1</v>
      </c>
      <c r="AZ20" s="231">
        <v>2</v>
      </c>
      <c r="BA20" s="231">
        <f t="shared" si="3"/>
        <v>0</v>
      </c>
      <c r="BB20" s="231">
        <f t="shared" si="4"/>
        <v>0</v>
      </c>
      <c r="BC20" s="231">
        <f t="shared" si="5"/>
        <v>0</v>
      </c>
      <c r="BD20" s="231">
        <f t="shared" si="6"/>
        <v>0</v>
      </c>
      <c r="BE20" s="231">
        <f t="shared" si="7"/>
        <v>0</v>
      </c>
      <c r="CA20" s="259">
        <v>1</v>
      </c>
      <c r="CB20" s="259">
        <v>1</v>
      </c>
    </row>
    <row r="21" spans="1:80" ht="12.75">
      <c r="A21" s="291">
        <v>8</v>
      </c>
      <c r="B21" s="292" t="s">
        <v>391</v>
      </c>
      <c r="C21" s="293" t="s">
        <v>392</v>
      </c>
      <c r="D21" s="294" t="s">
        <v>228</v>
      </c>
      <c r="E21" s="295">
        <v>2</v>
      </c>
      <c r="F21" s="295">
        <v>0</v>
      </c>
      <c r="G21" s="296">
        <f t="shared" si="0"/>
        <v>0</v>
      </c>
      <c r="H21" s="297">
        <v>0</v>
      </c>
      <c r="I21" s="298">
        <f t="shared" si="1"/>
        <v>0</v>
      </c>
      <c r="J21" s="297"/>
      <c r="K21" s="298">
        <f t="shared" si="2"/>
        <v>0</v>
      </c>
      <c r="O21" s="259">
        <v>2</v>
      </c>
      <c r="AA21" s="231">
        <v>12</v>
      </c>
      <c r="AB21" s="231">
        <v>0</v>
      </c>
      <c r="AC21" s="231">
        <v>13</v>
      </c>
      <c r="AZ21" s="231">
        <v>2</v>
      </c>
      <c r="BA21" s="231">
        <f t="shared" si="3"/>
        <v>0</v>
      </c>
      <c r="BB21" s="231">
        <f t="shared" si="4"/>
        <v>0</v>
      </c>
      <c r="BC21" s="231">
        <f t="shared" si="5"/>
        <v>0</v>
      </c>
      <c r="BD21" s="231">
        <f t="shared" si="6"/>
        <v>0</v>
      </c>
      <c r="BE21" s="231">
        <f t="shared" si="7"/>
        <v>0</v>
      </c>
      <c r="CA21" s="259">
        <v>12</v>
      </c>
      <c r="CB21" s="259">
        <v>0</v>
      </c>
    </row>
    <row r="22" spans="1:80" ht="12.75">
      <c r="A22" s="291">
        <v>9</v>
      </c>
      <c r="B22" s="292" t="s">
        <v>393</v>
      </c>
      <c r="C22" s="293" t="s">
        <v>394</v>
      </c>
      <c r="D22" s="294" t="s">
        <v>228</v>
      </c>
      <c r="E22" s="295">
        <v>2</v>
      </c>
      <c r="F22" s="295">
        <v>0</v>
      </c>
      <c r="G22" s="296">
        <f t="shared" si="0"/>
        <v>0</v>
      </c>
      <c r="H22" s="297">
        <v>0</v>
      </c>
      <c r="I22" s="298">
        <f t="shared" si="1"/>
        <v>0</v>
      </c>
      <c r="J22" s="297"/>
      <c r="K22" s="298">
        <f t="shared" si="2"/>
        <v>0</v>
      </c>
      <c r="O22" s="259">
        <v>2</v>
      </c>
      <c r="AA22" s="231">
        <v>12</v>
      </c>
      <c r="AB22" s="231">
        <v>0</v>
      </c>
      <c r="AC22" s="231">
        <v>14</v>
      </c>
      <c r="AZ22" s="231">
        <v>2</v>
      </c>
      <c r="BA22" s="231">
        <f t="shared" si="3"/>
        <v>0</v>
      </c>
      <c r="BB22" s="231">
        <f t="shared" si="4"/>
        <v>0</v>
      </c>
      <c r="BC22" s="231">
        <f t="shared" si="5"/>
        <v>0</v>
      </c>
      <c r="BD22" s="231">
        <f t="shared" si="6"/>
        <v>0</v>
      </c>
      <c r="BE22" s="231">
        <f t="shared" si="7"/>
        <v>0</v>
      </c>
      <c r="CA22" s="259">
        <v>12</v>
      </c>
      <c r="CB22" s="259">
        <v>0</v>
      </c>
    </row>
    <row r="23" spans="1:80" ht="12.75">
      <c r="A23" s="291">
        <v>10</v>
      </c>
      <c r="B23" s="292" t="s">
        <v>397</v>
      </c>
      <c r="C23" s="293" t="s">
        <v>398</v>
      </c>
      <c r="D23" s="294" t="s">
        <v>143</v>
      </c>
      <c r="E23" s="295">
        <v>14</v>
      </c>
      <c r="F23" s="295">
        <v>0</v>
      </c>
      <c r="G23" s="296">
        <f t="shared" si="0"/>
        <v>0</v>
      </c>
      <c r="H23" s="297">
        <v>0.00034</v>
      </c>
      <c r="I23" s="298">
        <f t="shared" si="1"/>
        <v>0.00476</v>
      </c>
      <c r="J23" s="297"/>
      <c r="K23" s="298">
        <f t="shared" si="2"/>
        <v>0</v>
      </c>
      <c r="O23" s="259">
        <v>2</v>
      </c>
      <c r="AA23" s="231">
        <v>3</v>
      </c>
      <c r="AB23" s="231">
        <v>7</v>
      </c>
      <c r="AC23" s="231" t="s">
        <v>397</v>
      </c>
      <c r="AZ23" s="231">
        <v>2</v>
      </c>
      <c r="BA23" s="231">
        <f t="shared" si="3"/>
        <v>0</v>
      </c>
      <c r="BB23" s="231">
        <f t="shared" si="4"/>
        <v>0</v>
      </c>
      <c r="BC23" s="231">
        <f t="shared" si="5"/>
        <v>0</v>
      </c>
      <c r="BD23" s="231">
        <f t="shared" si="6"/>
        <v>0</v>
      </c>
      <c r="BE23" s="231">
        <f t="shared" si="7"/>
        <v>0</v>
      </c>
      <c r="CA23" s="259">
        <v>3</v>
      </c>
      <c r="CB23" s="259">
        <v>7</v>
      </c>
    </row>
    <row r="24" spans="1:80" ht="12.75">
      <c r="A24" s="291">
        <v>11</v>
      </c>
      <c r="B24" s="292" t="s">
        <v>532</v>
      </c>
      <c r="C24" s="293" t="s">
        <v>533</v>
      </c>
      <c r="D24" s="294" t="s">
        <v>170</v>
      </c>
      <c r="E24" s="295">
        <v>5</v>
      </c>
      <c r="F24" s="295">
        <v>0</v>
      </c>
      <c r="G24" s="296">
        <f t="shared" si="0"/>
        <v>0</v>
      </c>
      <c r="H24" s="297">
        <v>0.00038</v>
      </c>
      <c r="I24" s="298">
        <f t="shared" si="1"/>
        <v>0.0019000000000000002</v>
      </c>
      <c r="J24" s="297"/>
      <c r="K24" s="298">
        <f t="shared" si="2"/>
        <v>0</v>
      </c>
      <c r="O24" s="259">
        <v>2</v>
      </c>
      <c r="AA24" s="231">
        <v>3</v>
      </c>
      <c r="AB24" s="231">
        <v>7</v>
      </c>
      <c r="AC24" s="231" t="s">
        <v>532</v>
      </c>
      <c r="AZ24" s="231">
        <v>2</v>
      </c>
      <c r="BA24" s="231">
        <f t="shared" si="3"/>
        <v>0</v>
      </c>
      <c r="BB24" s="231">
        <f t="shared" si="4"/>
        <v>0</v>
      </c>
      <c r="BC24" s="231">
        <f t="shared" si="5"/>
        <v>0</v>
      </c>
      <c r="BD24" s="231">
        <f t="shared" si="6"/>
        <v>0</v>
      </c>
      <c r="BE24" s="231">
        <f t="shared" si="7"/>
        <v>0</v>
      </c>
      <c r="CA24" s="259">
        <v>3</v>
      </c>
      <c r="CB24" s="259">
        <v>7</v>
      </c>
    </row>
    <row r="25" spans="1:80" ht="12.75">
      <c r="A25" s="291">
        <v>12</v>
      </c>
      <c r="B25" s="292" t="s">
        <v>534</v>
      </c>
      <c r="C25" s="293" t="s">
        <v>535</v>
      </c>
      <c r="D25" s="294" t="s">
        <v>170</v>
      </c>
      <c r="E25" s="295">
        <v>2</v>
      </c>
      <c r="F25" s="295">
        <v>0</v>
      </c>
      <c r="G25" s="296">
        <f t="shared" si="0"/>
        <v>0</v>
      </c>
      <c r="H25" s="297">
        <v>0.00038</v>
      </c>
      <c r="I25" s="298">
        <f t="shared" si="1"/>
        <v>0.00076</v>
      </c>
      <c r="J25" s="297"/>
      <c r="K25" s="298">
        <f t="shared" si="2"/>
        <v>0</v>
      </c>
      <c r="O25" s="259">
        <v>2</v>
      </c>
      <c r="AA25" s="231">
        <v>3</v>
      </c>
      <c r="AB25" s="231">
        <v>7</v>
      </c>
      <c r="AC25" s="231" t="s">
        <v>534</v>
      </c>
      <c r="AZ25" s="231">
        <v>2</v>
      </c>
      <c r="BA25" s="231">
        <f t="shared" si="3"/>
        <v>0</v>
      </c>
      <c r="BB25" s="231">
        <f t="shared" si="4"/>
        <v>0</v>
      </c>
      <c r="BC25" s="231">
        <f t="shared" si="5"/>
        <v>0</v>
      </c>
      <c r="BD25" s="231">
        <f t="shared" si="6"/>
        <v>0</v>
      </c>
      <c r="BE25" s="231">
        <f t="shared" si="7"/>
        <v>0</v>
      </c>
      <c r="CA25" s="259">
        <v>3</v>
      </c>
      <c r="CB25" s="259">
        <v>7</v>
      </c>
    </row>
    <row r="26" spans="1:80" ht="21.75">
      <c r="A26" s="291">
        <v>13</v>
      </c>
      <c r="B26" s="292" t="s">
        <v>536</v>
      </c>
      <c r="C26" s="293" t="s">
        <v>537</v>
      </c>
      <c r="D26" s="294" t="s">
        <v>170</v>
      </c>
      <c r="E26" s="295">
        <v>3</v>
      </c>
      <c r="F26" s="295">
        <v>0</v>
      </c>
      <c r="G26" s="296">
        <f t="shared" si="0"/>
        <v>0</v>
      </c>
      <c r="H26" s="297">
        <v>0.00027</v>
      </c>
      <c r="I26" s="298">
        <f t="shared" si="1"/>
        <v>0.00081</v>
      </c>
      <c r="J26" s="297"/>
      <c r="K26" s="298">
        <f t="shared" si="2"/>
        <v>0</v>
      </c>
      <c r="O26" s="259">
        <v>2</v>
      </c>
      <c r="AA26" s="231">
        <v>3</v>
      </c>
      <c r="AB26" s="231">
        <v>7</v>
      </c>
      <c r="AC26" s="231" t="s">
        <v>536</v>
      </c>
      <c r="AZ26" s="231">
        <v>2</v>
      </c>
      <c r="BA26" s="231">
        <f t="shared" si="3"/>
        <v>0</v>
      </c>
      <c r="BB26" s="231">
        <f t="shared" si="4"/>
        <v>0</v>
      </c>
      <c r="BC26" s="231">
        <f t="shared" si="5"/>
        <v>0</v>
      </c>
      <c r="BD26" s="231">
        <f t="shared" si="6"/>
        <v>0</v>
      </c>
      <c r="BE26" s="231">
        <f t="shared" si="7"/>
        <v>0</v>
      </c>
      <c r="CA26" s="259">
        <v>3</v>
      </c>
      <c r="CB26" s="259">
        <v>7</v>
      </c>
    </row>
    <row r="27" spans="1:80" ht="12.75">
      <c r="A27" s="291">
        <v>14</v>
      </c>
      <c r="B27" s="292" t="s">
        <v>538</v>
      </c>
      <c r="C27" s="293" t="s">
        <v>539</v>
      </c>
      <c r="D27" s="294" t="s">
        <v>170</v>
      </c>
      <c r="E27" s="295">
        <v>8</v>
      </c>
      <c r="F27" s="295">
        <v>0</v>
      </c>
      <c r="G27" s="296">
        <f t="shared" si="0"/>
        <v>0</v>
      </c>
      <c r="H27" s="297">
        <v>0.0004900000000000001</v>
      </c>
      <c r="I27" s="298">
        <f t="shared" si="1"/>
        <v>0.003920000000000001</v>
      </c>
      <c r="J27" s="297"/>
      <c r="K27" s="298">
        <f t="shared" si="2"/>
        <v>0</v>
      </c>
      <c r="O27" s="259">
        <v>2</v>
      </c>
      <c r="AA27" s="231">
        <v>3</v>
      </c>
      <c r="AB27" s="231">
        <v>7</v>
      </c>
      <c r="AC27" s="231" t="s">
        <v>538</v>
      </c>
      <c r="AZ27" s="231">
        <v>2</v>
      </c>
      <c r="BA27" s="231">
        <f t="shared" si="3"/>
        <v>0</v>
      </c>
      <c r="BB27" s="231">
        <f t="shared" si="4"/>
        <v>0</v>
      </c>
      <c r="BC27" s="231">
        <f t="shared" si="5"/>
        <v>0</v>
      </c>
      <c r="BD27" s="231">
        <f t="shared" si="6"/>
        <v>0</v>
      </c>
      <c r="BE27" s="231">
        <f t="shared" si="7"/>
        <v>0</v>
      </c>
      <c r="CA27" s="259">
        <v>3</v>
      </c>
      <c r="CB27" s="259">
        <v>7</v>
      </c>
    </row>
    <row r="28" spans="1:80" ht="12.75">
      <c r="A28" s="291">
        <v>15</v>
      </c>
      <c r="B28" s="292" t="s">
        <v>407</v>
      </c>
      <c r="C28" s="293" t="s">
        <v>408</v>
      </c>
      <c r="D28" s="294" t="s">
        <v>170</v>
      </c>
      <c r="E28" s="295">
        <v>12</v>
      </c>
      <c r="F28" s="295">
        <v>0</v>
      </c>
      <c r="G28" s="296">
        <f t="shared" si="0"/>
        <v>0</v>
      </c>
      <c r="H28" s="297">
        <v>0</v>
      </c>
      <c r="I28" s="298">
        <f t="shared" si="1"/>
        <v>0</v>
      </c>
      <c r="J28" s="297"/>
      <c r="K28" s="298">
        <f t="shared" si="2"/>
        <v>0</v>
      </c>
      <c r="O28" s="259">
        <v>2</v>
      </c>
      <c r="AA28" s="231">
        <v>3</v>
      </c>
      <c r="AB28" s="231">
        <v>7</v>
      </c>
      <c r="AC28" s="231">
        <v>55347607</v>
      </c>
      <c r="AZ28" s="231">
        <v>2</v>
      </c>
      <c r="BA28" s="231">
        <f t="shared" si="3"/>
        <v>0</v>
      </c>
      <c r="BB28" s="231">
        <f t="shared" si="4"/>
        <v>0</v>
      </c>
      <c r="BC28" s="231">
        <f t="shared" si="5"/>
        <v>0</v>
      </c>
      <c r="BD28" s="231">
        <f t="shared" si="6"/>
        <v>0</v>
      </c>
      <c r="BE28" s="231">
        <f t="shared" si="7"/>
        <v>0</v>
      </c>
      <c r="CA28" s="259">
        <v>3</v>
      </c>
      <c r="CB28" s="259">
        <v>7</v>
      </c>
    </row>
    <row r="29" spans="1:80" ht="12.75">
      <c r="A29" s="260">
        <v>16</v>
      </c>
      <c r="B29" s="261" t="s">
        <v>409</v>
      </c>
      <c r="C29" s="262" t="s">
        <v>410</v>
      </c>
      <c r="D29" s="263" t="s">
        <v>251</v>
      </c>
      <c r="E29" s="264">
        <v>0.17019</v>
      </c>
      <c r="F29" s="264">
        <v>0</v>
      </c>
      <c r="G29" s="265">
        <f t="shared" si="0"/>
        <v>0</v>
      </c>
      <c r="H29" s="266">
        <v>0</v>
      </c>
      <c r="I29" s="267">
        <f t="shared" si="1"/>
        <v>0</v>
      </c>
      <c r="J29" s="266"/>
      <c r="K29" s="267">
        <f t="shared" si="2"/>
        <v>0</v>
      </c>
      <c r="O29" s="259">
        <v>2</v>
      </c>
      <c r="AA29" s="231">
        <v>7</v>
      </c>
      <c r="AB29" s="231">
        <v>1001</v>
      </c>
      <c r="AC29" s="231">
        <v>5</v>
      </c>
      <c r="AZ29" s="231">
        <v>2</v>
      </c>
      <c r="BA29" s="231">
        <f t="shared" si="3"/>
        <v>0</v>
      </c>
      <c r="BB29" s="231">
        <f t="shared" si="4"/>
        <v>0</v>
      </c>
      <c r="BC29" s="231">
        <f t="shared" si="5"/>
        <v>0</v>
      </c>
      <c r="BD29" s="231">
        <f t="shared" si="6"/>
        <v>0</v>
      </c>
      <c r="BE29" s="231">
        <f t="shared" si="7"/>
        <v>0</v>
      </c>
      <c r="CA29" s="259">
        <v>7</v>
      </c>
      <c r="CB29" s="259">
        <v>1001</v>
      </c>
    </row>
    <row r="30" spans="1:57" ht="12.75">
      <c r="A30" s="279"/>
      <c r="B30" s="280" t="s">
        <v>130</v>
      </c>
      <c r="C30" s="281" t="s">
        <v>411</v>
      </c>
      <c r="D30" s="282"/>
      <c r="E30" s="283"/>
      <c r="F30" s="284"/>
      <c r="G30" s="285">
        <f>SUM(G16:G29)</f>
        <v>0</v>
      </c>
      <c r="H30" s="286"/>
      <c r="I30" s="287">
        <f>SUM(I16:I29)</f>
        <v>0.17019</v>
      </c>
      <c r="J30" s="286"/>
      <c r="K30" s="287">
        <f>SUM(K16:K29)</f>
        <v>-1.2682</v>
      </c>
      <c r="O30" s="259">
        <v>4</v>
      </c>
      <c r="BA30" s="288">
        <f>SUM(BA16:BA29)</f>
        <v>0</v>
      </c>
      <c r="BB30" s="288">
        <f>SUM(BB16:BB29)</f>
        <v>0</v>
      </c>
      <c r="BC30" s="288">
        <f>SUM(BC16:BC29)</f>
        <v>0</v>
      </c>
      <c r="BD30" s="288">
        <f>SUM(BD16:BD29)</f>
        <v>0</v>
      </c>
      <c r="BE30" s="288">
        <f>SUM(BE16:BE29)</f>
        <v>0</v>
      </c>
    </row>
    <row r="31" spans="1:15" ht="12.75">
      <c r="A31" s="249" t="s">
        <v>119</v>
      </c>
      <c r="B31" s="250" t="s">
        <v>412</v>
      </c>
      <c r="C31" s="251" t="s">
        <v>413</v>
      </c>
      <c r="D31" s="252"/>
      <c r="E31" s="253"/>
      <c r="F31" s="253"/>
      <c r="G31" s="254"/>
      <c r="H31" s="255"/>
      <c r="I31" s="256"/>
      <c r="J31" s="257"/>
      <c r="K31" s="258"/>
      <c r="O31" s="259">
        <v>1</v>
      </c>
    </row>
    <row r="32" spans="1:80" ht="21.75">
      <c r="A32" s="291">
        <v>17</v>
      </c>
      <c r="B32" s="292" t="s">
        <v>414</v>
      </c>
      <c r="C32" s="293" t="s">
        <v>415</v>
      </c>
      <c r="D32" s="294" t="s">
        <v>184</v>
      </c>
      <c r="E32" s="295">
        <v>60</v>
      </c>
      <c r="F32" s="295">
        <v>0</v>
      </c>
      <c r="G32" s="296">
        <f aca="true" t="shared" si="8" ref="G32:G42">E32*F32</f>
        <v>0</v>
      </c>
      <c r="H32" s="297">
        <v>0</v>
      </c>
      <c r="I32" s="298">
        <f aca="true" t="shared" si="9" ref="I32:I42">E32*H32</f>
        <v>0</v>
      </c>
      <c r="J32" s="297">
        <v>-0.0049700000000000005</v>
      </c>
      <c r="K32" s="298">
        <f aca="true" t="shared" si="10" ref="K32:K42">E32*J32</f>
        <v>-0.2982</v>
      </c>
      <c r="O32" s="259">
        <v>2</v>
      </c>
      <c r="AA32" s="231">
        <v>1</v>
      </c>
      <c r="AB32" s="231">
        <v>7</v>
      </c>
      <c r="AC32" s="231">
        <v>7</v>
      </c>
      <c r="AZ32" s="231">
        <v>2</v>
      </c>
      <c r="BA32" s="231">
        <f aca="true" t="shared" si="11" ref="BA32:BA42">IF(AZ32=1,G32,0)</f>
        <v>0</v>
      </c>
      <c r="BB32" s="231">
        <f aca="true" t="shared" si="12" ref="BB32:BB42">IF(AZ32=2,G32,0)</f>
        <v>0</v>
      </c>
      <c r="BC32" s="231">
        <f aca="true" t="shared" si="13" ref="BC32:BC42">IF(AZ32=3,G32,0)</f>
        <v>0</v>
      </c>
      <c r="BD32" s="231">
        <f aca="true" t="shared" si="14" ref="BD32:BD42">IF(AZ32=4,G32,0)</f>
        <v>0</v>
      </c>
      <c r="BE32" s="231">
        <f aca="true" t="shared" si="15" ref="BE32:BE42">IF(AZ32=5,G32,0)</f>
        <v>0</v>
      </c>
      <c r="CA32" s="259">
        <v>1</v>
      </c>
      <c r="CB32" s="259">
        <v>7</v>
      </c>
    </row>
    <row r="33" spans="1:80" ht="12.75">
      <c r="A33" s="291">
        <v>18</v>
      </c>
      <c r="B33" s="292" t="s">
        <v>540</v>
      </c>
      <c r="C33" s="293" t="s">
        <v>541</v>
      </c>
      <c r="D33" s="294" t="s">
        <v>170</v>
      </c>
      <c r="E33" s="295">
        <v>8</v>
      </c>
      <c r="F33" s="295">
        <v>0</v>
      </c>
      <c r="G33" s="296">
        <f t="shared" si="8"/>
        <v>0</v>
      </c>
      <c r="H33" s="297">
        <v>0.00107</v>
      </c>
      <c r="I33" s="298">
        <f t="shared" si="9"/>
        <v>0.00856</v>
      </c>
      <c r="J33" s="297">
        <v>0</v>
      </c>
      <c r="K33" s="298">
        <f t="shared" si="10"/>
        <v>0</v>
      </c>
      <c r="O33" s="259">
        <v>2</v>
      </c>
      <c r="AA33" s="231">
        <v>1</v>
      </c>
      <c r="AB33" s="231">
        <v>7</v>
      </c>
      <c r="AC33" s="231">
        <v>7</v>
      </c>
      <c r="AZ33" s="231">
        <v>2</v>
      </c>
      <c r="BA33" s="231">
        <f t="shared" si="11"/>
        <v>0</v>
      </c>
      <c r="BB33" s="231">
        <f t="shared" si="12"/>
        <v>0</v>
      </c>
      <c r="BC33" s="231">
        <f t="shared" si="13"/>
        <v>0</v>
      </c>
      <c r="BD33" s="231">
        <f t="shared" si="14"/>
        <v>0</v>
      </c>
      <c r="BE33" s="231">
        <f t="shared" si="15"/>
        <v>0</v>
      </c>
      <c r="CA33" s="259">
        <v>1</v>
      </c>
      <c r="CB33" s="259">
        <v>7</v>
      </c>
    </row>
    <row r="34" spans="1:80" ht="12.75">
      <c r="A34" s="291">
        <v>19</v>
      </c>
      <c r="B34" s="292" t="s">
        <v>426</v>
      </c>
      <c r="C34" s="293" t="s">
        <v>427</v>
      </c>
      <c r="D34" s="294" t="s">
        <v>170</v>
      </c>
      <c r="E34" s="295">
        <v>24</v>
      </c>
      <c r="F34" s="295">
        <v>0</v>
      </c>
      <c r="G34" s="296">
        <f t="shared" si="8"/>
        <v>0</v>
      </c>
      <c r="H34" s="297">
        <v>0.00027</v>
      </c>
      <c r="I34" s="298">
        <f t="shared" si="9"/>
        <v>0.00648</v>
      </c>
      <c r="J34" s="297">
        <v>0</v>
      </c>
      <c r="K34" s="298">
        <f t="shared" si="10"/>
        <v>0</v>
      </c>
      <c r="O34" s="259">
        <v>2</v>
      </c>
      <c r="AA34" s="231">
        <v>1</v>
      </c>
      <c r="AB34" s="231">
        <v>7</v>
      </c>
      <c r="AC34" s="231">
        <v>7</v>
      </c>
      <c r="AZ34" s="231">
        <v>2</v>
      </c>
      <c r="BA34" s="231">
        <f t="shared" si="11"/>
        <v>0</v>
      </c>
      <c r="BB34" s="231">
        <f t="shared" si="12"/>
        <v>0</v>
      </c>
      <c r="BC34" s="231">
        <f t="shared" si="13"/>
        <v>0</v>
      </c>
      <c r="BD34" s="231">
        <f t="shared" si="14"/>
        <v>0</v>
      </c>
      <c r="BE34" s="231">
        <f t="shared" si="15"/>
        <v>0</v>
      </c>
      <c r="CA34" s="259">
        <v>1</v>
      </c>
      <c r="CB34" s="259">
        <v>7</v>
      </c>
    </row>
    <row r="35" spans="1:80" ht="12.75">
      <c r="A35" s="291">
        <v>20</v>
      </c>
      <c r="B35" s="292" t="s">
        <v>428</v>
      </c>
      <c r="C35" s="293" t="s">
        <v>429</v>
      </c>
      <c r="D35" s="294" t="s">
        <v>170</v>
      </c>
      <c r="E35" s="295">
        <v>32</v>
      </c>
      <c r="F35" s="295">
        <v>0</v>
      </c>
      <c r="G35" s="296">
        <f t="shared" si="8"/>
        <v>0</v>
      </c>
      <c r="H35" s="297">
        <v>0</v>
      </c>
      <c r="I35" s="298">
        <f t="shared" si="9"/>
        <v>0</v>
      </c>
      <c r="J35" s="297">
        <v>0</v>
      </c>
      <c r="K35" s="298">
        <f t="shared" si="10"/>
        <v>0</v>
      </c>
      <c r="O35" s="259">
        <v>2</v>
      </c>
      <c r="AA35" s="231">
        <v>1</v>
      </c>
      <c r="AB35" s="231">
        <v>7</v>
      </c>
      <c r="AC35" s="231">
        <v>7</v>
      </c>
      <c r="AZ35" s="231">
        <v>2</v>
      </c>
      <c r="BA35" s="231">
        <f t="shared" si="11"/>
        <v>0</v>
      </c>
      <c r="BB35" s="231">
        <f t="shared" si="12"/>
        <v>0</v>
      </c>
      <c r="BC35" s="231">
        <f t="shared" si="13"/>
        <v>0</v>
      </c>
      <c r="BD35" s="231">
        <f t="shared" si="14"/>
        <v>0</v>
      </c>
      <c r="BE35" s="231">
        <f t="shared" si="15"/>
        <v>0</v>
      </c>
      <c r="CA35" s="259">
        <v>1</v>
      </c>
      <c r="CB35" s="259">
        <v>7</v>
      </c>
    </row>
    <row r="36" spans="1:80" ht="21.75">
      <c r="A36" s="291">
        <v>21</v>
      </c>
      <c r="B36" s="292" t="s">
        <v>542</v>
      </c>
      <c r="C36" s="293" t="s">
        <v>543</v>
      </c>
      <c r="D36" s="294" t="s">
        <v>184</v>
      </c>
      <c r="E36" s="295">
        <v>60</v>
      </c>
      <c r="F36" s="295">
        <v>0</v>
      </c>
      <c r="G36" s="296">
        <f t="shared" si="8"/>
        <v>0</v>
      </c>
      <c r="H36" s="297">
        <v>0.00177</v>
      </c>
      <c r="I36" s="298">
        <f t="shared" si="9"/>
        <v>0.1062</v>
      </c>
      <c r="J36" s="297">
        <v>0</v>
      </c>
      <c r="K36" s="298">
        <f t="shared" si="10"/>
        <v>0</v>
      </c>
      <c r="O36" s="259">
        <v>2</v>
      </c>
      <c r="AA36" s="231">
        <v>2</v>
      </c>
      <c r="AB36" s="231">
        <v>0</v>
      </c>
      <c r="AC36" s="231">
        <v>0</v>
      </c>
      <c r="AZ36" s="231">
        <v>2</v>
      </c>
      <c r="BA36" s="231">
        <f t="shared" si="11"/>
        <v>0</v>
      </c>
      <c r="BB36" s="231">
        <f t="shared" si="12"/>
        <v>0</v>
      </c>
      <c r="BC36" s="231">
        <f t="shared" si="13"/>
        <v>0</v>
      </c>
      <c r="BD36" s="231">
        <f t="shared" si="14"/>
        <v>0</v>
      </c>
      <c r="BE36" s="231">
        <f t="shared" si="15"/>
        <v>0</v>
      </c>
      <c r="CA36" s="259">
        <v>2</v>
      </c>
      <c r="CB36" s="259">
        <v>0</v>
      </c>
    </row>
    <row r="37" spans="1:80" ht="12.75">
      <c r="A37" s="291">
        <v>22</v>
      </c>
      <c r="B37" s="292" t="s">
        <v>438</v>
      </c>
      <c r="C37" s="293" t="s">
        <v>439</v>
      </c>
      <c r="D37" s="294" t="s">
        <v>228</v>
      </c>
      <c r="E37" s="295">
        <v>2</v>
      </c>
      <c r="F37" s="295">
        <v>0</v>
      </c>
      <c r="G37" s="296">
        <f t="shared" si="8"/>
        <v>0</v>
      </c>
      <c r="H37" s="297">
        <v>0</v>
      </c>
      <c r="I37" s="298">
        <f t="shared" si="9"/>
        <v>0</v>
      </c>
      <c r="J37" s="297"/>
      <c r="K37" s="298">
        <f t="shared" si="10"/>
        <v>0</v>
      </c>
      <c r="O37" s="259">
        <v>2</v>
      </c>
      <c r="AA37" s="231">
        <v>12</v>
      </c>
      <c r="AB37" s="231">
        <v>0</v>
      </c>
      <c r="AC37" s="231">
        <v>15</v>
      </c>
      <c r="AZ37" s="231">
        <v>2</v>
      </c>
      <c r="BA37" s="231">
        <f t="shared" si="11"/>
        <v>0</v>
      </c>
      <c r="BB37" s="231">
        <f t="shared" si="12"/>
        <v>0</v>
      </c>
      <c r="BC37" s="231">
        <f t="shared" si="13"/>
        <v>0</v>
      </c>
      <c r="BD37" s="231">
        <f t="shared" si="14"/>
        <v>0</v>
      </c>
      <c r="BE37" s="231">
        <f t="shared" si="15"/>
        <v>0</v>
      </c>
      <c r="CA37" s="259">
        <v>12</v>
      </c>
      <c r="CB37" s="259">
        <v>0</v>
      </c>
    </row>
    <row r="38" spans="1:80" ht="12.75">
      <c r="A38" s="291">
        <v>23</v>
      </c>
      <c r="B38" s="292" t="s">
        <v>440</v>
      </c>
      <c r="C38" s="293" t="s">
        <v>392</v>
      </c>
      <c r="D38" s="294" t="s">
        <v>228</v>
      </c>
      <c r="E38" s="295">
        <v>2</v>
      </c>
      <c r="F38" s="295">
        <v>0</v>
      </c>
      <c r="G38" s="296">
        <f t="shared" si="8"/>
        <v>0</v>
      </c>
      <c r="H38" s="297">
        <v>0</v>
      </c>
      <c r="I38" s="298">
        <f t="shared" si="9"/>
        <v>0</v>
      </c>
      <c r="J38" s="297"/>
      <c r="K38" s="298">
        <f t="shared" si="10"/>
        <v>0</v>
      </c>
      <c r="O38" s="259">
        <v>2</v>
      </c>
      <c r="AA38" s="231">
        <v>12</v>
      </c>
      <c r="AB38" s="231">
        <v>0</v>
      </c>
      <c r="AC38" s="231">
        <v>16</v>
      </c>
      <c r="AZ38" s="231">
        <v>2</v>
      </c>
      <c r="BA38" s="231">
        <f t="shared" si="11"/>
        <v>0</v>
      </c>
      <c r="BB38" s="231">
        <f t="shared" si="12"/>
        <v>0</v>
      </c>
      <c r="BC38" s="231">
        <f t="shared" si="13"/>
        <v>0</v>
      </c>
      <c r="BD38" s="231">
        <f t="shared" si="14"/>
        <v>0</v>
      </c>
      <c r="BE38" s="231">
        <f t="shared" si="15"/>
        <v>0</v>
      </c>
      <c r="CA38" s="259">
        <v>12</v>
      </c>
      <c r="CB38" s="259">
        <v>0</v>
      </c>
    </row>
    <row r="39" spans="1:80" ht="12.75">
      <c r="A39" s="291">
        <v>24</v>
      </c>
      <c r="B39" s="292" t="s">
        <v>441</v>
      </c>
      <c r="C39" s="293" t="s">
        <v>394</v>
      </c>
      <c r="D39" s="294" t="s">
        <v>228</v>
      </c>
      <c r="E39" s="295">
        <v>2</v>
      </c>
      <c r="F39" s="295">
        <v>0</v>
      </c>
      <c r="G39" s="296">
        <f t="shared" si="8"/>
        <v>0</v>
      </c>
      <c r="H39" s="297">
        <v>0</v>
      </c>
      <c r="I39" s="298">
        <f t="shared" si="9"/>
        <v>0</v>
      </c>
      <c r="J39" s="297"/>
      <c r="K39" s="298">
        <f t="shared" si="10"/>
        <v>0</v>
      </c>
      <c r="O39" s="259">
        <v>2</v>
      </c>
      <c r="AA39" s="231">
        <v>12</v>
      </c>
      <c r="AB39" s="231">
        <v>0</v>
      </c>
      <c r="AC39" s="231">
        <v>17</v>
      </c>
      <c r="AZ39" s="231">
        <v>2</v>
      </c>
      <c r="BA39" s="231">
        <f t="shared" si="11"/>
        <v>0</v>
      </c>
      <c r="BB39" s="231">
        <f t="shared" si="12"/>
        <v>0</v>
      </c>
      <c r="BC39" s="231">
        <f t="shared" si="13"/>
        <v>0</v>
      </c>
      <c r="BD39" s="231">
        <f t="shared" si="14"/>
        <v>0</v>
      </c>
      <c r="BE39" s="231">
        <f t="shared" si="15"/>
        <v>0</v>
      </c>
      <c r="CA39" s="259">
        <v>12</v>
      </c>
      <c r="CB39" s="259">
        <v>0</v>
      </c>
    </row>
    <row r="40" spans="1:80" ht="12.75">
      <c r="A40" s="291">
        <v>25</v>
      </c>
      <c r="B40" s="292" t="s">
        <v>407</v>
      </c>
      <c r="C40" s="293" t="s">
        <v>408</v>
      </c>
      <c r="D40" s="294" t="s">
        <v>170</v>
      </c>
      <c r="E40" s="295">
        <v>10</v>
      </c>
      <c r="F40" s="295">
        <v>0</v>
      </c>
      <c r="G40" s="296">
        <f t="shared" si="8"/>
        <v>0</v>
      </c>
      <c r="H40" s="297">
        <v>0</v>
      </c>
      <c r="I40" s="298">
        <f t="shared" si="9"/>
        <v>0</v>
      </c>
      <c r="J40" s="297"/>
      <c r="K40" s="298">
        <f t="shared" si="10"/>
        <v>0</v>
      </c>
      <c r="O40" s="259">
        <v>2</v>
      </c>
      <c r="AA40" s="231">
        <v>3</v>
      </c>
      <c r="AB40" s="231">
        <v>7</v>
      </c>
      <c r="AC40" s="231">
        <v>55347607</v>
      </c>
      <c r="AZ40" s="231">
        <v>2</v>
      </c>
      <c r="BA40" s="231">
        <f t="shared" si="11"/>
        <v>0</v>
      </c>
      <c r="BB40" s="231">
        <f t="shared" si="12"/>
        <v>0</v>
      </c>
      <c r="BC40" s="231">
        <f t="shared" si="13"/>
        <v>0</v>
      </c>
      <c r="BD40" s="231">
        <f t="shared" si="14"/>
        <v>0</v>
      </c>
      <c r="BE40" s="231">
        <f t="shared" si="15"/>
        <v>0</v>
      </c>
      <c r="CA40" s="259">
        <v>3</v>
      </c>
      <c r="CB40" s="259">
        <v>7</v>
      </c>
    </row>
    <row r="41" spans="1:80" ht="12.75">
      <c r="A41" s="291">
        <v>26</v>
      </c>
      <c r="B41" s="292" t="s">
        <v>444</v>
      </c>
      <c r="C41" s="293" t="s">
        <v>396</v>
      </c>
      <c r="D41" s="294" t="s">
        <v>143</v>
      </c>
      <c r="E41" s="295">
        <v>10</v>
      </c>
      <c r="F41" s="295">
        <v>0</v>
      </c>
      <c r="G41" s="296">
        <f t="shared" si="8"/>
        <v>0</v>
      </c>
      <c r="H41" s="297">
        <v>0.00034</v>
      </c>
      <c r="I41" s="298">
        <f t="shared" si="9"/>
        <v>0.0034000000000000002</v>
      </c>
      <c r="J41" s="297"/>
      <c r="K41" s="298">
        <f t="shared" si="10"/>
        <v>0</v>
      </c>
      <c r="O41" s="259">
        <v>2</v>
      </c>
      <c r="AA41" s="231">
        <v>3</v>
      </c>
      <c r="AB41" s="231">
        <v>7</v>
      </c>
      <c r="AC41" s="231" t="s">
        <v>444</v>
      </c>
      <c r="AZ41" s="231">
        <v>2</v>
      </c>
      <c r="BA41" s="231">
        <f t="shared" si="11"/>
        <v>0</v>
      </c>
      <c r="BB41" s="231">
        <f t="shared" si="12"/>
        <v>0</v>
      </c>
      <c r="BC41" s="231">
        <f t="shared" si="13"/>
        <v>0</v>
      </c>
      <c r="BD41" s="231">
        <f t="shared" si="14"/>
        <v>0</v>
      </c>
      <c r="BE41" s="231">
        <f t="shared" si="15"/>
        <v>0</v>
      </c>
      <c r="CA41" s="259">
        <v>3</v>
      </c>
      <c r="CB41" s="259">
        <v>7</v>
      </c>
    </row>
    <row r="42" spans="1:80" ht="12.75">
      <c r="A42" s="260">
        <v>27</v>
      </c>
      <c r="B42" s="261" t="s">
        <v>445</v>
      </c>
      <c r="C42" s="262" t="s">
        <v>446</v>
      </c>
      <c r="D42" s="263" t="s">
        <v>251</v>
      </c>
      <c r="E42" s="264">
        <v>0.01844</v>
      </c>
      <c r="F42" s="264">
        <v>0</v>
      </c>
      <c r="G42" s="265">
        <f t="shared" si="8"/>
        <v>0</v>
      </c>
      <c r="H42" s="266">
        <v>0</v>
      </c>
      <c r="I42" s="267">
        <f t="shared" si="9"/>
        <v>0</v>
      </c>
      <c r="J42" s="266"/>
      <c r="K42" s="267">
        <f t="shared" si="10"/>
        <v>0</v>
      </c>
      <c r="O42" s="259">
        <v>2</v>
      </c>
      <c r="AA42" s="231">
        <v>7</v>
      </c>
      <c r="AB42" s="231">
        <v>1001</v>
      </c>
      <c r="AC42" s="231">
        <v>5</v>
      </c>
      <c r="AZ42" s="231">
        <v>2</v>
      </c>
      <c r="BA42" s="231">
        <f t="shared" si="11"/>
        <v>0</v>
      </c>
      <c r="BB42" s="231">
        <f t="shared" si="12"/>
        <v>0</v>
      </c>
      <c r="BC42" s="231">
        <f t="shared" si="13"/>
        <v>0</v>
      </c>
      <c r="BD42" s="231">
        <f t="shared" si="14"/>
        <v>0</v>
      </c>
      <c r="BE42" s="231">
        <f t="shared" si="15"/>
        <v>0</v>
      </c>
      <c r="CA42" s="259">
        <v>7</v>
      </c>
      <c r="CB42" s="259">
        <v>1001</v>
      </c>
    </row>
    <row r="43" spans="1:57" ht="12.75">
      <c r="A43" s="279"/>
      <c r="B43" s="280" t="s">
        <v>130</v>
      </c>
      <c r="C43" s="281" t="s">
        <v>447</v>
      </c>
      <c r="D43" s="282"/>
      <c r="E43" s="283"/>
      <c r="F43" s="284"/>
      <c r="G43" s="285">
        <f>SUM(G31:G42)</f>
        <v>0</v>
      </c>
      <c r="H43" s="286"/>
      <c r="I43" s="287">
        <f>SUM(I31:I42)</f>
        <v>0.12464</v>
      </c>
      <c r="J43" s="286"/>
      <c r="K43" s="287">
        <f>SUM(K31:K42)</f>
        <v>-0.2982</v>
      </c>
      <c r="O43" s="259">
        <v>4</v>
      </c>
      <c r="BA43" s="288">
        <f>SUM(BA31:BA42)</f>
        <v>0</v>
      </c>
      <c r="BB43" s="288">
        <f>SUM(BB31:BB42)</f>
        <v>0</v>
      </c>
      <c r="BC43" s="288">
        <f>SUM(BC31:BC42)</f>
        <v>0</v>
      </c>
      <c r="BD43" s="288">
        <f>SUM(BD31:BD42)</f>
        <v>0</v>
      </c>
      <c r="BE43" s="288">
        <f>SUM(BE31:BE42)</f>
        <v>0</v>
      </c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82" t="s">
        <v>32</v>
      </c>
      <c r="B1" s="82"/>
      <c r="C1" s="82"/>
      <c r="D1" s="82"/>
      <c r="E1" s="82"/>
      <c r="F1" s="82"/>
      <c r="G1" s="82"/>
    </row>
    <row r="2" spans="1:7" ht="12.75" customHeight="1">
      <c r="A2" s="83" t="s">
        <v>33</v>
      </c>
      <c r="B2" s="84"/>
      <c r="C2" s="85" t="s">
        <v>34</v>
      </c>
      <c r="D2" s="85" t="s">
        <v>35</v>
      </c>
      <c r="E2" s="84"/>
      <c r="F2" s="86" t="s">
        <v>36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37</v>
      </c>
      <c r="B4" s="89"/>
      <c r="C4" s="90"/>
      <c r="D4" s="90"/>
      <c r="E4" s="89"/>
      <c r="F4" s="91" t="s">
        <v>38</v>
      </c>
      <c r="G4" s="94"/>
    </row>
    <row r="5" spans="1:7" ht="12.75" customHeight="1">
      <c r="A5" s="95" t="s">
        <v>26</v>
      </c>
      <c r="B5" s="96"/>
      <c r="C5" s="97" t="s">
        <v>39</v>
      </c>
      <c r="D5" s="98"/>
      <c r="E5" s="99"/>
      <c r="F5" s="91" t="s">
        <v>40</v>
      </c>
      <c r="G5" s="92"/>
    </row>
    <row r="6" spans="1:15" ht="12.75" customHeight="1">
      <c r="A6" s="93" t="s">
        <v>41</v>
      </c>
      <c r="B6" s="89"/>
      <c r="C6" s="90"/>
      <c r="D6" s="90"/>
      <c r="E6" s="89"/>
      <c r="F6" s="100" t="s">
        <v>42</v>
      </c>
      <c r="G6" s="101">
        <v>0</v>
      </c>
      <c r="O6" s="102"/>
    </row>
    <row r="7" spans="1:7" ht="12.75" customHeight="1">
      <c r="A7" s="103" t="s">
        <v>43</v>
      </c>
      <c r="B7" s="104"/>
      <c r="C7" s="105" t="s">
        <v>44</v>
      </c>
      <c r="D7" s="106"/>
      <c r="E7" s="106"/>
      <c r="F7" s="107" t="s">
        <v>45</v>
      </c>
      <c r="G7" s="101">
        <f>IF(G6=0,0,ROUND((F30+F32)/G6,1))</f>
        <v>0</v>
      </c>
    </row>
    <row r="8" spans="1:9" ht="12.75" customHeight="1">
      <c r="A8" s="108" t="s">
        <v>46</v>
      </c>
      <c r="B8" s="91"/>
      <c r="C8" s="109"/>
      <c r="D8" s="109"/>
      <c r="E8" s="109"/>
      <c r="F8" s="110" t="s">
        <v>47</v>
      </c>
      <c r="G8" s="111"/>
      <c r="H8" s="112"/>
      <c r="I8" s="113"/>
    </row>
    <row r="9" spans="1:8" ht="12.75" customHeight="1">
      <c r="A9" s="108" t="s">
        <v>48</v>
      </c>
      <c r="B9" s="91"/>
      <c r="C9" s="109"/>
      <c r="D9" s="109"/>
      <c r="E9" s="109"/>
      <c r="F9" s="91"/>
      <c r="G9" s="114"/>
      <c r="H9" s="115"/>
    </row>
    <row r="10" spans="1:8" ht="12.75" customHeight="1">
      <c r="A10" s="108" t="s">
        <v>49</v>
      </c>
      <c r="B10" s="91"/>
      <c r="C10" s="116"/>
      <c r="D10" s="116"/>
      <c r="E10" s="116"/>
      <c r="F10" s="117"/>
      <c r="G10" s="118"/>
      <c r="H10" s="119"/>
    </row>
    <row r="11" spans="1:57" ht="13.5" customHeight="1">
      <c r="A11" s="108" t="s">
        <v>50</v>
      </c>
      <c r="B11" s="91"/>
      <c r="C11" s="116"/>
      <c r="D11" s="116"/>
      <c r="E11" s="116"/>
      <c r="F11" s="120" t="s">
        <v>51</v>
      </c>
      <c r="G11" s="121"/>
      <c r="H11" s="115"/>
      <c r="BA11" s="122"/>
      <c r="BB11" s="122"/>
      <c r="BC11" s="122"/>
      <c r="BD11" s="122"/>
      <c r="BE11" s="122"/>
    </row>
    <row r="12" spans="1:8" ht="12.75" customHeight="1">
      <c r="A12" s="123" t="s">
        <v>52</v>
      </c>
      <c r="B12" s="89"/>
      <c r="C12" s="124"/>
      <c r="D12" s="124"/>
      <c r="E12" s="124"/>
      <c r="F12" s="125" t="s">
        <v>53</v>
      </c>
      <c r="G12" s="126"/>
      <c r="H12" s="115"/>
    </row>
    <row r="13" spans="1:8" ht="28.5" customHeight="1">
      <c r="A13" s="127" t="s">
        <v>54</v>
      </c>
      <c r="B13" s="127"/>
      <c r="C13" s="127"/>
      <c r="D13" s="127"/>
      <c r="E13" s="127"/>
      <c r="F13" s="127"/>
      <c r="G13" s="127"/>
      <c r="H13" s="115"/>
    </row>
    <row r="14" spans="1:7" ht="17.25" customHeight="1">
      <c r="A14" s="128" t="s">
        <v>55</v>
      </c>
      <c r="B14" s="129"/>
      <c r="C14" s="130"/>
      <c r="D14" s="131" t="s">
        <v>56</v>
      </c>
      <c r="E14" s="131"/>
      <c r="F14" s="131"/>
      <c r="G14" s="131"/>
    </row>
    <row r="15" spans="1:7" ht="15.75" customHeight="1">
      <c r="A15" s="132"/>
      <c r="B15" s="133" t="s">
        <v>57</v>
      </c>
      <c r="C15" s="134">
        <f>'024 03.1-ZK_ST Rek'!E26</f>
        <v>0</v>
      </c>
      <c r="D15" s="135">
        <f>'024 03.1-ZK_ST Rek'!A31</f>
        <v>0</v>
      </c>
      <c r="E15" s="136"/>
      <c r="F15" s="137"/>
      <c r="G15" s="134">
        <f>'024 03.1-ZK_ST Rek'!I31</f>
        <v>0</v>
      </c>
    </row>
    <row r="16" spans="1:7" ht="15.75" customHeight="1">
      <c r="A16" s="132" t="s">
        <v>58</v>
      </c>
      <c r="B16" s="138" t="s">
        <v>59</v>
      </c>
      <c r="C16" s="139">
        <f>'024 03.1-ZK_ST Rek'!F26</f>
        <v>0</v>
      </c>
      <c r="D16" s="88">
        <f>'024 03.1-ZK_ST Rek'!A32</f>
        <v>0</v>
      </c>
      <c r="E16" s="140"/>
      <c r="F16" s="141"/>
      <c r="G16" s="139">
        <f>'024 03.1-ZK_ST Rek'!I32</f>
        <v>0</v>
      </c>
    </row>
    <row r="17" spans="1:7" ht="15.75" customHeight="1">
      <c r="A17" s="132" t="s">
        <v>60</v>
      </c>
      <c r="B17" s="138" t="s">
        <v>61</v>
      </c>
      <c r="C17" s="139">
        <f>'024 03.1-ZK_ST Rek'!H26</f>
        <v>0</v>
      </c>
      <c r="D17" s="88">
        <f>'024 03.1-ZK_ST Rek'!A33</f>
        <v>0</v>
      </c>
      <c r="E17" s="140"/>
      <c r="F17" s="141"/>
      <c r="G17" s="139">
        <f>'024 03.1-ZK_ST Rek'!I33</f>
        <v>0</v>
      </c>
    </row>
    <row r="18" spans="1:7" ht="15.75" customHeight="1">
      <c r="A18" s="142" t="s">
        <v>62</v>
      </c>
      <c r="B18" s="143" t="s">
        <v>63</v>
      </c>
      <c r="C18" s="139">
        <f>'024 03.1-ZK_ST Rek'!G26</f>
        <v>0</v>
      </c>
      <c r="D18" s="88">
        <f>'024 03.1-ZK_ST Rek'!A34</f>
        <v>0</v>
      </c>
      <c r="E18" s="140"/>
      <c r="F18" s="141"/>
      <c r="G18" s="139">
        <f>'024 03.1-ZK_ST Rek'!I34</f>
        <v>0</v>
      </c>
    </row>
    <row r="19" spans="1:7" ht="15.75" customHeight="1">
      <c r="A19" s="144" t="s">
        <v>64</v>
      </c>
      <c r="B19" s="133"/>
      <c r="C19" s="139">
        <f>SUM(C15:C18)</f>
        <v>0</v>
      </c>
      <c r="D19" s="88">
        <f>'024 03.1-ZK_ST Rek'!A35</f>
        <v>0</v>
      </c>
      <c r="E19" s="140"/>
      <c r="F19" s="141"/>
      <c r="G19" s="139">
        <f>'024 03.1-ZK_ST Rek'!I35</f>
        <v>0</v>
      </c>
    </row>
    <row r="20" spans="1:7" ht="15.75" customHeight="1">
      <c r="A20" s="88"/>
      <c r="B20" s="138"/>
      <c r="C20" s="139"/>
      <c r="D20" s="88">
        <f>'024 03.1-ZK_ST Rek'!A36</f>
        <v>0</v>
      </c>
      <c r="E20" s="140"/>
      <c r="F20" s="141"/>
      <c r="G20" s="139">
        <f>'024 03.1-ZK_ST Rek'!I36</f>
        <v>0</v>
      </c>
    </row>
    <row r="21" spans="1:7" ht="15.75" customHeight="1">
      <c r="A21" s="88" t="s">
        <v>65</v>
      </c>
      <c r="B21" s="138"/>
      <c r="C21" s="139">
        <f>'024 03.1-ZK_ST Rek'!I26</f>
        <v>0</v>
      </c>
      <c r="D21" s="88">
        <f>'024 03.1-ZK_ST Rek'!A37</f>
        <v>0</v>
      </c>
      <c r="E21" s="140"/>
      <c r="F21" s="141"/>
      <c r="G21" s="139">
        <f>'024 03.1-ZK_ST Rek'!I37</f>
        <v>0</v>
      </c>
    </row>
    <row r="22" spans="1:7" ht="15.75" customHeight="1">
      <c r="A22" s="145" t="s">
        <v>66</v>
      </c>
      <c r="B22" s="115"/>
      <c r="C22" s="139">
        <f>C19+C21</f>
        <v>0</v>
      </c>
      <c r="D22" s="88" t="s">
        <v>67</v>
      </c>
      <c r="E22" s="140"/>
      <c r="F22" s="141"/>
      <c r="G22" s="139">
        <f>G23-SUM(G15:G21)</f>
        <v>0</v>
      </c>
    </row>
    <row r="23" spans="1:7" ht="15.75" customHeight="1">
      <c r="A23" s="146" t="s">
        <v>68</v>
      </c>
      <c r="B23" s="146"/>
      <c r="C23" s="147">
        <f>C22+G23</f>
        <v>0</v>
      </c>
      <c r="D23" s="148" t="s">
        <v>69</v>
      </c>
      <c r="E23" s="149"/>
      <c r="F23" s="150"/>
      <c r="G23" s="139">
        <f>'024 03.1-ZK_ST Rek'!H39</f>
        <v>0</v>
      </c>
    </row>
    <row r="24" spans="1:7" ht="12.75" customHeight="1">
      <c r="A24" s="151" t="s">
        <v>70</v>
      </c>
      <c r="B24" s="152"/>
      <c r="C24" s="153"/>
      <c r="D24" s="152" t="s">
        <v>71</v>
      </c>
      <c r="E24" s="152"/>
      <c r="F24" s="154" t="s">
        <v>72</v>
      </c>
      <c r="G24" s="155"/>
    </row>
    <row r="25" spans="1:7" ht="12.75" customHeight="1">
      <c r="A25" s="145" t="s">
        <v>73</v>
      </c>
      <c r="B25" s="115"/>
      <c r="C25" s="156"/>
      <c r="D25" s="115" t="s">
        <v>73</v>
      </c>
      <c r="F25" s="157" t="s">
        <v>73</v>
      </c>
      <c r="G25" s="158"/>
    </row>
    <row r="26" spans="1:7" ht="37.5" customHeight="1">
      <c r="A26" s="145" t="s">
        <v>74</v>
      </c>
      <c r="B26" s="159"/>
      <c r="C26" s="156"/>
      <c r="D26" s="115" t="s">
        <v>74</v>
      </c>
      <c r="F26" s="157" t="s">
        <v>74</v>
      </c>
      <c r="G26" s="158"/>
    </row>
    <row r="27" spans="1:7" ht="12.75" customHeight="1">
      <c r="A27" s="145"/>
      <c r="B27" s="160"/>
      <c r="C27" s="156"/>
      <c r="D27" s="115"/>
      <c r="F27" s="157"/>
      <c r="G27" s="158"/>
    </row>
    <row r="28" spans="1:7" ht="12.75" customHeight="1">
      <c r="A28" s="145" t="s">
        <v>75</v>
      </c>
      <c r="B28" s="115"/>
      <c r="C28" s="156"/>
      <c r="D28" s="157" t="s">
        <v>76</v>
      </c>
      <c r="E28" s="156"/>
      <c r="F28" s="161" t="s">
        <v>76</v>
      </c>
      <c r="G28" s="158"/>
    </row>
    <row r="29" spans="1:7" ht="69" customHeight="1">
      <c r="A29" s="145"/>
      <c r="B29" s="115"/>
      <c r="C29" s="162"/>
      <c r="D29" s="163"/>
      <c r="E29" s="162"/>
      <c r="F29" s="115"/>
      <c r="G29" s="158"/>
    </row>
    <row r="30" spans="1:7" ht="12.75" customHeight="1">
      <c r="A30" s="88" t="s">
        <v>13</v>
      </c>
      <c r="B30" s="138"/>
      <c r="C30" s="164">
        <v>21</v>
      </c>
      <c r="D30" s="138" t="s">
        <v>77</v>
      </c>
      <c r="E30" s="141"/>
      <c r="F30" s="165">
        <f>C23-F32</f>
        <v>0</v>
      </c>
      <c r="G30" s="165"/>
    </row>
    <row r="31" spans="1:7" ht="12.75" customHeight="1">
      <c r="A31" s="88" t="s">
        <v>78</v>
      </c>
      <c r="B31" s="138"/>
      <c r="C31" s="164">
        <f>C30</f>
        <v>21</v>
      </c>
      <c r="D31" s="138" t="s">
        <v>79</v>
      </c>
      <c r="E31" s="141"/>
      <c r="F31" s="165">
        <f>ROUND(PRODUCT(F30,C31/100),0)</f>
        <v>0</v>
      </c>
      <c r="G31" s="165"/>
    </row>
    <row r="32" spans="1:7" ht="12.75" customHeight="1">
      <c r="A32" s="88" t="s">
        <v>13</v>
      </c>
      <c r="B32" s="166"/>
      <c r="C32" s="167">
        <v>0</v>
      </c>
      <c r="D32" s="138" t="s">
        <v>79</v>
      </c>
      <c r="E32" s="168"/>
      <c r="F32" s="165">
        <v>0</v>
      </c>
      <c r="G32" s="165"/>
    </row>
    <row r="33" spans="1:7" ht="12.75" customHeight="1">
      <c r="A33" s="169" t="s">
        <v>78</v>
      </c>
      <c r="B33" s="138"/>
      <c r="C33" s="164">
        <f>C32</f>
        <v>0</v>
      </c>
      <c r="D33" s="166" t="s">
        <v>79</v>
      </c>
      <c r="E33" s="141"/>
      <c r="F33" s="165">
        <f>ROUND(PRODUCT(F32,C33/100),0)</f>
        <v>0</v>
      </c>
      <c r="G33" s="165"/>
    </row>
    <row r="34" spans="1:7" s="174" customFormat="1" ht="19.5" customHeight="1">
      <c r="A34" s="170" t="s">
        <v>80</v>
      </c>
      <c r="B34" s="171"/>
      <c r="C34" s="171"/>
      <c r="D34" s="171"/>
      <c r="E34" s="172"/>
      <c r="F34" s="173">
        <f>ROUND(SUM(F30:F33),0)</f>
        <v>0</v>
      </c>
      <c r="G34" s="173"/>
    </row>
    <row r="35" ht="12.75" customHeight="1"/>
    <row r="36" spans="1:8" ht="12.75" customHeight="1">
      <c r="A36" s="2" t="s">
        <v>81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75"/>
      <c r="C37" s="175"/>
      <c r="D37" s="175"/>
      <c r="E37" s="175"/>
      <c r="F37" s="175"/>
      <c r="G37" s="175"/>
      <c r="H37" s="1" t="s">
        <v>2</v>
      </c>
    </row>
    <row r="38" spans="1:8" ht="12.75" customHeight="1">
      <c r="A38" s="176"/>
      <c r="B38" s="175"/>
      <c r="C38" s="175"/>
      <c r="D38" s="175"/>
      <c r="E38" s="175"/>
      <c r="F38" s="175"/>
      <c r="G38" s="175"/>
      <c r="H38" s="1" t="s">
        <v>2</v>
      </c>
    </row>
    <row r="39" spans="1:8" ht="12.75" customHeight="1">
      <c r="A39" s="176"/>
      <c r="B39" s="175"/>
      <c r="C39" s="175"/>
      <c r="D39" s="175"/>
      <c r="E39" s="175"/>
      <c r="F39" s="175"/>
      <c r="G39" s="175"/>
      <c r="H39" s="1" t="s">
        <v>2</v>
      </c>
    </row>
    <row r="40" spans="1:8" ht="12.75" customHeight="1">
      <c r="A40" s="176"/>
      <c r="B40" s="175"/>
      <c r="C40" s="175"/>
      <c r="D40" s="175"/>
      <c r="E40" s="175"/>
      <c r="F40" s="175"/>
      <c r="G40" s="175"/>
      <c r="H40" s="1" t="s">
        <v>2</v>
      </c>
    </row>
    <row r="41" spans="1:8" ht="12.75" customHeight="1">
      <c r="A41" s="176"/>
      <c r="B41" s="175"/>
      <c r="C41" s="175"/>
      <c r="D41" s="175"/>
      <c r="E41" s="175"/>
      <c r="F41" s="175"/>
      <c r="G41" s="175"/>
      <c r="H41" s="1" t="s">
        <v>2</v>
      </c>
    </row>
    <row r="42" spans="1:8" ht="12.75" customHeight="1">
      <c r="A42" s="176"/>
      <c r="B42" s="175"/>
      <c r="C42" s="175"/>
      <c r="D42" s="175"/>
      <c r="E42" s="175"/>
      <c r="F42" s="175"/>
      <c r="G42" s="175"/>
      <c r="H42" s="1" t="s">
        <v>2</v>
      </c>
    </row>
    <row r="43" spans="1:8" ht="12.75" customHeight="1">
      <c r="A43" s="176"/>
      <c r="B43" s="175"/>
      <c r="C43" s="175"/>
      <c r="D43" s="175"/>
      <c r="E43" s="175"/>
      <c r="F43" s="175"/>
      <c r="G43" s="175"/>
      <c r="H43" s="1" t="s">
        <v>2</v>
      </c>
    </row>
    <row r="44" spans="1:8" ht="12.75" customHeight="1">
      <c r="A44" s="176"/>
      <c r="B44" s="175"/>
      <c r="C44" s="175"/>
      <c r="D44" s="175"/>
      <c r="E44" s="175"/>
      <c r="F44" s="175"/>
      <c r="G44" s="175"/>
      <c r="H44" s="1" t="s">
        <v>2</v>
      </c>
    </row>
    <row r="45" spans="1:8" ht="12.75" customHeight="1">
      <c r="A45" s="176"/>
      <c r="B45" s="175"/>
      <c r="C45" s="175"/>
      <c r="D45" s="175"/>
      <c r="E45" s="175"/>
      <c r="F45" s="175"/>
      <c r="G45" s="175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9"/>
  <sheetViews>
    <sheetView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77" t="s">
        <v>3</v>
      </c>
      <c r="B1" s="177"/>
      <c r="C1" s="178" t="s">
        <v>82</v>
      </c>
      <c r="D1" s="179"/>
      <c r="E1" s="180"/>
      <c r="F1" s="179"/>
      <c r="G1" s="181" t="s">
        <v>83</v>
      </c>
      <c r="H1" s="182" t="s">
        <v>34</v>
      </c>
      <c r="I1" s="183"/>
    </row>
    <row r="2" spans="1:9" ht="12.75">
      <c r="A2" s="184" t="s">
        <v>84</v>
      </c>
      <c r="B2" s="184"/>
      <c r="C2" s="185" t="s">
        <v>85</v>
      </c>
      <c r="D2" s="186"/>
      <c r="E2" s="187"/>
      <c r="F2" s="186"/>
      <c r="G2" s="188" t="s">
        <v>35</v>
      </c>
      <c r="H2" s="188"/>
      <c r="I2" s="188"/>
    </row>
    <row r="3" ht="12.75">
      <c r="F3" s="115"/>
    </row>
    <row r="4" spans="1:9" ht="19.5" customHeight="1">
      <c r="A4" s="189" t="s">
        <v>86</v>
      </c>
      <c r="B4" s="189"/>
      <c r="C4" s="189"/>
      <c r="D4" s="189"/>
      <c r="E4" s="189"/>
      <c r="F4" s="189"/>
      <c r="G4" s="189"/>
      <c r="H4" s="189"/>
      <c r="I4" s="189"/>
    </row>
    <row r="6" spans="1:9" s="115" customFormat="1" ht="12.75">
      <c r="A6" s="190"/>
      <c r="B6" s="191" t="s">
        <v>87</v>
      </c>
      <c r="C6" s="191"/>
      <c r="D6" s="131"/>
      <c r="E6" s="192" t="s">
        <v>88</v>
      </c>
      <c r="F6" s="193" t="s">
        <v>89</v>
      </c>
      <c r="G6" s="193" t="s">
        <v>90</v>
      </c>
      <c r="H6" s="193" t="s">
        <v>91</v>
      </c>
      <c r="I6" s="194" t="s">
        <v>65</v>
      </c>
    </row>
    <row r="7" spans="1:9" s="115" customFormat="1" ht="12.75">
      <c r="A7" s="195">
        <f>'024 03.1-ZK_ST Pol'!B7</f>
        <v>0</v>
      </c>
      <c r="B7" s="78">
        <f>'024 03.1-ZK_ST Pol'!C7</f>
        <v>0</v>
      </c>
      <c r="D7" s="196"/>
      <c r="E7" s="197">
        <f>'024 03.1-ZK_ST Pol'!BA120</f>
        <v>0</v>
      </c>
      <c r="F7" s="198">
        <f>'024 03.1-ZK_ST Pol'!BB12</f>
        <v>0</v>
      </c>
      <c r="G7" s="198">
        <f>'024 03.1-ZK_ST Pol'!BC12</f>
        <v>0</v>
      </c>
      <c r="H7" s="198">
        <f>'024 03.1-ZK_ST Pol'!BD12</f>
        <v>0</v>
      </c>
      <c r="I7" s="199">
        <f>'024 03.1-ZK_ST Pol'!BE12</f>
        <v>0</v>
      </c>
    </row>
    <row r="8" spans="1:9" s="115" customFormat="1" ht="12.75">
      <c r="A8" s="195">
        <f>'024 03.1-ZK_ST Pol'!B13</f>
        <v>0</v>
      </c>
      <c r="B8" s="78">
        <f>'024 03.1-ZK_ST Pol'!C13</f>
        <v>0</v>
      </c>
      <c r="D8" s="196"/>
      <c r="E8" s="197">
        <f>'024 03.1-ZK_ST Pol'!BA17</f>
        <v>0</v>
      </c>
      <c r="F8" s="198">
        <f>'024 03.1-ZK_ST Pol'!BB17</f>
        <v>0</v>
      </c>
      <c r="G8" s="198">
        <f>'024 03.1-ZK_ST Pol'!BC17</f>
        <v>0</v>
      </c>
      <c r="H8" s="198">
        <f>'024 03.1-ZK_ST Pol'!BD17</f>
        <v>0</v>
      </c>
      <c r="I8" s="199">
        <f>'024 03.1-ZK_ST Pol'!BE17</f>
        <v>0</v>
      </c>
    </row>
    <row r="9" spans="1:9" s="115" customFormat="1" ht="12.75">
      <c r="A9" s="195">
        <f>'024 03.1-ZK_ST Pol'!B18</f>
        <v>0</v>
      </c>
      <c r="B9" s="78">
        <f>'024 03.1-ZK_ST Pol'!C18</f>
        <v>0</v>
      </c>
      <c r="D9" s="196"/>
      <c r="E9" s="197">
        <f>'024 03.1-ZK_ST Pol'!BA22</f>
        <v>0</v>
      </c>
      <c r="F9" s="198">
        <f>'024 03.1-ZK_ST Pol'!BB22</f>
        <v>0</v>
      </c>
      <c r="G9" s="198">
        <f>'024 03.1-ZK_ST Pol'!BC22</f>
        <v>0</v>
      </c>
      <c r="H9" s="198">
        <f>'024 03.1-ZK_ST Pol'!BD22</f>
        <v>0</v>
      </c>
      <c r="I9" s="199">
        <f>'024 03.1-ZK_ST Pol'!BE22</f>
        <v>0</v>
      </c>
    </row>
    <row r="10" spans="1:9" s="115" customFormat="1" ht="12.75">
      <c r="A10" s="195">
        <f>'024 03.1-ZK_ST Pol'!B23</f>
        <v>0</v>
      </c>
      <c r="B10" s="78">
        <f>'024 03.1-ZK_ST Pol'!C23</f>
        <v>0</v>
      </c>
      <c r="D10" s="196"/>
      <c r="E10" s="197">
        <f>'024 03.1-ZK_ST Pol'!BA26</f>
        <v>0</v>
      </c>
      <c r="F10" s="198">
        <f>'024 03.1-ZK_ST Pol'!BB26</f>
        <v>0</v>
      </c>
      <c r="G10" s="198">
        <f>'024 03.1-ZK_ST Pol'!BC26</f>
        <v>0</v>
      </c>
      <c r="H10" s="198">
        <f>'024 03.1-ZK_ST Pol'!BD26</f>
        <v>0</v>
      </c>
      <c r="I10" s="199">
        <f>'024 03.1-ZK_ST Pol'!BE26</f>
        <v>0</v>
      </c>
    </row>
    <row r="11" spans="1:9" s="115" customFormat="1" ht="12.75">
      <c r="A11" s="195">
        <f>'024 03.1-ZK_ST Pol'!B27</f>
        <v>0</v>
      </c>
      <c r="B11" s="78">
        <f>'024 03.1-ZK_ST Pol'!C27</f>
        <v>0</v>
      </c>
      <c r="D11" s="196"/>
      <c r="E11" s="197">
        <f>'024 03.1-ZK_ST Pol'!BA42</f>
        <v>0</v>
      </c>
      <c r="F11" s="198">
        <f>'024 03.1-ZK_ST Pol'!BB42</f>
        <v>0</v>
      </c>
      <c r="G11" s="198">
        <f>'024 03.1-ZK_ST Pol'!BC42</f>
        <v>0</v>
      </c>
      <c r="H11" s="198">
        <f>'024 03.1-ZK_ST Pol'!BD42</f>
        <v>0</v>
      </c>
      <c r="I11" s="199">
        <f>'024 03.1-ZK_ST Pol'!BE42</f>
        <v>0</v>
      </c>
    </row>
    <row r="12" spans="1:9" s="115" customFormat="1" ht="12.75">
      <c r="A12" s="195">
        <f>'024 03.1-ZK_ST Pol'!B43</f>
        <v>0</v>
      </c>
      <c r="B12" s="78">
        <f>'024 03.1-ZK_ST Pol'!C43</f>
        <v>0</v>
      </c>
      <c r="D12" s="196"/>
      <c r="E12" s="197">
        <f>'024 03.1-ZK_ST Pol'!BA49</f>
        <v>0</v>
      </c>
      <c r="F12" s="198">
        <f>'024 03.1-ZK_ST Pol'!BB49</f>
        <v>0</v>
      </c>
      <c r="G12" s="198">
        <f>'024 03.1-ZK_ST Pol'!BC49</f>
        <v>0</v>
      </c>
      <c r="H12" s="198">
        <f>'024 03.1-ZK_ST Pol'!BD49</f>
        <v>0</v>
      </c>
      <c r="I12" s="199">
        <f>'024 03.1-ZK_ST Pol'!BE49</f>
        <v>0</v>
      </c>
    </row>
    <row r="13" spans="1:9" s="115" customFormat="1" ht="12.75">
      <c r="A13" s="195">
        <f>'024 03.1-ZK_ST Pol'!B50</f>
        <v>0</v>
      </c>
      <c r="B13" s="78">
        <f>'024 03.1-ZK_ST Pol'!C50</f>
        <v>0</v>
      </c>
      <c r="D13" s="196"/>
      <c r="E13" s="197">
        <f>'024 03.1-ZK_ST Pol'!BA52</f>
        <v>0</v>
      </c>
      <c r="F13" s="198">
        <f>'024 03.1-ZK_ST Pol'!BB52</f>
        <v>0</v>
      </c>
      <c r="G13" s="198">
        <f>'024 03.1-ZK_ST Pol'!BC52</f>
        <v>0</v>
      </c>
      <c r="H13" s="198">
        <f>'024 03.1-ZK_ST Pol'!BD52</f>
        <v>0</v>
      </c>
      <c r="I13" s="199">
        <f>'024 03.1-ZK_ST Pol'!BE52</f>
        <v>0</v>
      </c>
    </row>
    <row r="14" spans="1:9" s="115" customFormat="1" ht="12.75">
      <c r="A14" s="195">
        <f>'024 03.1-ZK_ST Pol'!B53</f>
        <v>0</v>
      </c>
      <c r="B14" s="78">
        <f>'024 03.1-ZK_ST Pol'!C53</f>
        <v>0</v>
      </c>
      <c r="D14" s="196"/>
      <c r="E14" s="197">
        <f>'024 03.1-ZK_ST Pol'!BA64</f>
        <v>0</v>
      </c>
      <c r="F14" s="198">
        <f>'024 03.1-ZK_ST Pol'!BB64</f>
        <v>0</v>
      </c>
      <c r="G14" s="198">
        <f>'024 03.1-ZK_ST Pol'!BC64</f>
        <v>0</v>
      </c>
      <c r="H14" s="198">
        <f>'024 03.1-ZK_ST Pol'!BD64</f>
        <v>0</v>
      </c>
      <c r="I14" s="199">
        <f>'024 03.1-ZK_ST Pol'!BE64</f>
        <v>0</v>
      </c>
    </row>
    <row r="15" spans="1:9" s="115" customFormat="1" ht="12.75">
      <c r="A15" s="195">
        <f>'024 03.1-ZK_ST Pol'!B65</f>
        <v>0</v>
      </c>
      <c r="B15" s="78">
        <f>'024 03.1-ZK_ST Pol'!C65</f>
        <v>0</v>
      </c>
      <c r="D15" s="196"/>
      <c r="E15" s="197">
        <f>'024 03.1-ZK_ST Pol'!BA69</f>
        <v>0</v>
      </c>
      <c r="F15" s="198">
        <f>'024 03.1-ZK_ST Pol'!BB69</f>
        <v>0</v>
      </c>
      <c r="G15" s="198">
        <f>'024 03.1-ZK_ST Pol'!BC69</f>
        <v>0</v>
      </c>
      <c r="H15" s="198">
        <f>'024 03.1-ZK_ST Pol'!BD69</f>
        <v>0</v>
      </c>
      <c r="I15" s="199">
        <f>'024 03.1-ZK_ST Pol'!BE69</f>
        <v>0</v>
      </c>
    </row>
    <row r="16" spans="1:9" s="115" customFormat="1" ht="12.75">
      <c r="A16" s="195">
        <f>'024 03.1-ZK_ST Pol'!B70</f>
        <v>0</v>
      </c>
      <c r="B16" s="78">
        <f>'024 03.1-ZK_ST Pol'!C70</f>
        <v>0</v>
      </c>
      <c r="D16" s="196"/>
      <c r="E16" s="197">
        <f>'024 03.1-ZK_ST Pol'!BA83</f>
        <v>0</v>
      </c>
      <c r="F16" s="198">
        <f>'024 03.1-ZK_ST Pol'!BB83</f>
        <v>0</v>
      </c>
      <c r="G16" s="198">
        <f>'024 03.1-ZK_ST Pol'!BC83</f>
        <v>0</v>
      </c>
      <c r="H16" s="198">
        <f>'024 03.1-ZK_ST Pol'!BD83</f>
        <v>0</v>
      </c>
      <c r="I16" s="199">
        <f>'024 03.1-ZK_ST Pol'!BE83</f>
        <v>0</v>
      </c>
    </row>
    <row r="17" spans="1:9" s="115" customFormat="1" ht="12.75">
      <c r="A17" s="195">
        <f>'024 03.1-ZK_ST Pol'!B84</f>
        <v>0</v>
      </c>
      <c r="B17" s="78">
        <f>'024 03.1-ZK_ST Pol'!C84</f>
        <v>0</v>
      </c>
      <c r="D17" s="196"/>
      <c r="E17" s="197">
        <f>'024 03.1-ZK_ST Pol'!BA99</f>
        <v>0</v>
      </c>
      <c r="F17" s="198">
        <f>'024 03.1-ZK_ST Pol'!BB99</f>
        <v>0</v>
      </c>
      <c r="G17" s="198">
        <f>'024 03.1-ZK_ST Pol'!BC99</f>
        <v>0</v>
      </c>
      <c r="H17" s="198">
        <f>'024 03.1-ZK_ST Pol'!BD99</f>
        <v>0</v>
      </c>
      <c r="I17" s="199">
        <f>'024 03.1-ZK_ST Pol'!BE99</f>
        <v>0</v>
      </c>
    </row>
    <row r="18" spans="1:9" s="115" customFormat="1" ht="12.75">
      <c r="A18" s="195">
        <f>'024 03.1-ZK_ST Pol'!B100</f>
        <v>0</v>
      </c>
      <c r="B18" s="78">
        <f>'024 03.1-ZK_ST Pol'!C100</f>
        <v>0</v>
      </c>
      <c r="D18" s="196"/>
      <c r="E18" s="197">
        <f>'024 03.1-ZK_ST Pol'!BA104</f>
        <v>0</v>
      </c>
      <c r="F18" s="198">
        <f>'024 03.1-ZK_ST Pol'!BB104</f>
        <v>0</v>
      </c>
      <c r="G18" s="198">
        <f>'024 03.1-ZK_ST Pol'!BC104</f>
        <v>0</v>
      </c>
      <c r="H18" s="198">
        <f>'024 03.1-ZK_ST Pol'!BD104</f>
        <v>0</v>
      </c>
      <c r="I18" s="199">
        <f>'024 03.1-ZK_ST Pol'!BE104</f>
        <v>0</v>
      </c>
    </row>
    <row r="19" spans="1:9" s="115" customFormat="1" ht="12.75">
      <c r="A19" s="195">
        <f>'024 03.1-ZK_ST Pol'!B105</f>
        <v>0</v>
      </c>
      <c r="B19" s="78">
        <f>'024 03.1-ZK_ST Pol'!C105</f>
        <v>0</v>
      </c>
      <c r="D19" s="196"/>
      <c r="E19" s="197">
        <f>'024 03.1-ZK_ST Pol'!BA113</f>
        <v>0</v>
      </c>
      <c r="F19" s="198">
        <f>'024 03.1-ZK_ST Pol'!BB113</f>
        <v>0</v>
      </c>
      <c r="G19" s="198">
        <f>'024 03.1-ZK_ST Pol'!BC113</f>
        <v>0</v>
      </c>
      <c r="H19" s="198">
        <f>'024 03.1-ZK_ST Pol'!BD113</f>
        <v>0</v>
      </c>
      <c r="I19" s="199">
        <f>'024 03.1-ZK_ST Pol'!BE113</f>
        <v>0</v>
      </c>
    </row>
    <row r="20" spans="1:9" s="115" customFormat="1" ht="12.75">
      <c r="A20" s="195">
        <f>'024 03.1-ZK_ST Pol'!B114</f>
        <v>0</v>
      </c>
      <c r="B20" s="78">
        <f>'024 03.1-ZK_ST Pol'!C114</f>
        <v>0</v>
      </c>
      <c r="D20" s="196"/>
      <c r="E20" s="197">
        <f>'024 03.1-ZK_ST Pol'!BA127</f>
        <v>0</v>
      </c>
      <c r="F20" s="198">
        <f>'024 03.1-ZK_ST Pol'!BB127</f>
        <v>0</v>
      </c>
      <c r="G20" s="198">
        <f>'024 03.1-ZK_ST Pol'!BC127</f>
        <v>0</v>
      </c>
      <c r="H20" s="198">
        <f>'024 03.1-ZK_ST Pol'!BD127</f>
        <v>0</v>
      </c>
      <c r="I20" s="199">
        <f>'024 03.1-ZK_ST Pol'!BE127</f>
        <v>0</v>
      </c>
    </row>
    <row r="21" spans="1:9" s="115" customFormat="1" ht="12.75">
      <c r="A21" s="195">
        <f>'024 03.1-ZK_ST Pol'!B128</f>
        <v>0</v>
      </c>
      <c r="B21" s="78">
        <f>'024 03.1-ZK_ST Pol'!C128</f>
        <v>0</v>
      </c>
      <c r="D21" s="196"/>
      <c r="E21" s="197">
        <f>'024 03.1-ZK_ST Pol'!BA133</f>
        <v>0</v>
      </c>
      <c r="F21" s="198">
        <f>'024 03.1-ZK_ST Pol'!BB133</f>
        <v>0</v>
      </c>
      <c r="G21" s="198">
        <f>'024 03.1-ZK_ST Pol'!BC133</f>
        <v>0</v>
      </c>
      <c r="H21" s="198">
        <f>'024 03.1-ZK_ST Pol'!BD133</f>
        <v>0</v>
      </c>
      <c r="I21" s="199">
        <f>'024 03.1-ZK_ST Pol'!BE133</f>
        <v>0</v>
      </c>
    </row>
    <row r="22" spans="1:9" s="115" customFormat="1" ht="12.75">
      <c r="A22" s="195">
        <f>'024 03.1-ZK_ST Pol'!B134</f>
        <v>0</v>
      </c>
      <c r="B22" s="78">
        <f>'024 03.1-ZK_ST Pol'!C134</f>
        <v>0</v>
      </c>
      <c r="D22" s="196"/>
      <c r="E22" s="197">
        <f>'024 03.1-ZK_ST Pol'!BA139</f>
        <v>0</v>
      </c>
      <c r="F22" s="198">
        <f>'024 03.1-ZK_ST Pol'!BB139</f>
        <v>0</v>
      </c>
      <c r="G22" s="198">
        <f>'024 03.1-ZK_ST Pol'!BC139</f>
        <v>0</v>
      </c>
      <c r="H22" s="198">
        <f>'024 03.1-ZK_ST Pol'!BD139</f>
        <v>0</v>
      </c>
      <c r="I22" s="199">
        <f>'024 03.1-ZK_ST Pol'!BE139</f>
        <v>0</v>
      </c>
    </row>
    <row r="23" spans="1:9" s="115" customFormat="1" ht="12.75">
      <c r="A23" s="195">
        <f>'024 03.1-ZK_ST Pol'!B140</f>
        <v>0</v>
      </c>
      <c r="B23" s="78">
        <f>'024 03.1-ZK_ST Pol'!C140</f>
        <v>0</v>
      </c>
      <c r="D23" s="196"/>
      <c r="E23" s="197">
        <f>'024 03.1-ZK_ST Pol'!BA142</f>
        <v>0</v>
      </c>
      <c r="F23" s="198">
        <f>'024 03.1-ZK_ST Pol'!BB142</f>
        <v>0</v>
      </c>
      <c r="G23" s="198">
        <f>'024 03.1-ZK_ST Pol'!BC142</f>
        <v>0</v>
      </c>
      <c r="H23" s="198">
        <f>'024 03.1-ZK_ST Pol'!BD142</f>
        <v>0</v>
      </c>
      <c r="I23" s="199">
        <f>'024 03.1-ZK_ST Pol'!BE142</f>
        <v>0</v>
      </c>
    </row>
    <row r="24" spans="1:9" s="115" customFormat="1" ht="12.75">
      <c r="A24" s="195">
        <f>'024 03.1-ZK_ST Pol'!B143</f>
        <v>0</v>
      </c>
      <c r="B24" s="78">
        <f>'024 03.1-ZK_ST Pol'!C143</f>
        <v>0</v>
      </c>
      <c r="D24" s="196"/>
      <c r="E24" s="197">
        <f>'024 03.1-ZK_ST Pol'!BA145</f>
        <v>0</v>
      </c>
      <c r="F24" s="198">
        <f>'024 03.1-ZK_ST Pol'!BB145</f>
        <v>0</v>
      </c>
      <c r="G24" s="198">
        <f>'024 03.1-ZK_ST Pol'!BC145</f>
        <v>0</v>
      </c>
      <c r="H24" s="198">
        <f>'024 03.1-ZK_ST Pol'!BD145</f>
        <v>0</v>
      </c>
      <c r="I24" s="199">
        <f>'024 03.1-ZK_ST Pol'!BE145</f>
        <v>0</v>
      </c>
    </row>
    <row r="25" spans="1:9" s="115" customFormat="1" ht="12.75">
      <c r="A25" s="195">
        <f>'024 03.1-ZK_ST Pol'!B146</f>
        <v>0</v>
      </c>
      <c r="B25" s="78">
        <f>'024 03.1-ZK_ST Pol'!C146</f>
        <v>0</v>
      </c>
      <c r="D25" s="196"/>
      <c r="E25" s="197">
        <f>'024 03.1-ZK_ST Pol'!BA153</f>
        <v>0</v>
      </c>
      <c r="F25" s="198">
        <f>'024 03.1-ZK_ST Pol'!BB153</f>
        <v>0</v>
      </c>
      <c r="G25" s="198">
        <f>'024 03.1-ZK_ST Pol'!BC153</f>
        <v>0</v>
      </c>
      <c r="H25" s="198">
        <f>'024 03.1-ZK_ST Pol'!BD153</f>
        <v>0</v>
      </c>
      <c r="I25" s="199">
        <f>'024 03.1-ZK_ST Pol'!BE153</f>
        <v>0</v>
      </c>
    </row>
    <row r="26" spans="1:9" s="14" customFormat="1" ht="12.75">
      <c r="A26" s="200"/>
      <c r="B26" s="201" t="s">
        <v>92</v>
      </c>
      <c r="C26" s="201"/>
      <c r="D26" s="202"/>
      <c r="E26" s="203">
        <f>SUM(E7:E25)</f>
        <v>0</v>
      </c>
      <c r="F26" s="204">
        <f>SUM(F7:F25)</f>
        <v>0</v>
      </c>
      <c r="G26" s="204">
        <f>SUM(G7:G25)</f>
        <v>0</v>
      </c>
      <c r="H26" s="204">
        <f>SUM(H7:H25)</f>
        <v>0</v>
      </c>
      <c r="I26" s="205">
        <f>SUM(I7:I25)</f>
        <v>0</v>
      </c>
    </row>
    <row r="27" spans="1:9" ht="12.75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57" ht="19.5" customHeight="1">
      <c r="A28" s="206" t="s">
        <v>93</v>
      </c>
      <c r="B28" s="206"/>
      <c r="C28" s="206"/>
      <c r="D28" s="206"/>
      <c r="E28" s="206"/>
      <c r="F28" s="206"/>
      <c r="G28" s="206"/>
      <c r="H28" s="206"/>
      <c r="I28" s="206"/>
      <c r="BA28" s="122"/>
      <c r="BB28" s="122"/>
      <c r="BC28" s="122"/>
      <c r="BD28" s="122"/>
      <c r="BE28" s="122"/>
    </row>
    <row r="30" spans="1:9" ht="12.75">
      <c r="A30" s="151" t="s">
        <v>94</v>
      </c>
      <c r="B30" s="152"/>
      <c r="C30" s="152"/>
      <c r="D30" s="207"/>
      <c r="E30" s="208" t="s">
        <v>95</v>
      </c>
      <c r="F30" s="209" t="s">
        <v>14</v>
      </c>
      <c r="G30" s="210" t="s">
        <v>96</v>
      </c>
      <c r="H30" s="211"/>
      <c r="I30" s="212" t="s">
        <v>95</v>
      </c>
    </row>
    <row r="31" spans="1:53" ht="12.75">
      <c r="A31" s="144" t="s">
        <v>97</v>
      </c>
      <c r="B31" s="133"/>
      <c r="C31" s="133"/>
      <c r="D31" s="213"/>
      <c r="E31" s="214">
        <v>0</v>
      </c>
      <c r="F31" s="215">
        <v>0</v>
      </c>
      <c r="G31" s="216">
        <v>0</v>
      </c>
      <c r="H31" s="217"/>
      <c r="I31" s="218">
        <f aca="true" t="shared" si="0" ref="I31:I38">E31+F31*G31/100</f>
        <v>0</v>
      </c>
      <c r="BA31" s="1">
        <v>0</v>
      </c>
    </row>
    <row r="32" spans="1:53" ht="12.75">
      <c r="A32" s="88" t="s">
        <v>98</v>
      </c>
      <c r="B32" s="138"/>
      <c r="C32" s="138"/>
      <c r="D32" s="219"/>
      <c r="E32" s="220">
        <v>0</v>
      </c>
      <c r="F32" s="215">
        <v>0</v>
      </c>
      <c r="G32" s="221">
        <v>0</v>
      </c>
      <c r="H32" s="222"/>
      <c r="I32" s="223">
        <f t="shared" si="0"/>
        <v>0</v>
      </c>
      <c r="BA32" s="1">
        <v>0</v>
      </c>
    </row>
    <row r="33" spans="1:53" ht="12.75">
      <c r="A33" s="88" t="s">
        <v>99</v>
      </c>
      <c r="B33" s="138"/>
      <c r="C33" s="138"/>
      <c r="D33" s="219"/>
      <c r="E33" s="220">
        <v>0</v>
      </c>
      <c r="F33" s="215">
        <v>0</v>
      </c>
      <c r="G33" s="221">
        <v>0</v>
      </c>
      <c r="H33" s="222"/>
      <c r="I33" s="223">
        <f t="shared" si="0"/>
        <v>0</v>
      </c>
      <c r="BA33" s="1">
        <v>0</v>
      </c>
    </row>
    <row r="34" spans="1:53" ht="12.75">
      <c r="A34" s="88" t="s">
        <v>100</v>
      </c>
      <c r="B34" s="138"/>
      <c r="C34" s="138"/>
      <c r="D34" s="219"/>
      <c r="E34" s="220">
        <v>0</v>
      </c>
      <c r="F34" s="215">
        <v>0</v>
      </c>
      <c r="G34" s="221">
        <v>0</v>
      </c>
      <c r="H34" s="222"/>
      <c r="I34" s="223">
        <f t="shared" si="0"/>
        <v>0</v>
      </c>
      <c r="BA34" s="1">
        <v>0</v>
      </c>
    </row>
    <row r="35" spans="1:53" ht="12.75">
      <c r="A35" s="88" t="s">
        <v>101</v>
      </c>
      <c r="B35" s="138"/>
      <c r="C35" s="138"/>
      <c r="D35" s="219"/>
      <c r="E35" s="220">
        <v>0</v>
      </c>
      <c r="F35" s="215">
        <v>0</v>
      </c>
      <c r="G35" s="221">
        <v>0</v>
      </c>
      <c r="H35" s="222"/>
      <c r="I35" s="223">
        <f t="shared" si="0"/>
        <v>0</v>
      </c>
      <c r="BA35" s="1">
        <v>1</v>
      </c>
    </row>
    <row r="36" spans="1:53" ht="12.75">
      <c r="A36" s="88" t="s">
        <v>102</v>
      </c>
      <c r="B36" s="138"/>
      <c r="C36" s="138"/>
      <c r="D36" s="219"/>
      <c r="E36" s="220">
        <v>0</v>
      </c>
      <c r="F36" s="215">
        <v>0</v>
      </c>
      <c r="G36" s="221">
        <v>0</v>
      </c>
      <c r="H36" s="222"/>
      <c r="I36" s="223">
        <f t="shared" si="0"/>
        <v>0</v>
      </c>
      <c r="BA36" s="1">
        <v>1</v>
      </c>
    </row>
    <row r="37" spans="1:53" ht="12.75">
      <c r="A37" s="88" t="s">
        <v>103</v>
      </c>
      <c r="B37" s="138"/>
      <c r="C37" s="138"/>
      <c r="D37" s="219"/>
      <c r="E37" s="220">
        <v>0</v>
      </c>
      <c r="F37" s="215">
        <v>0</v>
      </c>
      <c r="G37" s="221">
        <v>0</v>
      </c>
      <c r="H37" s="222"/>
      <c r="I37" s="223">
        <f t="shared" si="0"/>
        <v>0</v>
      </c>
      <c r="BA37" s="1">
        <v>2</v>
      </c>
    </row>
    <row r="38" spans="1:53" ht="12.75">
      <c r="A38" s="88" t="s">
        <v>104</v>
      </c>
      <c r="B38" s="138"/>
      <c r="C38" s="138"/>
      <c r="D38" s="219"/>
      <c r="E38" s="220">
        <v>0</v>
      </c>
      <c r="F38" s="215">
        <v>0</v>
      </c>
      <c r="G38" s="221">
        <v>0</v>
      </c>
      <c r="H38" s="222"/>
      <c r="I38" s="223">
        <f t="shared" si="0"/>
        <v>0</v>
      </c>
      <c r="BA38" s="1">
        <v>2</v>
      </c>
    </row>
    <row r="39" spans="1:9" ht="12.75">
      <c r="A39" s="224"/>
      <c r="B39" s="225" t="s">
        <v>105</v>
      </c>
      <c r="C39" s="226"/>
      <c r="D39" s="227"/>
      <c r="E39" s="228"/>
      <c r="F39" s="229"/>
      <c r="G39" s="229"/>
      <c r="H39" s="230">
        <f>SUM(I31:I38)</f>
        <v>0</v>
      </c>
      <c r="I39" s="230"/>
    </row>
  </sheetData>
  <sheetProtection selectLockedCells="1" selectUnlockedCells="1"/>
  <mergeCells count="6">
    <mergeCell ref="A1:B1"/>
    <mergeCell ref="A2:B2"/>
    <mergeCell ref="G2:I2"/>
    <mergeCell ref="A4:I4"/>
    <mergeCell ref="A28:I28"/>
    <mergeCell ref="H39:I3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53"/>
  <sheetViews>
    <sheetView zoomScaleSheetLayoutView="100" workbookViewId="0" topLeftCell="A1">
      <selection activeCell="A1" sqref="A1"/>
    </sheetView>
  </sheetViews>
  <sheetFormatPr defaultColWidth="8.00390625" defaultRowHeight="12.75"/>
  <cols>
    <col min="1" max="1" width="4.421875" style="231" customWidth="1"/>
    <col min="2" max="2" width="11.57421875" style="231" customWidth="1"/>
    <col min="3" max="3" width="40.421875" style="231" customWidth="1"/>
    <col min="4" max="4" width="5.57421875" style="231" customWidth="1"/>
    <col min="5" max="5" width="8.57421875" style="232" customWidth="1"/>
    <col min="6" max="6" width="9.8515625" style="231" customWidth="1"/>
    <col min="7" max="7" width="13.8515625" style="231" customWidth="1"/>
    <col min="8" max="8" width="11.7109375" style="231" hidden="1" customWidth="1"/>
    <col min="9" max="9" width="11.57421875" style="231" hidden="1" customWidth="1"/>
    <col min="10" max="10" width="11.00390625" style="231" hidden="1" customWidth="1"/>
    <col min="11" max="11" width="10.421875" style="231" hidden="1" customWidth="1"/>
    <col min="12" max="12" width="75.421875" style="231" customWidth="1"/>
    <col min="13" max="13" width="45.28125" style="231" customWidth="1"/>
    <col min="14" max="16384" width="9.140625" style="231" customWidth="1"/>
  </cols>
  <sheetData>
    <row r="1" spans="1:7" ht="15">
      <c r="A1" s="233" t="s">
        <v>106</v>
      </c>
      <c r="B1" s="233"/>
      <c r="C1" s="233"/>
      <c r="D1" s="233"/>
      <c r="E1" s="233"/>
      <c r="F1" s="233"/>
      <c r="G1" s="233"/>
    </row>
    <row r="2" spans="2:7" ht="14.25" customHeight="1">
      <c r="B2" s="234"/>
      <c r="C2" s="235"/>
      <c r="D2" s="235"/>
      <c r="E2" s="236"/>
      <c r="F2" s="235"/>
      <c r="G2" s="235"/>
    </row>
    <row r="3" spans="1:7" ht="12.75">
      <c r="A3" s="177" t="s">
        <v>3</v>
      </c>
      <c r="B3" s="177"/>
      <c r="C3" s="178" t="s">
        <v>82</v>
      </c>
      <c r="D3" s="179"/>
      <c r="E3" s="237" t="s">
        <v>107</v>
      </c>
      <c r="F3" s="238">
        <f>'024 03.1-ZK_ST Rek'!H1</f>
        <v>0</v>
      </c>
      <c r="G3" s="239"/>
    </row>
    <row r="4" spans="1:7" ht="12.75">
      <c r="A4" s="240" t="s">
        <v>84</v>
      </c>
      <c r="B4" s="240"/>
      <c r="C4" s="185" t="s">
        <v>85</v>
      </c>
      <c r="D4" s="186"/>
      <c r="E4" s="241">
        <f>'024 03.1-ZK_ST Rek'!G2</f>
        <v>0</v>
      </c>
      <c r="F4" s="241"/>
      <c r="G4" s="241"/>
    </row>
    <row r="5" spans="1:7" ht="12.75">
      <c r="A5" s="242"/>
      <c r="G5" s="243"/>
    </row>
    <row r="6" spans="1:11" ht="27" customHeight="1">
      <c r="A6" s="244" t="s">
        <v>108</v>
      </c>
      <c r="B6" s="245" t="s">
        <v>109</v>
      </c>
      <c r="C6" s="246" t="s">
        <v>110</v>
      </c>
      <c r="D6" s="246" t="s">
        <v>111</v>
      </c>
      <c r="E6" s="247" t="s">
        <v>112</v>
      </c>
      <c r="F6" s="245" t="s">
        <v>113</v>
      </c>
      <c r="G6" s="246" t="s">
        <v>114</v>
      </c>
      <c r="H6" s="248" t="s">
        <v>115</v>
      </c>
      <c r="I6" s="248" t="s">
        <v>116</v>
      </c>
      <c r="J6" s="248" t="s">
        <v>117</v>
      </c>
      <c r="K6" s="248" t="s">
        <v>118</v>
      </c>
    </row>
    <row r="7" spans="1:15" ht="12.75">
      <c r="A7" s="249" t="s">
        <v>119</v>
      </c>
      <c r="B7" s="250" t="s">
        <v>120</v>
      </c>
      <c r="C7" s="251" t="s">
        <v>121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122</v>
      </c>
      <c r="C8" s="262" t="s">
        <v>123</v>
      </c>
      <c r="D8" s="263" t="s">
        <v>124</v>
      </c>
      <c r="E8" s="264">
        <v>0.624</v>
      </c>
      <c r="F8" s="264">
        <v>0</v>
      </c>
      <c r="G8" s="265">
        <f>E8*F8</f>
        <v>0</v>
      </c>
      <c r="H8" s="266">
        <v>1.9522400000000002</v>
      </c>
      <c r="I8" s="267">
        <f>E8*H8</f>
        <v>1.21819776</v>
      </c>
      <c r="J8" s="266">
        <v>0</v>
      </c>
      <c r="K8" s="267">
        <f>E8*J8</f>
        <v>0</v>
      </c>
      <c r="O8" s="259">
        <v>2</v>
      </c>
      <c r="AA8" s="231">
        <v>1</v>
      </c>
      <c r="AB8" s="231">
        <v>1</v>
      </c>
      <c r="AC8" s="231">
        <v>1</v>
      </c>
      <c r="AZ8" s="231">
        <v>1</v>
      </c>
      <c r="BA8" s="268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9">
        <v>1</v>
      </c>
      <c r="CB8" s="259">
        <v>1</v>
      </c>
    </row>
    <row r="9" spans="1:15" ht="12.75" customHeight="1">
      <c r="A9" s="269"/>
      <c r="B9" s="270"/>
      <c r="C9" s="271" t="s">
        <v>125</v>
      </c>
      <c r="D9" s="271"/>
      <c r="E9" s="272">
        <v>0.624</v>
      </c>
      <c r="F9" s="273"/>
      <c r="G9" s="274"/>
      <c r="H9" s="275"/>
      <c r="I9" s="276"/>
      <c r="J9" s="277"/>
      <c r="K9" s="276"/>
      <c r="M9" s="278" t="s">
        <v>125</v>
      </c>
      <c r="O9" s="259"/>
    </row>
    <row r="10" spans="1:80" ht="21.75">
      <c r="A10" s="260">
        <v>2</v>
      </c>
      <c r="B10" s="261" t="s">
        <v>126</v>
      </c>
      <c r="C10" s="262" t="s">
        <v>127</v>
      </c>
      <c r="D10" s="263" t="s">
        <v>128</v>
      </c>
      <c r="E10" s="264">
        <v>29.26</v>
      </c>
      <c r="F10" s="264">
        <v>0</v>
      </c>
      <c r="G10" s="265">
        <f>E10*F10</f>
        <v>0</v>
      </c>
      <c r="H10" s="266">
        <v>0.02509</v>
      </c>
      <c r="I10" s="267">
        <f>E10*H10</f>
        <v>0.7341334</v>
      </c>
      <c r="J10" s="266">
        <v>0</v>
      </c>
      <c r="K10" s="267">
        <f>E10*J10</f>
        <v>0</v>
      </c>
      <c r="O10" s="259">
        <v>2</v>
      </c>
      <c r="AA10" s="231">
        <v>1</v>
      </c>
      <c r="AB10" s="231">
        <v>0</v>
      </c>
      <c r="AC10" s="231">
        <v>0</v>
      </c>
      <c r="AZ10" s="231">
        <v>1</v>
      </c>
      <c r="BA10" s="268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9">
        <v>1</v>
      </c>
      <c r="CB10" s="259">
        <v>0</v>
      </c>
    </row>
    <row r="11" spans="1:15" ht="12.75" customHeight="1">
      <c r="A11" s="269"/>
      <c r="B11" s="270"/>
      <c r="C11" s="271" t="s">
        <v>129</v>
      </c>
      <c r="D11" s="271"/>
      <c r="E11" s="272">
        <v>29.26</v>
      </c>
      <c r="F11" s="273"/>
      <c r="G11" s="274"/>
      <c r="H11" s="275"/>
      <c r="I11" s="276"/>
      <c r="J11" s="277"/>
      <c r="K11" s="276"/>
      <c r="M11" s="278" t="s">
        <v>129</v>
      </c>
      <c r="O11" s="259"/>
    </row>
    <row r="12" spans="1:57" ht="12.75">
      <c r="A12" s="279"/>
      <c r="B12" s="280" t="s">
        <v>130</v>
      </c>
      <c r="C12" s="281" t="s">
        <v>131</v>
      </c>
      <c r="D12" s="282"/>
      <c r="E12" s="283"/>
      <c r="F12" s="284"/>
      <c r="G12" s="285">
        <f>SUM(G7:G11)</f>
        <v>0</v>
      </c>
      <c r="H12" s="286"/>
      <c r="I12" s="287">
        <f>SUM(I7:I11)</f>
        <v>1.95233116</v>
      </c>
      <c r="J12" s="286"/>
      <c r="K12" s="287">
        <f>SUM(K7:K11)</f>
        <v>0</v>
      </c>
      <c r="O12" s="259">
        <v>4</v>
      </c>
      <c r="BA12" s="288">
        <f>SUM(BA7:BA11)</f>
        <v>0</v>
      </c>
      <c r="BB12" s="288">
        <f>SUM(BB7:BB11)</f>
        <v>0</v>
      </c>
      <c r="BC12" s="288">
        <f>SUM(BC7:BC11)</f>
        <v>0</v>
      </c>
      <c r="BD12" s="288">
        <f>SUM(BD7:BD11)</f>
        <v>0</v>
      </c>
      <c r="BE12" s="288">
        <f>SUM(BE7:BE11)</f>
        <v>0</v>
      </c>
    </row>
    <row r="13" spans="1:15" ht="12.75">
      <c r="A13" s="249" t="s">
        <v>119</v>
      </c>
      <c r="B13" s="250" t="s">
        <v>132</v>
      </c>
      <c r="C13" s="251" t="s">
        <v>133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60">
        <v>3</v>
      </c>
      <c r="B14" s="261" t="s">
        <v>134</v>
      </c>
      <c r="C14" s="262" t="s">
        <v>135</v>
      </c>
      <c r="D14" s="263" t="s">
        <v>128</v>
      </c>
      <c r="E14" s="264">
        <v>40.002</v>
      </c>
      <c r="F14" s="264">
        <v>0</v>
      </c>
      <c r="G14" s="265">
        <f>E14*F14</f>
        <v>0</v>
      </c>
      <c r="H14" s="266">
        <v>0.04454</v>
      </c>
      <c r="I14" s="267">
        <f>E14*H14</f>
        <v>1.7816890800000003</v>
      </c>
      <c r="J14" s="266">
        <v>0</v>
      </c>
      <c r="K14" s="267">
        <f>E14*J14</f>
        <v>0</v>
      </c>
      <c r="O14" s="259">
        <v>2</v>
      </c>
      <c r="AA14" s="231">
        <v>2</v>
      </c>
      <c r="AB14" s="231">
        <v>1</v>
      </c>
      <c r="AC14" s="231">
        <v>1</v>
      </c>
      <c r="AZ14" s="231">
        <v>1</v>
      </c>
      <c r="BA14" s="268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9">
        <v>2</v>
      </c>
      <c r="CB14" s="259">
        <v>1</v>
      </c>
    </row>
    <row r="15" spans="1:15" ht="12.75" customHeight="1">
      <c r="A15" s="269"/>
      <c r="B15" s="270"/>
      <c r="C15" s="289" t="s">
        <v>136</v>
      </c>
      <c r="D15" s="289"/>
      <c r="E15" s="290">
        <v>1.28</v>
      </c>
      <c r="F15" s="273"/>
      <c r="G15" s="274"/>
      <c r="H15" s="275"/>
      <c r="I15" s="276"/>
      <c r="J15" s="277"/>
      <c r="K15" s="276"/>
      <c r="M15" s="278" t="s">
        <v>136</v>
      </c>
      <c r="O15" s="259"/>
    </row>
    <row r="16" spans="1:15" ht="12.75" customHeight="1">
      <c r="A16" s="269"/>
      <c r="B16" s="270"/>
      <c r="C16" s="271" t="s">
        <v>137</v>
      </c>
      <c r="D16" s="271"/>
      <c r="E16" s="272">
        <v>38.722</v>
      </c>
      <c r="F16" s="273"/>
      <c r="G16" s="274"/>
      <c r="H16" s="275"/>
      <c r="I16" s="276"/>
      <c r="J16" s="277"/>
      <c r="K16" s="276"/>
      <c r="M16" s="278" t="s">
        <v>137</v>
      </c>
      <c r="O16" s="259"/>
    </row>
    <row r="17" spans="1:57" ht="12.75">
      <c r="A17" s="279"/>
      <c r="B17" s="280" t="s">
        <v>130</v>
      </c>
      <c r="C17" s="281" t="s">
        <v>138</v>
      </c>
      <c r="D17" s="282"/>
      <c r="E17" s="283"/>
      <c r="F17" s="284"/>
      <c r="G17" s="285">
        <f>SUM(G13:G16)</f>
        <v>0</v>
      </c>
      <c r="H17" s="286"/>
      <c r="I17" s="287">
        <f>SUM(I13:I16)</f>
        <v>1.7816890800000003</v>
      </c>
      <c r="J17" s="286"/>
      <c r="K17" s="287">
        <f>SUM(K13:K16)</f>
        <v>0</v>
      </c>
      <c r="O17" s="259">
        <v>4</v>
      </c>
      <c r="BA17" s="288">
        <f>SUM(BA13:BA16)</f>
        <v>0</v>
      </c>
      <c r="BB17" s="288">
        <f>SUM(BB13:BB16)</f>
        <v>0</v>
      </c>
      <c r="BC17" s="288">
        <f>SUM(BC13:BC16)</f>
        <v>0</v>
      </c>
      <c r="BD17" s="288">
        <f>SUM(BD13:BD16)</f>
        <v>0</v>
      </c>
      <c r="BE17" s="288">
        <f>SUM(BE13:BE16)</f>
        <v>0</v>
      </c>
    </row>
    <row r="18" spans="1:15" ht="12.75">
      <c r="A18" s="249" t="s">
        <v>119</v>
      </c>
      <c r="B18" s="250" t="s">
        <v>139</v>
      </c>
      <c r="C18" s="251" t="s">
        <v>140</v>
      </c>
      <c r="D18" s="252"/>
      <c r="E18" s="253"/>
      <c r="F18" s="253"/>
      <c r="G18" s="254"/>
      <c r="H18" s="255"/>
      <c r="I18" s="256"/>
      <c r="J18" s="257"/>
      <c r="K18" s="258"/>
      <c r="O18" s="259">
        <v>1</v>
      </c>
    </row>
    <row r="19" spans="1:80" ht="21.75">
      <c r="A19" s="291">
        <v>4</v>
      </c>
      <c r="B19" s="292" t="s">
        <v>141</v>
      </c>
      <c r="C19" s="293" t="s">
        <v>142</v>
      </c>
      <c r="D19" s="294" t="s">
        <v>143</v>
      </c>
      <c r="E19" s="295">
        <v>1</v>
      </c>
      <c r="F19" s="295">
        <v>0</v>
      </c>
      <c r="G19" s="296">
        <f aca="true" t="shared" si="0" ref="G19:G21">E19*F19</f>
        <v>0</v>
      </c>
      <c r="H19" s="297">
        <v>0</v>
      </c>
      <c r="I19" s="298">
        <f aca="true" t="shared" si="1" ref="I19:I21">E19*H19</f>
        <v>0</v>
      </c>
      <c r="J19" s="297">
        <v>0</v>
      </c>
      <c r="K19" s="298">
        <f aca="true" t="shared" si="2" ref="K19:K21">E19*J19</f>
        <v>0</v>
      </c>
      <c r="O19" s="259">
        <v>2</v>
      </c>
      <c r="AA19" s="231">
        <v>1</v>
      </c>
      <c r="AB19" s="231">
        <v>1</v>
      </c>
      <c r="AC19" s="231">
        <v>1</v>
      </c>
      <c r="AZ19" s="231">
        <v>1</v>
      </c>
      <c r="BA19" s="268">
        <f aca="true" t="shared" si="3" ref="BA19:BA21">IF(AZ19=1,G19,0)</f>
        <v>0</v>
      </c>
      <c r="BB19" s="231">
        <f aca="true" t="shared" si="4" ref="BB19:BB21">IF(AZ19=2,G19,0)</f>
        <v>0</v>
      </c>
      <c r="BC19" s="231">
        <f aca="true" t="shared" si="5" ref="BC19:BC21">IF(AZ19=3,G19,0)</f>
        <v>0</v>
      </c>
      <c r="BD19" s="231">
        <f aca="true" t="shared" si="6" ref="BD19:BD21">IF(AZ19=4,G19,0)</f>
        <v>0</v>
      </c>
      <c r="BE19" s="231">
        <f aca="true" t="shared" si="7" ref="BE19:BE21">IF(AZ19=5,G19,0)</f>
        <v>0</v>
      </c>
      <c r="CA19" s="259">
        <v>1</v>
      </c>
      <c r="CB19" s="259">
        <v>1</v>
      </c>
    </row>
    <row r="20" spans="1:80" ht="21.75">
      <c r="A20" s="291">
        <v>5</v>
      </c>
      <c r="B20" s="292" t="s">
        <v>144</v>
      </c>
      <c r="C20" s="293" t="s">
        <v>145</v>
      </c>
      <c r="D20" s="294" t="s">
        <v>146</v>
      </c>
      <c r="E20" s="295">
        <v>5</v>
      </c>
      <c r="F20" s="295">
        <v>0</v>
      </c>
      <c r="G20" s="296">
        <f t="shared" si="0"/>
        <v>0</v>
      </c>
      <c r="H20" s="297">
        <v>0</v>
      </c>
      <c r="I20" s="298">
        <f t="shared" si="1"/>
        <v>0</v>
      </c>
      <c r="J20" s="297">
        <v>0</v>
      </c>
      <c r="K20" s="298">
        <f t="shared" si="2"/>
        <v>0</v>
      </c>
      <c r="O20" s="259">
        <v>2</v>
      </c>
      <c r="AA20" s="231">
        <v>1</v>
      </c>
      <c r="AB20" s="231">
        <v>1</v>
      </c>
      <c r="AC20" s="231">
        <v>1</v>
      </c>
      <c r="AZ20" s="231">
        <v>1</v>
      </c>
      <c r="BA20" s="268">
        <f t="shared" si="3"/>
        <v>0</v>
      </c>
      <c r="BB20" s="231">
        <f t="shared" si="4"/>
        <v>0</v>
      </c>
      <c r="BC20" s="231">
        <f t="shared" si="5"/>
        <v>0</v>
      </c>
      <c r="BD20" s="231">
        <f t="shared" si="6"/>
        <v>0</v>
      </c>
      <c r="BE20" s="231">
        <f t="shared" si="7"/>
        <v>0</v>
      </c>
      <c r="CA20" s="259">
        <v>1</v>
      </c>
      <c r="CB20" s="259">
        <v>1</v>
      </c>
    </row>
    <row r="21" spans="1:80" ht="21.75">
      <c r="A21" s="260">
        <v>6</v>
      </c>
      <c r="B21" s="261" t="s">
        <v>147</v>
      </c>
      <c r="C21" s="262" t="s">
        <v>148</v>
      </c>
      <c r="D21" s="263" t="s">
        <v>143</v>
      </c>
      <c r="E21" s="264">
        <v>1</v>
      </c>
      <c r="F21" s="264">
        <v>0</v>
      </c>
      <c r="G21" s="265">
        <f t="shared" si="0"/>
        <v>0</v>
      </c>
      <c r="H21" s="266">
        <v>0</v>
      </c>
      <c r="I21" s="267">
        <f t="shared" si="1"/>
        <v>0</v>
      </c>
      <c r="J21" s="266">
        <v>0</v>
      </c>
      <c r="K21" s="267">
        <f t="shared" si="2"/>
        <v>0</v>
      </c>
      <c r="O21" s="259">
        <v>2</v>
      </c>
      <c r="AA21" s="231">
        <v>1</v>
      </c>
      <c r="AB21" s="231">
        <v>1</v>
      </c>
      <c r="AC21" s="231">
        <v>1</v>
      </c>
      <c r="AZ21" s="231">
        <v>1</v>
      </c>
      <c r="BA21" s="268">
        <f t="shared" si="3"/>
        <v>0</v>
      </c>
      <c r="BB21" s="231">
        <f t="shared" si="4"/>
        <v>0</v>
      </c>
      <c r="BC21" s="231">
        <f t="shared" si="5"/>
        <v>0</v>
      </c>
      <c r="BD21" s="231">
        <f t="shared" si="6"/>
        <v>0</v>
      </c>
      <c r="BE21" s="231">
        <f t="shared" si="7"/>
        <v>0</v>
      </c>
      <c r="CA21" s="259">
        <v>1</v>
      </c>
      <c r="CB21" s="259">
        <v>1</v>
      </c>
    </row>
    <row r="22" spans="1:57" ht="12.75">
      <c r="A22" s="279"/>
      <c r="B22" s="280" t="s">
        <v>130</v>
      </c>
      <c r="C22" s="281" t="s">
        <v>149</v>
      </c>
      <c r="D22" s="282"/>
      <c r="E22" s="283"/>
      <c r="F22" s="284"/>
      <c r="G22" s="285">
        <f>SUM(G18:G21)</f>
        <v>0</v>
      </c>
      <c r="H22" s="286"/>
      <c r="I22" s="287">
        <f>SUM(I18:I21)</f>
        <v>0</v>
      </c>
      <c r="J22" s="286"/>
      <c r="K22" s="287">
        <f>SUM(K18:K21)</f>
        <v>0</v>
      </c>
      <c r="O22" s="259">
        <v>4</v>
      </c>
      <c r="BA22" s="288">
        <f>SUM(BA18:BA21)</f>
        <v>0</v>
      </c>
      <c r="BB22" s="288">
        <f>SUM(BB18:BB21)</f>
        <v>0</v>
      </c>
      <c r="BC22" s="288">
        <f>SUM(BC18:BC21)</f>
        <v>0</v>
      </c>
      <c r="BD22" s="288">
        <f>SUM(BD18:BD21)</f>
        <v>0</v>
      </c>
      <c r="BE22" s="288">
        <f>SUM(BE18:BE21)</f>
        <v>0</v>
      </c>
    </row>
    <row r="23" spans="1:15" ht="12.75">
      <c r="A23" s="249" t="s">
        <v>119</v>
      </c>
      <c r="B23" s="250" t="s">
        <v>150</v>
      </c>
      <c r="C23" s="251" t="s">
        <v>151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 ht="12.75">
      <c r="A24" s="260">
        <v>7</v>
      </c>
      <c r="B24" s="261" t="s">
        <v>152</v>
      </c>
      <c r="C24" s="262" t="s">
        <v>153</v>
      </c>
      <c r="D24" s="263" t="s">
        <v>128</v>
      </c>
      <c r="E24" s="264">
        <v>23.541</v>
      </c>
      <c r="F24" s="264">
        <v>0</v>
      </c>
      <c r="G24" s="265">
        <f>E24*F24</f>
        <v>0</v>
      </c>
      <c r="H24" s="266">
        <v>4E-05</v>
      </c>
      <c r="I24" s="267">
        <f>E24*H24</f>
        <v>0.0009416400000000001</v>
      </c>
      <c r="J24" s="266">
        <v>0</v>
      </c>
      <c r="K24" s="267">
        <f>E24*J24</f>
        <v>0</v>
      </c>
      <c r="O24" s="259">
        <v>2</v>
      </c>
      <c r="AA24" s="231">
        <v>1</v>
      </c>
      <c r="AB24" s="231">
        <v>1</v>
      </c>
      <c r="AC24" s="231">
        <v>1</v>
      </c>
      <c r="AZ24" s="231">
        <v>1</v>
      </c>
      <c r="BA24" s="268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9">
        <v>1</v>
      </c>
      <c r="CB24" s="259">
        <v>1</v>
      </c>
    </row>
    <row r="25" spans="1:15" ht="12.75" customHeight="1">
      <c r="A25" s="269"/>
      <c r="B25" s="270"/>
      <c r="C25" s="271" t="s">
        <v>154</v>
      </c>
      <c r="D25" s="271"/>
      <c r="E25" s="272">
        <v>23.541</v>
      </c>
      <c r="F25" s="273"/>
      <c r="G25" s="274"/>
      <c r="H25" s="275"/>
      <c r="I25" s="276"/>
      <c r="J25" s="277"/>
      <c r="K25" s="276"/>
      <c r="M25" s="278" t="s">
        <v>154</v>
      </c>
      <c r="O25" s="259"/>
    </row>
    <row r="26" spans="1:57" ht="12.75">
      <c r="A26" s="279"/>
      <c r="B26" s="280" t="s">
        <v>130</v>
      </c>
      <c r="C26" s="281" t="s">
        <v>155</v>
      </c>
      <c r="D26" s="282"/>
      <c r="E26" s="283"/>
      <c r="F26" s="284"/>
      <c r="G26" s="285">
        <f>SUM(G23:G25)</f>
        <v>0</v>
      </c>
      <c r="H26" s="286"/>
      <c r="I26" s="287">
        <f>SUM(I23:I25)</f>
        <v>0.0009416400000000001</v>
      </c>
      <c r="J26" s="286"/>
      <c r="K26" s="287">
        <f>SUM(K23:K25)</f>
        <v>0</v>
      </c>
      <c r="O26" s="259">
        <v>4</v>
      </c>
      <c r="BA26" s="288">
        <f>SUM(BA23:BA25)</f>
        <v>0</v>
      </c>
      <c r="BB26" s="288">
        <f>SUM(BB23:BB25)</f>
        <v>0</v>
      </c>
      <c r="BC26" s="288">
        <f>SUM(BC23:BC25)</f>
        <v>0</v>
      </c>
      <c r="BD26" s="288">
        <f>SUM(BD23:BD25)</f>
        <v>0</v>
      </c>
      <c r="BE26" s="288">
        <f>SUM(BE23:BE25)</f>
        <v>0</v>
      </c>
    </row>
    <row r="27" spans="1:15" ht="12.75">
      <c r="A27" s="249" t="s">
        <v>119</v>
      </c>
      <c r="B27" s="250" t="s">
        <v>156</v>
      </c>
      <c r="C27" s="251" t="s">
        <v>157</v>
      </c>
      <c r="D27" s="252"/>
      <c r="E27" s="253"/>
      <c r="F27" s="253"/>
      <c r="G27" s="254"/>
      <c r="H27" s="255"/>
      <c r="I27" s="256"/>
      <c r="J27" s="257"/>
      <c r="K27" s="258"/>
      <c r="O27" s="259">
        <v>1</v>
      </c>
    </row>
    <row r="28" spans="1:80" ht="12.75">
      <c r="A28" s="260">
        <v>8</v>
      </c>
      <c r="B28" s="261" t="s">
        <v>158</v>
      </c>
      <c r="C28" s="262" t="s">
        <v>159</v>
      </c>
      <c r="D28" s="263" t="s">
        <v>128</v>
      </c>
      <c r="E28" s="264">
        <v>46.648</v>
      </c>
      <c r="F28" s="264">
        <v>0</v>
      </c>
      <c r="G28" s="265">
        <f>E28*F28</f>
        <v>0</v>
      </c>
      <c r="H28" s="266">
        <v>0.00067</v>
      </c>
      <c r="I28" s="267">
        <f>E28*H28</f>
        <v>0.03125416</v>
      </c>
      <c r="J28" s="266">
        <v>-0.131</v>
      </c>
      <c r="K28" s="267">
        <f>E28*J28</f>
        <v>-6.110888000000001</v>
      </c>
      <c r="O28" s="259">
        <v>2</v>
      </c>
      <c r="AA28" s="231">
        <v>1</v>
      </c>
      <c r="AB28" s="231">
        <v>1</v>
      </c>
      <c r="AC28" s="231">
        <v>1</v>
      </c>
      <c r="AZ28" s="231">
        <v>1</v>
      </c>
      <c r="BA28" s="268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9">
        <v>1</v>
      </c>
      <c r="CB28" s="259">
        <v>1</v>
      </c>
    </row>
    <row r="29" spans="1:15" ht="12.75" customHeight="1">
      <c r="A29" s="269"/>
      <c r="B29" s="270"/>
      <c r="C29" s="289" t="s">
        <v>160</v>
      </c>
      <c r="D29" s="289"/>
      <c r="E29" s="290">
        <v>35.284</v>
      </c>
      <c r="F29" s="273"/>
      <c r="G29" s="274"/>
      <c r="H29" s="275"/>
      <c r="I29" s="276"/>
      <c r="J29" s="277"/>
      <c r="K29" s="276"/>
      <c r="M29" s="278" t="s">
        <v>160</v>
      </c>
      <c r="O29" s="259"/>
    </row>
    <row r="30" spans="1:15" ht="12.75" customHeight="1">
      <c r="A30" s="269"/>
      <c r="B30" s="270"/>
      <c r="C30" s="271" t="s">
        <v>161</v>
      </c>
      <c r="D30" s="271"/>
      <c r="E30" s="272">
        <v>11.364</v>
      </c>
      <c r="F30" s="273"/>
      <c r="G30" s="274"/>
      <c r="H30" s="275"/>
      <c r="I30" s="276"/>
      <c r="J30" s="277"/>
      <c r="K30" s="276"/>
      <c r="M30" s="278" t="s">
        <v>161</v>
      </c>
      <c r="O30" s="259"/>
    </row>
    <row r="31" spans="1:80" ht="12.75">
      <c r="A31" s="260">
        <v>9</v>
      </c>
      <c r="B31" s="261" t="s">
        <v>162</v>
      </c>
      <c r="C31" s="262" t="s">
        <v>163</v>
      </c>
      <c r="D31" s="263" t="s">
        <v>128</v>
      </c>
      <c r="E31" s="264">
        <v>23.5</v>
      </c>
      <c r="F31" s="264">
        <v>0</v>
      </c>
      <c r="G31" s="265">
        <f>E31*F31</f>
        <v>0</v>
      </c>
      <c r="H31" s="266">
        <v>0</v>
      </c>
      <c r="I31" s="267">
        <f>E31*H31</f>
        <v>0</v>
      </c>
      <c r="J31" s="266">
        <v>-0.02</v>
      </c>
      <c r="K31" s="267">
        <f>E31*J31</f>
        <v>-0.47000000000000003</v>
      </c>
      <c r="O31" s="259">
        <v>2</v>
      </c>
      <c r="AA31" s="231">
        <v>1</v>
      </c>
      <c r="AB31" s="231">
        <v>1</v>
      </c>
      <c r="AC31" s="231">
        <v>1</v>
      </c>
      <c r="AZ31" s="231">
        <v>1</v>
      </c>
      <c r="BA31" s="268">
        <f>IF(AZ31=1,G31,0)</f>
        <v>0</v>
      </c>
      <c r="BB31" s="231">
        <f>IF(AZ31=2,G31,0)</f>
        <v>0</v>
      </c>
      <c r="BC31" s="231">
        <f>IF(AZ31=3,G31,0)</f>
        <v>0</v>
      </c>
      <c r="BD31" s="231">
        <f>IF(AZ31=4,G31,0)</f>
        <v>0</v>
      </c>
      <c r="BE31" s="231">
        <f>IF(AZ31=5,G31,0)</f>
        <v>0</v>
      </c>
      <c r="CA31" s="259">
        <v>1</v>
      </c>
      <c r="CB31" s="259">
        <v>1</v>
      </c>
    </row>
    <row r="32" spans="1:15" ht="12.75" customHeight="1">
      <c r="A32" s="269"/>
      <c r="B32" s="270"/>
      <c r="C32" s="271" t="s">
        <v>164</v>
      </c>
      <c r="D32" s="271"/>
      <c r="E32" s="272">
        <v>23.5</v>
      </c>
      <c r="F32" s="273"/>
      <c r="G32" s="274"/>
      <c r="H32" s="275"/>
      <c r="I32" s="276"/>
      <c r="J32" s="277"/>
      <c r="K32" s="276"/>
      <c r="M32" s="278" t="s">
        <v>164</v>
      </c>
      <c r="O32" s="259"/>
    </row>
    <row r="33" spans="1:80" ht="12.75">
      <c r="A33" s="260">
        <v>10</v>
      </c>
      <c r="B33" s="261" t="s">
        <v>165</v>
      </c>
      <c r="C33" s="262" t="s">
        <v>166</v>
      </c>
      <c r="D33" s="263" t="s">
        <v>128</v>
      </c>
      <c r="E33" s="264">
        <v>4.68</v>
      </c>
      <c r="F33" s="264">
        <v>0</v>
      </c>
      <c r="G33" s="265">
        <f>E33*F33</f>
        <v>0</v>
      </c>
      <c r="H33" s="266">
        <v>0.00034</v>
      </c>
      <c r="I33" s="267">
        <f>E33*H33</f>
        <v>0.0015912</v>
      </c>
      <c r="J33" s="266">
        <v>-0.545</v>
      </c>
      <c r="K33" s="267">
        <f>E33*J33</f>
        <v>-2.5506</v>
      </c>
      <c r="O33" s="259">
        <v>2</v>
      </c>
      <c r="AA33" s="231">
        <v>1</v>
      </c>
      <c r="AB33" s="231">
        <v>1</v>
      </c>
      <c r="AC33" s="231">
        <v>1</v>
      </c>
      <c r="AZ33" s="231">
        <v>1</v>
      </c>
      <c r="BA33" s="268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9">
        <v>1</v>
      </c>
      <c r="CB33" s="259">
        <v>1</v>
      </c>
    </row>
    <row r="34" spans="1:15" ht="12.75" customHeight="1">
      <c r="A34" s="269"/>
      <c r="B34" s="270"/>
      <c r="C34" s="271" t="s">
        <v>167</v>
      </c>
      <c r="D34" s="271"/>
      <c r="E34" s="272">
        <v>4.68</v>
      </c>
      <c r="F34" s="273"/>
      <c r="G34" s="274"/>
      <c r="H34" s="275"/>
      <c r="I34" s="276"/>
      <c r="J34" s="277"/>
      <c r="K34" s="276"/>
      <c r="M34" s="278" t="s">
        <v>167</v>
      </c>
      <c r="O34" s="259"/>
    </row>
    <row r="35" spans="1:80" ht="12.75">
      <c r="A35" s="260">
        <v>11</v>
      </c>
      <c r="B35" s="261" t="s">
        <v>168</v>
      </c>
      <c r="C35" s="262" t="s">
        <v>169</v>
      </c>
      <c r="D35" s="263" t="s">
        <v>170</v>
      </c>
      <c r="E35" s="264">
        <v>7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>
        <v>0</v>
      </c>
      <c r="K35" s="267">
        <f>E35*J35</f>
        <v>0</v>
      </c>
      <c r="O35" s="259">
        <v>2</v>
      </c>
      <c r="AA35" s="231">
        <v>1</v>
      </c>
      <c r="AB35" s="231">
        <v>1</v>
      </c>
      <c r="AC35" s="231">
        <v>1</v>
      </c>
      <c r="AZ35" s="231">
        <v>1</v>
      </c>
      <c r="BA35" s="268">
        <f>IF(AZ35=1,G35,0)</f>
        <v>0</v>
      </c>
      <c r="BB35" s="231">
        <f>IF(AZ35=2,G35,0)</f>
        <v>0</v>
      </c>
      <c r="BC35" s="231">
        <f>IF(AZ35=3,G35,0)</f>
        <v>0</v>
      </c>
      <c r="BD35" s="231">
        <f>IF(AZ35=4,G35,0)</f>
        <v>0</v>
      </c>
      <c r="BE35" s="231">
        <f>IF(AZ35=5,G35,0)</f>
        <v>0</v>
      </c>
      <c r="CA35" s="259">
        <v>1</v>
      </c>
      <c r="CB35" s="259">
        <v>1</v>
      </c>
    </row>
    <row r="36" spans="1:15" ht="12.75" customHeight="1">
      <c r="A36" s="269"/>
      <c r="B36" s="270"/>
      <c r="C36" s="271" t="s">
        <v>171</v>
      </c>
      <c r="D36" s="271"/>
      <c r="E36" s="272">
        <v>7</v>
      </c>
      <c r="F36" s="273"/>
      <c r="G36" s="274"/>
      <c r="H36" s="275"/>
      <c r="I36" s="276"/>
      <c r="J36" s="277"/>
      <c r="K36" s="276"/>
      <c r="M36" s="278" t="s">
        <v>171</v>
      </c>
      <c r="O36" s="259"/>
    </row>
    <row r="37" spans="1:80" ht="12.75">
      <c r="A37" s="260">
        <v>12</v>
      </c>
      <c r="B37" s="261" t="s">
        <v>172</v>
      </c>
      <c r="C37" s="262" t="s">
        <v>173</v>
      </c>
      <c r="D37" s="263" t="s">
        <v>128</v>
      </c>
      <c r="E37" s="264">
        <v>5.31</v>
      </c>
      <c r="F37" s="264">
        <v>0</v>
      </c>
      <c r="G37" s="265">
        <f>E37*F37</f>
        <v>0</v>
      </c>
      <c r="H37" s="266">
        <v>0.00092</v>
      </c>
      <c r="I37" s="267">
        <f>E37*H37</f>
        <v>0.0048852</v>
      </c>
      <c r="J37" s="266">
        <v>-0.054</v>
      </c>
      <c r="K37" s="267">
        <f>E37*J37</f>
        <v>-0.28674</v>
      </c>
      <c r="O37" s="259">
        <v>2</v>
      </c>
      <c r="AA37" s="231">
        <v>1</v>
      </c>
      <c r="AB37" s="231">
        <v>1</v>
      </c>
      <c r="AC37" s="231">
        <v>1</v>
      </c>
      <c r="AZ37" s="231">
        <v>1</v>
      </c>
      <c r="BA37" s="268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9">
        <v>1</v>
      </c>
      <c r="CB37" s="259">
        <v>1</v>
      </c>
    </row>
    <row r="38" spans="1:15" ht="12.75" customHeight="1">
      <c r="A38" s="269"/>
      <c r="B38" s="270"/>
      <c r="C38" s="289" t="s">
        <v>174</v>
      </c>
      <c r="D38" s="289"/>
      <c r="E38" s="290">
        <v>3.15</v>
      </c>
      <c r="F38" s="273"/>
      <c r="G38" s="274"/>
      <c r="H38" s="275"/>
      <c r="I38" s="276"/>
      <c r="J38" s="277"/>
      <c r="K38" s="276"/>
      <c r="M38" s="278" t="s">
        <v>174</v>
      </c>
      <c r="O38" s="259"/>
    </row>
    <row r="39" spans="1:15" ht="12.75" customHeight="1">
      <c r="A39" s="269"/>
      <c r="B39" s="270"/>
      <c r="C39" s="271" t="s">
        <v>175</v>
      </c>
      <c r="D39" s="271"/>
      <c r="E39" s="272">
        <v>2.16</v>
      </c>
      <c r="F39" s="273"/>
      <c r="G39" s="274"/>
      <c r="H39" s="275"/>
      <c r="I39" s="276"/>
      <c r="J39" s="277"/>
      <c r="K39" s="276"/>
      <c r="M39" s="278" t="s">
        <v>175</v>
      </c>
      <c r="O39" s="259"/>
    </row>
    <row r="40" spans="1:80" ht="12.75">
      <c r="A40" s="260">
        <v>13</v>
      </c>
      <c r="B40" s="261" t="s">
        <v>176</v>
      </c>
      <c r="C40" s="262" t="s">
        <v>177</v>
      </c>
      <c r="D40" s="263" t="s">
        <v>128</v>
      </c>
      <c r="E40" s="264">
        <v>7.6</v>
      </c>
      <c r="F40" s="264">
        <v>0</v>
      </c>
      <c r="G40" s="265">
        <f>E40*F40</f>
        <v>0</v>
      </c>
      <c r="H40" s="266">
        <v>0.00117</v>
      </c>
      <c r="I40" s="267">
        <f>E40*H40</f>
        <v>0.008892</v>
      </c>
      <c r="J40" s="266">
        <v>-0.076</v>
      </c>
      <c r="K40" s="267">
        <f>E40*J40</f>
        <v>-0.5776</v>
      </c>
      <c r="O40" s="259">
        <v>2</v>
      </c>
      <c r="AA40" s="231">
        <v>1</v>
      </c>
      <c r="AB40" s="231">
        <v>1</v>
      </c>
      <c r="AC40" s="231">
        <v>1</v>
      </c>
      <c r="AZ40" s="231">
        <v>1</v>
      </c>
      <c r="BA40" s="268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9">
        <v>1</v>
      </c>
      <c r="CB40" s="259">
        <v>1</v>
      </c>
    </row>
    <row r="41" spans="1:15" ht="12.75" customHeight="1">
      <c r="A41" s="269"/>
      <c r="B41" s="270"/>
      <c r="C41" s="271" t="s">
        <v>178</v>
      </c>
      <c r="D41" s="271"/>
      <c r="E41" s="272">
        <v>7.6</v>
      </c>
      <c r="F41" s="273"/>
      <c r="G41" s="274"/>
      <c r="H41" s="275"/>
      <c r="I41" s="276"/>
      <c r="J41" s="277"/>
      <c r="K41" s="276"/>
      <c r="M41" s="278" t="s">
        <v>178</v>
      </c>
      <c r="O41" s="259"/>
    </row>
    <row r="42" spans="1:57" ht="12.75">
      <c r="A42" s="279"/>
      <c r="B42" s="280" t="s">
        <v>130</v>
      </c>
      <c r="C42" s="281" t="s">
        <v>179</v>
      </c>
      <c r="D42" s="282"/>
      <c r="E42" s="283"/>
      <c r="F42" s="284"/>
      <c r="G42" s="285">
        <f>SUM(G27:G41)</f>
        <v>0</v>
      </c>
      <c r="H42" s="286"/>
      <c r="I42" s="287">
        <f>SUM(I27:I41)</f>
        <v>0.04662256000000001</v>
      </c>
      <c r="J42" s="286"/>
      <c r="K42" s="287">
        <f>SUM(K27:K41)</f>
        <v>-9.995828000000001</v>
      </c>
      <c r="O42" s="259">
        <v>4</v>
      </c>
      <c r="BA42" s="288">
        <f>SUM(BA27:BA41)</f>
        <v>0</v>
      </c>
      <c r="BB42" s="288">
        <f>SUM(BB27:BB41)</f>
        <v>0</v>
      </c>
      <c r="BC42" s="288">
        <f>SUM(BC27:BC41)</f>
        <v>0</v>
      </c>
      <c r="BD42" s="288">
        <f>SUM(BD27:BD41)</f>
        <v>0</v>
      </c>
      <c r="BE42" s="288">
        <f>SUM(BE27:BE41)</f>
        <v>0</v>
      </c>
    </row>
    <row r="43" spans="1:15" ht="12.75">
      <c r="A43" s="249" t="s">
        <v>119</v>
      </c>
      <c r="B43" s="250" t="s">
        <v>180</v>
      </c>
      <c r="C43" s="251" t="s">
        <v>181</v>
      </c>
      <c r="D43" s="252"/>
      <c r="E43" s="253"/>
      <c r="F43" s="253"/>
      <c r="G43" s="254"/>
      <c r="H43" s="255"/>
      <c r="I43" s="256"/>
      <c r="J43" s="257"/>
      <c r="K43" s="258"/>
      <c r="O43" s="259">
        <v>1</v>
      </c>
    </row>
    <row r="44" spans="1:80" ht="12.75">
      <c r="A44" s="260">
        <v>14</v>
      </c>
      <c r="B44" s="261" t="s">
        <v>182</v>
      </c>
      <c r="C44" s="262" t="s">
        <v>183</v>
      </c>
      <c r="D44" s="263" t="s">
        <v>184</v>
      </c>
      <c r="E44" s="264">
        <v>5.2</v>
      </c>
      <c r="F44" s="264">
        <v>0</v>
      </c>
      <c r="G44" s="265">
        <f>E44*F44</f>
        <v>0</v>
      </c>
      <c r="H44" s="266">
        <v>0.0004900000000000001</v>
      </c>
      <c r="I44" s="267">
        <f>E44*H44</f>
        <v>0.002548000000000001</v>
      </c>
      <c r="J44" s="266">
        <v>-0.054</v>
      </c>
      <c r="K44" s="267">
        <f>E44*J44</f>
        <v>-0.2808</v>
      </c>
      <c r="O44" s="259">
        <v>2</v>
      </c>
      <c r="AA44" s="231">
        <v>1</v>
      </c>
      <c r="AB44" s="231">
        <v>1</v>
      </c>
      <c r="AC44" s="231">
        <v>1</v>
      </c>
      <c r="AZ44" s="231">
        <v>1</v>
      </c>
      <c r="BA44" s="268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9">
        <v>1</v>
      </c>
      <c r="CB44" s="259">
        <v>1</v>
      </c>
    </row>
    <row r="45" spans="1:15" ht="12.75" customHeight="1">
      <c r="A45" s="269"/>
      <c r="B45" s="270"/>
      <c r="C45" s="271" t="s">
        <v>185</v>
      </c>
      <c r="D45" s="271"/>
      <c r="E45" s="272">
        <v>5.2</v>
      </c>
      <c r="F45" s="273"/>
      <c r="G45" s="274"/>
      <c r="H45" s="275"/>
      <c r="I45" s="276"/>
      <c r="J45" s="277"/>
      <c r="K45" s="276"/>
      <c r="M45" s="278" t="s">
        <v>185</v>
      </c>
      <c r="O45" s="259"/>
    </row>
    <row r="46" spans="1:80" ht="12.75">
      <c r="A46" s="260">
        <v>15</v>
      </c>
      <c r="B46" s="261" t="s">
        <v>186</v>
      </c>
      <c r="C46" s="262" t="s">
        <v>187</v>
      </c>
      <c r="D46" s="263" t="s">
        <v>128</v>
      </c>
      <c r="E46" s="264">
        <v>67.7138</v>
      </c>
      <c r="F46" s="264">
        <v>0</v>
      </c>
      <c r="G46" s="265">
        <f>E46*F46</f>
        <v>0</v>
      </c>
      <c r="H46" s="266">
        <v>0</v>
      </c>
      <c r="I46" s="267">
        <f>E46*H46</f>
        <v>0</v>
      </c>
      <c r="J46" s="266">
        <v>-0.068</v>
      </c>
      <c r="K46" s="267">
        <f>E46*J46</f>
        <v>-4.604538400000001</v>
      </c>
      <c r="O46" s="259">
        <v>2</v>
      </c>
      <c r="AA46" s="231">
        <v>1</v>
      </c>
      <c r="AB46" s="231">
        <v>1</v>
      </c>
      <c r="AC46" s="231">
        <v>1</v>
      </c>
      <c r="AZ46" s="231">
        <v>1</v>
      </c>
      <c r="BA46" s="268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9">
        <v>1</v>
      </c>
      <c r="CB46" s="259">
        <v>1</v>
      </c>
    </row>
    <row r="47" spans="1:15" ht="12.75" customHeight="1">
      <c r="A47" s="269"/>
      <c r="B47" s="270"/>
      <c r="C47" s="289" t="s">
        <v>188</v>
      </c>
      <c r="D47" s="289"/>
      <c r="E47" s="290">
        <v>31.8738</v>
      </c>
      <c r="F47" s="273"/>
      <c r="G47" s="274"/>
      <c r="H47" s="275"/>
      <c r="I47" s="276"/>
      <c r="J47" s="277"/>
      <c r="K47" s="276"/>
      <c r="M47" s="278" t="s">
        <v>188</v>
      </c>
      <c r="O47" s="259"/>
    </row>
    <row r="48" spans="1:15" ht="12.75" customHeight="1">
      <c r="A48" s="269"/>
      <c r="B48" s="270"/>
      <c r="C48" s="271" t="s">
        <v>189</v>
      </c>
      <c r="D48" s="271"/>
      <c r="E48" s="272">
        <v>35.84</v>
      </c>
      <c r="F48" s="273"/>
      <c r="G48" s="274"/>
      <c r="H48" s="275"/>
      <c r="I48" s="276"/>
      <c r="J48" s="277"/>
      <c r="K48" s="276"/>
      <c r="M48" s="278" t="s">
        <v>189</v>
      </c>
      <c r="O48" s="259"/>
    </row>
    <row r="49" spans="1:57" ht="12.75">
      <c r="A49" s="279"/>
      <c r="B49" s="280" t="s">
        <v>130</v>
      </c>
      <c r="C49" s="281" t="s">
        <v>190</v>
      </c>
      <c r="D49" s="282"/>
      <c r="E49" s="283"/>
      <c r="F49" s="284"/>
      <c r="G49" s="285">
        <f>SUM(G43:G48)</f>
        <v>0</v>
      </c>
      <c r="H49" s="286"/>
      <c r="I49" s="287">
        <f>SUM(I43:I48)</f>
        <v>0.002548000000000001</v>
      </c>
      <c r="J49" s="286"/>
      <c r="K49" s="287">
        <f>SUM(K43:K48)</f>
        <v>-4.885338400000001</v>
      </c>
      <c r="O49" s="259">
        <v>4</v>
      </c>
      <c r="BA49" s="288">
        <f>SUM(BA43:BA48)</f>
        <v>0</v>
      </c>
      <c r="BB49" s="288">
        <f>SUM(BB43:BB48)</f>
        <v>0</v>
      </c>
      <c r="BC49" s="288">
        <f>SUM(BC43:BC48)</f>
        <v>0</v>
      </c>
      <c r="BD49" s="288">
        <f>SUM(BD43:BD48)</f>
        <v>0</v>
      </c>
      <c r="BE49" s="288">
        <f>SUM(BE43:BE48)</f>
        <v>0</v>
      </c>
    </row>
    <row r="50" spans="1:15" ht="12.75">
      <c r="A50" s="249" t="s">
        <v>119</v>
      </c>
      <c r="B50" s="250" t="s">
        <v>191</v>
      </c>
      <c r="C50" s="251" t="s">
        <v>192</v>
      </c>
      <c r="D50" s="252"/>
      <c r="E50" s="253"/>
      <c r="F50" s="253"/>
      <c r="G50" s="254"/>
      <c r="H50" s="255"/>
      <c r="I50" s="256"/>
      <c r="J50" s="257"/>
      <c r="K50" s="258"/>
      <c r="O50" s="259">
        <v>1</v>
      </c>
    </row>
    <row r="51" spans="1:80" ht="12.75">
      <c r="A51" s="260">
        <v>16</v>
      </c>
      <c r="B51" s="261" t="s">
        <v>193</v>
      </c>
      <c r="C51" s="262" t="s">
        <v>194</v>
      </c>
      <c r="D51" s="263" t="s">
        <v>184</v>
      </c>
      <c r="E51" s="264">
        <v>24</v>
      </c>
      <c r="F51" s="264">
        <v>0</v>
      </c>
      <c r="G51" s="265">
        <f>E51*F51</f>
        <v>0</v>
      </c>
      <c r="H51" s="266">
        <v>0.00029</v>
      </c>
      <c r="I51" s="267">
        <f>E51*H51</f>
        <v>0.00696</v>
      </c>
      <c r="J51" s="266"/>
      <c r="K51" s="267">
        <f>E51*J51</f>
        <v>0</v>
      </c>
      <c r="O51" s="259">
        <v>2</v>
      </c>
      <c r="AA51" s="231">
        <v>3</v>
      </c>
      <c r="AB51" s="231">
        <v>0</v>
      </c>
      <c r="AC51" s="231" t="s">
        <v>193</v>
      </c>
      <c r="AZ51" s="231">
        <v>2</v>
      </c>
      <c r="BA51" s="231">
        <f>IF(AZ51=1,G51,0)</f>
        <v>0</v>
      </c>
      <c r="BB51" s="268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9">
        <v>3</v>
      </c>
      <c r="CB51" s="259">
        <v>0</v>
      </c>
    </row>
    <row r="52" spans="1:57" ht="12.75">
      <c r="A52" s="279"/>
      <c r="B52" s="280" t="s">
        <v>130</v>
      </c>
      <c r="C52" s="281" t="s">
        <v>195</v>
      </c>
      <c r="D52" s="282"/>
      <c r="E52" s="283"/>
      <c r="F52" s="284"/>
      <c r="G52" s="285">
        <f>SUM(G50:G51)</f>
        <v>0</v>
      </c>
      <c r="H52" s="286"/>
      <c r="I52" s="287">
        <f>SUM(I50:I51)</f>
        <v>0.00696</v>
      </c>
      <c r="J52" s="286"/>
      <c r="K52" s="287">
        <f>SUM(K50:K51)</f>
        <v>0</v>
      </c>
      <c r="O52" s="259">
        <v>4</v>
      </c>
      <c r="BA52" s="288">
        <f>SUM(BA50:BA51)</f>
        <v>0</v>
      </c>
      <c r="BB52" s="288">
        <f>SUM(BB50:BB51)</f>
        <v>0</v>
      </c>
      <c r="BC52" s="288">
        <f>SUM(BC50:BC51)</f>
        <v>0</v>
      </c>
      <c r="BD52" s="288">
        <f>SUM(BD50:BD51)</f>
        <v>0</v>
      </c>
      <c r="BE52" s="288">
        <f>SUM(BE50:BE51)</f>
        <v>0</v>
      </c>
    </row>
    <row r="53" spans="1:15" ht="12.75">
      <c r="A53" s="249" t="s">
        <v>119</v>
      </c>
      <c r="B53" s="250" t="s">
        <v>196</v>
      </c>
      <c r="C53" s="251" t="s">
        <v>197</v>
      </c>
      <c r="D53" s="252"/>
      <c r="E53" s="253"/>
      <c r="F53" s="253"/>
      <c r="G53" s="254"/>
      <c r="H53" s="255"/>
      <c r="I53" s="256"/>
      <c r="J53" s="257"/>
      <c r="K53" s="258"/>
      <c r="O53" s="259">
        <v>1</v>
      </c>
    </row>
    <row r="54" spans="1:80" ht="12.75">
      <c r="A54" s="260">
        <v>17</v>
      </c>
      <c r="B54" s="261" t="s">
        <v>198</v>
      </c>
      <c r="C54" s="262" t="s">
        <v>199</v>
      </c>
      <c r="D54" s="263" t="s">
        <v>143</v>
      </c>
      <c r="E54" s="264">
        <v>4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>
        <v>-0.01933</v>
      </c>
      <c r="K54" s="267">
        <f>E54*J54</f>
        <v>-0.07732</v>
      </c>
      <c r="O54" s="259">
        <v>2</v>
      </c>
      <c r="AA54" s="231">
        <v>1</v>
      </c>
      <c r="AB54" s="231">
        <v>7</v>
      </c>
      <c r="AC54" s="231">
        <v>7</v>
      </c>
      <c r="AZ54" s="231">
        <v>2</v>
      </c>
      <c r="BA54" s="231">
        <f>IF(AZ54=1,G54,0)</f>
        <v>0</v>
      </c>
      <c r="BB54" s="268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9">
        <v>1</v>
      </c>
      <c r="CB54" s="259">
        <v>7</v>
      </c>
    </row>
    <row r="55" spans="1:15" ht="12.75" customHeight="1">
      <c r="A55" s="269"/>
      <c r="B55" s="270"/>
      <c r="C55" s="271" t="s">
        <v>200</v>
      </c>
      <c r="D55" s="271"/>
      <c r="E55" s="272">
        <v>4</v>
      </c>
      <c r="F55" s="273"/>
      <c r="G55" s="274"/>
      <c r="H55" s="275"/>
      <c r="I55" s="276"/>
      <c r="J55" s="277"/>
      <c r="K55" s="276"/>
      <c r="M55" s="278" t="s">
        <v>200</v>
      </c>
      <c r="O55" s="259"/>
    </row>
    <row r="56" spans="1:80" ht="12.75">
      <c r="A56" s="260">
        <v>18</v>
      </c>
      <c r="B56" s="261" t="s">
        <v>201</v>
      </c>
      <c r="C56" s="262" t="s">
        <v>202</v>
      </c>
      <c r="D56" s="263" t="s">
        <v>143</v>
      </c>
      <c r="E56" s="264">
        <v>6</v>
      </c>
      <c r="F56" s="264">
        <v>0</v>
      </c>
      <c r="G56" s="265">
        <f>E56*F56</f>
        <v>0</v>
      </c>
      <c r="H56" s="266">
        <v>0</v>
      </c>
      <c r="I56" s="267">
        <f>E56*H56</f>
        <v>0</v>
      </c>
      <c r="J56" s="266">
        <v>-0.0172</v>
      </c>
      <c r="K56" s="267">
        <f>E56*J56</f>
        <v>-0.1032</v>
      </c>
      <c r="O56" s="259">
        <v>2</v>
      </c>
      <c r="AA56" s="231">
        <v>1</v>
      </c>
      <c r="AB56" s="231">
        <v>7</v>
      </c>
      <c r="AC56" s="231">
        <v>7</v>
      </c>
      <c r="AZ56" s="231">
        <v>2</v>
      </c>
      <c r="BA56" s="231">
        <f>IF(AZ56=1,G56,0)</f>
        <v>0</v>
      </c>
      <c r="BB56" s="268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9">
        <v>1</v>
      </c>
      <c r="CB56" s="259">
        <v>7</v>
      </c>
    </row>
    <row r="57" spans="1:15" ht="12.75" customHeight="1">
      <c r="A57" s="269"/>
      <c r="B57" s="270"/>
      <c r="C57" s="271" t="s">
        <v>203</v>
      </c>
      <c r="D57" s="271"/>
      <c r="E57" s="272">
        <v>6</v>
      </c>
      <c r="F57" s="273"/>
      <c r="G57" s="274"/>
      <c r="H57" s="275"/>
      <c r="I57" s="276"/>
      <c r="J57" s="277"/>
      <c r="K57" s="276"/>
      <c r="M57" s="278" t="s">
        <v>203</v>
      </c>
      <c r="O57" s="259"/>
    </row>
    <row r="58" spans="1:80" ht="12.75">
      <c r="A58" s="260">
        <v>19</v>
      </c>
      <c r="B58" s="261" t="s">
        <v>204</v>
      </c>
      <c r="C58" s="262" t="s">
        <v>205</v>
      </c>
      <c r="D58" s="263" t="s">
        <v>143</v>
      </c>
      <c r="E58" s="264">
        <v>2</v>
      </c>
      <c r="F58" s="264">
        <v>0</v>
      </c>
      <c r="G58" s="265">
        <f>E58*F58</f>
        <v>0</v>
      </c>
      <c r="H58" s="266">
        <v>0</v>
      </c>
      <c r="I58" s="267">
        <f>E58*H58</f>
        <v>0</v>
      </c>
      <c r="J58" s="266">
        <v>-0.01946</v>
      </c>
      <c r="K58" s="267">
        <f>E58*J58</f>
        <v>-0.03892</v>
      </c>
      <c r="O58" s="259">
        <v>2</v>
      </c>
      <c r="AA58" s="231">
        <v>1</v>
      </c>
      <c r="AB58" s="231">
        <v>7</v>
      </c>
      <c r="AC58" s="231">
        <v>7</v>
      </c>
      <c r="AZ58" s="231">
        <v>2</v>
      </c>
      <c r="BA58" s="231">
        <f>IF(AZ58=1,G58,0)</f>
        <v>0</v>
      </c>
      <c r="BB58" s="268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9">
        <v>1</v>
      </c>
      <c r="CB58" s="259">
        <v>7</v>
      </c>
    </row>
    <row r="59" spans="1:15" ht="12.75" customHeight="1">
      <c r="A59" s="269"/>
      <c r="B59" s="270"/>
      <c r="C59" s="271" t="s">
        <v>206</v>
      </c>
      <c r="D59" s="271"/>
      <c r="E59" s="272">
        <v>2</v>
      </c>
      <c r="F59" s="273"/>
      <c r="G59" s="274"/>
      <c r="H59" s="275"/>
      <c r="I59" s="276"/>
      <c r="J59" s="277"/>
      <c r="K59" s="276"/>
      <c r="M59" s="278" t="s">
        <v>206</v>
      </c>
      <c r="O59" s="259"/>
    </row>
    <row r="60" spans="1:80" ht="12.75">
      <c r="A60" s="260">
        <v>20</v>
      </c>
      <c r="B60" s="261" t="s">
        <v>207</v>
      </c>
      <c r="C60" s="262" t="s">
        <v>208</v>
      </c>
      <c r="D60" s="263" t="s">
        <v>143</v>
      </c>
      <c r="E60" s="264">
        <v>1</v>
      </c>
      <c r="F60" s="264">
        <v>0</v>
      </c>
      <c r="G60" s="265">
        <f>E60*F60</f>
        <v>0</v>
      </c>
      <c r="H60" s="266">
        <v>0</v>
      </c>
      <c r="I60" s="267">
        <f>E60*H60</f>
        <v>0</v>
      </c>
      <c r="J60" s="266">
        <v>-0.0188</v>
      </c>
      <c r="K60" s="267">
        <f>E60*J60</f>
        <v>-0.0188</v>
      </c>
      <c r="O60" s="259">
        <v>2</v>
      </c>
      <c r="AA60" s="231">
        <v>1</v>
      </c>
      <c r="AB60" s="231">
        <v>7</v>
      </c>
      <c r="AC60" s="231">
        <v>7</v>
      </c>
      <c r="AZ60" s="231">
        <v>2</v>
      </c>
      <c r="BA60" s="231">
        <f>IF(AZ60=1,G60,0)</f>
        <v>0</v>
      </c>
      <c r="BB60" s="268">
        <f>IF(AZ60=2,G60,0)</f>
        <v>0</v>
      </c>
      <c r="BC60" s="231">
        <f>IF(AZ60=3,G60,0)</f>
        <v>0</v>
      </c>
      <c r="BD60" s="231">
        <f>IF(AZ60=4,G60,0)</f>
        <v>0</v>
      </c>
      <c r="BE60" s="231">
        <f>IF(AZ60=5,G60,0)</f>
        <v>0</v>
      </c>
      <c r="CA60" s="259">
        <v>1</v>
      </c>
      <c r="CB60" s="259">
        <v>7</v>
      </c>
    </row>
    <row r="61" spans="1:15" ht="12.75" customHeight="1">
      <c r="A61" s="269"/>
      <c r="B61" s="270"/>
      <c r="C61" s="271" t="s">
        <v>209</v>
      </c>
      <c r="D61" s="271"/>
      <c r="E61" s="272">
        <v>1</v>
      </c>
      <c r="F61" s="273"/>
      <c r="G61" s="274"/>
      <c r="H61" s="275"/>
      <c r="I61" s="276"/>
      <c r="J61" s="277"/>
      <c r="K61" s="276"/>
      <c r="M61" s="278" t="s">
        <v>209</v>
      </c>
      <c r="O61" s="259"/>
    </row>
    <row r="62" spans="1:80" ht="12.75">
      <c r="A62" s="260">
        <v>21</v>
      </c>
      <c r="B62" s="261" t="s">
        <v>210</v>
      </c>
      <c r="C62" s="262" t="s">
        <v>211</v>
      </c>
      <c r="D62" s="263" t="s">
        <v>143</v>
      </c>
      <c r="E62" s="264">
        <v>3</v>
      </c>
      <c r="F62" s="264">
        <v>0</v>
      </c>
      <c r="G62" s="265">
        <f>E62*F62</f>
        <v>0</v>
      </c>
      <c r="H62" s="266">
        <v>0</v>
      </c>
      <c r="I62" s="267">
        <f>E62*H62</f>
        <v>0</v>
      </c>
      <c r="J62" s="266">
        <v>-0.0015600000000000002</v>
      </c>
      <c r="K62" s="267">
        <f>E62*J62</f>
        <v>-0.00468</v>
      </c>
      <c r="O62" s="259">
        <v>2</v>
      </c>
      <c r="AA62" s="231">
        <v>1</v>
      </c>
      <c r="AB62" s="231">
        <v>7</v>
      </c>
      <c r="AC62" s="231">
        <v>7</v>
      </c>
      <c r="AZ62" s="231">
        <v>2</v>
      </c>
      <c r="BA62" s="231">
        <f>IF(AZ62=1,G62,0)</f>
        <v>0</v>
      </c>
      <c r="BB62" s="268">
        <f>IF(AZ62=2,G62,0)</f>
        <v>0</v>
      </c>
      <c r="BC62" s="231">
        <f>IF(AZ62=3,G62,0)</f>
        <v>0</v>
      </c>
      <c r="BD62" s="231">
        <f>IF(AZ62=4,G62,0)</f>
        <v>0</v>
      </c>
      <c r="BE62" s="231">
        <f>IF(AZ62=5,G62,0)</f>
        <v>0</v>
      </c>
      <c r="CA62" s="259">
        <v>1</v>
      </c>
      <c r="CB62" s="259">
        <v>7</v>
      </c>
    </row>
    <row r="63" spans="1:15" ht="12.75" customHeight="1">
      <c r="A63" s="269"/>
      <c r="B63" s="270"/>
      <c r="C63" s="271" t="s">
        <v>212</v>
      </c>
      <c r="D63" s="271"/>
      <c r="E63" s="272">
        <v>3</v>
      </c>
      <c r="F63" s="273"/>
      <c r="G63" s="274"/>
      <c r="H63" s="275"/>
      <c r="I63" s="276"/>
      <c r="J63" s="277"/>
      <c r="K63" s="276"/>
      <c r="M63" s="278" t="s">
        <v>212</v>
      </c>
      <c r="O63" s="259"/>
    </row>
    <row r="64" spans="1:57" ht="12.75">
      <c r="A64" s="279"/>
      <c r="B64" s="280" t="s">
        <v>130</v>
      </c>
      <c r="C64" s="281" t="s">
        <v>213</v>
      </c>
      <c r="D64" s="282"/>
      <c r="E64" s="283"/>
      <c r="F64" s="284"/>
      <c r="G64" s="285">
        <f>SUM(G53:G63)</f>
        <v>0</v>
      </c>
      <c r="H64" s="286"/>
      <c r="I64" s="287">
        <f>SUM(I53:I63)</f>
        <v>0</v>
      </c>
      <c r="J64" s="286"/>
      <c r="K64" s="287">
        <f>SUM(K53:K63)</f>
        <v>-0.24292</v>
      </c>
      <c r="O64" s="259">
        <v>4</v>
      </c>
      <c r="BA64" s="288">
        <f>SUM(BA53:BA63)</f>
        <v>0</v>
      </c>
      <c r="BB64" s="288">
        <f>SUM(BB53:BB63)</f>
        <v>0</v>
      </c>
      <c r="BC64" s="288">
        <f>SUM(BC53:BC63)</f>
        <v>0</v>
      </c>
      <c r="BD64" s="288">
        <f>SUM(BD53:BD63)</f>
        <v>0</v>
      </c>
      <c r="BE64" s="288">
        <f>SUM(BE53:BE63)</f>
        <v>0</v>
      </c>
    </row>
    <row r="65" spans="1:15" ht="12.75">
      <c r="A65" s="249" t="s">
        <v>119</v>
      </c>
      <c r="B65" s="250" t="s">
        <v>214</v>
      </c>
      <c r="C65" s="251" t="s">
        <v>215</v>
      </c>
      <c r="D65" s="252"/>
      <c r="E65" s="253"/>
      <c r="F65" s="253"/>
      <c r="G65" s="254"/>
      <c r="H65" s="255"/>
      <c r="I65" s="256"/>
      <c r="J65" s="257"/>
      <c r="K65" s="258"/>
      <c r="O65" s="259">
        <v>1</v>
      </c>
    </row>
    <row r="66" spans="1:80" ht="12.75">
      <c r="A66" s="291">
        <v>22</v>
      </c>
      <c r="B66" s="292" t="s">
        <v>216</v>
      </c>
      <c r="C66" s="293" t="s">
        <v>217</v>
      </c>
      <c r="D66" s="294" t="s">
        <v>184</v>
      </c>
      <c r="E66" s="295">
        <v>24</v>
      </c>
      <c r="F66" s="295">
        <v>0</v>
      </c>
      <c r="G66" s="296">
        <f aca="true" t="shared" si="8" ref="G66:G68">E66*F66</f>
        <v>0</v>
      </c>
      <c r="H66" s="297">
        <v>0</v>
      </c>
      <c r="I66" s="298">
        <f aca="true" t="shared" si="9" ref="I66:I68">E66*H66</f>
        <v>0</v>
      </c>
      <c r="J66" s="297">
        <v>0</v>
      </c>
      <c r="K66" s="298">
        <f aca="true" t="shared" si="10" ref="K66:K68">E66*J66</f>
        <v>0</v>
      </c>
      <c r="O66" s="259">
        <v>2</v>
      </c>
      <c r="AA66" s="231">
        <v>1</v>
      </c>
      <c r="AB66" s="231">
        <v>0</v>
      </c>
      <c r="AC66" s="231">
        <v>0</v>
      </c>
      <c r="AZ66" s="231">
        <v>2</v>
      </c>
      <c r="BA66" s="231">
        <f aca="true" t="shared" si="11" ref="BA66:BA68">IF(AZ66=1,G66,0)</f>
        <v>0</v>
      </c>
      <c r="BB66" s="268">
        <f aca="true" t="shared" si="12" ref="BB66:BB68">IF(AZ66=2,G66,0)</f>
        <v>0</v>
      </c>
      <c r="BC66" s="231">
        <f aca="true" t="shared" si="13" ref="BC66:BC68">IF(AZ66=3,G66,0)</f>
        <v>0</v>
      </c>
      <c r="BD66" s="231">
        <f aca="true" t="shared" si="14" ref="BD66:BD68">IF(AZ66=4,G66,0)</f>
        <v>0</v>
      </c>
      <c r="BE66" s="231">
        <f aca="true" t="shared" si="15" ref="BE66:BE68">IF(AZ66=5,G66,0)</f>
        <v>0</v>
      </c>
      <c r="CA66" s="259">
        <v>1</v>
      </c>
      <c r="CB66" s="259">
        <v>0</v>
      </c>
    </row>
    <row r="67" spans="1:80" ht="12.75">
      <c r="A67" s="291">
        <v>23</v>
      </c>
      <c r="B67" s="292" t="s">
        <v>218</v>
      </c>
      <c r="C67" s="293" t="s">
        <v>219</v>
      </c>
      <c r="D67" s="294" t="s">
        <v>184</v>
      </c>
      <c r="E67" s="295">
        <v>24</v>
      </c>
      <c r="F67" s="295">
        <v>0</v>
      </c>
      <c r="G67" s="296">
        <f t="shared" si="8"/>
        <v>0</v>
      </c>
      <c r="H67" s="297">
        <v>0</v>
      </c>
      <c r="I67" s="298">
        <f t="shared" si="9"/>
        <v>0</v>
      </c>
      <c r="J67" s="297">
        <v>0</v>
      </c>
      <c r="K67" s="298">
        <f t="shared" si="10"/>
        <v>0</v>
      </c>
      <c r="O67" s="259">
        <v>2</v>
      </c>
      <c r="AA67" s="231">
        <v>1</v>
      </c>
      <c r="AB67" s="231">
        <v>0</v>
      </c>
      <c r="AC67" s="231">
        <v>0</v>
      </c>
      <c r="AZ67" s="231">
        <v>2</v>
      </c>
      <c r="BA67" s="231">
        <f t="shared" si="11"/>
        <v>0</v>
      </c>
      <c r="BB67" s="268">
        <f t="shared" si="12"/>
        <v>0</v>
      </c>
      <c r="BC67" s="231">
        <f t="shared" si="13"/>
        <v>0</v>
      </c>
      <c r="BD67" s="231">
        <f t="shared" si="14"/>
        <v>0</v>
      </c>
      <c r="BE67" s="231">
        <f t="shared" si="15"/>
        <v>0</v>
      </c>
      <c r="CA67" s="259">
        <v>1</v>
      </c>
      <c r="CB67" s="259">
        <v>0</v>
      </c>
    </row>
    <row r="68" spans="1:80" ht="12.75">
      <c r="A68" s="260">
        <v>24</v>
      </c>
      <c r="B68" s="261" t="s">
        <v>220</v>
      </c>
      <c r="C68" s="262" t="s">
        <v>221</v>
      </c>
      <c r="D68" s="263" t="s">
        <v>222</v>
      </c>
      <c r="E68" s="264">
        <v>1</v>
      </c>
      <c r="F68" s="264">
        <v>0</v>
      </c>
      <c r="G68" s="265">
        <f t="shared" si="8"/>
        <v>0</v>
      </c>
      <c r="H68" s="266">
        <v>0.001</v>
      </c>
      <c r="I68" s="267">
        <f t="shared" si="9"/>
        <v>0.001</v>
      </c>
      <c r="J68" s="266"/>
      <c r="K68" s="267">
        <f t="shared" si="10"/>
        <v>0</v>
      </c>
      <c r="O68" s="259">
        <v>2</v>
      </c>
      <c r="AA68" s="231">
        <v>3</v>
      </c>
      <c r="AB68" s="231">
        <v>7</v>
      </c>
      <c r="AC68" s="231" t="s">
        <v>220</v>
      </c>
      <c r="AZ68" s="231">
        <v>2</v>
      </c>
      <c r="BA68" s="231">
        <f t="shared" si="11"/>
        <v>0</v>
      </c>
      <c r="BB68" s="268">
        <f t="shared" si="12"/>
        <v>0</v>
      </c>
      <c r="BC68" s="231">
        <f t="shared" si="13"/>
        <v>0</v>
      </c>
      <c r="BD68" s="231">
        <f t="shared" si="14"/>
        <v>0</v>
      </c>
      <c r="BE68" s="231">
        <f t="shared" si="15"/>
        <v>0</v>
      </c>
      <c r="CA68" s="259">
        <v>3</v>
      </c>
      <c r="CB68" s="259">
        <v>7</v>
      </c>
    </row>
    <row r="69" spans="1:57" ht="12.75">
      <c r="A69" s="279"/>
      <c r="B69" s="280" t="s">
        <v>130</v>
      </c>
      <c r="C69" s="281" t="s">
        <v>223</v>
      </c>
      <c r="D69" s="282"/>
      <c r="E69" s="283"/>
      <c r="F69" s="284"/>
      <c r="G69" s="285">
        <f>SUM(G65:G68)</f>
        <v>0</v>
      </c>
      <c r="H69" s="286"/>
      <c r="I69" s="287">
        <f>SUM(I65:I68)</f>
        <v>0.001</v>
      </c>
      <c r="J69" s="286"/>
      <c r="K69" s="287">
        <f>SUM(K65:K68)</f>
        <v>0</v>
      </c>
      <c r="O69" s="259">
        <v>4</v>
      </c>
      <c r="BA69" s="288">
        <f>SUM(BA65:BA68)</f>
        <v>0</v>
      </c>
      <c r="BB69" s="288">
        <f>SUM(BB65:BB68)</f>
        <v>0</v>
      </c>
      <c r="BC69" s="288">
        <f>SUM(BC65:BC68)</f>
        <v>0</v>
      </c>
      <c r="BD69" s="288">
        <f>SUM(BD65:BD68)</f>
        <v>0</v>
      </c>
      <c r="BE69" s="288">
        <f>SUM(BE65:BE68)</f>
        <v>0</v>
      </c>
    </row>
    <row r="70" spans="1:15" ht="12.75">
      <c r="A70" s="249" t="s">
        <v>119</v>
      </c>
      <c r="B70" s="250" t="s">
        <v>224</v>
      </c>
      <c r="C70" s="251" t="s">
        <v>225</v>
      </c>
      <c r="D70" s="252"/>
      <c r="E70" s="253"/>
      <c r="F70" s="253"/>
      <c r="G70" s="254"/>
      <c r="H70" s="255"/>
      <c r="I70" s="256"/>
      <c r="J70" s="257"/>
      <c r="K70" s="258"/>
      <c r="O70" s="259">
        <v>1</v>
      </c>
    </row>
    <row r="71" spans="1:80" ht="12.75">
      <c r="A71" s="291">
        <v>25</v>
      </c>
      <c r="B71" s="292" t="s">
        <v>226</v>
      </c>
      <c r="C71" s="293" t="s">
        <v>227</v>
      </c>
      <c r="D71" s="294" t="s">
        <v>228</v>
      </c>
      <c r="E71" s="295">
        <v>24</v>
      </c>
      <c r="F71" s="295">
        <v>0</v>
      </c>
      <c r="G71" s="296">
        <f aca="true" t="shared" si="16" ref="G71:G82">E71*F71</f>
        <v>0</v>
      </c>
      <c r="H71" s="297">
        <v>0</v>
      </c>
      <c r="I71" s="298">
        <f aca="true" t="shared" si="17" ref="I71:I82">E71*H71</f>
        <v>0</v>
      </c>
      <c r="J71" s="297">
        <v>0</v>
      </c>
      <c r="K71" s="298">
        <f aca="true" t="shared" si="18" ref="K71:K82">E71*J71</f>
        <v>0</v>
      </c>
      <c r="O71" s="259">
        <v>2</v>
      </c>
      <c r="AA71" s="231">
        <v>1</v>
      </c>
      <c r="AB71" s="231">
        <v>7</v>
      </c>
      <c r="AC71" s="231">
        <v>7</v>
      </c>
      <c r="AZ71" s="231">
        <v>2</v>
      </c>
      <c r="BA71" s="231">
        <f aca="true" t="shared" si="19" ref="BA71:BA82">IF(AZ71=1,G71,0)</f>
        <v>0</v>
      </c>
      <c r="BB71" s="268">
        <f aca="true" t="shared" si="20" ref="BB71:BB82">IF(AZ71=2,G71,0)</f>
        <v>0</v>
      </c>
      <c r="BC71" s="231">
        <f aca="true" t="shared" si="21" ref="BC71:BC82">IF(AZ71=3,G71,0)</f>
        <v>0</v>
      </c>
      <c r="BD71" s="231">
        <f aca="true" t="shared" si="22" ref="BD71:BD82">IF(AZ71=4,G71,0)</f>
        <v>0</v>
      </c>
      <c r="BE71" s="231">
        <f aca="true" t="shared" si="23" ref="BE71:BE82">IF(AZ71=5,G71,0)</f>
        <v>0</v>
      </c>
      <c r="CA71" s="259">
        <v>1</v>
      </c>
      <c r="CB71" s="259">
        <v>7</v>
      </c>
    </row>
    <row r="72" spans="1:80" ht="12.75">
      <c r="A72" s="291">
        <v>26</v>
      </c>
      <c r="B72" s="292" t="s">
        <v>229</v>
      </c>
      <c r="C72" s="293" t="s">
        <v>230</v>
      </c>
      <c r="D72" s="294" t="s">
        <v>228</v>
      </c>
      <c r="E72" s="295">
        <v>3</v>
      </c>
      <c r="F72" s="295">
        <v>0</v>
      </c>
      <c r="G72" s="296">
        <f t="shared" si="16"/>
        <v>0</v>
      </c>
      <c r="H72" s="297">
        <v>0</v>
      </c>
      <c r="I72" s="298">
        <f t="shared" si="17"/>
        <v>0</v>
      </c>
      <c r="J72" s="297">
        <v>0</v>
      </c>
      <c r="K72" s="298">
        <f t="shared" si="18"/>
        <v>0</v>
      </c>
      <c r="O72" s="259">
        <v>2</v>
      </c>
      <c r="AA72" s="231">
        <v>1</v>
      </c>
      <c r="AB72" s="231">
        <v>7</v>
      </c>
      <c r="AC72" s="231">
        <v>7</v>
      </c>
      <c r="AZ72" s="231">
        <v>2</v>
      </c>
      <c r="BA72" s="231">
        <f t="shared" si="19"/>
        <v>0</v>
      </c>
      <c r="BB72" s="268">
        <f t="shared" si="20"/>
        <v>0</v>
      </c>
      <c r="BC72" s="231">
        <f t="shared" si="21"/>
        <v>0</v>
      </c>
      <c r="BD72" s="231">
        <f t="shared" si="22"/>
        <v>0</v>
      </c>
      <c r="BE72" s="231">
        <f t="shared" si="23"/>
        <v>0</v>
      </c>
      <c r="CA72" s="259">
        <v>1</v>
      </c>
      <c r="CB72" s="259">
        <v>7</v>
      </c>
    </row>
    <row r="73" spans="1:80" ht="12.75">
      <c r="A73" s="291">
        <v>27</v>
      </c>
      <c r="B73" s="292" t="s">
        <v>231</v>
      </c>
      <c r="C73" s="293" t="s">
        <v>232</v>
      </c>
      <c r="D73" s="294" t="s">
        <v>228</v>
      </c>
      <c r="E73" s="295">
        <v>3</v>
      </c>
      <c r="F73" s="295">
        <v>0</v>
      </c>
      <c r="G73" s="296">
        <f t="shared" si="16"/>
        <v>0</v>
      </c>
      <c r="H73" s="297">
        <v>0</v>
      </c>
      <c r="I73" s="298">
        <f t="shared" si="17"/>
        <v>0</v>
      </c>
      <c r="J73" s="297">
        <v>0</v>
      </c>
      <c r="K73" s="298">
        <f t="shared" si="18"/>
        <v>0</v>
      </c>
      <c r="O73" s="259">
        <v>2</v>
      </c>
      <c r="AA73" s="231">
        <v>1</v>
      </c>
      <c r="AB73" s="231">
        <v>7</v>
      </c>
      <c r="AC73" s="231">
        <v>7</v>
      </c>
      <c r="AZ73" s="231">
        <v>2</v>
      </c>
      <c r="BA73" s="231">
        <f t="shared" si="19"/>
        <v>0</v>
      </c>
      <c r="BB73" s="268">
        <f t="shared" si="20"/>
        <v>0</v>
      </c>
      <c r="BC73" s="231">
        <f t="shared" si="21"/>
        <v>0</v>
      </c>
      <c r="BD73" s="231">
        <f t="shared" si="22"/>
        <v>0</v>
      </c>
      <c r="BE73" s="231">
        <f t="shared" si="23"/>
        <v>0</v>
      </c>
      <c r="CA73" s="259">
        <v>1</v>
      </c>
      <c r="CB73" s="259">
        <v>7</v>
      </c>
    </row>
    <row r="74" spans="1:80" ht="12.75">
      <c r="A74" s="291">
        <v>28</v>
      </c>
      <c r="B74" s="292" t="s">
        <v>233</v>
      </c>
      <c r="C74" s="293" t="s">
        <v>234</v>
      </c>
      <c r="D74" s="294" t="s">
        <v>184</v>
      </c>
      <c r="E74" s="295">
        <v>24</v>
      </c>
      <c r="F74" s="295">
        <v>0</v>
      </c>
      <c r="G74" s="296">
        <f t="shared" si="16"/>
        <v>0</v>
      </c>
      <c r="H74" s="297">
        <v>0.00036</v>
      </c>
      <c r="I74" s="298">
        <f t="shared" si="17"/>
        <v>0.00864</v>
      </c>
      <c r="J74" s="297">
        <v>0</v>
      </c>
      <c r="K74" s="298">
        <f t="shared" si="18"/>
        <v>0</v>
      </c>
      <c r="O74" s="259">
        <v>2</v>
      </c>
      <c r="AA74" s="231">
        <v>1</v>
      </c>
      <c r="AB74" s="231">
        <v>7</v>
      </c>
      <c r="AC74" s="231">
        <v>7</v>
      </c>
      <c r="AZ74" s="231">
        <v>2</v>
      </c>
      <c r="BA74" s="231">
        <f t="shared" si="19"/>
        <v>0</v>
      </c>
      <c r="BB74" s="268">
        <f t="shared" si="20"/>
        <v>0</v>
      </c>
      <c r="BC74" s="231">
        <f t="shared" si="21"/>
        <v>0</v>
      </c>
      <c r="BD74" s="231">
        <f t="shared" si="22"/>
        <v>0</v>
      </c>
      <c r="BE74" s="231">
        <f t="shared" si="23"/>
        <v>0</v>
      </c>
      <c r="CA74" s="259">
        <v>1</v>
      </c>
      <c r="CB74" s="259">
        <v>7</v>
      </c>
    </row>
    <row r="75" spans="1:80" ht="12.75">
      <c r="A75" s="291">
        <v>29</v>
      </c>
      <c r="B75" s="292" t="s">
        <v>235</v>
      </c>
      <c r="C75" s="293" t="s">
        <v>236</v>
      </c>
      <c r="D75" s="294" t="s">
        <v>170</v>
      </c>
      <c r="E75" s="295">
        <v>2</v>
      </c>
      <c r="F75" s="295">
        <v>0</v>
      </c>
      <c r="G75" s="296">
        <f t="shared" si="16"/>
        <v>0</v>
      </c>
      <c r="H75" s="297">
        <v>5E-05</v>
      </c>
      <c r="I75" s="298">
        <f t="shared" si="17"/>
        <v>0.0001</v>
      </c>
      <c r="J75" s="297">
        <v>-0.023260000000000003</v>
      </c>
      <c r="K75" s="298">
        <f t="shared" si="18"/>
        <v>-0.046520000000000006</v>
      </c>
      <c r="O75" s="259">
        <v>2</v>
      </c>
      <c r="AA75" s="231">
        <v>1</v>
      </c>
      <c r="AB75" s="231">
        <v>0</v>
      </c>
      <c r="AC75" s="231">
        <v>0</v>
      </c>
      <c r="AZ75" s="231">
        <v>2</v>
      </c>
      <c r="BA75" s="231">
        <f t="shared" si="19"/>
        <v>0</v>
      </c>
      <c r="BB75" s="268">
        <f t="shared" si="20"/>
        <v>0</v>
      </c>
      <c r="BC75" s="231">
        <f t="shared" si="21"/>
        <v>0</v>
      </c>
      <c r="BD75" s="231">
        <f t="shared" si="22"/>
        <v>0</v>
      </c>
      <c r="BE75" s="231">
        <f t="shared" si="23"/>
        <v>0</v>
      </c>
      <c r="CA75" s="259">
        <v>1</v>
      </c>
      <c r="CB75" s="259">
        <v>0</v>
      </c>
    </row>
    <row r="76" spans="1:80" ht="12.75">
      <c r="A76" s="291">
        <v>30</v>
      </c>
      <c r="B76" s="292" t="s">
        <v>237</v>
      </c>
      <c r="C76" s="293" t="s">
        <v>238</v>
      </c>
      <c r="D76" s="294" t="s">
        <v>170</v>
      </c>
      <c r="E76" s="295">
        <v>1</v>
      </c>
      <c r="F76" s="295">
        <v>0</v>
      </c>
      <c r="G76" s="296">
        <f t="shared" si="16"/>
        <v>0</v>
      </c>
      <c r="H76" s="297">
        <v>0.041120000000000004</v>
      </c>
      <c r="I76" s="298">
        <f t="shared" si="17"/>
        <v>0.041120000000000004</v>
      </c>
      <c r="J76" s="297">
        <v>0</v>
      </c>
      <c r="K76" s="298">
        <f t="shared" si="18"/>
        <v>0</v>
      </c>
      <c r="O76" s="259">
        <v>2</v>
      </c>
      <c r="AA76" s="231">
        <v>1</v>
      </c>
      <c r="AB76" s="231">
        <v>7</v>
      </c>
      <c r="AC76" s="231">
        <v>7</v>
      </c>
      <c r="AZ76" s="231">
        <v>2</v>
      </c>
      <c r="BA76" s="231">
        <f t="shared" si="19"/>
        <v>0</v>
      </c>
      <c r="BB76" s="268">
        <f t="shared" si="20"/>
        <v>0</v>
      </c>
      <c r="BC76" s="231">
        <f t="shared" si="21"/>
        <v>0</v>
      </c>
      <c r="BD76" s="231">
        <f t="shared" si="22"/>
        <v>0</v>
      </c>
      <c r="BE76" s="231">
        <f t="shared" si="23"/>
        <v>0</v>
      </c>
      <c r="CA76" s="259">
        <v>1</v>
      </c>
      <c r="CB76" s="259">
        <v>7</v>
      </c>
    </row>
    <row r="77" spans="1:80" ht="12.75">
      <c r="A77" s="291">
        <v>31</v>
      </c>
      <c r="B77" s="292" t="s">
        <v>239</v>
      </c>
      <c r="C77" s="293" t="s">
        <v>240</v>
      </c>
      <c r="D77" s="294" t="s">
        <v>170</v>
      </c>
      <c r="E77" s="295">
        <v>1</v>
      </c>
      <c r="F77" s="295">
        <v>0</v>
      </c>
      <c r="G77" s="296">
        <f t="shared" si="16"/>
        <v>0</v>
      </c>
      <c r="H77" s="297">
        <v>0</v>
      </c>
      <c r="I77" s="298">
        <f t="shared" si="17"/>
        <v>0</v>
      </c>
      <c r="J77" s="297">
        <v>0</v>
      </c>
      <c r="K77" s="298">
        <f t="shared" si="18"/>
        <v>0</v>
      </c>
      <c r="O77" s="259">
        <v>2</v>
      </c>
      <c r="AA77" s="231">
        <v>1</v>
      </c>
      <c r="AB77" s="231">
        <v>0</v>
      </c>
      <c r="AC77" s="231">
        <v>0</v>
      </c>
      <c r="AZ77" s="231">
        <v>2</v>
      </c>
      <c r="BA77" s="231">
        <f t="shared" si="19"/>
        <v>0</v>
      </c>
      <c r="BB77" s="268">
        <f t="shared" si="20"/>
        <v>0</v>
      </c>
      <c r="BC77" s="231">
        <f t="shared" si="21"/>
        <v>0</v>
      </c>
      <c r="BD77" s="231">
        <f t="shared" si="22"/>
        <v>0</v>
      </c>
      <c r="BE77" s="231">
        <f t="shared" si="23"/>
        <v>0</v>
      </c>
      <c r="CA77" s="259">
        <v>1</v>
      </c>
      <c r="CB77" s="259">
        <v>0</v>
      </c>
    </row>
    <row r="78" spans="1:80" ht="12.75">
      <c r="A78" s="291">
        <v>32</v>
      </c>
      <c r="B78" s="292" t="s">
        <v>241</v>
      </c>
      <c r="C78" s="293" t="s">
        <v>242</v>
      </c>
      <c r="D78" s="294" t="s">
        <v>170</v>
      </c>
      <c r="E78" s="295">
        <v>1</v>
      </c>
      <c r="F78" s="295">
        <v>0</v>
      </c>
      <c r="G78" s="296">
        <f t="shared" si="16"/>
        <v>0</v>
      </c>
      <c r="H78" s="297">
        <v>0</v>
      </c>
      <c r="I78" s="298">
        <f t="shared" si="17"/>
        <v>0</v>
      </c>
      <c r="J78" s="297">
        <v>0</v>
      </c>
      <c r="K78" s="298">
        <f t="shared" si="18"/>
        <v>0</v>
      </c>
      <c r="O78" s="259">
        <v>2</v>
      </c>
      <c r="AA78" s="231">
        <v>1</v>
      </c>
      <c r="AB78" s="231">
        <v>0</v>
      </c>
      <c r="AC78" s="231">
        <v>0</v>
      </c>
      <c r="AZ78" s="231">
        <v>2</v>
      </c>
      <c r="BA78" s="231">
        <f t="shared" si="19"/>
        <v>0</v>
      </c>
      <c r="BB78" s="268">
        <f t="shared" si="20"/>
        <v>0</v>
      </c>
      <c r="BC78" s="231">
        <f t="shared" si="21"/>
        <v>0</v>
      </c>
      <c r="BD78" s="231">
        <f t="shared" si="22"/>
        <v>0</v>
      </c>
      <c r="BE78" s="231">
        <f t="shared" si="23"/>
        <v>0</v>
      </c>
      <c r="CA78" s="259">
        <v>1</v>
      </c>
      <c r="CB78" s="259">
        <v>0</v>
      </c>
    </row>
    <row r="79" spans="1:80" ht="12.75">
      <c r="A79" s="291">
        <v>33</v>
      </c>
      <c r="B79" s="292" t="s">
        <v>243</v>
      </c>
      <c r="C79" s="293" t="s">
        <v>244</v>
      </c>
      <c r="D79" s="294" t="s">
        <v>128</v>
      </c>
      <c r="E79" s="295">
        <v>12</v>
      </c>
      <c r="F79" s="295">
        <v>0</v>
      </c>
      <c r="G79" s="296">
        <f t="shared" si="16"/>
        <v>0</v>
      </c>
      <c r="H79" s="297">
        <v>0</v>
      </c>
      <c r="I79" s="298">
        <f t="shared" si="17"/>
        <v>0</v>
      </c>
      <c r="J79" s="297">
        <v>0</v>
      </c>
      <c r="K79" s="298">
        <f t="shared" si="18"/>
        <v>0</v>
      </c>
      <c r="O79" s="259">
        <v>2</v>
      </c>
      <c r="AA79" s="231">
        <v>1</v>
      </c>
      <c r="AB79" s="231">
        <v>7</v>
      </c>
      <c r="AC79" s="231">
        <v>7</v>
      </c>
      <c r="AZ79" s="231">
        <v>2</v>
      </c>
      <c r="BA79" s="231">
        <f t="shared" si="19"/>
        <v>0</v>
      </c>
      <c r="BB79" s="268">
        <f t="shared" si="20"/>
        <v>0</v>
      </c>
      <c r="BC79" s="231">
        <f t="shared" si="21"/>
        <v>0</v>
      </c>
      <c r="BD79" s="231">
        <f t="shared" si="22"/>
        <v>0</v>
      </c>
      <c r="BE79" s="231">
        <f t="shared" si="23"/>
        <v>0</v>
      </c>
      <c r="CA79" s="259">
        <v>1</v>
      </c>
      <c r="CB79" s="259">
        <v>7</v>
      </c>
    </row>
    <row r="80" spans="1:80" ht="12.75">
      <c r="A80" s="291">
        <v>34</v>
      </c>
      <c r="B80" s="292" t="s">
        <v>245</v>
      </c>
      <c r="C80" s="293" t="s">
        <v>246</v>
      </c>
      <c r="D80" s="294" t="s">
        <v>128</v>
      </c>
      <c r="E80" s="295">
        <v>12</v>
      </c>
      <c r="F80" s="295">
        <v>0</v>
      </c>
      <c r="G80" s="296">
        <f t="shared" si="16"/>
        <v>0</v>
      </c>
      <c r="H80" s="297">
        <v>0</v>
      </c>
      <c r="I80" s="298">
        <f t="shared" si="17"/>
        <v>0</v>
      </c>
      <c r="J80" s="297">
        <v>0</v>
      </c>
      <c r="K80" s="298">
        <f t="shared" si="18"/>
        <v>0</v>
      </c>
      <c r="O80" s="259">
        <v>2</v>
      </c>
      <c r="AA80" s="231">
        <v>1</v>
      </c>
      <c r="AB80" s="231">
        <v>7</v>
      </c>
      <c r="AC80" s="231">
        <v>7</v>
      </c>
      <c r="AZ80" s="231">
        <v>2</v>
      </c>
      <c r="BA80" s="231">
        <f t="shared" si="19"/>
        <v>0</v>
      </c>
      <c r="BB80" s="268">
        <f t="shared" si="20"/>
        <v>0</v>
      </c>
      <c r="BC80" s="231">
        <f t="shared" si="21"/>
        <v>0</v>
      </c>
      <c r="BD80" s="231">
        <f t="shared" si="22"/>
        <v>0</v>
      </c>
      <c r="BE80" s="231">
        <f t="shared" si="23"/>
        <v>0</v>
      </c>
      <c r="CA80" s="259">
        <v>1</v>
      </c>
      <c r="CB80" s="259">
        <v>7</v>
      </c>
    </row>
    <row r="81" spans="1:80" ht="21.75">
      <c r="A81" s="291">
        <v>35</v>
      </c>
      <c r="B81" s="292" t="s">
        <v>247</v>
      </c>
      <c r="C81" s="293" t="s">
        <v>248</v>
      </c>
      <c r="D81" s="294" t="s">
        <v>170</v>
      </c>
      <c r="E81" s="295">
        <v>1</v>
      </c>
      <c r="F81" s="295">
        <v>0</v>
      </c>
      <c r="G81" s="296">
        <f t="shared" si="16"/>
        <v>0</v>
      </c>
      <c r="H81" s="297">
        <v>0.0002</v>
      </c>
      <c r="I81" s="298">
        <f t="shared" si="17"/>
        <v>0.0002</v>
      </c>
      <c r="J81" s="297"/>
      <c r="K81" s="298">
        <f t="shared" si="18"/>
        <v>0</v>
      </c>
      <c r="O81" s="259">
        <v>2</v>
      </c>
      <c r="AA81" s="231">
        <v>3</v>
      </c>
      <c r="AB81" s="231">
        <v>7</v>
      </c>
      <c r="AC81" s="231" t="s">
        <v>247</v>
      </c>
      <c r="AZ81" s="231">
        <v>2</v>
      </c>
      <c r="BA81" s="231">
        <f t="shared" si="19"/>
        <v>0</v>
      </c>
      <c r="BB81" s="268">
        <f t="shared" si="20"/>
        <v>0</v>
      </c>
      <c r="BC81" s="231">
        <f t="shared" si="21"/>
        <v>0</v>
      </c>
      <c r="BD81" s="231">
        <f t="shared" si="22"/>
        <v>0</v>
      </c>
      <c r="BE81" s="231">
        <f t="shared" si="23"/>
        <v>0</v>
      </c>
      <c r="CA81" s="259">
        <v>3</v>
      </c>
      <c r="CB81" s="259">
        <v>7</v>
      </c>
    </row>
    <row r="82" spans="1:80" ht="12.75">
      <c r="A82" s="260">
        <v>36</v>
      </c>
      <c r="B82" s="261" t="s">
        <v>249</v>
      </c>
      <c r="C82" s="262" t="s">
        <v>250</v>
      </c>
      <c r="D82" s="263" t="s">
        <v>251</v>
      </c>
      <c r="E82" s="264">
        <v>0.05006000000000001</v>
      </c>
      <c r="F82" s="264">
        <v>0</v>
      </c>
      <c r="G82" s="265">
        <f t="shared" si="16"/>
        <v>0</v>
      </c>
      <c r="H82" s="266">
        <v>0</v>
      </c>
      <c r="I82" s="267">
        <f t="shared" si="17"/>
        <v>0</v>
      </c>
      <c r="J82" s="266"/>
      <c r="K82" s="267">
        <f t="shared" si="18"/>
        <v>0</v>
      </c>
      <c r="O82" s="259">
        <v>2</v>
      </c>
      <c r="AA82" s="231">
        <v>7</v>
      </c>
      <c r="AB82" s="231">
        <v>1001</v>
      </c>
      <c r="AC82" s="231">
        <v>5</v>
      </c>
      <c r="AZ82" s="231">
        <v>2</v>
      </c>
      <c r="BA82" s="231">
        <f t="shared" si="19"/>
        <v>0</v>
      </c>
      <c r="BB82" s="268">
        <f t="shared" si="20"/>
        <v>0</v>
      </c>
      <c r="BC82" s="231">
        <f t="shared" si="21"/>
        <v>0</v>
      </c>
      <c r="BD82" s="231">
        <f t="shared" si="22"/>
        <v>0</v>
      </c>
      <c r="BE82" s="231">
        <f t="shared" si="23"/>
        <v>0</v>
      </c>
      <c r="CA82" s="259">
        <v>7</v>
      </c>
      <c r="CB82" s="259">
        <v>1001</v>
      </c>
    </row>
    <row r="83" spans="1:57" ht="12.75">
      <c r="A83" s="279"/>
      <c r="B83" s="280" t="s">
        <v>130</v>
      </c>
      <c r="C83" s="281" t="s">
        <v>252</v>
      </c>
      <c r="D83" s="282"/>
      <c r="E83" s="283"/>
      <c r="F83" s="284"/>
      <c r="G83" s="285">
        <f>SUM(G70:G82)</f>
        <v>0</v>
      </c>
      <c r="H83" s="286"/>
      <c r="I83" s="287">
        <f>SUM(I70:I82)</f>
        <v>0.05006000000000001</v>
      </c>
      <c r="J83" s="286"/>
      <c r="K83" s="287">
        <f>SUM(K70:K82)</f>
        <v>-0.046520000000000006</v>
      </c>
      <c r="O83" s="259">
        <v>4</v>
      </c>
      <c r="BA83" s="288">
        <f>SUM(BA70:BA82)</f>
        <v>0</v>
      </c>
      <c r="BB83" s="288">
        <f>SUM(BB70:BB82)</f>
        <v>0</v>
      </c>
      <c r="BC83" s="288">
        <f>SUM(BC70:BC82)</f>
        <v>0</v>
      </c>
      <c r="BD83" s="288">
        <f>SUM(BD70:BD82)</f>
        <v>0</v>
      </c>
      <c r="BE83" s="288">
        <f>SUM(BE70:BE82)</f>
        <v>0</v>
      </c>
    </row>
    <row r="84" spans="1:15" ht="12.75">
      <c r="A84" s="249" t="s">
        <v>119</v>
      </c>
      <c r="B84" s="250" t="s">
        <v>253</v>
      </c>
      <c r="C84" s="251" t="s">
        <v>254</v>
      </c>
      <c r="D84" s="252"/>
      <c r="E84" s="253"/>
      <c r="F84" s="253"/>
      <c r="G84" s="254"/>
      <c r="H84" s="255"/>
      <c r="I84" s="256"/>
      <c r="J84" s="257"/>
      <c r="K84" s="258"/>
      <c r="O84" s="259">
        <v>1</v>
      </c>
    </row>
    <row r="85" spans="1:80" ht="12.75">
      <c r="A85" s="291">
        <v>37</v>
      </c>
      <c r="B85" s="292" t="s">
        <v>255</v>
      </c>
      <c r="C85" s="293" t="s">
        <v>256</v>
      </c>
      <c r="D85" s="294" t="s">
        <v>170</v>
      </c>
      <c r="E85" s="295">
        <v>1</v>
      </c>
      <c r="F85" s="295">
        <v>0</v>
      </c>
      <c r="G85" s="296">
        <f aca="true" t="shared" si="24" ref="G85:G86">E85*F85</f>
        <v>0</v>
      </c>
      <c r="H85" s="297">
        <v>0</v>
      </c>
      <c r="I85" s="298">
        <f aca="true" t="shared" si="25" ref="I85:I86">E85*H85</f>
        <v>0</v>
      </c>
      <c r="J85" s="297">
        <v>0</v>
      </c>
      <c r="K85" s="298">
        <f aca="true" t="shared" si="26" ref="K85:K86">E85*J85</f>
        <v>0</v>
      </c>
      <c r="O85" s="259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aca="true" t="shared" si="27" ref="BA85:BA86">IF(AZ85=1,G85,0)</f>
        <v>0</v>
      </c>
      <c r="BB85" s="268">
        <f aca="true" t="shared" si="28" ref="BB85:BB86">IF(AZ85=2,G85,0)</f>
        <v>0</v>
      </c>
      <c r="BC85" s="231">
        <f aca="true" t="shared" si="29" ref="BC85:BC86">IF(AZ85=3,G85,0)</f>
        <v>0</v>
      </c>
      <c r="BD85" s="231">
        <f aca="true" t="shared" si="30" ref="BD85:BD86">IF(AZ85=4,G85,0)</f>
        <v>0</v>
      </c>
      <c r="BE85" s="231">
        <f aca="true" t="shared" si="31" ref="BE85:BE86">IF(AZ85=5,G85,0)</f>
        <v>0</v>
      </c>
      <c r="CA85" s="259">
        <v>1</v>
      </c>
      <c r="CB85" s="259">
        <v>7</v>
      </c>
    </row>
    <row r="86" spans="1:80" ht="12.75">
      <c r="A86" s="260">
        <v>38</v>
      </c>
      <c r="B86" s="261" t="s">
        <v>257</v>
      </c>
      <c r="C86" s="262" t="s">
        <v>258</v>
      </c>
      <c r="D86" s="263" t="s">
        <v>259</v>
      </c>
      <c r="E86" s="264">
        <v>1</v>
      </c>
      <c r="F86" s="264">
        <v>0</v>
      </c>
      <c r="G86" s="265">
        <f t="shared" si="24"/>
        <v>0</v>
      </c>
      <c r="H86" s="266">
        <v>0.8</v>
      </c>
      <c r="I86" s="267">
        <f t="shared" si="25"/>
        <v>0.8</v>
      </c>
      <c r="J86" s="266"/>
      <c r="K86" s="267">
        <f t="shared" si="26"/>
        <v>0</v>
      </c>
      <c r="O86" s="259">
        <v>2</v>
      </c>
      <c r="AA86" s="231">
        <v>12</v>
      </c>
      <c r="AB86" s="231">
        <v>0</v>
      </c>
      <c r="AC86" s="231">
        <v>62</v>
      </c>
      <c r="AZ86" s="231">
        <v>2</v>
      </c>
      <c r="BA86" s="231">
        <f t="shared" si="27"/>
        <v>0</v>
      </c>
      <c r="BB86" s="268">
        <f t="shared" si="28"/>
        <v>0</v>
      </c>
      <c r="BC86" s="231">
        <f t="shared" si="29"/>
        <v>0</v>
      </c>
      <c r="BD86" s="231">
        <f t="shared" si="30"/>
        <v>0</v>
      </c>
      <c r="BE86" s="231">
        <f t="shared" si="31"/>
        <v>0</v>
      </c>
      <c r="CA86" s="259">
        <v>12</v>
      </c>
      <c r="CB86" s="259">
        <v>0</v>
      </c>
    </row>
    <row r="87" spans="1:15" ht="22.5" customHeight="1">
      <c r="A87" s="269"/>
      <c r="B87" s="270"/>
      <c r="C87" s="271" t="s">
        <v>260</v>
      </c>
      <c r="D87" s="271"/>
      <c r="E87" s="272">
        <v>1</v>
      </c>
      <c r="F87" s="273"/>
      <c r="G87" s="274"/>
      <c r="H87" s="275"/>
      <c r="I87" s="276"/>
      <c r="J87" s="277"/>
      <c r="K87" s="276"/>
      <c r="M87" s="278" t="s">
        <v>261</v>
      </c>
      <c r="O87" s="259"/>
    </row>
    <row r="88" spans="1:80" ht="12.75">
      <c r="A88" s="260">
        <v>39</v>
      </c>
      <c r="B88" s="261" t="s">
        <v>262</v>
      </c>
      <c r="C88" s="262" t="s">
        <v>263</v>
      </c>
      <c r="D88" s="263" t="s">
        <v>259</v>
      </c>
      <c r="E88" s="264">
        <v>1</v>
      </c>
      <c r="F88" s="264">
        <v>0</v>
      </c>
      <c r="G88" s="265">
        <f>E88*F88</f>
        <v>0</v>
      </c>
      <c r="H88" s="266">
        <v>0.30000000000000004</v>
      </c>
      <c r="I88" s="267">
        <f>E88*H88</f>
        <v>0.30000000000000004</v>
      </c>
      <c r="J88" s="266"/>
      <c r="K88" s="267">
        <f>E88*J88</f>
        <v>0</v>
      </c>
      <c r="O88" s="259">
        <v>2</v>
      </c>
      <c r="AA88" s="231">
        <v>12</v>
      </c>
      <c r="AB88" s="231">
        <v>0</v>
      </c>
      <c r="AC88" s="231">
        <v>63</v>
      </c>
      <c r="AZ88" s="231">
        <v>2</v>
      </c>
      <c r="BA88" s="231">
        <f>IF(AZ88=1,G88,0)</f>
        <v>0</v>
      </c>
      <c r="BB88" s="268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9">
        <v>12</v>
      </c>
      <c r="CB88" s="259">
        <v>0</v>
      </c>
    </row>
    <row r="89" spans="1:15" ht="22.5" customHeight="1">
      <c r="A89" s="269"/>
      <c r="B89" s="270"/>
      <c r="C89" s="271" t="s">
        <v>264</v>
      </c>
      <c r="D89" s="271"/>
      <c r="E89" s="272">
        <v>1</v>
      </c>
      <c r="F89" s="273"/>
      <c r="G89" s="274"/>
      <c r="H89" s="275"/>
      <c r="I89" s="276"/>
      <c r="J89" s="277"/>
      <c r="K89" s="276"/>
      <c r="M89" s="278" t="s">
        <v>265</v>
      </c>
      <c r="O89" s="259"/>
    </row>
    <row r="90" spans="1:80" ht="21.75">
      <c r="A90" s="260">
        <v>40</v>
      </c>
      <c r="B90" s="261" t="s">
        <v>266</v>
      </c>
      <c r="C90" s="262" t="s">
        <v>267</v>
      </c>
      <c r="D90" s="263" t="s">
        <v>259</v>
      </c>
      <c r="E90" s="264">
        <v>1</v>
      </c>
      <c r="F90" s="264">
        <v>0</v>
      </c>
      <c r="G90" s="265">
        <f>E90*F90</f>
        <v>0</v>
      </c>
      <c r="H90" s="266">
        <v>0.8</v>
      </c>
      <c r="I90" s="267">
        <f>E90*H90</f>
        <v>0.8</v>
      </c>
      <c r="J90" s="266"/>
      <c r="K90" s="267">
        <f>E90*J90</f>
        <v>0</v>
      </c>
      <c r="O90" s="259">
        <v>2</v>
      </c>
      <c r="AA90" s="231">
        <v>12</v>
      </c>
      <c r="AB90" s="231">
        <v>0</v>
      </c>
      <c r="AC90" s="231">
        <v>64</v>
      </c>
      <c r="AZ90" s="231">
        <v>2</v>
      </c>
      <c r="BA90" s="231">
        <f>IF(AZ90=1,G90,0)</f>
        <v>0</v>
      </c>
      <c r="BB90" s="268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9">
        <v>12</v>
      </c>
      <c r="CB90" s="259">
        <v>0</v>
      </c>
    </row>
    <row r="91" spans="1:15" ht="22.5" customHeight="1">
      <c r="A91" s="269"/>
      <c r="B91" s="270"/>
      <c r="C91" s="271" t="s">
        <v>268</v>
      </c>
      <c r="D91" s="271"/>
      <c r="E91" s="272">
        <v>1</v>
      </c>
      <c r="F91" s="273"/>
      <c r="G91" s="274"/>
      <c r="H91" s="275"/>
      <c r="I91" s="276"/>
      <c r="J91" s="277"/>
      <c r="K91" s="276"/>
      <c r="M91" s="278" t="s">
        <v>269</v>
      </c>
      <c r="O91" s="259"/>
    </row>
    <row r="92" spans="1:80" ht="12.75">
      <c r="A92" s="260">
        <v>41</v>
      </c>
      <c r="B92" s="261" t="s">
        <v>270</v>
      </c>
      <c r="C92" s="262" t="s">
        <v>271</v>
      </c>
      <c r="D92" s="263" t="s">
        <v>259</v>
      </c>
      <c r="E92" s="264">
        <v>1</v>
      </c>
      <c r="F92" s="264">
        <v>0</v>
      </c>
      <c r="G92" s="265">
        <f>E92*F92</f>
        <v>0</v>
      </c>
      <c r="H92" s="266">
        <v>0.8</v>
      </c>
      <c r="I92" s="267">
        <f>E92*H92</f>
        <v>0.8</v>
      </c>
      <c r="J92" s="266"/>
      <c r="K92" s="267">
        <f>E92*J92</f>
        <v>0</v>
      </c>
      <c r="O92" s="259">
        <v>2</v>
      </c>
      <c r="AA92" s="231">
        <v>12</v>
      </c>
      <c r="AB92" s="231">
        <v>0</v>
      </c>
      <c r="AC92" s="231">
        <v>74</v>
      </c>
      <c r="AZ92" s="231">
        <v>2</v>
      </c>
      <c r="BA92" s="231">
        <f>IF(AZ92=1,G92,0)</f>
        <v>0</v>
      </c>
      <c r="BB92" s="268">
        <f>IF(AZ92=2,G92,0)</f>
        <v>0</v>
      </c>
      <c r="BC92" s="231">
        <f>IF(AZ92=3,G92,0)</f>
        <v>0</v>
      </c>
      <c r="BD92" s="231">
        <f>IF(AZ92=4,G92,0)</f>
        <v>0</v>
      </c>
      <c r="BE92" s="231">
        <f>IF(AZ92=5,G92,0)</f>
        <v>0</v>
      </c>
      <c r="CA92" s="259">
        <v>12</v>
      </c>
      <c r="CB92" s="259">
        <v>0</v>
      </c>
    </row>
    <row r="93" spans="1:15" ht="22.5" customHeight="1">
      <c r="A93" s="269"/>
      <c r="B93" s="270"/>
      <c r="C93" s="271" t="s">
        <v>272</v>
      </c>
      <c r="D93" s="271"/>
      <c r="E93" s="272">
        <v>1</v>
      </c>
      <c r="F93" s="273"/>
      <c r="G93" s="274"/>
      <c r="H93" s="275"/>
      <c r="I93" s="276"/>
      <c r="J93" s="277"/>
      <c r="K93" s="276"/>
      <c r="M93" s="278" t="s">
        <v>269</v>
      </c>
      <c r="O93" s="259"/>
    </row>
    <row r="94" spans="1:80" ht="12.75">
      <c r="A94" s="260">
        <v>42</v>
      </c>
      <c r="B94" s="261" t="s">
        <v>273</v>
      </c>
      <c r="C94" s="262" t="s">
        <v>274</v>
      </c>
      <c r="D94" s="263" t="s">
        <v>259</v>
      </c>
      <c r="E94" s="264">
        <v>1</v>
      </c>
      <c r="F94" s="264">
        <v>0</v>
      </c>
      <c r="G94" s="265">
        <f>E94*F94</f>
        <v>0</v>
      </c>
      <c r="H94" s="266">
        <v>0.8</v>
      </c>
      <c r="I94" s="267">
        <f>E94*H94</f>
        <v>0.8</v>
      </c>
      <c r="J94" s="266"/>
      <c r="K94" s="267">
        <f>E94*J94</f>
        <v>0</v>
      </c>
      <c r="O94" s="259">
        <v>2</v>
      </c>
      <c r="AA94" s="231">
        <v>12</v>
      </c>
      <c r="AB94" s="231">
        <v>0</v>
      </c>
      <c r="AC94" s="231">
        <v>75</v>
      </c>
      <c r="AZ94" s="231">
        <v>2</v>
      </c>
      <c r="BA94" s="231">
        <f>IF(AZ94=1,G94,0)</f>
        <v>0</v>
      </c>
      <c r="BB94" s="268">
        <f>IF(AZ94=2,G94,0)</f>
        <v>0</v>
      </c>
      <c r="BC94" s="231">
        <f>IF(AZ94=3,G94,0)</f>
        <v>0</v>
      </c>
      <c r="BD94" s="231">
        <f>IF(AZ94=4,G94,0)</f>
        <v>0</v>
      </c>
      <c r="BE94" s="231">
        <f>IF(AZ94=5,G94,0)</f>
        <v>0</v>
      </c>
      <c r="CA94" s="259">
        <v>12</v>
      </c>
      <c r="CB94" s="259">
        <v>0</v>
      </c>
    </row>
    <row r="95" spans="1:15" ht="22.5" customHeight="1">
      <c r="A95" s="269"/>
      <c r="B95" s="270"/>
      <c r="C95" s="271" t="s">
        <v>272</v>
      </c>
      <c r="D95" s="271"/>
      <c r="E95" s="272">
        <v>1</v>
      </c>
      <c r="F95" s="273"/>
      <c r="G95" s="274"/>
      <c r="H95" s="275"/>
      <c r="I95" s="276"/>
      <c r="J95" s="277"/>
      <c r="K95" s="276"/>
      <c r="M95" s="278" t="s">
        <v>269</v>
      </c>
      <c r="O95" s="259"/>
    </row>
    <row r="96" spans="1:80" ht="21.75">
      <c r="A96" s="260">
        <v>43</v>
      </c>
      <c r="B96" s="261" t="s">
        <v>275</v>
      </c>
      <c r="C96" s="262" t="s">
        <v>276</v>
      </c>
      <c r="D96" s="263" t="s">
        <v>259</v>
      </c>
      <c r="E96" s="264">
        <v>1</v>
      </c>
      <c r="F96" s="264">
        <v>0</v>
      </c>
      <c r="G96" s="265">
        <f>E96*F96</f>
        <v>0</v>
      </c>
      <c r="H96" s="266">
        <v>0.8</v>
      </c>
      <c r="I96" s="267">
        <f>E96*H96</f>
        <v>0.8</v>
      </c>
      <c r="J96" s="266"/>
      <c r="K96" s="267">
        <f>E96*J96</f>
        <v>0</v>
      </c>
      <c r="O96" s="259">
        <v>2</v>
      </c>
      <c r="AA96" s="231">
        <v>12</v>
      </c>
      <c r="AB96" s="231">
        <v>0</v>
      </c>
      <c r="AC96" s="231">
        <v>76</v>
      </c>
      <c r="AZ96" s="231">
        <v>2</v>
      </c>
      <c r="BA96" s="231">
        <f>IF(AZ96=1,G96,0)</f>
        <v>0</v>
      </c>
      <c r="BB96" s="268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9">
        <v>12</v>
      </c>
      <c r="CB96" s="259">
        <v>0</v>
      </c>
    </row>
    <row r="97" spans="1:15" ht="22.5" customHeight="1">
      <c r="A97" s="269"/>
      <c r="B97" s="270"/>
      <c r="C97" s="271" t="s">
        <v>277</v>
      </c>
      <c r="D97" s="271"/>
      <c r="E97" s="272">
        <v>1</v>
      </c>
      <c r="F97" s="273"/>
      <c r="G97" s="274"/>
      <c r="H97" s="275"/>
      <c r="I97" s="276"/>
      <c r="J97" s="277"/>
      <c r="K97" s="276"/>
      <c r="M97" s="278" t="s">
        <v>269</v>
      </c>
      <c r="O97" s="259"/>
    </row>
    <row r="98" spans="1:80" ht="12.75">
      <c r="A98" s="260">
        <v>44</v>
      </c>
      <c r="B98" s="261" t="s">
        <v>278</v>
      </c>
      <c r="C98" s="262" t="s">
        <v>279</v>
      </c>
      <c r="D98" s="263" t="s">
        <v>251</v>
      </c>
      <c r="E98" s="264">
        <v>4.3</v>
      </c>
      <c r="F98" s="264">
        <v>0</v>
      </c>
      <c r="G98" s="265">
        <f>E98*F98</f>
        <v>0</v>
      </c>
      <c r="H98" s="266">
        <v>0</v>
      </c>
      <c r="I98" s="267">
        <f>E98*H98</f>
        <v>0</v>
      </c>
      <c r="J98" s="266"/>
      <c r="K98" s="267">
        <f>E98*J98</f>
        <v>0</v>
      </c>
      <c r="O98" s="259">
        <v>2</v>
      </c>
      <c r="AA98" s="231">
        <v>7</v>
      </c>
      <c r="AB98" s="231">
        <v>1001</v>
      </c>
      <c r="AC98" s="231">
        <v>5</v>
      </c>
      <c r="AZ98" s="231">
        <v>2</v>
      </c>
      <c r="BA98" s="231">
        <f>IF(AZ98=1,G98,0)</f>
        <v>0</v>
      </c>
      <c r="BB98" s="268">
        <f>IF(AZ98=2,G98,0)</f>
        <v>0</v>
      </c>
      <c r="BC98" s="231">
        <f>IF(AZ98=3,G98,0)</f>
        <v>0</v>
      </c>
      <c r="BD98" s="231">
        <f>IF(AZ98=4,G98,0)</f>
        <v>0</v>
      </c>
      <c r="BE98" s="231">
        <f>IF(AZ98=5,G98,0)</f>
        <v>0</v>
      </c>
      <c r="CA98" s="259">
        <v>7</v>
      </c>
      <c r="CB98" s="259">
        <v>1001</v>
      </c>
    </row>
    <row r="99" spans="1:57" ht="12.75">
      <c r="A99" s="279"/>
      <c r="B99" s="280" t="s">
        <v>130</v>
      </c>
      <c r="C99" s="281" t="s">
        <v>280</v>
      </c>
      <c r="D99" s="282"/>
      <c r="E99" s="283"/>
      <c r="F99" s="284"/>
      <c r="G99" s="285">
        <f>SUM(G84:G98)</f>
        <v>0</v>
      </c>
      <c r="H99" s="286"/>
      <c r="I99" s="287">
        <f>SUM(I84:I98)</f>
        <v>4.3</v>
      </c>
      <c r="J99" s="286"/>
      <c r="K99" s="287">
        <f>SUM(K84:K98)</f>
        <v>0</v>
      </c>
      <c r="O99" s="259">
        <v>4</v>
      </c>
      <c r="BA99" s="288">
        <f>SUM(BA84:BA98)</f>
        <v>0</v>
      </c>
      <c r="BB99" s="288">
        <f>SUM(BB84:BB98)</f>
        <v>0</v>
      </c>
      <c r="BC99" s="288">
        <f>SUM(BC84:BC98)</f>
        <v>0</v>
      </c>
      <c r="BD99" s="288">
        <f>SUM(BD84:BD98)</f>
        <v>0</v>
      </c>
      <c r="BE99" s="288">
        <f>SUM(BE84:BE98)</f>
        <v>0</v>
      </c>
    </row>
    <row r="100" spans="1:15" ht="12.75">
      <c r="A100" s="249" t="s">
        <v>119</v>
      </c>
      <c r="B100" s="250" t="s">
        <v>281</v>
      </c>
      <c r="C100" s="251" t="s">
        <v>282</v>
      </c>
      <c r="D100" s="252"/>
      <c r="E100" s="253"/>
      <c r="F100" s="253"/>
      <c r="G100" s="254"/>
      <c r="H100" s="255"/>
      <c r="I100" s="256"/>
      <c r="J100" s="257"/>
      <c r="K100" s="258"/>
      <c r="O100" s="259">
        <v>1</v>
      </c>
    </row>
    <row r="101" spans="1:80" ht="12.75">
      <c r="A101" s="260">
        <v>45</v>
      </c>
      <c r="B101" s="261" t="s">
        <v>283</v>
      </c>
      <c r="C101" s="262" t="s">
        <v>284</v>
      </c>
      <c r="D101" s="263" t="s">
        <v>128</v>
      </c>
      <c r="E101" s="264">
        <v>25.85</v>
      </c>
      <c r="F101" s="264">
        <v>0</v>
      </c>
      <c r="G101" s="265">
        <f>E101*F101</f>
        <v>0</v>
      </c>
      <c r="H101" s="266">
        <v>0.007</v>
      </c>
      <c r="I101" s="267">
        <f>E101*H101</f>
        <v>0.18095000000000003</v>
      </c>
      <c r="J101" s="266">
        <v>0</v>
      </c>
      <c r="K101" s="267">
        <f>E101*J101</f>
        <v>0</v>
      </c>
      <c r="O101" s="259">
        <v>2</v>
      </c>
      <c r="AA101" s="231">
        <v>2</v>
      </c>
      <c r="AB101" s="231">
        <v>7</v>
      </c>
      <c r="AC101" s="231">
        <v>7</v>
      </c>
      <c r="AZ101" s="231">
        <v>2</v>
      </c>
      <c r="BA101" s="231">
        <f>IF(AZ101=1,G101,0)</f>
        <v>0</v>
      </c>
      <c r="BB101" s="268">
        <f>IF(AZ101=2,G101,0)</f>
        <v>0</v>
      </c>
      <c r="BC101" s="231">
        <f>IF(AZ101=3,G101,0)</f>
        <v>0</v>
      </c>
      <c r="BD101" s="231">
        <f>IF(AZ101=4,G101,0)</f>
        <v>0</v>
      </c>
      <c r="BE101" s="231">
        <f>IF(AZ101=5,G101,0)</f>
        <v>0</v>
      </c>
      <c r="CA101" s="259">
        <v>2</v>
      </c>
      <c r="CB101" s="259">
        <v>7</v>
      </c>
    </row>
    <row r="102" spans="1:15" ht="12.75" customHeight="1">
      <c r="A102" s="269"/>
      <c r="B102" s="270"/>
      <c r="C102" s="271" t="s">
        <v>285</v>
      </c>
      <c r="D102" s="271"/>
      <c r="E102" s="272">
        <v>25.85</v>
      </c>
      <c r="F102" s="273"/>
      <c r="G102" s="274"/>
      <c r="H102" s="275"/>
      <c r="I102" s="276"/>
      <c r="J102" s="277"/>
      <c r="K102" s="276"/>
      <c r="M102" s="278" t="s">
        <v>285</v>
      </c>
      <c r="O102" s="259"/>
    </row>
    <row r="103" spans="1:80" ht="12.75">
      <c r="A103" s="260">
        <v>46</v>
      </c>
      <c r="B103" s="261" t="s">
        <v>286</v>
      </c>
      <c r="C103" s="262" t="s">
        <v>287</v>
      </c>
      <c r="D103" s="263" t="s">
        <v>288</v>
      </c>
      <c r="E103" s="264">
        <v>1</v>
      </c>
      <c r="F103" s="264">
        <v>0</v>
      </c>
      <c r="G103" s="265">
        <f>E103*F103</f>
        <v>0</v>
      </c>
      <c r="H103" s="266">
        <v>0.0011</v>
      </c>
      <c r="I103" s="267">
        <f>E103*H103</f>
        <v>0.0011</v>
      </c>
      <c r="J103" s="266"/>
      <c r="K103" s="267">
        <f>E103*J103</f>
        <v>0</v>
      </c>
      <c r="O103" s="259">
        <v>2</v>
      </c>
      <c r="AA103" s="231">
        <v>12</v>
      </c>
      <c r="AB103" s="231">
        <v>0</v>
      </c>
      <c r="AC103" s="231">
        <v>58</v>
      </c>
      <c r="AZ103" s="231">
        <v>2</v>
      </c>
      <c r="BA103" s="231">
        <f>IF(AZ103=1,G103,0)</f>
        <v>0</v>
      </c>
      <c r="BB103" s="268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59">
        <v>12</v>
      </c>
      <c r="CB103" s="259">
        <v>0</v>
      </c>
    </row>
    <row r="104" spans="1:57" ht="12.75">
      <c r="A104" s="279"/>
      <c r="B104" s="280" t="s">
        <v>130</v>
      </c>
      <c r="C104" s="281" t="s">
        <v>289</v>
      </c>
      <c r="D104" s="282"/>
      <c r="E104" s="283"/>
      <c r="F104" s="284"/>
      <c r="G104" s="285">
        <f>SUM(G100:G103)</f>
        <v>0</v>
      </c>
      <c r="H104" s="286"/>
      <c r="I104" s="287">
        <f>SUM(I100:I103)</f>
        <v>0.18205000000000002</v>
      </c>
      <c r="J104" s="286"/>
      <c r="K104" s="287">
        <f>SUM(K100:K103)</f>
        <v>0</v>
      </c>
      <c r="O104" s="259">
        <v>4</v>
      </c>
      <c r="BA104" s="288">
        <f>SUM(BA100:BA103)</f>
        <v>0</v>
      </c>
      <c r="BB104" s="288">
        <f>SUM(BB100:BB103)</f>
        <v>0</v>
      </c>
      <c r="BC104" s="288">
        <f>SUM(BC100:BC103)</f>
        <v>0</v>
      </c>
      <c r="BD104" s="288">
        <f>SUM(BD100:BD103)</f>
        <v>0</v>
      </c>
      <c r="BE104" s="288">
        <f>SUM(BE100:BE103)</f>
        <v>0</v>
      </c>
    </row>
    <row r="105" spans="1:15" ht="12.75">
      <c r="A105" s="249" t="s">
        <v>119</v>
      </c>
      <c r="B105" s="250" t="s">
        <v>290</v>
      </c>
      <c r="C105" s="251" t="s">
        <v>291</v>
      </c>
      <c r="D105" s="252"/>
      <c r="E105" s="253"/>
      <c r="F105" s="253"/>
      <c r="G105" s="254"/>
      <c r="H105" s="255"/>
      <c r="I105" s="256"/>
      <c r="J105" s="257"/>
      <c r="K105" s="258"/>
      <c r="O105" s="259">
        <v>1</v>
      </c>
    </row>
    <row r="106" spans="1:80" ht="12.75">
      <c r="A106" s="260">
        <v>47</v>
      </c>
      <c r="B106" s="261" t="s">
        <v>292</v>
      </c>
      <c r="C106" s="262" t="s">
        <v>293</v>
      </c>
      <c r="D106" s="263" t="s">
        <v>128</v>
      </c>
      <c r="E106" s="264">
        <v>22.876</v>
      </c>
      <c r="F106" s="264">
        <v>0</v>
      </c>
      <c r="G106" s="265">
        <f>E106*F106</f>
        <v>0</v>
      </c>
      <c r="H106" s="266">
        <v>0</v>
      </c>
      <c r="I106" s="267">
        <f>E106*H106</f>
        <v>0</v>
      </c>
      <c r="J106" s="266">
        <v>0</v>
      </c>
      <c r="K106" s="267">
        <f>E106*J106</f>
        <v>0</v>
      </c>
      <c r="O106" s="259">
        <v>2</v>
      </c>
      <c r="AA106" s="231">
        <v>1</v>
      </c>
      <c r="AB106" s="231">
        <v>0</v>
      </c>
      <c r="AC106" s="231">
        <v>0</v>
      </c>
      <c r="AZ106" s="231">
        <v>2</v>
      </c>
      <c r="BA106" s="231">
        <f>IF(AZ106=1,G106,0)</f>
        <v>0</v>
      </c>
      <c r="BB106" s="268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9">
        <v>1</v>
      </c>
      <c r="CB106" s="259">
        <v>0</v>
      </c>
    </row>
    <row r="107" spans="1:15" ht="12.75" customHeight="1">
      <c r="A107" s="269"/>
      <c r="B107" s="270"/>
      <c r="C107" s="271" t="s">
        <v>294</v>
      </c>
      <c r="D107" s="271"/>
      <c r="E107" s="272">
        <v>22.876</v>
      </c>
      <c r="F107" s="273"/>
      <c r="G107" s="274"/>
      <c r="H107" s="275"/>
      <c r="I107" s="276"/>
      <c r="J107" s="277"/>
      <c r="K107" s="276"/>
      <c r="M107" s="278" t="s">
        <v>294</v>
      </c>
      <c r="O107" s="259"/>
    </row>
    <row r="108" spans="1:80" ht="21.75">
      <c r="A108" s="260">
        <v>48</v>
      </c>
      <c r="B108" s="261" t="s">
        <v>295</v>
      </c>
      <c r="C108" s="262" t="s">
        <v>296</v>
      </c>
      <c r="D108" s="263" t="s">
        <v>128</v>
      </c>
      <c r="E108" s="264">
        <v>23.5</v>
      </c>
      <c r="F108" s="264">
        <v>0</v>
      </c>
      <c r="G108" s="265">
        <f>E108*F108</f>
        <v>0</v>
      </c>
      <c r="H108" s="266">
        <v>0.010180000000000002</v>
      </c>
      <c r="I108" s="267">
        <f>E108*H108</f>
        <v>0.23923000000000003</v>
      </c>
      <c r="J108" s="266">
        <v>0</v>
      </c>
      <c r="K108" s="267">
        <f>E108*J108</f>
        <v>0</v>
      </c>
      <c r="O108" s="259">
        <v>2</v>
      </c>
      <c r="AA108" s="231">
        <v>2</v>
      </c>
      <c r="AB108" s="231">
        <v>7</v>
      </c>
      <c r="AC108" s="231">
        <v>7</v>
      </c>
      <c r="AZ108" s="231">
        <v>2</v>
      </c>
      <c r="BA108" s="231">
        <f>IF(AZ108=1,G108,0)</f>
        <v>0</v>
      </c>
      <c r="BB108" s="268">
        <f>IF(AZ108=2,G108,0)</f>
        <v>0</v>
      </c>
      <c r="BC108" s="231">
        <f>IF(AZ108=3,G108,0)</f>
        <v>0</v>
      </c>
      <c r="BD108" s="231">
        <f>IF(AZ108=4,G108,0)</f>
        <v>0</v>
      </c>
      <c r="BE108" s="231">
        <f>IF(AZ108=5,G108,0)</f>
        <v>0</v>
      </c>
      <c r="CA108" s="259">
        <v>2</v>
      </c>
      <c r="CB108" s="259">
        <v>7</v>
      </c>
    </row>
    <row r="109" spans="1:15" ht="12.75" customHeight="1">
      <c r="A109" s="269"/>
      <c r="B109" s="270"/>
      <c r="C109" s="271" t="s">
        <v>164</v>
      </c>
      <c r="D109" s="271"/>
      <c r="E109" s="272">
        <v>23.5</v>
      </c>
      <c r="F109" s="273"/>
      <c r="G109" s="274"/>
      <c r="H109" s="275"/>
      <c r="I109" s="276"/>
      <c r="J109" s="277"/>
      <c r="K109" s="276"/>
      <c r="M109" s="278" t="s">
        <v>164</v>
      </c>
      <c r="O109" s="259"/>
    </row>
    <row r="110" spans="1:80" ht="12.75">
      <c r="A110" s="260">
        <v>49</v>
      </c>
      <c r="B110" s="261" t="s">
        <v>297</v>
      </c>
      <c r="C110" s="262" t="s">
        <v>298</v>
      </c>
      <c r="D110" s="263" t="s">
        <v>128</v>
      </c>
      <c r="E110" s="264">
        <v>29.7388</v>
      </c>
      <c r="F110" s="264">
        <v>0</v>
      </c>
      <c r="G110" s="265">
        <f>E110*F110</f>
        <v>0</v>
      </c>
      <c r="H110" s="266">
        <v>0.019200000000000002</v>
      </c>
      <c r="I110" s="267">
        <f>E110*H110</f>
        <v>0.5709849600000001</v>
      </c>
      <c r="J110" s="266"/>
      <c r="K110" s="267">
        <f>E110*J110</f>
        <v>0</v>
      </c>
      <c r="O110" s="259">
        <v>2</v>
      </c>
      <c r="AA110" s="231">
        <v>3</v>
      </c>
      <c r="AB110" s="231">
        <v>7</v>
      </c>
      <c r="AC110" s="231">
        <v>59764210</v>
      </c>
      <c r="AZ110" s="231">
        <v>2</v>
      </c>
      <c r="BA110" s="231">
        <f>IF(AZ110=1,G110,0)</f>
        <v>0</v>
      </c>
      <c r="BB110" s="268">
        <f>IF(AZ110=2,G110,0)</f>
        <v>0</v>
      </c>
      <c r="BC110" s="231">
        <f>IF(AZ110=3,G110,0)</f>
        <v>0</v>
      </c>
      <c r="BD110" s="231">
        <f>IF(AZ110=4,G110,0)</f>
        <v>0</v>
      </c>
      <c r="BE110" s="231">
        <f>IF(AZ110=5,G110,0)</f>
        <v>0</v>
      </c>
      <c r="CA110" s="259">
        <v>3</v>
      </c>
      <c r="CB110" s="259">
        <v>7</v>
      </c>
    </row>
    <row r="111" spans="1:15" ht="12.75" customHeight="1">
      <c r="A111" s="269"/>
      <c r="B111" s="270"/>
      <c r="C111" s="271" t="s">
        <v>299</v>
      </c>
      <c r="D111" s="271"/>
      <c r="E111" s="272">
        <v>29.7388</v>
      </c>
      <c r="F111" s="273"/>
      <c r="G111" s="274"/>
      <c r="H111" s="275"/>
      <c r="I111" s="276"/>
      <c r="J111" s="277"/>
      <c r="K111" s="276"/>
      <c r="M111" s="278" t="s">
        <v>299</v>
      </c>
      <c r="O111" s="259"/>
    </row>
    <row r="112" spans="1:80" ht="12.75">
      <c r="A112" s="260">
        <v>50</v>
      </c>
      <c r="B112" s="261" t="s">
        <v>300</v>
      </c>
      <c r="C112" s="262" t="s">
        <v>301</v>
      </c>
      <c r="D112" s="263" t="s">
        <v>251</v>
      </c>
      <c r="E112" s="264">
        <v>0.57098496</v>
      </c>
      <c r="F112" s="264">
        <v>0</v>
      </c>
      <c r="G112" s="265">
        <f>E112*F112</f>
        <v>0</v>
      </c>
      <c r="H112" s="266">
        <v>0</v>
      </c>
      <c r="I112" s="267">
        <f>E112*H112</f>
        <v>0</v>
      </c>
      <c r="J112" s="266"/>
      <c r="K112" s="267">
        <f>E112*J112</f>
        <v>0</v>
      </c>
      <c r="O112" s="259">
        <v>2</v>
      </c>
      <c r="AA112" s="231">
        <v>7</v>
      </c>
      <c r="AB112" s="231">
        <v>1001</v>
      </c>
      <c r="AC112" s="231">
        <v>5</v>
      </c>
      <c r="AZ112" s="231">
        <v>2</v>
      </c>
      <c r="BA112" s="231">
        <f>IF(AZ112=1,G112,0)</f>
        <v>0</v>
      </c>
      <c r="BB112" s="268">
        <f>IF(AZ112=2,G112,0)</f>
        <v>0</v>
      </c>
      <c r="BC112" s="231">
        <f>IF(AZ112=3,G112,0)</f>
        <v>0</v>
      </c>
      <c r="BD112" s="231">
        <f>IF(AZ112=4,G112,0)</f>
        <v>0</v>
      </c>
      <c r="BE112" s="231">
        <f>IF(AZ112=5,G112,0)</f>
        <v>0</v>
      </c>
      <c r="CA112" s="259">
        <v>7</v>
      </c>
      <c r="CB112" s="259">
        <v>1001</v>
      </c>
    </row>
    <row r="113" spans="1:57" ht="12.75">
      <c r="A113" s="279"/>
      <c r="B113" s="280" t="s">
        <v>130</v>
      </c>
      <c r="C113" s="281" t="s">
        <v>302</v>
      </c>
      <c r="D113" s="282"/>
      <c r="E113" s="283"/>
      <c r="F113" s="284"/>
      <c r="G113" s="285">
        <f>SUM(G105:G112)</f>
        <v>0</v>
      </c>
      <c r="H113" s="286"/>
      <c r="I113" s="287">
        <f>SUM(I105:I112)</f>
        <v>0.8102149600000002</v>
      </c>
      <c r="J113" s="286"/>
      <c r="K113" s="287">
        <f>SUM(K105:K112)</f>
        <v>0</v>
      </c>
      <c r="O113" s="259">
        <v>4</v>
      </c>
      <c r="BA113" s="288">
        <f>SUM(BA105:BA112)</f>
        <v>0</v>
      </c>
      <c r="BB113" s="288">
        <f>SUM(BB105:BB112)</f>
        <v>0</v>
      </c>
      <c r="BC113" s="288">
        <f>SUM(BC105:BC112)</f>
        <v>0</v>
      </c>
      <c r="BD113" s="288">
        <f>SUM(BD105:BD112)</f>
        <v>0</v>
      </c>
      <c r="BE113" s="288">
        <f>SUM(BE105:BE112)</f>
        <v>0</v>
      </c>
    </row>
    <row r="114" spans="1:15" ht="12.75">
      <c r="A114" s="249" t="s">
        <v>119</v>
      </c>
      <c r="B114" s="250" t="s">
        <v>303</v>
      </c>
      <c r="C114" s="251" t="s">
        <v>304</v>
      </c>
      <c r="D114" s="252"/>
      <c r="E114" s="253"/>
      <c r="F114" s="253"/>
      <c r="G114" s="254"/>
      <c r="H114" s="255"/>
      <c r="I114" s="256"/>
      <c r="J114" s="257"/>
      <c r="K114" s="258"/>
      <c r="O114" s="259">
        <v>1</v>
      </c>
    </row>
    <row r="115" spans="1:80" ht="12.75">
      <c r="A115" s="260">
        <v>51</v>
      </c>
      <c r="B115" s="261" t="s">
        <v>305</v>
      </c>
      <c r="C115" s="262" t="s">
        <v>306</v>
      </c>
      <c r="D115" s="263" t="s">
        <v>128</v>
      </c>
      <c r="E115" s="264">
        <v>42.796</v>
      </c>
      <c r="F115" s="264">
        <v>0</v>
      </c>
      <c r="G115" s="265">
        <f>E115*F115</f>
        <v>0</v>
      </c>
      <c r="H115" s="266">
        <v>0.00028000000000000003</v>
      </c>
      <c r="I115" s="267">
        <f>E115*H115</f>
        <v>0.011982880000000001</v>
      </c>
      <c r="J115" s="266">
        <v>0</v>
      </c>
      <c r="K115" s="267">
        <f>E115*J115</f>
        <v>0</v>
      </c>
      <c r="O115" s="259">
        <v>2</v>
      </c>
      <c r="AA115" s="231">
        <v>1</v>
      </c>
      <c r="AB115" s="231">
        <v>0</v>
      </c>
      <c r="AC115" s="231">
        <v>0</v>
      </c>
      <c r="AZ115" s="231">
        <v>2</v>
      </c>
      <c r="BA115" s="231">
        <f>IF(AZ115=1,G115,0)</f>
        <v>0</v>
      </c>
      <c r="BB115" s="268">
        <f>IF(AZ115=2,G115,0)</f>
        <v>0</v>
      </c>
      <c r="BC115" s="231">
        <f>IF(AZ115=3,G115,0)</f>
        <v>0</v>
      </c>
      <c r="BD115" s="231">
        <f>IF(AZ115=4,G115,0)</f>
        <v>0</v>
      </c>
      <c r="BE115" s="231">
        <f>IF(AZ115=5,G115,0)</f>
        <v>0</v>
      </c>
      <c r="CA115" s="259">
        <v>1</v>
      </c>
      <c r="CB115" s="259">
        <v>0</v>
      </c>
    </row>
    <row r="116" spans="1:15" ht="12.75" customHeight="1">
      <c r="A116" s="269"/>
      <c r="B116" s="270"/>
      <c r="C116" s="271" t="s">
        <v>307</v>
      </c>
      <c r="D116" s="271"/>
      <c r="E116" s="272">
        <v>42.796</v>
      </c>
      <c r="F116" s="273"/>
      <c r="G116" s="274"/>
      <c r="H116" s="275"/>
      <c r="I116" s="276"/>
      <c r="J116" s="277"/>
      <c r="K116" s="276"/>
      <c r="M116" s="278" t="s">
        <v>307</v>
      </c>
      <c r="O116" s="259"/>
    </row>
    <row r="117" spans="1:80" ht="12.75">
      <c r="A117" s="260">
        <v>52</v>
      </c>
      <c r="B117" s="261" t="s">
        <v>308</v>
      </c>
      <c r="C117" s="262" t="s">
        <v>309</v>
      </c>
      <c r="D117" s="263" t="s">
        <v>184</v>
      </c>
      <c r="E117" s="264">
        <v>31.78</v>
      </c>
      <c r="F117" s="264">
        <v>0</v>
      </c>
      <c r="G117" s="265">
        <f>E117*F117</f>
        <v>0</v>
      </c>
      <c r="H117" s="266">
        <v>0</v>
      </c>
      <c r="I117" s="267">
        <f>E117*H117</f>
        <v>0</v>
      </c>
      <c r="J117" s="266">
        <v>0</v>
      </c>
      <c r="K117" s="267">
        <f>E117*J117</f>
        <v>0</v>
      </c>
      <c r="O117" s="259">
        <v>2</v>
      </c>
      <c r="AA117" s="231">
        <v>1</v>
      </c>
      <c r="AB117" s="231">
        <v>7</v>
      </c>
      <c r="AC117" s="231">
        <v>7</v>
      </c>
      <c r="AZ117" s="231">
        <v>2</v>
      </c>
      <c r="BA117" s="231">
        <f>IF(AZ117=1,G117,0)</f>
        <v>0</v>
      </c>
      <c r="BB117" s="268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59">
        <v>1</v>
      </c>
      <c r="CB117" s="259">
        <v>7</v>
      </c>
    </row>
    <row r="118" spans="1:15" ht="12.75" customHeight="1">
      <c r="A118" s="269"/>
      <c r="B118" s="270"/>
      <c r="C118" s="271" t="s">
        <v>310</v>
      </c>
      <c r="D118" s="271"/>
      <c r="E118" s="272">
        <v>31.78</v>
      </c>
      <c r="F118" s="273"/>
      <c r="G118" s="274"/>
      <c r="H118" s="275"/>
      <c r="I118" s="276"/>
      <c r="J118" s="277"/>
      <c r="K118" s="276"/>
      <c r="M118" s="278" t="s">
        <v>310</v>
      </c>
      <c r="O118" s="259"/>
    </row>
    <row r="119" spans="1:80" ht="12.75">
      <c r="A119" s="260">
        <v>53</v>
      </c>
      <c r="B119" s="261" t="s">
        <v>311</v>
      </c>
      <c r="C119" s="262" t="s">
        <v>312</v>
      </c>
      <c r="D119" s="263" t="s">
        <v>128</v>
      </c>
      <c r="E119" s="264">
        <v>42.796</v>
      </c>
      <c r="F119" s="264">
        <v>0</v>
      </c>
      <c r="G119" s="265">
        <f>E119*F119</f>
        <v>0</v>
      </c>
      <c r="H119" s="266">
        <v>0</v>
      </c>
      <c r="I119" s="267">
        <f>E119*H119</f>
        <v>0</v>
      </c>
      <c r="J119" s="266">
        <v>0</v>
      </c>
      <c r="K119" s="267">
        <f>E119*J119</f>
        <v>0</v>
      </c>
      <c r="O119" s="259">
        <v>2</v>
      </c>
      <c r="AA119" s="231">
        <v>1</v>
      </c>
      <c r="AB119" s="231">
        <v>7</v>
      </c>
      <c r="AC119" s="231">
        <v>7</v>
      </c>
      <c r="AZ119" s="231">
        <v>2</v>
      </c>
      <c r="BA119" s="231">
        <f>IF(AZ119=1,G119,0)</f>
        <v>0</v>
      </c>
      <c r="BB119" s="268">
        <f>IF(AZ119=2,G119,0)</f>
        <v>0</v>
      </c>
      <c r="BC119" s="231">
        <f>IF(AZ119=3,G119,0)</f>
        <v>0</v>
      </c>
      <c r="BD119" s="231">
        <f>IF(AZ119=4,G119,0)</f>
        <v>0</v>
      </c>
      <c r="BE119" s="231">
        <f>IF(AZ119=5,G119,0)</f>
        <v>0</v>
      </c>
      <c r="CA119" s="259">
        <v>1</v>
      </c>
      <c r="CB119" s="259">
        <v>7</v>
      </c>
    </row>
    <row r="120" spans="1:15" ht="12.75" customHeight="1">
      <c r="A120" s="269"/>
      <c r="B120" s="270"/>
      <c r="C120" s="271" t="s">
        <v>307</v>
      </c>
      <c r="D120" s="271"/>
      <c r="E120" s="272">
        <v>42.796</v>
      </c>
      <c r="F120" s="273"/>
      <c r="G120" s="274"/>
      <c r="H120" s="275"/>
      <c r="I120" s="276"/>
      <c r="J120" s="277"/>
      <c r="K120" s="276"/>
      <c r="M120" s="278" t="s">
        <v>307</v>
      </c>
      <c r="O120" s="259"/>
    </row>
    <row r="121" spans="1:80" ht="12.75">
      <c r="A121" s="291">
        <v>54</v>
      </c>
      <c r="B121" s="292" t="s">
        <v>313</v>
      </c>
      <c r="C121" s="293" t="s">
        <v>314</v>
      </c>
      <c r="D121" s="294" t="s">
        <v>143</v>
      </c>
      <c r="E121" s="295">
        <v>2</v>
      </c>
      <c r="F121" s="295">
        <v>0</v>
      </c>
      <c r="G121" s="296">
        <f aca="true" t="shared" si="32" ref="G121:G122">E121*F121</f>
        <v>0</v>
      </c>
      <c r="H121" s="297">
        <v>0</v>
      </c>
      <c r="I121" s="298">
        <f aca="true" t="shared" si="33" ref="I121:I122">E121*H121</f>
        <v>0</v>
      </c>
      <c r="J121" s="297"/>
      <c r="K121" s="298">
        <f aca="true" t="shared" si="34" ref="K121:K122">E121*J121</f>
        <v>0</v>
      </c>
      <c r="O121" s="259">
        <v>2</v>
      </c>
      <c r="AA121" s="231">
        <v>12</v>
      </c>
      <c r="AB121" s="231">
        <v>0</v>
      </c>
      <c r="AC121" s="231">
        <v>65</v>
      </c>
      <c r="AZ121" s="231">
        <v>2</v>
      </c>
      <c r="BA121" s="231">
        <f aca="true" t="shared" si="35" ref="BA121:BA122">IF(AZ121=1,G121,0)</f>
        <v>0</v>
      </c>
      <c r="BB121" s="268">
        <f aca="true" t="shared" si="36" ref="BB121:BB122">IF(AZ121=2,G121,0)</f>
        <v>0</v>
      </c>
      <c r="BC121" s="231">
        <f aca="true" t="shared" si="37" ref="BC121:BC122">IF(AZ121=3,G121,0)</f>
        <v>0</v>
      </c>
      <c r="BD121" s="231">
        <f aca="true" t="shared" si="38" ref="BD121:BD122">IF(AZ121=4,G121,0)</f>
        <v>0</v>
      </c>
      <c r="BE121" s="231">
        <f aca="true" t="shared" si="39" ref="BE121:BE122">IF(AZ121=5,G121,0)</f>
        <v>0</v>
      </c>
      <c r="CA121" s="259">
        <v>12</v>
      </c>
      <c r="CB121" s="259">
        <v>0</v>
      </c>
    </row>
    <row r="122" spans="1:80" ht="12.75">
      <c r="A122" s="260">
        <v>55</v>
      </c>
      <c r="B122" s="261" t="s">
        <v>315</v>
      </c>
      <c r="C122" s="262" t="s">
        <v>316</v>
      </c>
      <c r="D122" s="263" t="s">
        <v>184</v>
      </c>
      <c r="E122" s="264">
        <v>34.958</v>
      </c>
      <c r="F122" s="264">
        <v>0</v>
      </c>
      <c r="G122" s="265">
        <f t="shared" si="32"/>
        <v>0</v>
      </c>
      <c r="H122" s="266">
        <v>0.00022</v>
      </c>
      <c r="I122" s="267">
        <f t="shared" si="33"/>
        <v>0.00769076</v>
      </c>
      <c r="J122" s="266"/>
      <c r="K122" s="267">
        <f t="shared" si="34"/>
        <v>0</v>
      </c>
      <c r="O122" s="259">
        <v>2</v>
      </c>
      <c r="AA122" s="231">
        <v>3</v>
      </c>
      <c r="AB122" s="231">
        <v>7</v>
      </c>
      <c r="AC122" s="231" t="s">
        <v>315</v>
      </c>
      <c r="AZ122" s="231">
        <v>2</v>
      </c>
      <c r="BA122" s="231">
        <f t="shared" si="35"/>
        <v>0</v>
      </c>
      <c r="BB122" s="268">
        <f t="shared" si="36"/>
        <v>0</v>
      </c>
      <c r="BC122" s="231">
        <f t="shared" si="37"/>
        <v>0</v>
      </c>
      <c r="BD122" s="231">
        <f t="shared" si="38"/>
        <v>0</v>
      </c>
      <c r="BE122" s="231">
        <f t="shared" si="39"/>
        <v>0</v>
      </c>
      <c r="CA122" s="259">
        <v>3</v>
      </c>
      <c r="CB122" s="259">
        <v>7</v>
      </c>
    </row>
    <row r="123" spans="1:15" ht="12.75" customHeight="1">
      <c r="A123" s="269"/>
      <c r="B123" s="270"/>
      <c r="C123" s="271" t="s">
        <v>317</v>
      </c>
      <c r="D123" s="271"/>
      <c r="E123" s="272">
        <v>34.958</v>
      </c>
      <c r="F123" s="273"/>
      <c r="G123" s="274"/>
      <c r="H123" s="275"/>
      <c r="I123" s="276"/>
      <c r="J123" s="277"/>
      <c r="K123" s="276"/>
      <c r="M123" s="278" t="s">
        <v>317</v>
      </c>
      <c r="O123" s="259"/>
    </row>
    <row r="124" spans="1:80" ht="12.75">
      <c r="A124" s="260">
        <v>56</v>
      </c>
      <c r="B124" s="261" t="s">
        <v>318</v>
      </c>
      <c r="C124" s="262" t="s">
        <v>319</v>
      </c>
      <c r="D124" s="263" t="s">
        <v>128</v>
      </c>
      <c r="E124" s="264">
        <v>56.1148</v>
      </c>
      <c r="F124" s="264">
        <v>0</v>
      </c>
      <c r="G124" s="265">
        <f>E124*F124</f>
        <v>0</v>
      </c>
      <c r="H124" s="266">
        <v>0.019200000000000002</v>
      </c>
      <c r="I124" s="267">
        <f>E124*H124</f>
        <v>1.0774041600000002</v>
      </c>
      <c r="J124" s="266"/>
      <c r="K124" s="267">
        <f>E124*J124</f>
        <v>0</v>
      </c>
      <c r="O124" s="259">
        <v>2</v>
      </c>
      <c r="AA124" s="231">
        <v>3</v>
      </c>
      <c r="AB124" s="231">
        <v>7</v>
      </c>
      <c r="AC124" s="231" t="s">
        <v>318</v>
      </c>
      <c r="AZ124" s="231">
        <v>2</v>
      </c>
      <c r="BA124" s="231">
        <f>IF(AZ124=1,G124,0)</f>
        <v>0</v>
      </c>
      <c r="BB124" s="268">
        <f>IF(AZ124=2,G124,0)</f>
        <v>0</v>
      </c>
      <c r="BC124" s="231">
        <f>IF(AZ124=3,G124,0)</f>
        <v>0</v>
      </c>
      <c r="BD124" s="231">
        <f>IF(AZ124=4,G124,0)</f>
        <v>0</v>
      </c>
      <c r="BE124" s="231">
        <f>IF(AZ124=5,G124,0)</f>
        <v>0</v>
      </c>
      <c r="CA124" s="259">
        <v>3</v>
      </c>
      <c r="CB124" s="259">
        <v>7</v>
      </c>
    </row>
    <row r="125" spans="1:15" ht="12.75" customHeight="1">
      <c r="A125" s="269"/>
      <c r="B125" s="270"/>
      <c r="C125" s="271" t="s">
        <v>320</v>
      </c>
      <c r="D125" s="271"/>
      <c r="E125" s="272">
        <v>56.1148</v>
      </c>
      <c r="F125" s="273"/>
      <c r="G125" s="274"/>
      <c r="H125" s="275"/>
      <c r="I125" s="276"/>
      <c r="J125" s="277"/>
      <c r="K125" s="276"/>
      <c r="M125" s="278" t="s">
        <v>320</v>
      </c>
      <c r="O125" s="259"/>
    </row>
    <row r="126" spans="1:80" ht="12.75">
      <c r="A126" s="260">
        <v>57</v>
      </c>
      <c r="B126" s="261" t="s">
        <v>321</v>
      </c>
      <c r="C126" s="262" t="s">
        <v>322</v>
      </c>
      <c r="D126" s="263" t="s">
        <v>251</v>
      </c>
      <c r="E126" s="264">
        <v>1.0970778</v>
      </c>
      <c r="F126" s="264">
        <v>0</v>
      </c>
      <c r="G126" s="265">
        <f>E126*F126</f>
        <v>0</v>
      </c>
      <c r="H126" s="266">
        <v>0</v>
      </c>
      <c r="I126" s="267">
        <f>E126*H126</f>
        <v>0</v>
      </c>
      <c r="J126" s="266"/>
      <c r="K126" s="267">
        <f>E126*J126</f>
        <v>0</v>
      </c>
      <c r="O126" s="259">
        <v>2</v>
      </c>
      <c r="AA126" s="231">
        <v>7</v>
      </c>
      <c r="AB126" s="231">
        <v>1001</v>
      </c>
      <c r="AC126" s="231">
        <v>5</v>
      </c>
      <c r="AZ126" s="231">
        <v>2</v>
      </c>
      <c r="BA126" s="231">
        <f>IF(AZ126=1,G126,0)</f>
        <v>0</v>
      </c>
      <c r="BB126" s="268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59">
        <v>7</v>
      </c>
      <c r="CB126" s="259">
        <v>1001</v>
      </c>
    </row>
    <row r="127" spans="1:57" ht="12.75">
      <c r="A127" s="279"/>
      <c r="B127" s="280" t="s">
        <v>130</v>
      </c>
      <c r="C127" s="281" t="s">
        <v>323</v>
      </c>
      <c r="D127" s="282"/>
      <c r="E127" s="283"/>
      <c r="F127" s="284"/>
      <c r="G127" s="285">
        <f>SUM(G114:G126)</f>
        <v>0</v>
      </c>
      <c r="H127" s="286"/>
      <c r="I127" s="287">
        <f>SUM(I114:I126)</f>
        <v>1.0970778</v>
      </c>
      <c r="J127" s="286"/>
      <c r="K127" s="287">
        <f>SUM(K114:K126)</f>
        <v>0</v>
      </c>
      <c r="O127" s="259">
        <v>4</v>
      </c>
      <c r="BA127" s="288">
        <f>SUM(BA114:BA126)</f>
        <v>0</v>
      </c>
      <c r="BB127" s="288">
        <f>SUM(BB114:BB126)</f>
        <v>0</v>
      </c>
      <c r="BC127" s="288">
        <f>SUM(BC114:BC126)</f>
        <v>0</v>
      </c>
      <c r="BD127" s="288">
        <f>SUM(BD114:BD126)</f>
        <v>0</v>
      </c>
      <c r="BE127" s="288">
        <f>SUM(BE114:BE126)</f>
        <v>0</v>
      </c>
    </row>
    <row r="128" spans="1:15" ht="12.75">
      <c r="A128" s="249" t="s">
        <v>119</v>
      </c>
      <c r="B128" s="250" t="s">
        <v>324</v>
      </c>
      <c r="C128" s="251" t="s">
        <v>325</v>
      </c>
      <c r="D128" s="252"/>
      <c r="E128" s="253"/>
      <c r="F128" s="253"/>
      <c r="G128" s="254"/>
      <c r="H128" s="255"/>
      <c r="I128" s="256"/>
      <c r="J128" s="257"/>
      <c r="K128" s="258"/>
      <c r="O128" s="259">
        <v>1</v>
      </c>
    </row>
    <row r="129" spans="1:80" ht="12.75">
      <c r="A129" s="260">
        <v>58</v>
      </c>
      <c r="B129" s="261" t="s">
        <v>326</v>
      </c>
      <c r="C129" s="262" t="s">
        <v>327</v>
      </c>
      <c r="D129" s="263" t="s">
        <v>128</v>
      </c>
      <c r="E129" s="264">
        <v>2.72</v>
      </c>
      <c r="F129" s="264">
        <v>0</v>
      </c>
      <c r="G129" s="265">
        <f>E129*F129</f>
        <v>0</v>
      </c>
      <c r="H129" s="266">
        <v>0.00031</v>
      </c>
      <c r="I129" s="267">
        <f>E129*H129</f>
        <v>0.0008432000000000001</v>
      </c>
      <c r="J129" s="266">
        <v>0</v>
      </c>
      <c r="K129" s="267">
        <f>E129*J129</f>
        <v>0</v>
      </c>
      <c r="O129" s="259">
        <v>2</v>
      </c>
      <c r="AA129" s="231">
        <v>1</v>
      </c>
      <c r="AB129" s="231">
        <v>7</v>
      </c>
      <c r="AC129" s="231">
        <v>7</v>
      </c>
      <c r="AZ129" s="231">
        <v>2</v>
      </c>
      <c r="BA129" s="231">
        <f>IF(AZ129=1,G129,0)</f>
        <v>0</v>
      </c>
      <c r="BB129" s="268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9">
        <v>1</v>
      </c>
      <c r="CB129" s="259">
        <v>7</v>
      </c>
    </row>
    <row r="130" spans="1:15" ht="12.75" customHeight="1">
      <c r="A130" s="269"/>
      <c r="B130" s="270"/>
      <c r="C130" s="271" t="s">
        <v>328</v>
      </c>
      <c r="D130" s="271"/>
      <c r="E130" s="272">
        <v>2.72</v>
      </c>
      <c r="F130" s="273"/>
      <c r="G130" s="274"/>
      <c r="H130" s="275"/>
      <c r="I130" s="276"/>
      <c r="J130" s="277"/>
      <c r="K130" s="276"/>
      <c r="M130" s="278" t="s">
        <v>328</v>
      </c>
      <c r="O130" s="259"/>
    </row>
    <row r="131" spans="1:80" ht="12.75">
      <c r="A131" s="260">
        <v>59</v>
      </c>
      <c r="B131" s="261" t="s">
        <v>329</v>
      </c>
      <c r="C131" s="262" t="s">
        <v>330</v>
      </c>
      <c r="D131" s="263" t="s">
        <v>128</v>
      </c>
      <c r="E131" s="264">
        <v>2.72</v>
      </c>
      <c r="F131" s="264">
        <v>0</v>
      </c>
      <c r="G131" s="265">
        <f>E131*F131</f>
        <v>0</v>
      </c>
      <c r="H131" s="266">
        <v>0.00054</v>
      </c>
      <c r="I131" s="267">
        <f>E131*H131</f>
        <v>0.0014688000000000001</v>
      </c>
      <c r="J131" s="266">
        <v>0</v>
      </c>
      <c r="K131" s="267">
        <f>E131*J131</f>
        <v>0</v>
      </c>
      <c r="O131" s="259">
        <v>2</v>
      </c>
      <c r="AA131" s="231">
        <v>1</v>
      </c>
      <c r="AB131" s="231">
        <v>7</v>
      </c>
      <c r="AC131" s="231">
        <v>7</v>
      </c>
      <c r="AZ131" s="231">
        <v>2</v>
      </c>
      <c r="BA131" s="231">
        <f>IF(AZ131=1,G131,0)</f>
        <v>0</v>
      </c>
      <c r="BB131" s="268">
        <f>IF(AZ131=2,G131,0)</f>
        <v>0</v>
      </c>
      <c r="BC131" s="231">
        <f>IF(AZ131=3,G131,0)</f>
        <v>0</v>
      </c>
      <c r="BD131" s="231">
        <f>IF(AZ131=4,G131,0)</f>
        <v>0</v>
      </c>
      <c r="BE131" s="231">
        <f>IF(AZ131=5,G131,0)</f>
        <v>0</v>
      </c>
      <c r="CA131" s="259">
        <v>1</v>
      </c>
      <c r="CB131" s="259">
        <v>7</v>
      </c>
    </row>
    <row r="132" spans="1:15" ht="12.75" customHeight="1">
      <c r="A132" s="269"/>
      <c r="B132" s="270"/>
      <c r="C132" s="271" t="s">
        <v>328</v>
      </c>
      <c r="D132" s="271"/>
      <c r="E132" s="272">
        <v>2.72</v>
      </c>
      <c r="F132" s="273"/>
      <c r="G132" s="274"/>
      <c r="H132" s="275"/>
      <c r="I132" s="276"/>
      <c r="J132" s="277"/>
      <c r="K132" s="276"/>
      <c r="M132" s="278" t="s">
        <v>328</v>
      </c>
      <c r="O132" s="259"/>
    </row>
    <row r="133" spans="1:57" ht="12.75">
      <c r="A133" s="279"/>
      <c r="B133" s="280" t="s">
        <v>130</v>
      </c>
      <c r="C133" s="281" t="s">
        <v>331</v>
      </c>
      <c r="D133" s="282"/>
      <c r="E133" s="283"/>
      <c r="F133" s="284"/>
      <c r="G133" s="285">
        <f>SUM(G128:G132)</f>
        <v>0</v>
      </c>
      <c r="H133" s="286"/>
      <c r="I133" s="287">
        <f>SUM(I128:I132)</f>
        <v>0.0023120000000000003</v>
      </c>
      <c r="J133" s="286"/>
      <c r="K133" s="287">
        <f>SUM(K128:K132)</f>
        <v>0</v>
      </c>
      <c r="O133" s="259">
        <v>4</v>
      </c>
      <c r="BA133" s="288">
        <f>SUM(BA128:BA132)</f>
        <v>0</v>
      </c>
      <c r="BB133" s="288">
        <f>SUM(BB128:BB132)</f>
        <v>0</v>
      </c>
      <c r="BC133" s="288">
        <f>SUM(BC128:BC132)</f>
        <v>0</v>
      </c>
      <c r="BD133" s="288">
        <f>SUM(BD128:BD132)</f>
        <v>0</v>
      </c>
      <c r="BE133" s="288">
        <f>SUM(BE128:BE132)</f>
        <v>0</v>
      </c>
    </row>
    <row r="134" spans="1:15" ht="12.75">
      <c r="A134" s="249" t="s">
        <v>119</v>
      </c>
      <c r="B134" s="250" t="s">
        <v>332</v>
      </c>
      <c r="C134" s="251" t="s">
        <v>333</v>
      </c>
      <c r="D134" s="252"/>
      <c r="E134" s="253"/>
      <c r="F134" s="253"/>
      <c r="G134" s="254"/>
      <c r="H134" s="255"/>
      <c r="I134" s="256"/>
      <c r="J134" s="257"/>
      <c r="K134" s="258"/>
      <c r="O134" s="259">
        <v>1</v>
      </c>
    </row>
    <row r="135" spans="1:80" ht="12.75">
      <c r="A135" s="260">
        <v>60</v>
      </c>
      <c r="B135" s="261" t="s">
        <v>334</v>
      </c>
      <c r="C135" s="262" t="s">
        <v>335</v>
      </c>
      <c r="D135" s="263" t="s">
        <v>128</v>
      </c>
      <c r="E135" s="264">
        <v>38.722</v>
      </c>
      <c r="F135" s="264">
        <v>0</v>
      </c>
      <c r="G135" s="265">
        <f>E135*F135</f>
        <v>0</v>
      </c>
      <c r="H135" s="266">
        <v>0.00011</v>
      </c>
      <c r="I135" s="267">
        <f>E135*H135</f>
        <v>0.00425942</v>
      </c>
      <c r="J135" s="266">
        <v>0</v>
      </c>
      <c r="K135" s="267">
        <f>E135*J135</f>
        <v>0</v>
      </c>
      <c r="O135" s="259">
        <v>2</v>
      </c>
      <c r="AA135" s="231">
        <v>1</v>
      </c>
      <c r="AB135" s="231">
        <v>0</v>
      </c>
      <c r="AC135" s="231">
        <v>0</v>
      </c>
      <c r="AZ135" s="231">
        <v>2</v>
      </c>
      <c r="BA135" s="231">
        <f>IF(AZ135=1,G135,0)</f>
        <v>0</v>
      </c>
      <c r="BB135" s="268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9">
        <v>1</v>
      </c>
      <c r="CB135" s="259">
        <v>0</v>
      </c>
    </row>
    <row r="136" spans="1:15" ht="12.75" customHeight="1">
      <c r="A136" s="269"/>
      <c r="B136" s="270"/>
      <c r="C136" s="271" t="s">
        <v>137</v>
      </c>
      <c r="D136" s="271"/>
      <c r="E136" s="272">
        <v>38.722</v>
      </c>
      <c r="F136" s="273"/>
      <c r="G136" s="274"/>
      <c r="H136" s="275"/>
      <c r="I136" s="276"/>
      <c r="J136" s="277"/>
      <c r="K136" s="276"/>
      <c r="M136" s="278" t="s">
        <v>137</v>
      </c>
      <c r="O136" s="259"/>
    </row>
    <row r="137" spans="1:80" ht="21.75">
      <c r="A137" s="260">
        <v>61</v>
      </c>
      <c r="B137" s="261" t="s">
        <v>336</v>
      </c>
      <c r="C137" s="262" t="s">
        <v>337</v>
      </c>
      <c r="D137" s="263" t="s">
        <v>128</v>
      </c>
      <c r="E137" s="264">
        <v>38.722</v>
      </c>
      <c r="F137" s="264">
        <v>0</v>
      </c>
      <c r="G137" s="265">
        <f>E137*F137</f>
        <v>0</v>
      </c>
      <c r="H137" s="266">
        <v>0.00026000000000000003</v>
      </c>
      <c r="I137" s="267">
        <f>E137*H137</f>
        <v>0.010067720000000002</v>
      </c>
      <c r="J137" s="266">
        <v>0</v>
      </c>
      <c r="K137" s="267">
        <f>E137*J137</f>
        <v>0</v>
      </c>
      <c r="O137" s="259">
        <v>2</v>
      </c>
      <c r="AA137" s="231">
        <v>2</v>
      </c>
      <c r="AB137" s="231">
        <v>7</v>
      </c>
      <c r="AC137" s="231">
        <v>7</v>
      </c>
      <c r="AZ137" s="231">
        <v>2</v>
      </c>
      <c r="BA137" s="231">
        <f>IF(AZ137=1,G137,0)</f>
        <v>0</v>
      </c>
      <c r="BB137" s="268">
        <f>IF(AZ137=2,G137,0)</f>
        <v>0</v>
      </c>
      <c r="BC137" s="231">
        <f>IF(AZ137=3,G137,0)</f>
        <v>0</v>
      </c>
      <c r="BD137" s="231">
        <f>IF(AZ137=4,G137,0)</f>
        <v>0</v>
      </c>
      <c r="BE137" s="231">
        <f>IF(AZ137=5,G137,0)</f>
        <v>0</v>
      </c>
      <c r="CA137" s="259">
        <v>2</v>
      </c>
      <c r="CB137" s="259">
        <v>7</v>
      </c>
    </row>
    <row r="138" spans="1:15" ht="12.75" customHeight="1">
      <c r="A138" s="269"/>
      <c r="B138" s="270"/>
      <c r="C138" s="271" t="s">
        <v>137</v>
      </c>
      <c r="D138" s="271"/>
      <c r="E138" s="272">
        <v>38.722</v>
      </c>
      <c r="F138" s="273"/>
      <c r="G138" s="274"/>
      <c r="H138" s="275"/>
      <c r="I138" s="276"/>
      <c r="J138" s="277"/>
      <c r="K138" s="276"/>
      <c r="M138" s="278" t="s">
        <v>137</v>
      </c>
      <c r="O138" s="259"/>
    </row>
    <row r="139" spans="1:57" ht="12.75">
      <c r="A139" s="279"/>
      <c r="B139" s="280" t="s">
        <v>130</v>
      </c>
      <c r="C139" s="281" t="s">
        <v>338</v>
      </c>
      <c r="D139" s="282"/>
      <c r="E139" s="283"/>
      <c r="F139" s="284"/>
      <c r="G139" s="285">
        <f>SUM(G134:G138)</f>
        <v>0</v>
      </c>
      <c r="H139" s="286"/>
      <c r="I139" s="287">
        <f>SUM(I134:I138)</f>
        <v>0.014327140000000002</v>
      </c>
      <c r="J139" s="286"/>
      <c r="K139" s="287">
        <f>SUM(K134:K138)</f>
        <v>0</v>
      </c>
      <c r="O139" s="259">
        <v>4</v>
      </c>
      <c r="BA139" s="288">
        <f>SUM(BA134:BA138)</f>
        <v>0</v>
      </c>
      <c r="BB139" s="288">
        <f>SUM(BB134:BB138)</f>
        <v>0</v>
      </c>
      <c r="BC139" s="288">
        <f>SUM(BC134:BC138)</f>
        <v>0</v>
      </c>
      <c r="BD139" s="288">
        <f>SUM(BD134:BD138)</f>
        <v>0</v>
      </c>
      <c r="BE139" s="288">
        <f>SUM(BE134:BE138)</f>
        <v>0</v>
      </c>
    </row>
    <row r="140" spans="1:15" ht="12.75">
      <c r="A140" s="249" t="s">
        <v>119</v>
      </c>
      <c r="B140" s="250" t="s">
        <v>339</v>
      </c>
      <c r="C140" s="251" t="s">
        <v>340</v>
      </c>
      <c r="D140" s="252"/>
      <c r="E140" s="253"/>
      <c r="F140" s="253"/>
      <c r="G140" s="254"/>
      <c r="H140" s="255"/>
      <c r="I140" s="256"/>
      <c r="J140" s="257"/>
      <c r="K140" s="258"/>
      <c r="O140" s="259">
        <v>1</v>
      </c>
    </row>
    <row r="141" spans="1:80" ht="12.75">
      <c r="A141" s="260">
        <v>62</v>
      </c>
      <c r="B141" s="261" t="s">
        <v>341</v>
      </c>
      <c r="C141" s="262" t="s">
        <v>342</v>
      </c>
      <c r="D141" s="263" t="s">
        <v>143</v>
      </c>
      <c r="E141" s="264">
        <v>1</v>
      </c>
      <c r="F141" s="264">
        <v>0</v>
      </c>
      <c r="G141" s="265">
        <f>E141*F141</f>
        <v>0</v>
      </c>
      <c r="H141" s="266">
        <v>0</v>
      </c>
      <c r="I141" s="267">
        <f>E141*H141</f>
        <v>0</v>
      </c>
      <c r="J141" s="266"/>
      <c r="K141" s="267">
        <f>E141*J141</f>
        <v>0</v>
      </c>
      <c r="O141" s="259">
        <v>2</v>
      </c>
      <c r="AA141" s="231">
        <v>12</v>
      </c>
      <c r="AB141" s="231">
        <v>0</v>
      </c>
      <c r="AC141" s="231">
        <v>73</v>
      </c>
      <c r="AZ141" s="231">
        <v>4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68">
        <f>IF(AZ141=4,G141,0)</f>
        <v>0</v>
      </c>
      <c r="BE141" s="231">
        <f>IF(AZ141=5,G141,0)</f>
        <v>0</v>
      </c>
      <c r="CA141" s="259">
        <v>12</v>
      </c>
      <c r="CB141" s="259">
        <v>0</v>
      </c>
    </row>
    <row r="142" spans="1:57" ht="12.75">
      <c r="A142" s="279"/>
      <c r="B142" s="280" t="s">
        <v>130</v>
      </c>
      <c r="C142" s="281" t="s">
        <v>343</v>
      </c>
      <c r="D142" s="282"/>
      <c r="E142" s="283"/>
      <c r="F142" s="284"/>
      <c r="G142" s="285">
        <f>SUM(G140:G141)</f>
        <v>0</v>
      </c>
      <c r="H142" s="286"/>
      <c r="I142" s="287">
        <f>SUM(I140:I141)</f>
        <v>0</v>
      </c>
      <c r="J142" s="286"/>
      <c r="K142" s="287">
        <f>SUM(K140:K141)</f>
        <v>0</v>
      </c>
      <c r="O142" s="259">
        <v>4</v>
      </c>
      <c r="BA142" s="288">
        <f>SUM(BA140:BA141)</f>
        <v>0</v>
      </c>
      <c r="BB142" s="288">
        <f>SUM(BB140:BB141)</f>
        <v>0</v>
      </c>
      <c r="BC142" s="288">
        <f>SUM(BC140:BC141)</f>
        <v>0</v>
      </c>
      <c r="BD142" s="288">
        <f>SUM(BD140:BD141)</f>
        <v>0</v>
      </c>
      <c r="BE142" s="288">
        <f>SUM(BE140:BE141)</f>
        <v>0</v>
      </c>
    </row>
    <row r="143" spans="1:15" ht="12.75">
      <c r="A143" s="249" t="s">
        <v>119</v>
      </c>
      <c r="B143" s="250" t="s">
        <v>344</v>
      </c>
      <c r="C143" s="251" t="s">
        <v>345</v>
      </c>
      <c r="D143" s="252"/>
      <c r="E143" s="253"/>
      <c r="F143" s="253"/>
      <c r="G143" s="254"/>
      <c r="H143" s="255"/>
      <c r="I143" s="256"/>
      <c r="J143" s="257"/>
      <c r="K143" s="258"/>
      <c r="O143" s="259">
        <v>1</v>
      </c>
    </row>
    <row r="144" spans="1:80" ht="12.75">
      <c r="A144" s="260">
        <v>63</v>
      </c>
      <c r="B144" s="261" t="s">
        <v>346</v>
      </c>
      <c r="C144" s="262" t="s">
        <v>347</v>
      </c>
      <c r="D144" s="263" t="s">
        <v>143</v>
      </c>
      <c r="E144" s="264">
        <v>1</v>
      </c>
      <c r="F144" s="264">
        <v>0</v>
      </c>
      <c r="G144" s="265">
        <f>E144*F144</f>
        <v>0</v>
      </c>
      <c r="H144" s="266">
        <v>0</v>
      </c>
      <c r="I144" s="267">
        <f>E144*H144</f>
        <v>0</v>
      </c>
      <c r="J144" s="266"/>
      <c r="K144" s="267">
        <f>E144*J144</f>
        <v>0</v>
      </c>
      <c r="O144" s="259">
        <v>2</v>
      </c>
      <c r="AA144" s="231">
        <v>12</v>
      </c>
      <c r="AB144" s="231">
        <v>0</v>
      </c>
      <c r="AC144" s="231">
        <v>92</v>
      </c>
      <c r="AZ144" s="231">
        <v>4</v>
      </c>
      <c r="BA144" s="231">
        <f>IF(AZ144=1,G144,0)</f>
        <v>0</v>
      </c>
      <c r="BB144" s="231">
        <f>IF(AZ144=2,G144,0)</f>
        <v>0</v>
      </c>
      <c r="BC144" s="231">
        <f>IF(AZ144=3,G144,0)</f>
        <v>0</v>
      </c>
      <c r="BD144" s="268">
        <f>IF(AZ144=4,G144,0)</f>
        <v>0</v>
      </c>
      <c r="BE144" s="231">
        <f>IF(AZ144=5,G144,0)</f>
        <v>0</v>
      </c>
      <c r="CA144" s="259">
        <v>12</v>
      </c>
      <c r="CB144" s="259">
        <v>0</v>
      </c>
    </row>
    <row r="145" spans="1:57" ht="12.75">
      <c r="A145" s="279"/>
      <c r="B145" s="280" t="s">
        <v>130</v>
      </c>
      <c r="C145" s="281" t="s">
        <v>348</v>
      </c>
      <c r="D145" s="282"/>
      <c r="E145" s="283"/>
      <c r="F145" s="284"/>
      <c r="G145" s="285">
        <f>SUM(G143:G144)</f>
        <v>0</v>
      </c>
      <c r="H145" s="286"/>
      <c r="I145" s="287">
        <f>SUM(I143:I144)</f>
        <v>0</v>
      </c>
      <c r="J145" s="286"/>
      <c r="K145" s="287">
        <f>SUM(K143:K144)</f>
        <v>0</v>
      </c>
      <c r="O145" s="259">
        <v>4</v>
      </c>
      <c r="BA145" s="288">
        <f>SUM(BA143:BA144)</f>
        <v>0</v>
      </c>
      <c r="BB145" s="288">
        <f>SUM(BB143:BB144)</f>
        <v>0</v>
      </c>
      <c r="BC145" s="288">
        <f>SUM(BC143:BC144)</f>
        <v>0</v>
      </c>
      <c r="BD145" s="288">
        <f>SUM(BD143:BD144)</f>
        <v>0</v>
      </c>
      <c r="BE145" s="288">
        <f>SUM(BE143:BE144)</f>
        <v>0</v>
      </c>
    </row>
    <row r="146" spans="1:15" ht="12.75">
      <c r="A146" s="249" t="s">
        <v>119</v>
      </c>
      <c r="B146" s="250" t="s">
        <v>349</v>
      </c>
      <c r="C146" s="251" t="s">
        <v>350</v>
      </c>
      <c r="D146" s="252"/>
      <c r="E146" s="253"/>
      <c r="F146" s="253"/>
      <c r="G146" s="254"/>
      <c r="H146" s="255"/>
      <c r="I146" s="256"/>
      <c r="J146" s="257"/>
      <c r="K146" s="258"/>
      <c r="O146" s="259">
        <v>1</v>
      </c>
    </row>
    <row r="147" spans="1:80" ht="12.75">
      <c r="A147" s="291">
        <v>64</v>
      </c>
      <c r="B147" s="292" t="s">
        <v>351</v>
      </c>
      <c r="C147" s="293" t="s">
        <v>352</v>
      </c>
      <c r="D147" s="294" t="s">
        <v>251</v>
      </c>
      <c r="E147" s="295">
        <v>15.17</v>
      </c>
      <c r="F147" s="295">
        <v>0</v>
      </c>
      <c r="G147" s="296">
        <f aca="true" t="shared" si="40" ref="G147:G152">E147*F147</f>
        <v>0</v>
      </c>
      <c r="H147" s="297">
        <v>0</v>
      </c>
      <c r="I147" s="298">
        <f aca="true" t="shared" si="41" ref="I147:I152">E147*H147</f>
        <v>0</v>
      </c>
      <c r="J147" s="297"/>
      <c r="K147" s="298">
        <f aca="true" t="shared" si="42" ref="K147:K152">E147*J147</f>
        <v>0</v>
      </c>
      <c r="O147" s="259">
        <v>2</v>
      </c>
      <c r="AA147" s="231">
        <v>12</v>
      </c>
      <c r="AB147" s="231">
        <v>0</v>
      </c>
      <c r="AC147" s="231">
        <v>5</v>
      </c>
      <c r="AZ147" s="231">
        <v>1</v>
      </c>
      <c r="BA147" s="268">
        <f aca="true" t="shared" si="43" ref="BA147:BA152">IF(AZ147=1,G147,0)</f>
        <v>0</v>
      </c>
      <c r="BB147" s="231">
        <f aca="true" t="shared" si="44" ref="BB147:BB152">IF(AZ147=2,G147,0)</f>
        <v>0</v>
      </c>
      <c r="BC147" s="231">
        <f aca="true" t="shared" si="45" ref="BC147:BC152">IF(AZ147=3,G147,0)</f>
        <v>0</v>
      </c>
      <c r="BD147" s="231">
        <f aca="true" t="shared" si="46" ref="BD147:BD152">IF(AZ147=4,G147,0)</f>
        <v>0</v>
      </c>
      <c r="BE147" s="231">
        <f aca="true" t="shared" si="47" ref="BE147:BE152">IF(AZ147=5,G147,0)</f>
        <v>0</v>
      </c>
      <c r="CA147" s="259">
        <v>12</v>
      </c>
      <c r="CB147" s="259">
        <v>0</v>
      </c>
    </row>
    <row r="148" spans="1:80" ht="12.75">
      <c r="A148" s="291">
        <v>65</v>
      </c>
      <c r="B148" s="292" t="s">
        <v>353</v>
      </c>
      <c r="C148" s="293" t="s">
        <v>354</v>
      </c>
      <c r="D148" s="294" t="s">
        <v>251</v>
      </c>
      <c r="E148" s="295">
        <v>15.1706064</v>
      </c>
      <c r="F148" s="295">
        <v>0</v>
      </c>
      <c r="G148" s="296">
        <f t="shared" si="40"/>
        <v>0</v>
      </c>
      <c r="H148" s="297">
        <v>0</v>
      </c>
      <c r="I148" s="298">
        <f t="shared" si="41"/>
        <v>0</v>
      </c>
      <c r="J148" s="297"/>
      <c r="K148" s="298">
        <f t="shared" si="42"/>
        <v>0</v>
      </c>
      <c r="O148" s="259">
        <v>2</v>
      </c>
      <c r="AA148" s="231">
        <v>8</v>
      </c>
      <c r="AB148" s="231">
        <v>0</v>
      </c>
      <c r="AC148" s="231">
        <v>3</v>
      </c>
      <c r="AZ148" s="231">
        <v>1</v>
      </c>
      <c r="BA148" s="268">
        <f t="shared" si="43"/>
        <v>0</v>
      </c>
      <c r="BB148" s="231">
        <f t="shared" si="44"/>
        <v>0</v>
      </c>
      <c r="BC148" s="231">
        <f t="shared" si="45"/>
        <v>0</v>
      </c>
      <c r="BD148" s="231">
        <f t="shared" si="46"/>
        <v>0</v>
      </c>
      <c r="BE148" s="231">
        <f t="shared" si="47"/>
        <v>0</v>
      </c>
      <c r="CA148" s="259">
        <v>8</v>
      </c>
      <c r="CB148" s="259">
        <v>0</v>
      </c>
    </row>
    <row r="149" spans="1:80" ht="12.75">
      <c r="A149" s="291">
        <v>66</v>
      </c>
      <c r="B149" s="292" t="s">
        <v>355</v>
      </c>
      <c r="C149" s="293" t="s">
        <v>356</v>
      </c>
      <c r="D149" s="294" t="s">
        <v>251</v>
      </c>
      <c r="E149" s="295">
        <v>15.1706064</v>
      </c>
      <c r="F149" s="295">
        <v>0</v>
      </c>
      <c r="G149" s="296">
        <f t="shared" si="40"/>
        <v>0</v>
      </c>
      <c r="H149" s="297">
        <v>0</v>
      </c>
      <c r="I149" s="298">
        <f t="shared" si="41"/>
        <v>0</v>
      </c>
      <c r="J149" s="297"/>
      <c r="K149" s="298">
        <f t="shared" si="42"/>
        <v>0</v>
      </c>
      <c r="O149" s="259">
        <v>2</v>
      </c>
      <c r="AA149" s="231">
        <v>8</v>
      </c>
      <c r="AB149" s="231">
        <v>0</v>
      </c>
      <c r="AC149" s="231">
        <v>3</v>
      </c>
      <c r="AZ149" s="231">
        <v>1</v>
      </c>
      <c r="BA149" s="268">
        <f t="shared" si="43"/>
        <v>0</v>
      </c>
      <c r="BB149" s="231">
        <f t="shared" si="44"/>
        <v>0</v>
      </c>
      <c r="BC149" s="231">
        <f t="shared" si="45"/>
        <v>0</v>
      </c>
      <c r="BD149" s="231">
        <f t="shared" si="46"/>
        <v>0</v>
      </c>
      <c r="BE149" s="231">
        <f t="shared" si="47"/>
        <v>0</v>
      </c>
      <c r="CA149" s="259">
        <v>8</v>
      </c>
      <c r="CB149" s="259">
        <v>0</v>
      </c>
    </row>
    <row r="150" spans="1:80" ht="12.75">
      <c r="A150" s="291">
        <v>67</v>
      </c>
      <c r="B150" s="292" t="s">
        <v>357</v>
      </c>
      <c r="C150" s="293" t="s">
        <v>358</v>
      </c>
      <c r="D150" s="294" t="s">
        <v>251</v>
      </c>
      <c r="E150" s="295">
        <v>151.706064</v>
      </c>
      <c r="F150" s="295">
        <v>0</v>
      </c>
      <c r="G150" s="296">
        <f t="shared" si="40"/>
        <v>0</v>
      </c>
      <c r="H150" s="297">
        <v>0</v>
      </c>
      <c r="I150" s="298">
        <f t="shared" si="41"/>
        <v>0</v>
      </c>
      <c r="J150" s="297"/>
      <c r="K150" s="298">
        <f t="shared" si="42"/>
        <v>0</v>
      </c>
      <c r="O150" s="259">
        <v>2</v>
      </c>
      <c r="AA150" s="231">
        <v>8</v>
      </c>
      <c r="AB150" s="231">
        <v>0</v>
      </c>
      <c r="AC150" s="231">
        <v>3</v>
      </c>
      <c r="AZ150" s="231">
        <v>1</v>
      </c>
      <c r="BA150" s="268">
        <f t="shared" si="43"/>
        <v>0</v>
      </c>
      <c r="BB150" s="231">
        <f t="shared" si="44"/>
        <v>0</v>
      </c>
      <c r="BC150" s="231">
        <f t="shared" si="45"/>
        <v>0</v>
      </c>
      <c r="BD150" s="231">
        <f t="shared" si="46"/>
        <v>0</v>
      </c>
      <c r="BE150" s="231">
        <f t="shared" si="47"/>
        <v>0</v>
      </c>
      <c r="CA150" s="259">
        <v>8</v>
      </c>
      <c r="CB150" s="259">
        <v>0</v>
      </c>
    </row>
    <row r="151" spans="1:80" ht="12.75">
      <c r="A151" s="291">
        <v>68</v>
      </c>
      <c r="B151" s="292" t="s">
        <v>359</v>
      </c>
      <c r="C151" s="293" t="s">
        <v>360</v>
      </c>
      <c r="D151" s="294" t="s">
        <v>251</v>
      </c>
      <c r="E151" s="295">
        <v>15.1706064</v>
      </c>
      <c r="F151" s="295">
        <v>0</v>
      </c>
      <c r="G151" s="296">
        <f t="shared" si="40"/>
        <v>0</v>
      </c>
      <c r="H151" s="297">
        <v>0</v>
      </c>
      <c r="I151" s="298">
        <f t="shared" si="41"/>
        <v>0</v>
      </c>
      <c r="J151" s="297"/>
      <c r="K151" s="298">
        <f t="shared" si="42"/>
        <v>0</v>
      </c>
      <c r="O151" s="259">
        <v>2</v>
      </c>
      <c r="AA151" s="231">
        <v>8</v>
      </c>
      <c r="AB151" s="231">
        <v>0</v>
      </c>
      <c r="AC151" s="231">
        <v>3</v>
      </c>
      <c r="AZ151" s="231">
        <v>1</v>
      </c>
      <c r="BA151" s="268">
        <f t="shared" si="43"/>
        <v>0</v>
      </c>
      <c r="BB151" s="231">
        <f t="shared" si="44"/>
        <v>0</v>
      </c>
      <c r="BC151" s="231">
        <f t="shared" si="45"/>
        <v>0</v>
      </c>
      <c r="BD151" s="231">
        <f t="shared" si="46"/>
        <v>0</v>
      </c>
      <c r="BE151" s="231">
        <f t="shared" si="47"/>
        <v>0</v>
      </c>
      <c r="CA151" s="259">
        <v>8</v>
      </c>
      <c r="CB151" s="259">
        <v>0</v>
      </c>
    </row>
    <row r="152" spans="1:80" ht="12.75">
      <c r="A152" s="260">
        <v>69</v>
      </c>
      <c r="B152" s="261" t="s">
        <v>361</v>
      </c>
      <c r="C152" s="262" t="s">
        <v>362</v>
      </c>
      <c r="D152" s="263" t="s">
        <v>251</v>
      </c>
      <c r="E152" s="264">
        <v>151.706064</v>
      </c>
      <c r="F152" s="264">
        <v>0</v>
      </c>
      <c r="G152" s="265">
        <f t="shared" si="40"/>
        <v>0</v>
      </c>
      <c r="H152" s="266">
        <v>0</v>
      </c>
      <c r="I152" s="267">
        <f t="shared" si="41"/>
        <v>0</v>
      </c>
      <c r="J152" s="266"/>
      <c r="K152" s="267">
        <f t="shared" si="42"/>
        <v>0</v>
      </c>
      <c r="O152" s="259">
        <v>2</v>
      </c>
      <c r="AA152" s="231">
        <v>8</v>
      </c>
      <c r="AB152" s="231">
        <v>0</v>
      </c>
      <c r="AC152" s="231">
        <v>3</v>
      </c>
      <c r="AZ152" s="231">
        <v>1</v>
      </c>
      <c r="BA152" s="268">
        <f t="shared" si="43"/>
        <v>0</v>
      </c>
      <c r="BB152" s="231">
        <f t="shared" si="44"/>
        <v>0</v>
      </c>
      <c r="BC152" s="231">
        <f t="shared" si="45"/>
        <v>0</v>
      </c>
      <c r="BD152" s="231">
        <f t="shared" si="46"/>
        <v>0</v>
      </c>
      <c r="BE152" s="231">
        <f t="shared" si="47"/>
        <v>0</v>
      </c>
      <c r="CA152" s="259">
        <v>8</v>
      </c>
      <c r="CB152" s="259">
        <v>0</v>
      </c>
    </row>
    <row r="153" spans="1:57" ht="12.75">
      <c r="A153" s="279"/>
      <c r="B153" s="280" t="s">
        <v>130</v>
      </c>
      <c r="C153" s="281" t="s">
        <v>363</v>
      </c>
      <c r="D153" s="282"/>
      <c r="E153" s="283"/>
      <c r="F153" s="284"/>
      <c r="G153" s="285">
        <f>SUM(G146:G152)</f>
        <v>0</v>
      </c>
      <c r="H153" s="286"/>
      <c r="I153" s="287">
        <f>SUM(I146:I152)</f>
        <v>0</v>
      </c>
      <c r="J153" s="286"/>
      <c r="K153" s="287">
        <f>SUM(K146:K152)</f>
        <v>0</v>
      </c>
      <c r="O153" s="259">
        <v>4</v>
      </c>
      <c r="BA153" s="288">
        <f>SUM(BA146:BA152)</f>
        <v>0</v>
      </c>
      <c r="BB153" s="288">
        <f>SUM(BB146:BB152)</f>
        <v>0</v>
      </c>
      <c r="BC153" s="288">
        <f>SUM(BC146:BC152)</f>
        <v>0</v>
      </c>
      <c r="BD153" s="288">
        <f>SUM(BD146:BD152)</f>
        <v>0</v>
      </c>
      <c r="BE153" s="288">
        <f>SUM(BE146:BE152)</f>
        <v>0</v>
      </c>
    </row>
  </sheetData>
  <sheetProtection selectLockedCells="1" selectUnlockedCells="1"/>
  <mergeCells count="44">
    <mergeCell ref="A1:G1"/>
    <mergeCell ref="A3:B3"/>
    <mergeCell ref="A4:B4"/>
    <mergeCell ref="E4:G4"/>
    <mergeCell ref="C9:D9"/>
    <mergeCell ref="C11:D11"/>
    <mergeCell ref="C15:D15"/>
    <mergeCell ref="C16:D16"/>
    <mergeCell ref="C25:D25"/>
    <mergeCell ref="C29:D29"/>
    <mergeCell ref="C30:D30"/>
    <mergeCell ref="C32:D32"/>
    <mergeCell ref="C34:D34"/>
    <mergeCell ref="C36:D36"/>
    <mergeCell ref="C38:D38"/>
    <mergeCell ref="C39:D39"/>
    <mergeCell ref="C41:D41"/>
    <mergeCell ref="C45:D45"/>
    <mergeCell ref="C47:D47"/>
    <mergeCell ref="C48:D48"/>
    <mergeCell ref="C55:D55"/>
    <mergeCell ref="C57:D57"/>
    <mergeCell ref="C59:D59"/>
    <mergeCell ref="C61:D61"/>
    <mergeCell ref="C63:D63"/>
    <mergeCell ref="C87:D87"/>
    <mergeCell ref="C89:D89"/>
    <mergeCell ref="C91:D91"/>
    <mergeCell ref="C93:D93"/>
    <mergeCell ref="C95:D95"/>
    <mergeCell ref="C97:D97"/>
    <mergeCell ref="C102:D102"/>
    <mergeCell ref="C107:D107"/>
    <mergeCell ref="C109:D109"/>
    <mergeCell ref="C111:D111"/>
    <mergeCell ref="C116:D116"/>
    <mergeCell ref="C118:D118"/>
    <mergeCell ref="C120:D120"/>
    <mergeCell ref="C123:D123"/>
    <mergeCell ref="C125:D125"/>
    <mergeCell ref="C130:D130"/>
    <mergeCell ref="C132:D132"/>
    <mergeCell ref="C136:D136"/>
    <mergeCell ref="C138:D13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82" t="s">
        <v>32</v>
      </c>
      <c r="B1" s="82"/>
      <c r="C1" s="82"/>
      <c r="D1" s="82"/>
      <c r="E1" s="82"/>
      <c r="F1" s="82"/>
      <c r="G1" s="82"/>
    </row>
    <row r="2" spans="1:7" ht="12.75" customHeight="1">
      <c r="A2" s="83" t="s">
        <v>33</v>
      </c>
      <c r="B2" s="84"/>
      <c r="C2" s="85" t="s">
        <v>34</v>
      </c>
      <c r="D2" s="85" t="s">
        <v>364</v>
      </c>
      <c r="E2" s="84"/>
      <c r="F2" s="86" t="s">
        <v>36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37</v>
      </c>
      <c r="B4" s="89"/>
      <c r="C4" s="90"/>
      <c r="D4" s="90"/>
      <c r="E4" s="89"/>
      <c r="F4" s="91" t="s">
        <v>38</v>
      </c>
      <c r="G4" s="94"/>
    </row>
    <row r="5" spans="1:7" ht="12.75" customHeight="1">
      <c r="A5" s="95" t="s">
        <v>26</v>
      </c>
      <c r="B5" s="96"/>
      <c r="C5" s="97" t="s">
        <v>39</v>
      </c>
      <c r="D5" s="98"/>
      <c r="E5" s="99"/>
      <c r="F5" s="91" t="s">
        <v>40</v>
      </c>
      <c r="G5" s="92"/>
    </row>
    <row r="6" spans="1:15" ht="12.75" customHeight="1">
      <c r="A6" s="93" t="s">
        <v>41</v>
      </c>
      <c r="B6" s="89"/>
      <c r="C6" s="90"/>
      <c r="D6" s="90"/>
      <c r="E6" s="89"/>
      <c r="F6" s="100" t="s">
        <v>42</v>
      </c>
      <c r="G6" s="101">
        <v>0</v>
      </c>
      <c r="O6" s="102"/>
    </row>
    <row r="7" spans="1:7" ht="12.75" customHeight="1">
      <c r="A7" s="103" t="s">
        <v>43</v>
      </c>
      <c r="B7" s="104"/>
      <c r="C7" s="105" t="s">
        <v>44</v>
      </c>
      <c r="D7" s="106"/>
      <c r="E7" s="106"/>
      <c r="F7" s="107" t="s">
        <v>45</v>
      </c>
      <c r="G7" s="101">
        <f>IF(G6=0,0,ROUND((F30+F32)/G6,1))</f>
        <v>0</v>
      </c>
    </row>
    <row r="8" spans="1:9" ht="12.75" customHeight="1">
      <c r="A8" s="108" t="s">
        <v>46</v>
      </c>
      <c r="B8" s="91"/>
      <c r="C8" s="109"/>
      <c r="D8" s="109"/>
      <c r="E8" s="109"/>
      <c r="F8" s="110" t="s">
        <v>47</v>
      </c>
      <c r="G8" s="111"/>
      <c r="H8" s="112"/>
      <c r="I8" s="113"/>
    </row>
    <row r="9" spans="1:8" ht="12.75" customHeight="1">
      <c r="A9" s="108" t="s">
        <v>48</v>
      </c>
      <c r="B9" s="91"/>
      <c r="C9" s="109"/>
      <c r="D9" s="109"/>
      <c r="E9" s="109"/>
      <c r="F9" s="91"/>
      <c r="G9" s="114"/>
      <c r="H9" s="115"/>
    </row>
    <row r="10" spans="1:8" ht="12.75" customHeight="1">
      <c r="A10" s="108" t="s">
        <v>49</v>
      </c>
      <c r="B10" s="91"/>
      <c r="C10" s="116"/>
      <c r="D10" s="116"/>
      <c r="E10" s="116"/>
      <c r="F10" s="117"/>
      <c r="G10" s="118"/>
      <c r="H10" s="119"/>
    </row>
    <row r="11" spans="1:57" ht="13.5" customHeight="1">
      <c r="A11" s="108" t="s">
        <v>50</v>
      </c>
      <c r="B11" s="91"/>
      <c r="C11" s="116"/>
      <c r="D11" s="116"/>
      <c r="E11" s="116"/>
      <c r="F11" s="120" t="s">
        <v>51</v>
      </c>
      <c r="G11" s="121"/>
      <c r="H11" s="115"/>
      <c r="BA11" s="122"/>
      <c r="BB11" s="122"/>
      <c r="BC11" s="122"/>
      <c r="BD11" s="122"/>
      <c r="BE11" s="122"/>
    </row>
    <row r="12" spans="1:8" ht="12.75" customHeight="1">
      <c r="A12" s="123" t="s">
        <v>52</v>
      </c>
      <c r="B12" s="89"/>
      <c r="C12" s="124"/>
      <c r="D12" s="124"/>
      <c r="E12" s="124"/>
      <c r="F12" s="125" t="s">
        <v>53</v>
      </c>
      <c r="G12" s="126"/>
      <c r="H12" s="115"/>
    </row>
    <row r="13" spans="1:8" ht="28.5" customHeight="1">
      <c r="A13" s="127" t="s">
        <v>54</v>
      </c>
      <c r="B13" s="127"/>
      <c r="C13" s="127"/>
      <c r="D13" s="127"/>
      <c r="E13" s="127"/>
      <c r="F13" s="127"/>
      <c r="G13" s="127"/>
      <c r="H13" s="115"/>
    </row>
    <row r="14" spans="1:7" ht="17.25" customHeight="1">
      <c r="A14" s="128" t="s">
        <v>55</v>
      </c>
      <c r="B14" s="129"/>
      <c r="C14" s="130"/>
      <c r="D14" s="131" t="s">
        <v>56</v>
      </c>
      <c r="E14" s="131"/>
      <c r="F14" s="131"/>
      <c r="G14" s="131"/>
    </row>
    <row r="15" spans="1:7" ht="15.75" customHeight="1">
      <c r="A15" s="132"/>
      <c r="B15" s="133" t="s">
        <v>57</v>
      </c>
      <c r="C15" s="134">
        <f>'024 03.1-ZK_ST Rek-1'!E25</f>
        <v>0</v>
      </c>
      <c r="D15" s="135">
        <f>'024 03.1-ZK_ST Rek-1'!A30</f>
        <v>0</v>
      </c>
      <c r="E15" s="136"/>
      <c r="F15" s="137"/>
      <c r="G15" s="134">
        <f>'024 03.1-ZK_ST Rek-1'!I30</f>
        <v>0</v>
      </c>
    </row>
    <row r="16" spans="1:7" ht="15.75" customHeight="1">
      <c r="A16" s="132" t="s">
        <v>58</v>
      </c>
      <c r="B16" s="138" t="s">
        <v>59</v>
      </c>
      <c r="C16" s="139">
        <f>'024 03.1-ZK_ST Rek-1'!F25</f>
        <v>0</v>
      </c>
      <c r="D16" s="88">
        <f>'024 03.1-ZK_ST Rek-1'!A31</f>
        <v>0</v>
      </c>
      <c r="E16" s="140"/>
      <c r="F16" s="141"/>
      <c r="G16" s="139">
        <f>'024 03.1-ZK_ST Rek-1'!I31</f>
        <v>0</v>
      </c>
    </row>
    <row r="17" spans="1:7" ht="15.75" customHeight="1">
      <c r="A17" s="132" t="s">
        <v>60</v>
      </c>
      <c r="B17" s="138" t="s">
        <v>61</v>
      </c>
      <c r="C17" s="139">
        <f>'024 03.1-ZK_ST Rek-1'!H25</f>
        <v>0</v>
      </c>
      <c r="D17" s="88">
        <f>'024 03.1-ZK_ST Rek-1'!A32</f>
        <v>0</v>
      </c>
      <c r="E17" s="140"/>
      <c r="F17" s="141"/>
      <c r="G17" s="139">
        <f>'024 03.1-ZK_ST Rek-1'!I32</f>
        <v>0</v>
      </c>
    </row>
    <row r="18" spans="1:7" ht="15.75" customHeight="1">
      <c r="A18" s="142" t="s">
        <v>62</v>
      </c>
      <c r="B18" s="143" t="s">
        <v>63</v>
      </c>
      <c r="C18" s="139">
        <f>'024 03.1-ZK_ST Rek-1'!G25</f>
        <v>0</v>
      </c>
      <c r="D18" s="88">
        <f>'024 03.1-ZK_ST Rek-1'!A33</f>
        <v>0</v>
      </c>
      <c r="E18" s="140"/>
      <c r="F18" s="141"/>
      <c r="G18" s="139">
        <f>'024 03.1-ZK_ST Rek-1'!I33</f>
        <v>0</v>
      </c>
    </row>
    <row r="19" spans="1:7" ht="15.75" customHeight="1">
      <c r="A19" s="144" t="s">
        <v>64</v>
      </c>
      <c r="B19" s="133"/>
      <c r="C19" s="139">
        <f>SUM(C15:C18)</f>
        <v>0</v>
      </c>
      <c r="D19" s="88">
        <f>'024 03.1-ZK_ST Rek-1'!A34</f>
        <v>0</v>
      </c>
      <c r="E19" s="140"/>
      <c r="F19" s="141"/>
      <c r="G19" s="139">
        <f>'024 03.1-ZK_ST Rek-1'!I34</f>
        <v>0</v>
      </c>
    </row>
    <row r="20" spans="1:7" ht="15.75" customHeight="1">
      <c r="A20" s="88"/>
      <c r="B20" s="138"/>
      <c r="C20" s="139"/>
      <c r="D20" s="88">
        <f>'024 03.1-ZK_ST Rek-1'!A35</f>
        <v>0</v>
      </c>
      <c r="E20" s="140"/>
      <c r="F20" s="141"/>
      <c r="G20" s="139">
        <f>'024 03.1-ZK_ST Rek-1'!I35</f>
        <v>0</v>
      </c>
    </row>
    <row r="21" spans="1:7" ht="15.75" customHeight="1">
      <c r="A21" s="88" t="s">
        <v>65</v>
      </c>
      <c r="B21" s="138"/>
      <c r="C21" s="139">
        <f>'024 03.1-ZK_ST Rek-1'!I25</f>
        <v>0</v>
      </c>
      <c r="D21" s="88">
        <f>'024 03.1-ZK_ST Rek-1'!A36</f>
        <v>0</v>
      </c>
      <c r="E21" s="140"/>
      <c r="F21" s="141"/>
      <c r="G21" s="139">
        <f>'024 03.1-ZK_ST Rek-1'!I36</f>
        <v>0</v>
      </c>
    </row>
    <row r="22" spans="1:7" ht="15.75" customHeight="1">
      <c r="A22" s="145" t="s">
        <v>66</v>
      </c>
      <c r="B22" s="115"/>
      <c r="C22" s="139">
        <f>C19+C21</f>
        <v>0</v>
      </c>
      <c r="D22" s="88" t="s">
        <v>67</v>
      </c>
      <c r="E22" s="140"/>
      <c r="F22" s="141"/>
      <c r="G22" s="139">
        <f>G23-SUM(G15:G21)</f>
        <v>0</v>
      </c>
    </row>
    <row r="23" spans="1:7" ht="15.75" customHeight="1">
      <c r="A23" s="146" t="s">
        <v>68</v>
      </c>
      <c r="B23" s="146"/>
      <c r="C23" s="147">
        <f>C22+G23</f>
        <v>0</v>
      </c>
      <c r="D23" s="148" t="s">
        <v>69</v>
      </c>
      <c r="E23" s="149"/>
      <c r="F23" s="150"/>
      <c r="G23" s="139">
        <f>'024 03.1-ZK_ST Rek-1'!H38</f>
        <v>0</v>
      </c>
    </row>
    <row r="24" spans="1:7" ht="12.75" customHeight="1">
      <c r="A24" s="151" t="s">
        <v>70</v>
      </c>
      <c r="B24" s="152"/>
      <c r="C24" s="153"/>
      <c r="D24" s="152" t="s">
        <v>71</v>
      </c>
      <c r="E24" s="152"/>
      <c r="F24" s="154" t="s">
        <v>72</v>
      </c>
      <c r="G24" s="155"/>
    </row>
    <row r="25" spans="1:7" ht="12.75" customHeight="1">
      <c r="A25" s="145" t="s">
        <v>73</v>
      </c>
      <c r="B25" s="115"/>
      <c r="C25" s="156"/>
      <c r="D25" s="115" t="s">
        <v>73</v>
      </c>
      <c r="F25" s="157" t="s">
        <v>73</v>
      </c>
      <c r="G25" s="158"/>
    </row>
    <row r="26" spans="1:7" ht="37.5" customHeight="1">
      <c r="A26" s="145" t="s">
        <v>74</v>
      </c>
      <c r="B26" s="159"/>
      <c r="C26" s="156"/>
      <c r="D26" s="115" t="s">
        <v>74</v>
      </c>
      <c r="F26" s="157" t="s">
        <v>74</v>
      </c>
      <c r="G26" s="158"/>
    </row>
    <row r="27" spans="1:7" ht="12.75" customHeight="1">
      <c r="A27" s="145"/>
      <c r="B27" s="160"/>
      <c r="C27" s="156"/>
      <c r="D27" s="115"/>
      <c r="F27" s="157"/>
      <c r="G27" s="158"/>
    </row>
    <row r="28" spans="1:7" ht="12.75" customHeight="1">
      <c r="A28" s="145" t="s">
        <v>75</v>
      </c>
      <c r="B28" s="115"/>
      <c r="C28" s="156"/>
      <c r="D28" s="157" t="s">
        <v>76</v>
      </c>
      <c r="E28" s="156"/>
      <c r="F28" s="161" t="s">
        <v>76</v>
      </c>
      <c r="G28" s="158"/>
    </row>
    <row r="29" spans="1:7" ht="69" customHeight="1">
      <c r="A29" s="145"/>
      <c r="B29" s="115"/>
      <c r="C29" s="162"/>
      <c r="D29" s="163"/>
      <c r="E29" s="162"/>
      <c r="F29" s="115"/>
      <c r="G29" s="158"/>
    </row>
    <row r="30" spans="1:7" ht="12.75" customHeight="1">
      <c r="A30" s="88" t="s">
        <v>13</v>
      </c>
      <c r="B30" s="138"/>
      <c r="C30" s="164">
        <v>21</v>
      </c>
      <c r="D30" s="138" t="s">
        <v>77</v>
      </c>
      <c r="E30" s="141"/>
      <c r="F30" s="165">
        <f>C23-F32</f>
        <v>0</v>
      </c>
      <c r="G30" s="165"/>
    </row>
    <row r="31" spans="1:7" ht="12.75" customHeight="1">
      <c r="A31" s="88" t="s">
        <v>78</v>
      </c>
      <c r="B31" s="138"/>
      <c r="C31" s="164">
        <f>C30</f>
        <v>21</v>
      </c>
      <c r="D31" s="138" t="s">
        <v>79</v>
      </c>
      <c r="E31" s="141"/>
      <c r="F31" s="165">
        <f>ROUND(PRODUCT(F30,C31/100),0)</f>
        <v>0</v>
      </c>
      <c r="G31" s="165"/>
    </row>
    <row r="32" spans="1:7" ht="12.75" customHeight="1">
      <c r="A32" s="88" t="s">
        <v>13</v>
      </c>
      <c r="B32" s="166"/>
      <c r="C32" s="167">
        <v>0</v>
      </c>
      <c r="D32" s="138" t="s">
        <v>79</v>
      </c>
      <c r="E32" s="168"/>
      <c r="F32" s="165">
        <v>0</v>
      </c>
      <c r="G32" s="165"/>
    </row>
    <row r="33" spans="1:7" ht="12.75" customHeight="1">
      <c r="A33" s="169" t="s">
        <v>78</v>
      </c>
      <c r="B33" s="138"/>
      <c r="C33" s="164">
        <f>C32</f>
        <v>0</v>
      </c>
      <c r="D33" s="166" t="s">
        <v>79</v>
      </c>
      <c r="E33" s="141"/>
      <c r="F33" s="165">
        <f>ROUND(PRODUCT(F32,C33/100),0)</f>
        <v>0</v>
      </c>
      <c r="G33" s="165"/>
    </row>
    <row r="34" spans="1:7" s="174" customFormat="1" ht="19.5" customHeight="1">
      <c r="A34" s="170" t="s">
        <v>80</v>
      </c>
      <c r="B34" s="171"/>
      <c r="C34" s="171"/>
      <c r="D34" s="171"/>
      <c r="E34" s="172"/>
      <c r="F34" s="173">
        <f>ROUND(SUM(F30:F33),0)</f>
        <v>0</v>
      </c>
      <c r="G34" s="173"/>
    </row>
    <row r="35" ht="12.75" customHeight="1"/>
    <row r="36" spans="1:8" ht="12.75" customHeight="1">
      <c r="A36" s="2" t="s">
        <v>81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75"/>
      <c r="C37" s="175"/>
      <c r="D37" s="175"/>
      <c r="E37" s="175"/>
      <c r="F37" s="175"/>
      <c r="G37" s="175"/>
      <c r="H37" s="1" t="s">
        <v>2</v>
      </c>
    </row>
    <row r="38" spans="1:8" ht="12.75" customHeight="1">
      <c r="A38" s="176"/>
      <c r="B38" s="175"/>
      <c r="C38" s="175"/>
      <c r="D38" s="175"/>
      <c r="E38" s="175"/>
      <c r="F38" s="175"/>
      <c r="G38" s="175"/>
      <c r="H38" s="1" t="s">
        <v>2</v>
      </c>
    </row>
    <row r="39" spans="1:8" ht="12.75" customHeight="1">
      <c r="A39" s="176"/>
      <c r="B39" s="175"/>
      <c r="C39" s="175"/>
      <c r="D39" s="175"/>
      <c r="E39" s="175"/>
      <c r="F39" s="175"/>
      <c r="G39" s="175"/>
      <c r="H39" s="1" t="s">
        <v>2</v>
      </c>
    </row>
    <row r="40" spans="1:8" ht="12.75" customHeight="1">
      <c r="A40" s="176"/>
      <c r="B40" s="175"/>
      <c r="C40" s="175"/>
      <c r="D40" s="175"/>
      <c r="E40" s="175"/>
      <c r="F40" s="175"/>
      <c r="G40" s="175"/>
      <c r="H40" s="1" t="s">
        <v>2</v>
      </c>
    </row>
    <row r="41" spans="1:8" ht="12.75" customHeight="1">
      <c r="A41" s="176"/>
      <c r="B41" s="175"/>
      <c r="C41" s="175"/>
      <c r="D41" s="175"/>
      <c r="E41" s="175"/>
      <c r="F41" s="175"/>
      <c r="G41" s="175"/>
      <c r="H41" s="1" t="s">
        <v>2</v>
      </c>
    </row>
    <row r="42" spans="1:8" ht="12.75" customHeight="1">
      <c r="A42" s="176"/>
      <c r="B42" s="175"/>
      <c r="C42" s="175"/>
      <c r="D42" s="175"/>
      <c r="E42" s="175"/>
      <c r="F42" s="175"/>
      <c r="G42" s="175"/>
      <c r="H42" s="1" t="s">
        <v>2</v>
      </c>
    </row>
    <row r="43" spans="1:8" ht="12.75" customHeight="1">
      <c r="A43" s="176"/>
      <c r="B43" s="175"/>
      <c r="C43" s="175"/>
      <c r="D43" s="175"/>
      <c r="E43" s="175"/>
      <c r="F43" s="175"/>
      <c r="G43" s="175"/>
      <c r="H43" s="1" t="s">
        <v>2</v>
      </c>
    </row>
    <row r="44" spans="1:8" ht="12.75" customHeight="1">
      <c r="A44" s="176"/>
      <c r="B44" s="175"/>
      <c r="C44" s="175"/>
      <c r="D44" s="175"/>
      <c r="E44" s="175"/>
      <c r="F44" s="175"/>
      <c r="G44" s="175"/>
      <c r="H44" s="1" t="s">
        <v>2</v>
      </c>
    </row>
    <row r="45" spans="1:8" ht="12.75" customHeight="1">
      <c r="A45" s="176"/>
      <c r="B45" s="175"/>
      <c r="C45" s="175"/>
      <c r="D45" s="175"/>
      <c r="E45" s="175"/>
      <c r="F45" s="175"/>
      <c r="G45" s="175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38"/>
  <sheetViews>
    <sheetView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77" t="s">
        <v>3</v>
      </c>
      <c r="B1" s="177"/>
      <c r="C1" s="178" t="s">
        <v>82</v>
      </c>
      <c r="D1" s="179"/>
      <c r="E1" s="180"/>
      <c r="F1" s="179"/>
      <c r="G1" s="181" t="s">
        <v>83</v>
      </c>
      <c r="H1" s="182" t="s">
        <v>34</v>
      </c>
      <c r="I1" s="183"/>
    </row>
    <row r="2" spans="1:9" ht="12.75">
      <c r="A2" s="184" t="s">
        <v>84</v>
      </c>
      <c r="B2" s="184"/>
      <c r="C2" s="185" t="s">
        <v>85</v>
      </c>
      <c r="D2" s="186"/>
      <c r="E2" s="187"/>
      <c r="F2" s="186"/>
      <c r="G2" s="188" t="s">
        <v>364</v>
      </c>
      <c r="H2" s="188"/>
      <c r="I2" s="188"/>
    </row>
    <row r="3" ht="12.75">
      <c r="F3" s="115"/>
    </row>
    <row r="4" spans="1:9" ht="19.5" customHeight="1">
      <c r="A4" s="189" t="s">
        <v>86</v>
      </c>
      <c r="B4" s="189"/>
      <c r="C4" s="189"/>
      <c r="D4" s="189"/>
      <c r="E4" s="189"/>
      <c r="F4" s="189"/>
      <c r="G4" s="189"/>
      <c r="H4" s="189"/>
      <c r="I4" s="189"/>
    </row>
    <row r="6" spans="1:9" s="115" customFormat="1" ht="12.75">
      <c r="A6" s="190"/>
      <c r="B6" s="191" t="s">
        <v>87</v>
      </c>
      <c r="C6" s="191"/>
      <c r="D6" s="131"/>
      <c r="E6" s="192" t="s">
        <v>88</v>
      </c>
      <c r="F6" s="193" t="s">
        <v>89</v>
      </c>
      <c r="G6" s="193" t="s">
        <v>90</v>
      </c>
      <c r="H6" s="193" t="s">
        <v>91</v>
      </c>
      <c r="I6" s="194" t="s">
        <v>65</v>
      </c>
    </row>
    <row r="7" spans="1:9" s="115" customFormat="1" ht="12.75">
      <c r="A7" s="195">
        <f>'024 03.1-ZK_ST Pol-1'!B7</f>
        <v>0</v>
      </c>
      <c r="B7" s="78">
        <f>'024 03.1-ZK_ST Pol-1'!C7</f>
        <v>0</v>
      </c>
      <c r="D7" s="196"/>
      <c r="E7" s="197">
        <f>'024 03.1-ZK_ST Pol-1'!BA12</f>
        <v>0</v>
      </c>
      <c r="F7" s="198">
        <f>'024 03.1-ZK_ST Pol-1'!BB12</f>
        <v>0</v>
      </c>
      <c r="G7" s="198">
        <f>'024 03.1-ZK_ST Pol-1'!BC12</f>
        <v>0</v>
      </c>
      <c r="H7" s="198">
        <f>'024 03.1-ZK_ST Pol-1'!BD12</f>
        <v>0</v>
      </c>
      <c r="I7" s="199">
        <f>'024 03.1-ZK_ST Pol-1'!BE12</f>
        <v>0</v>
      </c>
    </row>
    <row r="8" spans="1:9" s="115" customFormat="1" ht="12.75">
      <c r="A8" s="195">
        <f>'024 03.1-ZK_ST Pol-1'!B13</f>
        <v>0</v>
      </c>
      <c r="B8" s="78">
        <f>'024 03.1-ZK_ST Pol-1'!C13</f>
        <v>0</v>
      </c>
      <c r="D8" s="196"/>
      <c r="E8" s="197">
        <f>'024 03.1-ZK_ST Pol-1'!BA17</f>
        <v>0</v>
      </c>
      <c r="F8" s="198">
        <f>'024 03.1-ZK_ST Pol-1'!BB17</f>
        <v>0</v>
      </c>
      <c r="G8" s="198">
        <f>'024 03.1-ZK_ST Pol-1'!BC17</f>
        <v>0</v>
      </c>
      <c r="H8" s="198">
        <f>'024 03.1-ZK_ST Pol-1'!BD17</f>
        <v>0</v>
      </c>
      <c r="I8" s="199">
        <f>'024 03.1-ZK_ST Pol-1'!BE17</f>
        <v>0</v>
      </c>
    </row>
    <row r="9" spans="1:9" s="115" customFormat="1" ht="12.75">
      <c r="A9" s="195">
        <f>'024 03.1-ZK_ST Pol-1'!B18</f>
        <v>0</v>
      </c>
      <c r="B9" s="78">
        <f>'024 03.1-ZK_ST Pol-1'!C18</f>
        <v>0</v>
      </c>
      <c r="D9" s="196"/>
      <c r="E9" s="197">
        <f>'024 03.1-ZK_ST Pol-1'!BA22</f>
        <v>0</v>
      </c>
      <c r="F9" s="198">
        <f>'024 03.1-ZK_ST Pol-1'!BB22</f>
        <v>0</v>
      </c>
      <c r="G9" s="198">
        <f>'024 03.1-ZK_ST Pol-1'!BC22</f>
        <v>0</v>
      </c>
      <c r="H9" s="198">
        <f>'024 03.1-ZK_ST Pol-1'!BD22</f>
        <v>0</v>
      </c>
      <c r="I9" s="199">
        <f>'024 03.1-ZK_ST Pol-1'!BE22</f>
        <v>0</v>
      </c>
    </row>
    <row r="10" spans="1:9" s="115" customFormat="1" ht="12.75">
      <c r="A10" s="195">
        <f>'024 03.1-ZK_ST Pol-1'!B23</f>
        <v>0</v>
      </c>
      <c r="B10" s="78">
        <f>'024 03.1-ZK_ST Pol-1'!C23</f>
        <v>0</v>
      </c>
      <c r="D10" s="196"/>
      <c r="E10" s="197">
        <f>'024 03.1-ZK_ST Pol-1'!BA26</f>
        <v>0</v>
      </c>
      <c r="F10" s="198">
        <f>'024 03.1-ZK_ST Pol-1'!BB26</f>
        <v>0</v>
      </c>
      <c r="G10" s="198">
        <f>'024 03.1-ZK_ST Pol-1'!BC26</f>
        <v>0</v>
      </c>
      <c r="H10" s="198">
        <f>'024 03.1-ZK_ST Pol-1'!BD26</f>
        <v>0</v>
      </c>
      <c r="I10" s="199">
        <f>'024 03.1-ZK_ST Pol-1'!BE26</f>
        <v>0</v>
      </c>
    </row>
    <row r="11" spans="1:9" s="115" customFormat="1" ht="12.75">
      <c r="A11" s="195">
        <f>'024 03.1-ZK_ST Pol-1'!B27</f>
        <v>0</v>
      </c>
      <c r="B11" s="78">
        <f>'024 03.1-ZK_ST Pol-1'!C27</f>
        <v>0</v>
      </c>
      <c r="D11" s="196"/>
      <c r="E11" s="197">
        <f>'024 03.1-ZK_ST Pol-1'!BA42</f>
        <v>0</v>
      </c>
      <c r="F11" s="198">
        <f>'024 03.1-ZK_ST Pol-1'!BB42</f>
        <v>0</v>
      </c>
      <c r="G11" s="198">
        <f>'024 03.1-ZK_ST Pol-1'!BC42</f>
        <v>0</v>
      </c>
      <c r="H11" s="198">
        <f>'024 03.1-ZK_ST Pol-1'!BD42</f>
        <v>0</v>
      </c>
      <c r="I11" s="199">
        <f>'024 03.1-ZK_ST Pol-1'!BE42</f>
        <v>0</v>
      </c>
    </row>
    <row r="12" spans="1:9" s="115" customFormat="1" ht="12.75">
      <c r="A12" s="195">
        <f>'024 03.1-ZK_ST Pol-1'!B43</f>
        <v>0</v>
      </c>
      <c r="B12" s="78">
        <f>'024 03.1-ZK_ST Pol-1'!C43</f>
        <v>0</v>
      </c>
      <c r="D12" s="196"/>
      <c r="E12" s="197">
        <f>'024 03.1-ZK_ST Pol-1'!BA49</f>
        <v>0</v>
      </c>
      <c r="F12" s="198">
        <f>'024 03.1-ZK_ST Pol-1'!BB49</f>
        <v>0</v>
      </c>
      <c r="G12" s="198">
        <f>'024 03.1-ZK_ST Pol-1'!BC49</f>
        <v>0</v>
      </c>
      <c r="H12" s="198">
        <f>'024 03.1-ZK_ST Pol-1'!BD49</f>
        <v>0</v>
      </c>
      <c r="I12" s="199">
        <f>'024 03.1-ZK_ST Pol-1'!BE49</f>
        <v>0</v>
      </c>
    </row>
    <row r="13" spans="1:9" s="115" customFormat="1" ht="12.75">
      <c r="A13" s="195">
        <f>'024 03.1-ZK_ST Pol-1'!B50</f>
        <v>0</v>
      </c>
      <c r="B13" s="78">
        <f>'024 03.1-ZK_ST Pol-1'!C50</f>
        <v>0</v>
      </c>
      <c r="D13" s="196"/>
      <c r="E13" s="197">
        <f>'024 03.1-ZK_ST Pol-1'!BA63</f>
        <v>0</v>
      </c>
      <c r="F13" s="198">
        <f>'024 03.1-ZK_ST Pol-1'!BB63</f>
        <v>0</v>
      </c>
      <c r="G13" s="198">
        <f>'024 03.1-ZK_ST Pol-1'!BC63</f>
        <v>0</v>
      </c>
      <c r="H13" s="198">
        <f>'024 03.1-ZK_ST Pol-1'!BD63</f>
        <v>0</v>
      </c>
      <c r="I13" s="199">
        <f>'024 03.1-ZK_ST Pol-1'!BE63</f>
        <v>0</v>
      </c>
    </row>
    <row r="14" spans="1:9" s="115" customFormat="1" ht="12.75">
      <c r="A14" s="195">
        <f>'024 03.1-ZK_ST Pol-1'!B64</f>
        <v>0</v>
      </c>
      <c r="B14" s="78">
        <f>'024 03.1-ZK_ST Pol-1'!C64</f>
        <v>0</v>
      </c>
      <c r="D14" s="196"/>
      <c r="E14" s="197">
        <f>'024 03.1-ZK_ST Pol-1'!BA69</f>
        <v>0</v>
      </c>
      <c r="F14" s="198">
        <f>'024 03.1-ZK_ST Pol-1'!BB69</f>
        <v>0</v>
      </c>
      <c r="G14" s="198">
        <f>'024 03.1-ZK_ST Pol-1'!BC69</f>
        <v>0</v>
      </c>
      <c r="H14" s="198">
        <f>'024 03.1-ZK_ST Pol-1'!BD69</f>
        <v>0</v>
      </c>
      <c r="I14" s="199">
        <f>'024 03.1-ZK_ST Pol-1'!BE69</f>
        <v>0</v>
      </c>
    </row>
    <row r="15" spans="1:9" s="115" customFormat="1" ht="12.75">
      <c r="A15" s="195">
        <f>'024 03.1-ZK_ST Pol-1'!B70</f>
        <v>0</v>
      </c>
      <c r="B15" s="78">
        <f>'024 03.1-ZK_ST Pol-1'!C70</f>
        <v>0</v>
      </c>
      <c r="D15" s="196"/>
      <c r="E15" s="197">
        <f>'024 03.1-ZK_ST Pol-1'!BA83</f>
        <v>0</v>
      </c>
      <c r="F15" s="198">
        <f>'024 03.1-ZK_ST Pol-1'!BB83</f>
        <v>0</v>
      </c>
      <c r="G15" s="198">
        <f>'024 03.1-ZK_ST Pol-1'!BC83</f>
        <v>0</v>
      </c>
      <c r="H15" s="198">
        <f>'024 03.1-ZK_ST Pol-1'!BD83</f>
        <v>0</v>
      </c>
      <c r="I15" s="199">
        <f>'024 03.1-ZK_ST Pol-1'!BE83</f>
        <v>0</v>
      </c>
    </row>
    <row r="16" spans="1:9" s="115" customFormat="1" ht="12.75">
      <c r="A16" s="195">
        <f>'024 03.1-ZK_ST Pol-1'!B84</f>
        <v>0</v>
      </c>
      <c r="B16" s="78">
        <f>'024 03.1-ZK_ST Pol-1'!C84</f>
        <v>0</v>
      </c>
      <c r="D16" s="196"/>
      <c r="E16" s="197">
        <f>'024 03.1-ZK_ST Pol-1'!BA99</f>
        <v>0</v>
      </c>
      <c r="F16" s="198">
        <f>'024 03.1-ZK_ST Pol-1'!BB99</f>
        <v>0</v>
      </c>
      <c r="G16" s="198">
        <f>'024 03.1-ZK_ST Pol-1'!BC99</f>
        <v>0</v>
      </c>
      <c r="H16" s="198">
        <f>'024 03.1-ZK_ST Pol-1'!BD99</f>
        <v>0</v>
      </c>
      <c r="I16" s="199">
        <f>'024 03.1-ZK_ST Pol-1'!BE99</f>
        <v>0</v>
      </c>
    </row>
    <row r="17" spans="1:9" s="115" customFormat="1" ht="12.75">
      <c r="A17" s="195">
        <f>'024 03.1-ZK_ST Pol-1'!B100</f>
        <v>0</v>
      </c>
      <c r="B17" s="78">
        <f>'024 03.1-ZK_ST Pol-1'!C100</f>
        <v>0</v>
      </c>
      <c r="D17" s="196"/>
      <c r="E17" s="197">
        <f>'024 03.1-ZK_ST Pol-1'!BA104</f>
        <v>0</v>
      </c>
      <c r="F17" s="198">
        <f>'024 03.1-ZK_ST Pol-1'!BB104</f>
        <v>0</v>
      </c>
      <c r="G17" s="198">
        <f>'024 03.1-ZK_ST Pol-1'!BC104</f>
        <v>0</v>
      </c>
      <c r="H17" s="198">
        <f>'024 03.1-ZK_ST Pol-1'!BD104</f>
        <v>0</v>
      </c>
      <c r="I17" s="199">
        <f>'024 03.1-ZK_ST Pol-1'!BE104</f>
        <v>0</v>
      </c>
    </row>
    <row r="18" spans="1:9" s="115" customFormat="1" ht="12.75">
      <c r="A18" s="195">
        <f>'024 03.1-ZK_ST Pol-1'!B105</f>
        <v>0</v>
      </c>
      <c r="B18" s="78">
        <f>'024 03.1-ZK_ST Pol-1'!C105</f>
        <v>0</v>
      </c>
      <c r="D18" s="196"/>
      <c r="E18" s="197">
        <f>'024 03.1-ZK_ST Pol-1'!BA113</f>
        <v>0</v>
      </c>
      <c r="F18" s="198">
        <f>'024 03.1-ZK_ST Pol-1'!BB113</f>
        <v>0</v>
      </c>
      <c r="G18" s="198">
        <f>'024 03.1-ZK_ST Pol-1'!BC113</f>
        <v>0</v>
      </c>
      <c r="H18" s="198">
        <f>'024 03.1-ZK_ST Pol-1'!BD113</f>
        <v>0</v>
      </c>
      <c r="I18" s="199">
        <f>'024 03.1-ZK_ST Pol-1'!BE113</f>
        <v>0</v>
      </c>
    </row>
    <row r="19" spans="1:9" s="115" customFormat="1" ht="12.75">
      <c r="A19" s="195">
        <f>'024 03.1-ZK_ST Pol-1'!B114</f>
        <v>0</v>
      </c>
      <c r="B19" s="78">
        <f>'024 03.1-ZK_ST Pol-1'!C114</f>
        <v>0</v>
      </c>
      <c r="D19" s="196"/>
      <c r="E19" s="197">
        <f>'024 03.1-ZK_ST Pol-1'!BA127</f>
        <v>0</v>
      </c>
      <c r="F19" s="198">
        <f>'024 03.1-ZK_ST Pol-1'!BB127</f>
        <v>0</v>
      </c>
      <c r="G19" s="198">
        <f>'024 03.1-ZK_ST Pol-1'!BC127</f>
        <v>0</v>
      </c>
      <c r="H19" s="198">
        <f>'024 03.1-ZK_ST Pol-1'!BD127</f>
        <v>0</v>
      </c>
      <c r="I19" s="199">
        <f>'024 03.1-ZK_ST Pol-1'!BE127</f>
        <v>0</v>
      </c>
    </row>
    <row r="20" spans="1:9" s="115" customFormat="1" ht="12.75">
      <c r="A20" s="195">
        <f>'024 03.1-ZK_ST Pol-1'!B128</f>
        <v>0</v>
      </c>
      <c r="B20" s="78">
        <f>'024 03.1-ZK_ST Pol-1'!C128</f>
        <v>0</v>
      </c>
      <c r="D20" s="196"/>
      <c r="E20" s="197">
        <f>'024 03.1-ZK_ST Pol-1'!BA133</f>
        <v>0</v>
      </c>
      <c r="F20" s="198">
        <f>'024 03.1-ZK_ST Pol-1'!BB133</f>
        <v>0</v>
      </c>
      <c r="G20" s="198">
        <f>'024 03.1-ZK_ST Pol-1'!BC133</f>
        <v>0</v>
      </c>
      <c r="H20" s="198">
        <f>'024 03.1-ZK_ST Pol-1'!BD133</f>
        <v>0</v>
      </c>
      <c r="I20" s="199">
        <f>'024 03.1-ZK_ST Pol-1'!BE133</f>
        <v>0</v>
      </c>
    </row>
    <row r="21" spans="1:9" s="115" customFormat="1" ht="12.75">
      <c r="A21" s="195">
        <f>'024 03.1-ZK_ST Pol-1'!B134</f>
        <v>0</v>
      </c>
      <c r="B21" s="78">
        <f>'024 03.1-ZK_ST Pol-1'!C134</f>
        <v>0</v>
      </c>
      <c r="D21" s="196"/>
      <c r="E21" s="197">
        <f>'024 03.1-ZK_ST Pol-1'!BA139</f>
        <v>0</v>
      </c>
      <c r="F21" s="198">
        <f>'024 03.1-ZK_ST Pol-1'!BB139</f>
        <v>0</v>
      </c>
      <c r="G21" s="198">
        <f>'024 03.1-ZK_ST Pol-1'!BC139</f>
        <v>0</v>
      </c>
      <c r="H21" s="198">
        <f>'024 03.1-ZK_ST Pol-1'!BD139</f>
        <v>0</v>
      </c>
      <c r="I21" s="199">
        <f>'024 03.1-ZK_ST Pol-1'!BE139</f>
        <v>0</v>
      </c>
    </row>
    <row r="22" spans="1:9" s="115" customFormat="1" ht="12.75">
      <c r="A22" s="195">
        <f>'024 03.1-ZK_ST Pol-1'!B140</f>
        <v>0</v>
      </c>
      <c r="B22" s="78">
        <f>'024 03.1-ZK_ST Pol-1'!C140</f>
        <v>0</v>
      </c>
      <c r="D22" s="196"/>
      <c r="E22" s="197">
        <f>'024 03.1-ZK_ST Pol-1'!BA142</f>
        <v>0</v>
      </c>
      <c r="F22" s="198">
        <f>'024 03.1-ZK_ST Pol-1'!BB142</f>
        <v>0</v>
      </c>
      <c r="G22" s="198">
        <f>'024 03.1-ZK_ST Pol-1'!BC142</f>
        <v>0</v>
      </c>
      <c r="H22" s="198">
        <f>'024 03.1-ZK_ST Pol-1'!BD142</f>
        <v>0</v>
      </c>
      <c r="I22" s="199">
        <f>'024 03.1-ZK_ST Pol-1'!BE142</f>
        <v>0</v>
      </c>
    </row>
    <row r="23" spans="1:9" s="115" customFormat="1" ht="12.75">
      <c r="A23" s="195">
        <f>'024 03.1-ZK_ST Pol-1'!B143</f>
        <v>0</v>
      </c>
      <c r="B23" s="78">
        <f>'024 03.1-ZK_ST Pol-1'!C143</f>
        <v>0</v>
      </c>
      <c r="D23" s="196"/>
      <c r="E23" s="197">
        <f>'024 03.1-ZK_ST Pol-1'!BA145</f>
        <v>0</v>
      </c>
      <c r="F23" s="198">
        <f>'024 03.1-ZK_ST Pol-1'!BB145</f>
        <v>0</v>
      </c>
      <c r="G23" s="198">
        <f>'024 03.1-ZK_ST Pol-1'!BC145</f>
        <v>0</v>
      </c>
      <c r="H23" s="198">
        <f>'024 03.1-ZK_ST Pol-1'!BD145</f>
        <v>0</v>
      </c>
      <c r="I23" s="199">
        <f>'024 03.1-ZK_ST Pol-1'!BE145</f>
        <v>0</v>
      </c>
    </row>
    <row r="24" spans="1:9" s="115" customFormat="1" ht="12.75">
      <c r="A24" s="195">
        <f>'024 03.1-ZK_ST Pol-1'!B146</f>
        <v>0</v>
      </c>
      <c r="B24" s="78">
        <f>'024 03.1-ZK_ST Pol-1'!C146</f>
        <v>0</v>
      </c>
      <c r="D24" s="196"/>
      <c r="E24" s="197">
        <f>'024 03.1-ZK_ST Pol-1'!BA153</f>
        <v>0</v>
      </c>
      <c r="F24" s="198">
        <f>'024 03.1-ZK_ST Pol-1'!BB153</f>
        <v>0</v>
      </c>
      <c r="G24" s="198">
        <f>'024 03.1-ZK_ST Pol-1'!BC153</f>
        <v>0</v>
      </c>
      <c r="H24" s="198">
        <f>'024 03.1-ZK_ST Pol-1'!BD153</f>
        <v>0</v>
      </c>
      <c r="I24" s="199">
        <f>'024 03.1-ZK_ST Pol-1'!BE153</f>
        <v>0</v>
      </c>
    </row>
    <row r="25" spans="1:9" s="14" customFormat="1" ht="12.75">
      <c r="A25" s="200"/>
      <c r="B25" s="201" t="s">
        <v>92</v>
      </c>
      <c r="C25" s="201"/>
      <c r="D25" s="202"/>
      <c r="E25" s="203">
        <f>SUM(E7:E24)</f>
        <v>0</v>
      </c>
      <c r="F25" s="204">
        <f>SUM(F7:F24)</f>
        <v>0</v>
      </c>
      <c r="G25" s="204">
        <f>SUM(G7:G24)</f>
        <v>0</v>
      </c>
      <c r="H25" s="204">
        <f>SUM(H7:H24)</f>
        <v>0</v>
      </c>
      <c r="I25" s="205">
        <f>SUM(I7:I24)</f>
        <v>0</v>
      </c>
    </row>
    <row r="26" spans="1:9" ht="12.75">
      <c r="A26" s="115"/>
      <c r="B26" s="115"/>
      <c r="C26" s="115"/>
      <c r="D26" s="115"/>
      <c r="E26" s="115"/>
      <c r="F26" s="115"/>
      <c r="G26" s="115"/>
      <c r="H26" s="115"/>
      <c r="I26" s="115"/>
    </row>
    <row r="27" spans="1:57" ht="19.5" customHeight="1">
      <c r="A27" s="206" t="s">
        <v>93</v>
      </c>
      <c r="B27" s="206"/>
      <c r="C27" s="206"/>
      <c r="D27" s="206"/>
      <c r="E27" s="206"/>
      <c r="F27" s="206"/>
      <c r="G27" s="206"/>
      <c r="H27" s="206"/>
      <c r="I27" s="206"/>
      <c r="BA27" s="122"/>
      <c r="BB27" s="122"/>
      <c r="BC27" s="122"/>
      <c r="BD27" s="122"/>
      <c r="BE27" s="122"/>
    </row>
    <row r="29" spans="1:9" ht="12.75">
      <c r="A29" s="151" t="s">
        <v>94</v>
      </c>
      <c r="B29" s="152"/>
      <c r="C29" s="152"/>
      <c r="D29" s="207"/>
      <c r="E29" s="208" t="s">
        <v>95</v>
      </c>
      <c r="F29" s="209" t="s">
        <v>14</v>
      </c>
      <c r="G29" s="210" t="s">
        <v>96</v>
      </c>
      <c r="H29" s="211"/>
      <c r="I29" s="212" t="s">
        <v>95</v>
      </c>
    </row>
    <row r="30" spans="1:53" ht="12.75">
      <c r="A30" s="144" t="s">
        <v>97</v>
      </c>
      <c r="B30" s="133"/>
      <c r="C30" s="133"/>
      <c r="D30" s="213"/>
      <c r="E30" s="214">
        <v>0</v>
      </c>
      <c r="F30" s="215">
        <v>0</v>
      </c>
      <c r="G30" s="216">
        <v>0</v>
      </c>
      <c r="H30" s="217"/>
      <c r="I30" s="218">
        <f aca="true" t="shared" si="0" ref="I30:I37">E30+F30*G30/100</f>
        <v>0</v>
      </c>
      <c r="BA30" s="1">
        <v>0</v>
      </c>
    </row>
    <row r="31" spans="1:53" ht="12.75">
      <c r="A31" s="88" t="s">
        <v>98</v>
      </c>
      <c r="B31" s="138"/>
      <c r="C31" s="138"/>
      <c r="D31" s="219"/>
      <c r="E31" s="220">
        <v>0</v>
      </c>
      <c r="F31" s="215">
        <v>0</v>
      </c>
      <c r="G31" s="221">
        <v>0</v>
      </c>
      <c r="H31" s="222"/>
      <c r="I31" s="223">
        <f t="shared" si="0"/>
        <v>0</v>
      </c>
      <c r="BA31" s="1">
        <v>0</v>
      </c>
    </row>
    <row r="32" spans="1:53" ht="12.75">
      <c r="A32" s="88" t="s">
        <v>99</v>
      </c>
      <c r="B32" s="138"/>
      <c r="C32" s="138"/>
      <c r="D32" s="219"/>
      <c r="E32" s="220">
        <v>0</v>
      </c>
      <c r="F32" s="215">
        <v>0</v>
      </c>
      <c r="G32" s="221">
        <v>0</v>
      </c>
      <c r="H32" s="222"/>
      <c r="I32" s="223">
        <f t="shared" si="0"/>
        <v>0</v>
      </c>
      <c r="BA32" s="1">
        <v>0</v>
      </c>
    </row>
    <row r="33" spans="1:53" ht="12.75">
      <c r="A33" s="88" t="s">
        <v>100</v>
      </c>
      <c r="B33" s="138"/>
      <c r="C33" s="138"/>
      <c r="D33" s="219"/>
      <c r="E33" s="220">
        <v>0</v>
      </c>
      <c r="F33" s="215">
        <v>0</v>
      </c>
      <c r="G33" s="221">
        <v>0</v>
      </c>
      <c r="H33" s="222"/>
      <c r="I33" s="223">
        <f t="shared" si="0"/>
        <v>0</v>
      </c>
      <c r="BA33" s="1">
        <v>0</v>
      </c>
    </row>
    <row r="34" spans="1:53" ht="12.75">
      <c r="A34" s="88" t="s">
        <v>101</v>
      </c>
      <c r="B34" s="138"/>
      <c r="C34" s="138"/>
      <c r="D34" s="219"/>
      <c r="E34" s="220">
        <v>0</v>
      </c>
      <c r="F34" s="215">
        <v>0</v>
      </c>
      <c r="G34" s="221">
        <v>0</v>
      </c>
      <c r="H34" s="222"/>
      <c r="I34" s="223">
        <f t="shared" si="0"/>
        <v>0</v>
      </c>
      <c r="BA34" s="1">
        <v>1</v>
      </c>
    </row>
    <row r="35" spans="1:53" ht="12.75">
      <c r="A35" s="88" t="s">
        <v>102</v>
      </c>
      <c r="B35" s="138"/>
      <c r="C35" s="138"/>
      <c r="D35" s="219"/>
      <c r="E35" s="220">
        <v>0</v>
      </c>
      <c r="F35" s="215">
        <v>0</v>
      </c>
      <c r="G35" s="221">
        <v>0</v>
      </c>
      <c r="H35" s="222"/>
      <c r="I35" s="223">
        <f t="shared" si="0"/>
        <v>0</v>
      </c>
      <c r="BA35" s="1">
        <v>1</v>
      </c>
    </row>
    <row r="36" spans="1:53" ht="12.75">
      <c r="A36" s="88" t="s">
        <v>103</v>
      </c>
      <c r="B36" s="138"/>
      <c r="C36" s="138"/>
      <c r="D36" s="219"/>
      <c r="E36" s="220">
        <v>0</v>
      </c>
      <c r="F36" s="215">
        <v>0</v>
      </c>
      <c r="G36" s="221">
        <v>0</v>
      </c>
      <c r="H36" s="222"/>
      <c r="I36" s="223">
        <f t="shared" si="0"/>
        <v>0</v>
      </c>
      <c r="BA36" s="1">
        <v>2</v>
      </c>
    </row>
    <row r="37" spans="1:53" ht="12.75">
      <c r="A37" s="88" t="s">
        <v>104</v>
      </c>
      <c r="B37" s="138"/>
      <c r="C37" s="138"/>
      <c r="D37" s="219"/>
      <c r="E37" s="220">
        <v>0</v>
      </c>
      <c r="F37" s="215">
        <v>0</v>
      </c>
      <c r="G37" s="221">
        <v>0</v>
      </c>
      <c r="H37" s="222"/>
      <c r="I37" s="223">
        <f t="shared" si="0"/>
        <v>0</v>
      </c>
      <c r="BA37" s="1">
        <v>2</v>
      </c>
    </row>
    <row r="38" spans="1:9" ht="12.75">
      <c r="A38" s="224"/>
      <c r="B38" s="225" t="s">
        <v>105</v>
      </c>
      <c r="C38" s="226"/>
      <c r="D38" s="227"/>
      <c r="E38" s="228"/>
      <c r="F38" s="229"/>
      <c r="G38" s="229"/>
      <c r="H38" s="230">
        <f>SUM(I30:I37)</f>
        <v>0</v>
      </c>
      <c r="I38" s="230"/>
    </row>
  </sheetData>
  <sheetProtection selectLockedCells="1" selectUnlockedCells="1"/>
  <mergeCells count="6">
    <mergeCell ref="A1:B1"/>
    <mergeCell ref="A2:B2"/>
    <mergeCell ref="G2:I2"/>
    <mergeCell ref="A4:I4"/>
    <mergeCell ref="A27:I27"/>
    <mergeCell ref="H38:I3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53"/>
  <sheetViews>
    <sheetView zoomScaleSheetLayoutView="100" workbookViewId="0" topLeftCell="A1">
      <selection activeCell="A1" sqref="A1"/>
    </sheetView>
  </sheetViews>
  <sheetFormatPr defaultColWidth="8.00390625" defaultRowHeight="12.75"/>
  <cols>
    <col min="1" max="1" width="4.421875" style="231" customWidth="1"/>
    <col min="2" max="2" width="11.57421875" style="231" customWidth="1"/>
    <col min="3" max="3" width="40.421875" style="231" customWidth="1"/>
    <col min="4" max="4" width="5.57421875" style="231" customWidth="1"/>
    <col min="5" max="5" width="8.57421875" style="232" customWidth="1"/>
    <col min="6" max="6" width="9.8515625" style="231" customWidth="1"/>
    <col min="7" max="7" width="13.8515625" style="231" customWidth="1"/>
    <col min="8" max="8" width="11.7109375" style="231" hidden="1" customWidth="1"/>
    <col min="9" max="9" width="11.57421875" style="231" hidden="1" customWidth="1"/>
    <col min="10" max="10" width="11.00390625" style="231" hidden="1" customWidth="1"/>
    <col min="11" max="11" width="10.421875" style="231" hidden="1" customWidth="1"/>
    <col min="12" max="12" width="75.421875" style="231" customWidth="1"/>
    <col min="13" max="13" width="45.28125" style="231" customWidth="1"/>
    <col min="14" max="16384" width="9.140625" style="231" customWidth="1"/>
  </cols>
  <sheetData>
    <row r="1" spans="1:7" ht="15">
      <c r="A1" s="233" t="s">
        <v>106</v>
      </c>
      <c r="B1" s="233"/>
      <c r="C1" s="233"/>
      <c r="D1" s="233"/>
      <c r="E1" s="233"/>
      <c r="F1" s="233"/>
      <c r="G1" s="233"/>
    </row>
    <row r="2" spans="2:7" ht="14.25" customHeight="1">
      <c r="B2" s="234"/>
      <c r="C2" s="235"/>
      <c r="D2" s="235"/>
      <c r="E2" s="236"/>
      <c r="F2" s="235"/>
      <c r="G2" s="235"/>
    </row>
    <row r="3" spans="1:7" ht="12.75">
      <c r="A3" s="177" t="s">
        <v>3</v>
      </c>
      <c r="B3" s="177"/>
      <c r="C3" s="178" t="s">
        <v>82</v>
      </c>
      <c r="D3" s="179"/>
      <c r="E3" s="237" t="s">
        <v>107</v>
      </c>
      <c r="F3" s="238">
        <f>'024 03.1-ZK_ST Rek-1'!H1</f>
        <v>0</v>
      </c>
      <c r="G3" s="239"/>
    </row>
    <row r="4" spans="1:7" ht="12.75">
      <c r="A4" s="240" t="s">
        <v>84</v>
      </c>
      <c r="B4" s="240"/>
      <c r="C4" s="185" t="s">
        <v>85</v>
      </c>
      <c r="D4" s="186"/>
      <c r="E4" s="241">
        <f>'024 03.1-ZK_ST Rek-1'!G2</f>
        <v>0</v>
      </c>
      <c r="F4" s="241"/>
      <c r="G4" s="241"/>
    </row>
    <row r="5" spans="1:7" ht="12.75">
      <c r="A5" s="242"/>
      <c r="G5" s="243"/>
    </row>
    <row r="6" spans="1:11" ht="27" customHeight="1">
      <c r="A6" s="244" t="s">
        <v>108</v>
      </c>
      <c r="B6" s="245" t="s">
        <v>109</v>
      </c>
      <c r="C6" s="246" t="s">
        <v>110</v>
      </c>
      <c r="D6" s="246" t="s">
        <v>111</v>
      </c>
      <c r="E6" s="247" t="s">
        <v>112</v>
      </c>
      <c r="F6" s="245" t="s">
        <v>113</v>
      </c>
      <c r="G6" s="246" t="s">
        <v>114</v>
      </c>
      <c r="H6" s="248" t="s">
        <v>115</v>
      </c>
      <c r="I6" s="248" t="s">
        <v>116</v>
      </c>
      <c r="J6" s="248" t="s">
        <v>117</v>
      </c>
      <c r="K6" s="248" t="s">
        <v>118</v>
      </c>
    </row>
    <row r="7" spans="1:15" ht="12.75">
      <c r="A7" s="249" t="s">
        <v>119</v>
      </c>
      <c r="B7" s="250" t="s">
        <v>120</v>
      </c>
      <c r="C7" s="251" t="s">
        <v>121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122</v>
      </c>
      <c r="C8" s="262" t="s">
        <v>123</v>
      </c>
      <c r="D8" s="263" t="s">
        <v>124</v>
      </c>
      <c r="E8" s="264">
        <v>0.624</v>
      </c>
      <c r="F8" s="264">
        <v>0</v>
      </c>
      <c r="G8" s="265">
        <f>E8*F8</f>
        <v>0</v>
      </c>
      <c r="H8" s="266">
        <v>1.9522400000000002</v>
      </c>
      <c r="I8" s="267">
        <f>E8*H8</f>
        <v>1.21819776</v>
      </c>
      <c r="J8" s="266">
        <v>0</v>
      </c>
      <c r="K8" s="267">
        <f>E8*J8</f>
        <v>0</v>
      </c>
      <c r="O8" s="259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9">
        <v>1</v>
      </c>
      <c r="CB8" s="259">
        <v>1</v>
      </c>
    </row>
    <row r="9" spans="1:15" ht="12.75" customHeight="1">
      <c r="A9" s="269"/>
      <c r="B9" s="270"/>
      <c r="C9" s="271" t="s">
        <v>125</v>
      </c>
      <c r="D9" s="271"/>
      <c r="E9" s="272">
        <v>0.624</v>
      </c>
      <c r="F9" s="273"/>
      <c r="G9" s="274"/>
      <c r="H9" s="275"/>
      <c r="I9" s="276"/>
      <c r="J9" s="277"/>
      <c r="K9" s="276"/>
      <c r="M9" s="278" t="s">
        <v>125</v>
      </c>
      <c r="O9" s="259"/>
    </row>
    <row r="10" spans="1:80" ht="21.75">
      <c r="A10" s="260">
        <v>2</v>
      </c>
      <c r="B10" s="261" t="s">
        <v>126</v>
      </c>
      <c r="C10" s="262" t="s">
        <v>127</v>
      </c>
      <c r="D10" s="263" t="s">
        <v>128</v>
      </c>
      <c r="E10" s="264">
        <v>29.26</v>
      </c>
      <c r="F10" s="264">
        <v>0</v>
      </c>
      <c r="G10" s="265">
        <f>E10*F10</f>
        <v>0</v>
      </c>
      <c r="H10" s="266">
        <v>0.02509</v>
      </c>
      <c r="I10" s="267">
        <f>E10*H10</f>
        <v>0.7341334</v>
      </c>
      <c r="J10" s="266">
        <v>0</v>
      </c>
      <c r="K10" s="267">
        <f>E10*J10</f>
        <v>0</v>
      </c>
      <c r="O10" s="259">
        <v>2</v>
      </c>
      <c r="AA10" s="231">
        <v>1</v>
      </c>
      <c r="AB10" s="231">
        <v>0</v>
      </c>
      <c r="AC10" s="231">
        <v>0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9">
        <v>1</v>
      </c>
      <c r="CB10" s="259">
        <v>0</v>
      </c>
    </row>
    <row r="11" spans="1:15" ht="12.75" customHeight="1">
      <c r="A11" s="269"/>
      <c r="B11" s="270"/>
      <c r="C11" s="271" t="s">
        <v>129</v>
      </c>
      <c r="D11" s="271"/>
      <c r="E11" s="272">
        <v>29.26</v>
      </c>
      <c r="F11" s="273"/>
      <c r="G11" s="274"/>
      <c r="H11" s="275"/>
      <c r="I11" s="276"/>
      <c r="J11" s="277"/>
      <c r="K11" s="276"/>
      <c r="M11" s="278" t="s">
        <v>129</v>
      </c>
      <c r="O11" s="259"/>
    </row>
    <row r="12" spans="1:57" ht="12.75">
      <c r="A12" s="279"/>
      <c r="B12" s="280" t="s">
        <v>130</v>
      </c>
      <c r="C12" s="281" t="s">
        <v>131</v>
      </c>
      <c r="D12" s="282"/>
      <c r="E12" s="283"/>
      <c r="F12" s="284"/>
      <c r="G12" s="285">
        <f>SUM(G7:G11)</f>
        <v>0</v>
      </c>
      <c r="H12" s="286"/>
      <c r="I12" s="287">
        <f>SUM(I7:I11)</f>
        <v>1.95233116</v>
      </c>
      <c r="J12" s="286"/>
      <c r="K12" s="287">
        <f>SUM(K7:K11)</f>
        <v>0</v>
      </c>
      <c r="O12" s="259">
        <v>4</v>
      </c>
      <c r="BA12" s="288">
        <f>SUM(BA7:BA11)</f>
        <v>0</v>
      </c>
      <c r="BB12" s="288">
        <f>SUM(BB7:BB11)</f>
        <v>0</v>
      </c>
      <c r="BC12" s="288">
        <f>SUM(BC7:BC11)</f>
        <v>0</v>
      </c>
      <c r="BD12" s="288">
        <f>SUM(BD7:BD11)</f>
        <v>0</v>
      </c>
      <c r="BE12" s="288">
        <f>SUM(BE7:BE11)</f>
        <v>0</v>
      </c>
    </row>
    <row r="13" spans="1:15" ht="12.75">
      <c r="A13" s="249" t="s">
        <v>119</v>
      </c>
      <c r="B13" s="250" t="s">
        <v>132</v>
      </c>
      <c r="C13" s="251" t="s">
        <v>133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60">
        <v>3</v>
      </c>
      <c r="B14" s="261" t="s">
        <v>134</v>
      </c>
      <c r="C14" s="262" t="s">
        <v>135</v>
      </c>
      <c r="D14" s="263" t="s">
        <v>128</v>
      </c>
      <c r="E14" s="264">
        <v>40.002</v>
      </c>
      <c r="F14" s="264">
        <v>0</v>
      </c>
      <c r="G14" s="265">
        <f>E14*F14</f>
        <v>0</v>
      </c>
      <c r="H14" s="266">
        <v>0.04454</v>
      </c>
      <c r="I14" s="267">
        <f>E14*H14</f>
        <v>1.7816890800000003</v>
      </c>
      <c r="J14" s="266">
        <v>0</v>
      </c>
      <c r="K14" s="267">
        <f>E14*J14</f>
        <v>0</v>
      </c>
      <c r="O14" s="259">
        <v>2</v>
      </c>
      <c r="AA14" s="231">
        <v>2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9">
        <v>2</v>
      </c>
      <c r="CB14" s="259">
        <v>1</v>
      </c>
    </row>
    <row r="15" spans="1:15" ht="12.75" customHeight="1">
      <c r="A15" s="269"/>
      <c r="B15" s="270"/>
      <c r="C15" s="289" t="s">
        <v>136</v>
      </c>
      <c r="D15" s="289"/>
      <c r="E15" s="290">
        <v>1.28</v>
      </c>
      <c r="F15" s="273"/>
      <c r="G15" s="274"/>
      <c r="H15" s="275"/>
      <c r="I15" s="276"/>
      <c r="J15" s="277"/>
      <c r="K15" s="276"/>
      <c r="M15" s="278" t="s">
        <v>136</v>
      </c>
      <c r="O15" s="259"/>
    </row>
    <row r="16" spans="1:15" ht="12.75" customHeight="1">
      <c r="A16" s="269"/>
      <c r="B16" s="270"/>
      <c r="C16" s="271" t="s">
        <v>137</v>
      </c>
      <c r="D16" s="271"/>
      <c r="E16" s="272">
        <v>38.722</v>
      </c>
      <c r="F16" s="273"/>
      <c r="G16" s="274"/>
      <c r="H16" s="275"/>
      <c r="I16" s="276"/>
      <c r="J16" s="277"/>
      <c r="K16" s="276"/>
      <c r="M16" s="278" t="s">
        <v>137</v>
      </c>
      <c r="O16" s="259"/>
    </row>
    <row r="17" spans="1:57" ht="12.75">
      <c r="A17" s="279"/>
      <c r="B17" s="280" t="s">
        <v>130</v>
      </c>
      <c r="C17" s="281" t="s">
        <v>138</v>
      </c>
      <c r="D17" s="282"/>
      <c r="E17" s="283"/>
      <c r="F17" s="284"/>
      <c r="G17" s="285">
        <f>SUM(G13:G16)</f>
        <v>0</v>
      </c>
      <c r="H17" s="286"/>
      <c r="I17" s="287">
        <f>SUM(I13:I16)</f>
        <v>1.7816890800000003</v>
      </c>
      <c r="J17" s="286"/>
      <c r="K17" s="287">
        <f>SUM(K13:K16)</f>
        <v>0</v>
      </c>
      <c r="O17" s="259">
        <v>4</v>
      </c>
      <c r="BA17" s="288">
        <f>SUM(BA13:BA16)</f>
        <v>0</v>
      </c>
      <c r="BB17" s="288">
        <f>SUM(BB13:BB16)</f>
        <v>0</v>
      </c>
      <c r="BC17" s="288">
        <f>SUM(BC13:BC16)</f>
        <v>0</v>
      </c>
      <c r="BD17" s="288">
        <f>SUM(BD13:BD16)</f>
        <v>0</v>
      </c>
      <c r="BE17" s="288">
        <f>SUM(BE13:BE16)</f>
        <v>0</v>
      </c>
    </row>
    <row r="18" spans="1:15" ht="12.75">
      <c r="A18" s="249" t="s">
        <v>119</v>
      </c>
      <c r="B18" s="250" t="s">
        <v>139</v>
      </c>
      <c r="C18" s="251" t="s">
        <v>140</v>
      </c>
      <c r="D18" s="252"/>
      <c r="E18" s="253"/>
      <c r="F18" s="253"/>
      <c r="G18" s="254"/>
      <c r="H18" s="255"/>
      <c r="I18" s="256"/>
      <c r="J18" s="257"/>
      <c r="K18" s="258"/>
      <c r="O18" s="259">
        <v>1</v>
      </c>
    </row>
    <row r="19" spans="1:80" ht="21.75">
      <c r="A19" s="291">
        <v>4</v>
      </c>
      <c r="B19" s="292" t="s">
        <v>141</v>
      </c>
      <c r="C19" s="293" t="s">
        <v>142</v>
      </c>
      <c r="D19" s="294" t="s">
        <v>143</v>
      </c>
      <c r="E19" s="295">
        <v>1</v>
      </c>
      <c r="F19" s="295">
        <v>0</v>
      </c>
      <c r="G19" s="296">
        <f aca="true" t="shared" si="0" ref="G19:G21">E19*F19</f>
        <v>0</v>
      </c>
      <c r="H19" s="297">
        <v>0</v>
      </c>
      <c r="I19" s="298">
        <f aca="true" t="shared" si="1" ref="I19:I21">E19*H19</f>
        <v>0</v>
      </c>
      <c r="J19" s="297">
        <v>0</v>
      </c>
      <c r="K19" s="298">
        <f aca="true" t="shared" si="2" ref="K19:K21">E19*J19</f>
        <v>0</v>
      </c>
      <c r="O19" s="259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aca="true" t="shared" si="3" ref="BA19:BA21">IF(AZ19=1,G19,0)</f>
        <v>0</v>
      </c>
      <c r="BB19" s="231">
        <f aca="true" t="shared" si="4" ref="BB19:BB21">IF(AZ19=2,G19,0)</f>
        <v>0</v>
      </c>
      <c r="BC19" s="231">
        <f aca="true" t="shared" si="5" ref="BC19:BC21">IF(AZ19=3,G19,0)</f>
        <v>0</v>
      </c>
      <c r="BD19" s="231">
        <f aca="true" t="shared" si="6" ref="BD19:BD21">IF(AZ19=4,G19,0)</f>
        <v>0</v>
      </c>
      <c r="BE19" s="231">
        <f aca="true" t="shared" si="7" ref="BE19:BE21">IF(AZ19=5,G19,0)</f>
        <v>0</v>
      </c>
      <c r="CA19" s="259">
        <v>1</v>
      </c>
      <c r="CB19" s="259">
        <v>1</v>
      </c>
    </row>
    <row r="20" spans="1:80" ht="21.75">
      <c r="A20" s="291">
        <v>5</v>
      </c>
      <c r="B20" s="292" t="s">
        <v>144</v>
      </c>
      <c r="C20" s="293" t="s">
        <v>145</v>
      </c>
      <c r="D20" s="294" t="s">
        <v>146</v>
      </c>
      <c r="E20" s="295">
        <v>5</v>
      </c>
      <c r="F20" s="295">
        <v>0</v>
      </c>
      <c r="G20" s="296">
        <f t="shared" si="0"/>
        <v>0</v>
      </c>
      <c r="H20" s="297">
        <v>0</v>
      </c>
      <c r="I20" s="298">
        <f t="shared" si="1"/>
        <v>0</v>
      </c>
      <c r="J20" s="297">
        <v>0</v>
      </c>
      <c r="K20" s="298">
        <f t="shared" si="2"/>
        <v>0</v>
      </c>
      <c r="O20" s="259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3"/>
        <v>0</v>
      </c>
      <c r="BB20" s="231">
        <f t="shared" si="4"/>
        <v>0</v>
      </c>
      <c r="BC20" s="231">
        <f t="shared" si="5"/>
        <v>0</v>
      </c>
      <c r="BD20" s="231">
        <f t="shared" si="6"/>
        <v>0</v>
      </c>
      <c r="BE20" s="231">
        <f t="shared" si="7"/>
        <v>0</v>
      </c>
      <c r="CA20" s="259">
        <v>1</v>
      </c>
      <c r="CB20" s="259">
        <v>1</v>
      </c>
    </row>
    <row r="21" spans="1:80" ht="21.75">
      <c r="A21" s="260">
        <v>6</v>
      </c>
      <c r="B21" s="261" t="s">
        <v>147</v>
      </c>
      <c r="C21" s="262" t="s">
        <v>148</v>
      </c>
      <c r="D21" s="263" t="s">
        <v>143</v>
      </c>
      <c r="E21" s="264">
        <v>1</v>
      </c>
      <c r="F21" s="264">
        <v>0</v>
      </c>
      <c r="G21" s="265">
        <f t="shared" si="0"/>
        <v>0</v>
      </c>
      <c r="H21" s="266">
        <v>0</v>
      </c>
      <c r="I21" s="267">
        <f t="shared" si="1"/>
        <v>0</v>
      </c>
      <c r="J21" s="266">
        <v>0</v>
      </c>
      <c r="K21" s="267">
        <f t="shared" si="2"/>
        <v>0</v>
      </c>
      <c r="O21" s="259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3"/>
        <v>0</v>
      </c>
      <c r="BB21" s="231">
        <f t="shared" si="4"/>
        <v>0</v>
      </c>
      <c r="BC21" s="231">
        <f t="shared" si="5"/>
        <v>0</v>
      </c>
      <c r="BD21" s="231">
        <f t="shared" si="6"/>
        <v>0</v>
      </c>
      <c r="BE21" s="231">
        <f t="shared" si="7"/>
        <v>0</v>
      </c>
      <c r="CA21" s="259">
        <v>1</v>
      </c>
      <c r="CB21" s="259">
        <v>1</v>
      </c>
    </row>
    <row r="22" spans="1:57" ht="12.75">
      <c r="A22" s="279"/>
      <c r="B22" s="280" t="s">
        <v>130</v>
      </c>
      <c r="C22" s="281" t="s">
        <v>149</v>
      </c>
      <c r="D22" s="282"/>
      <c r="E22" s="283"/>
      <c r="F22" s="284"/>
      <c r="G22" s="285">
        <f>SUM(G18:G21)</f>
        <v>0</v>
      </c>
      <c r="H22" s="286"/>
      <c r="I22" s="287">
        <f>SUM(I18:I21)</f>
        <v>0</v>
      </c>
      <c r="J22" s="286"/>
      <c r="K22" s="287">
        <f>SUM(K18:K21)</f>
        <v>0</v>
      </c>
      <c r="O22" s="259">
        <v>4</v>
      </c>
      <c r="BA22" s="288">
        <f>SUM(BA18:BA21)</f>
        <v>0</v>
      </c>
      <c r="BB22" s="288">
        <f>SUM(BB18:BB21)</f>
        <v>0</v>
      </c>
      <c r="BC22" s="288">
        <f>SUM(BC18:BC21)</f>
        <v>0</v>
      </c>
      <c r="BD22" s="288">
        <f>SUM(BD18:BD21)</f>
        <v>0</v>
      </c>
      <c r="BE22" s="288">
        <f>SUM(BE18:BE21)</f>
        <v>0</v>
      </c>
    </row>
    <row r="23" spans="1:15" ht="12.75">
      <c r="A23" s="249" t="s">
        <v>119</v>
      </c>
      <c r="B23" s="250" t="s">
        <v>150</v>
      </c>
      <c r="C23" s="251" t="s">
        <v>151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 ht="12.75">
      <c r="A24" s="260">
        <v>7</v>
      </c>
      <c r="B24" s="261" t="s">
        <v>152</v>
      </c>
      <c r="C24" s="262" t="s">
        <v>153</v>
      </c>
      <c r="D24" s="263" t="s">
        <v>128</v>
      </c>
      <c r="E24" s="264">
        <v>23.541</v>
      </c>
      <c r="F24" s="264">
        <v>0</v>
      </c>
      <c r="G24" s="265">
        <f>E24*F24</f>
        <v>0</v>
      </c>
      <c r="H24" s="266">
        <v>4E-05</v>
      </c>
      <c r="I24" s="267">
        <f>E24*H24</f>
        <v>0.0009416400000000001</v>
      </c>
      <c r="J24" s="266">
        <v>0</v>
      </c>
      <c r="K24" s="267">
        <f>E24*J24</f>
        <v>0</v>
      </c>
      <c r="O24" s="259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9">
        <v>1</v>
      </c>
      <c r="CB24" s="259">
        <v>1</v>
      </c>
    </row>
    <row r="25" spans="1:15" ht="12.75" customHeight="1">
      <c r="A25" s="269"/>
      <c r="B25" s="270"/>
      <c r="C25" s="271" t="s">
        <v>154</v>
      </c>
      <c r="D25" s="271"/>
      <c r="E25" s="272">
        <v>23.541</v>
      </c>
      <c r="F25" s="273"/>
      <c r="G25" s="274"/>
      <c r="H25" s="275"/>
      <c r="I25" s="276"/>
      <c r="J25" s="277"/>
      <c r="K25" s="276"/>
      <c r="M25" s="278" t="s">
        <v>154</v>
      </c>
      <c r="O25" s="259"/>
    </row>
    <row r="26" spans="1:57" ht="12.75">
      <c r="A26" s="279"/>
      <c r="B26" s="280" t="s">
        <v>130</v>
      </c>
      <c r="C26" s="281" t="s">
        <v>155</v>
      </c>
      <c r="D26" s="282"/>
      <c r="E26" s="283"/>
      <c r="F26" s="284"/>
      <c r="G26" s="285">
        <f>SUM(G23:G25)</f>
        <v>0</v>
      </c>
      <c r="H26" s="286"/>
      <c r="I26" s="287">
        <f>SUM(I23:I25)</f>
        <v>0.0009416400000000001</v>
      </c>
      <c r="J26" s="286"/>
      <c r="K26" s="287">
        <f>SUM(K23:K25)</f>
        <v>0</v>
      </c>
      <c r="O26" s="259">
        <v>4</v>
      </c>
      <c r="BA26" s="288">
        <f>SUM(BA23:BA25)</f>
        <v>0</v>
      </c>
      <c r="BB26" s="288">
        <f>SUM(BB23:BB25)</f>
        <v>0</v>
      </c>
      <c r="BC26" s="288">
        <f>SUM(BC23:BC25)</f>
        <v>0</v>
      </c>
      <c r="BD26" s="288">
        <f>SUM(BD23:BD25)</f>
        <v>0</v>
      </c>
      <c r="BE26" s="288">
        <f>SUM(BE23:BE25)</f>
        <v>0</v>
      </c>
    </row>
    <row r="27" spans="1:15" ht="12.75">
      <c r="A27" s="249" t="s">
        <v>119</v>
      </c>
      <c r="B27" s="250" t="s">
        <v>156</v>
      </c>
      <c r="C27" s="251" t="s">
        <v>157</v>
      </c>
      <c r="D27" s="252"/>
      <c r="E27" s="253"/>
      <c r="F27" s="253"/>
      <c r="G27" s="254"/>
      <c r="H27" s="255"/>
      <c r="I27" s="256"/>
      <c r="J27" s="257"/>
      <c r="K27" s="258"/>
      <c r="O27" s="259">
        <v>1</v>
      </c>
    </row>
    <row r="28" spans="1:80" ht="12.75">
      <c r="A28" s="260">
        <v>8</v>
      </c>
      <c r="B28" s="261" t="s">
        <v>158</v>
      </c>
      <c r="C28" s="262" t="s">
        <v>159</v>
      </c>
      <c r="D28" s="263" t="s">
        <v>128</v>
      </c>
      <c r="E28" s="264">
        <v>46.648</v>
      </c>
      <c r="F28" s="264">
        <v>0</v>
      </c>
      <c r="G28" s="265">
        <f>E28*F28</f>
        <v>0</v>
      </c>
      <c r="H28" s="266">
        <v>0.00067</v>
      </c>
      <c r="I28" s="267">
        <f>E28*H28</f>
        <v>0.03125416</v>
      </c>
      <c r="J28" s="266">
        <v>-0.131</v>
      </c>
      <c r="K28" s="267">
        <f>E28*J28</f>
        <v>-6.110888000000001</v>
      </c>
      <c r="O28" s="259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9">
        <v>1</v>
      </c>
      <c r="CB28" s="259">
        <v>1</v>
      </c>
    </row>
    <row r="29" spans="1:15" ht="12.75" customHeight="1">
      <c r="A29" s="269"/>
      <c r="B29" s="270"/>
      <c r="C29" s="289" t="s">
        <v>160</v>
      </c>
      <c r="D29" s="289"/>
      <c r="E29" s="290">
        <v>35.284</v>
      </c>
      <c r="F29" s="273"/>
      <c r="G29" s="274"/>
      <c r="H29" s="275"/>
      <c r="I29" s="276"/>
      <c r="J29" s="277"/>
      <c r="K29" s="276"/>
      <c r="M29" s="278" t="s">
        <v>160</v>
      </c>
      <c r="O29" s="259"/>
    </row>
    <row r="30" spans="1:15" ht="12.75" customHeight="1">
      <c r="A30" s="269"/>
      <c r="B30" s="270"/>
      <c r="C30" s="271" t="s">
        <v>161</v>
      </c>
      <c r="D30" s="271"/>
      <c r="E30" s="272">
        <v>11.364</v>
      </c>
      <c r="F30" s="273"/>
      <c r="G30" s="274"/>
      <c r="H30" s="275"/>
      <c r="I30" s="276"/>
      <c r="J30" s="277"/>
      <c r="K30" s="276"/>
      <c r="M30" s="278" t="s">
        <v>161</v>
      </c>
      <c r="O30" s="259"/>
    </row>
    <row r="31" spans="1:80" ht="12.75">
      <c r="A31" s="260">
        <v>9</v>
      </c>
      <c r="B31" s="261" t="s">
        <v>162</v>
      </c>
      <c r="C31" s="262" t="s">
        <v>163</v>
      </c>
      <c r="D31" s="263" t="s">
        <v>128</v>
      </c>
      <c r="E31" s="264">
        <v>23.5</v>
      </c>
      <c r="F31" s="264">
        <v>0</v>
      </c>
      <c r="G31" s="265">
        <f>E31*F31</f>
        <v>0</v>
      </c>
      <c r="H31" s="266">
        <v>0</v>
      </c>
      <c r="I31" s="267">
        <f>E31*H31</f>
        <v>0</v>
      </c>
      <c r="J31" s="266">
        <v>-0.02</v>
      </c>
      <c r="K31" s="267">
        <f>E31*J31</f>
        <v>-0.47000000000000003</v>
      </c>
      <c r="O31" s="259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>IF(AZ31=1,G31,0)</f>
        <v>0</v>
      </c>
      <c r="BB31" s="231">
        <f>IF(AZ31=2,G31,0)</f>
        <v>0</v>
      </c>
      <c r="BC31" s="231">
        <f>IF(AZ31=3,G31,0)</f>
        <v>0</v>
      </c>
      <c r="BD31" s="231">
        <f>IF(AZ31=4,G31,0)</f>
        <v>0</v>
      </c>
      <c r="BE31" s="231">
        <f>IF(AZ31=5,G31,0)</f>
        <v>0</v>
      </c>
      <c r="CA31" s="259">
        <v>1</v>
      </c>
      <c r="CB31" s="259">
        <v>1</v>
      </c>
    </row>
    <row r="32" spans="1:15" ht="12.75" customHeight="1">
      <c r="A32" s="269"/>
      <c r="B32" s="270"/>
      <c r="C32" s="271" t="s">
        <v>164</v>
      </c>
      <c r="D32" s="271"/>
      <c r="E32" s="272">
        <v>23.5</v>
      </c>
      <c r="F32" s="273"/>
      <c r="G32" s="274"/>
      <c r="H32" s="275"/>
      <c r="I32" s="276"/>
      <c r="J32" s="277"/>
      <c r="K32" s="276"/>
      <c r="M32" s="278" t="s">
        <v>164</v>
      </c>
      <c r="O32" s="259"/>
    </row>
    <row r="33" spans="1:80" ht="12.75">
      <c r="A33" s="260">
        <v>10</v>
      </c>
      <c r="B33" s="261" t="s">
        <v>165</v>
      </c>
      <c r="C33" s="262" t="s">
        <v>166</v>
      </c>
      <c r="D33" s="263" t="s">
        <v>128</v>
      </c>
      <c r="E33" s="264">
        <v>4.68</v>
      </c>
      <c r="F33" s="264">
        <v>0</v>
      </c>
      <c r="G33" s="265">
        <f>E33*F33</f>
        <v>0</v>
      </c>
      <c r="H33" s="266">
        <v>0.00034</v>
      </c>
      <c r="I33" s="267">
        <f>E33*H33</f>
        <v>0.0015912</v>
      </c>
      <c r="J33" s="266">
        <v>-0.545</v>
      </c>
      <c r="K33" s="267">
        <f>E33*J33</f>
        <v>-2.5506</v>
      </c>
      <c r="O33" s="259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9">
        <v>1</v>
      </c>
      <c r="CB33" s="259">
        <v>1</v>
      </c>
    </row>
    <row r="34" spans="1:15" ht="12.75" customHeight="1">
      <c r="A34" s="269"/>
      <c r="B34" s="270"/>
      <c r="C34" s="271" t="s">
        <v>167</v>
      </c>
      <c r="D34" s="271"/>
      <c r="E34" s="272">
        <v>4.68</v>
      </c>
      <c r="F34" s="273"/>
      <c r="G34" s="274"/>
      <c r="H34" s="275"/>
      <c r="I34" s="276"/>
      <c r="J34" s="277"/>
      <c r="K34" s="276"/>
      <c r="M34" s="278" t="s">
        <v>167</v>
      </c>
      <c r="O34" s="259"/>
    </row>
    <row r="35" spans="1:80" ht="12.75">
      <c r="A35" s="260">
        <v>11</v>
      </c>
      <c r="B35" s="261" t="s">
        <v>168</v>
      </c>
      <c r="C35" s="262" t="s">
        <v>169</v>
      </c>
      <c r="D35" s="263" t="s">
        <v>170</v>
      </c>
      <c r="E35" s="264">
        <v>7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>
        <v>0</v>
      </c>
      <c r="K35" s="267">
        <f>E35*J35</f>
        <v>0</v>
      </c>
      <c r="O35" s="259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>IF(AZ35=1,G35,0)</f>
        <v>0</v>
      </c>
      <c r="BB35" s="231">
        <f>IF(AZ35=2,G35,0)</f>
        <v>0</v>
      </c>
      <c r="BC35" s="231">
        <f>IF(AZ35=3,G35,0)</f>
        <v>0</v>
      </c>
      <c r="BD35" s="231">
        <f>IF(AZ35=4,G35,0)</f>
        <v>0</v>
      </c>
      <c r="BE35" s="231">
        <f>IF(AZ35=5,G35,0)</f>
        <v>0</v>
      </c>
      <c r="CA35" s="259">
        <v>1</v>
      </c>
      <c r="CB35" s="259">
        <v>1</v>
      </c>
    </row>
    <row r="36" spans="1:15" ht="12.75" customHeight="1">
      <c r="A36" s="269"/>
      <c r="B36" s="270"/>
      <c r="C36" s="271" t="s">
        <v>171</v>
      </c>
      <c r="D36" s="271"/>
      <c r="E36" s="272">
        <v>7</v>
      </c>
      <c r="F36" s="273"/>
      <c r="G36" s="274"/>
      <c r="H36" s="275"/>
      <c r="I36" s="276"/>
      <c r="J36" s="277"/>
      <c r="K36" s="276"/>
      <c r="M36" s="278" t="s">
        <v>171</v>
      </c>
      <c r="O36" s="259"/>
    </row>
    <row r="37" spans="1:80" ht="12.75">
      <c r="A37" s="260">
        <v>12</v>
      </c>
      <c r="B37" s="261" t="s">
        <v>172</v>
      </c>
      <c r="C37" s="262" t="s">
        <v>173</v>
      </c>
      <c r="D37" s="263" t="s">
        <v>128</v>
      </c>
      <c r="E37" s="264">
        <v>5.31</v>
      </c>
      <c r="F37" s="264">
        <v>0</v>
      </c>
      <c r="G37" s="265">
        <f>E37*F37</f>
        <v>0</v>
      </c>
      <c r="H37" s="266">
        <v>0.00092</v>
      </c>
      <c r="I37" s="267">
        <f>E37*H37</f>
        <v>0.0048852</v>
      </c>
      <c r="J37" s="266">
        <v>-0.054</v>
      </c>
      <c r="K37" s="267">
        <f>E37*J37</f>
        <v>-0.28674</v>
      </c>
      <c r="O37" s="259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9">
        <v>1</v>
      </c>
      <c r="CB37" s="259">
        <v>1</v>
      </c>
    </row>
    <row r="38" spans="1:15" ht="12.75" customHeight="1">
      <c r="A38" s="269"/>
      <c r="B38" s="270"/>
      <c r="C38" s="289" t="s">
        <v>174</v>
      </c>
      <c r="D38" s="289"/>
      <c r="E38" s="290">
        <v>3.15</v>
      </c>
      <c r="F38" s="273"/>
      <c r="G38" s="274"/>
      <c r="H38" s="275"/>
      <c r="I38" s="276"/>
      <c r="J38" s="277"/>
      <c r="K38" s="276"/>
      <c r="M38" s="278" t="s">
        <v>174</v>
      </c>
      <c r="O38" s="259"/>
    </row>
    <row r="39" spans="1:15" ht="12.75" customHeight="1">
      <c r="A39" s="269"/>
      <c r="B39" s="270"/>
      <c r="C39" s="271" t="s">
        <v>175</v>
      </c>
      <c r="D39" s="271"/>
      <c r="E39" s="272">
        <v>2.16</v>
      </c>
      <c r="F39" s="273"/>
      <c r="G39" s="274"/>
      <c r="H39" s="275"/>
      <c r="I39" s="276"/>
      <c r="J39" s="277"/>
      <c r="K39" s="276"/>
      <c r="M39" s="278" t="s">
        <v>175</v>
      </c>
      <c r="O39" s="259"/>
    </row>
    <row r="40" spans="1:80" ht="12.75">
      <c r="A40" s="260">
        <v>13</v>
      </c>
      <c r="B40" s="261" t="s">
        <v>176</v>
      </c>
      <c r="C40" s="262" t="s">
        <v>177</v>
      </c>
      <c r="D40" s="263" t="s">
        <v>128</v>
      </c>
      <c r="E40" s="264">
        <v>7.6</v>
      </c>
      <c r="F40" s="264">
        <v>0</v>
      </c>
      <c r="G40" s="265">
        <f>E40*F40</f>
        <v>0</v>
      </c>
      <c r="H40" s="266">
        <v>0.00117</v>
      </c>
      <c r="I40" s="267">
        <f>E40*H40</f>
        <v>0.008892</v>
      </c>
      <c r="J40" s="266">
        <v>-0.076</v>
      </c>
      <c r="K40" s="267">
        <f>E40*J40</f>
        <v>-0.5776</v>
      </c>
      <c r="O40" s="259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9">
        <v>1</v>
      </c>
      <c r="CB40" s="259">
        <v>1</v>
      </c>
    </row>
    <row r="41" spans="1:15" ht="12.75" customHeight="1">
      <c r="A41" s="269"/>
      <c r="B41" s="270"/>
      <c r="C41" s="271" t="s">
        <v>178</v>
      </c>
      <c r="D41" s="271"/>
      <c r="E41" s="272">
        <v>7.6</v>
      </c>
      <c r="F41" s="273"/>
      <c r="G41" s="274"/>
      <c r="H41" s="275"/>
      <c r="I41" s="276"/>
      <c r="J41" s="277"/>
      <c r="K41" s="276"/>
      <c r="M41" s="278" t="s">
        <v>178</v>
      </c>
      <c r="O41" s="259"/>
    </row>
    <row r="42" spans="1:57" ht="12.75">
      <c r="A42" s="279"/>
      <c r="B42" s="280" t="s">
        <v>130</v>
      </c>
      <c r="C42" s="281" t="s">
        <v>179</v>
      </c>
      <c r="D42" s="282"/>
      <c r="E42" s="283"/>
      <c r="F42" s="284"/>
      <c r="G42" s="285">
        <f>SUM(G27:G41)</f>
        <v>0</v>
      </c>
      <c r="H42" s="286"/>
      <c r="I42" s="287">
        <f>SUM(I27:I41)</f>
        <v>0.04662256000000001</v>
      </c>
      <c r="J42" s="286"/>
      <c r="K42" s="287">
        <f>SUM(K27:K41)</f>
        <v>-9.995828000000001</v>
      </c>
      <c r="O42" s="259">
        <v>4</v>
      </c>
      <c r="BA42" s="288">
        <f>SUM(BA27:BA41)</f>
        <v>0</v>
      </c>
      <c r="BB42" s="288">
        <f>SUM(BB27:BB41)</f>
        <v>0</v>
      </c>
      <c r="BC42" s="288">
        <f>SUM(BC27:BC41)</f>
        <v>0</v>
      </c>
      <c r="BD42" s="288">
        <f>SUM(BD27:BD41)</f>
        <v>0</v>
      </c>
      <c r="BE42" s="288">
        <f>SUM(BE27:BE41)</f>
        <v>0</v>
      </c>
    </row>
    <row r="43" spans="1:15" ht="12.75">
      <c r="A43" s="249" t="s">
        <v>119</v>
      </c>
      <c r="B43" s="250" t="s">
        <v>180</v>
      </c>
      <c r="C43" s="251" t="s">
        <v>181</v>
      </c>
      <c r="D43" s="252"/>
      <c r="E43" s="253"/>
      <c r="F43" s="253"/>
      <c r="G43" s="254"/>
      <c r="H43" s="255"/>
      <c r="I43" s="256"/>
      <c r="J43" s="257"/>
      <c r="K43" s="258"/>
      <c r="O43" s="259">
        <v>1</v>
      </c>
    </row>
    <row r="44" spans="1:80" ht="12.75">
      <c r="A44" s="260">
        <v>14</v>
      </c>
      <c r="B44" s="261" t="s">
        <v>182</v>
      </c>
      <c r="C44" s="262" t="s">
        <v>183</v>
      </c>
      <c r="D44" s="263" t="s">
        <v>184</v>
      </c>
      <c r="E44" s="264">
        <v>5.2</v>
      </c>
      <c r="F44" s="264">
        <v>0</v>
      </c>
      <c r="G44" s="265">
        <f>E44*F44</f>
        <v>0</v>
      </c>
      <c r="H44" s="266">
        <v>0.0004900000000000001</v>
      </c>
      <c r="I44" s="267">
        <f>E44*H44</f>
        <v>0.002548000000000001</v>
      </c>
      <c r="J44" s="266">
        <v>-0.054</v>
      </c>
      <c r="K44" s="267">
        <f>E44*J44</f>
        <v>-0.2808</v>
      </c>
      <c r="O44" s="259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9">
        <v>1</v>
      </c>
      <c r="CB44" s="259">
        <v>1</v>
      </c>
    </row>
    <row r="45" spans="1:15" ht="12.75" customHeight="1">
      <c r="A45" s="269"/>
      <c r="B45" s="270"/>
      <c r="C45" s="271" t="s">
        <v>185</v>
      </c>
      <c r="D45" s="271"/>
      <c r="E45" s="272">
        <v>5.2</v>
      </c>
      <c r="F45" s="273"/>
      <c r="G45" s="274"/>
      <c r="H45" s="275"/>
      <c r="I45" s="276"/>
      <c r="J45" s="277"/>
      <c r="K45" s="276"/>
      <c r="M45" s="278" t="s">
        <v>185</v>
      </c>
      <c r="O45" s="259"/>
    </row>
    <row r="46" spans="1:80" ht="12.75">
      <c r="A46" s="260">
        <v>15</v>
      </c>
      <c r="B46" s="261" t="s">
        <v>186</v>
      </c>
      <c r="C46" s="262" t="s">
        <v>187</v>
      </c>
      <c r="D46" s="263" t="s">
        <v>128</v>
      </c>
      <c r="E46" s="264">
        <v>67.7138</v>
      </c>
      <c r="F46" s="264">
        <v>0</v>
      </c>
      <c r="G46" s="265">
        <f>E46*F46</f>
        <v>0</v>
      </c>
      <c r="H46" s="266">
        <v>0</v>
      </c>
      <c r="I46" s="267">
        <f>E46*H46</f>
        <v>0</v>
      </c>
      <c r="J46" s="266">
        <v>-0.068</v>
      </c>
      <c r="K46" s="267">
        <f>E46*J46</f>
        <v>-4.604538400000001</v>
      </c>
      <c r="O46" s="259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9">
        <v>1</v>
      </c>
      <c r="CB46" s="259">
        <v>1</v>
      </c>
    </row>
    <row r="47" spans="1:15" ht="12.75" customHeight="1">
      <c r="A47" s="269"/>
      <c r="B47" s="270"/>
      <c r="C47" s="289" t="s">
        <v>188</v>
      </c>
      <c r="D47" s="289"/>
      <c r="E47" s="290">
        <v>31.8738</v>
      </c>
      <c r="F47" s="273"/>
      <c r="G47" s="274"/>
      <c r="H47" s="275"/>
      <c r="I47" s="276"/>
      <c r="J47" s="277"/>
      <c r="K47" s="276"/>
      <c r="M47" s="278" t="s">
        <v>188</v>
      </c>
      <c r="O47" s="259"/>
    </row>
    <row r="48" spans="1:15" ht="12.75" customHeight="1">
      <c r="A48" s="269"/>
      <c r="B48" s="270"/>
      <c r="C48" s="271" t="s">
        <v>189</v>
      </c>
      <c r="D48" s="271"/>
      <c r="E48" s="272">
        <v>35.84</v>
      </c>
      <c r="F48" s="273"/>
      <c r="G48" s="274"/>
      <c r="H48" s="275"/>
      <c r="I48" s="276"/>
      <c r="J48" s="277"/>
      <c r="K48" s="276"/>
      <c r="M48" s="278" t="s">
        <v>189</v>
      </c>
      <c r="O48" s="259"/>
    </row>
    <row r="49" spans="1:57" ht="12.75">
      <c r="A49" s="279"/>
      <c r="B49" s="280" t="s">
        <v>130</v>
      </c>
      <c r="C49" s="281" t="s">
        <v>190</v>
      </c>
      <c r="D49" s="282"/>
      <c r="E49" s="283"/>
      <c r="F49" s="284"/>
      <c r="G49" s="285">
        <f>SUM(G43:G48)</f>
        <v>0</v>
      </c>
      <c r="H49" s="286"/>
      <c r="I49" s="287">
        <f>SUM(I43:I48)</f>
        <v>0.002548000000000001</v>
      </c>
      <c r="J49" s="286"/>
      <c r="K49" s="287">
        <f>SUM(K43:K48)</f>
        <v>-4.885338400000001</v>
      </c>
      <c r="O49" s="259">
        <v>4</v>
      </c>
      <c r="BA49" s="288">
        <f>SUM(BA43:BA48)</f>
        <v>0</v>
      </c>
      <c r="BB49" s="288">
        <f>SUM(BB43:BB48)</f>
        <v>0</v>
      </c>
      <c r="BC49" s="288">
        <f>SUM(BC43:BC48)</f>
        <v>0</v>
      </c>
      <c r="BD49" s="288">
        <f>SUM(BD43:BD48)</f>
        <v>0</v>
      </c>
      <c r="BE49" s="288">
        <f>SUM(BE43:BE48)</f>
        <v>0</v>
      </c>
    </row>
    <row r="50" spans="1:15" ht="12.75">
      <c r="A50" s="249" t="s">
        <v>119</v>
      </c>
      <c r="B50" s="250" t="s">
        <v>196</v>
      </c>
      <c r="C50" s="251" t="s">
        <v>197</v>
      </c>
      <c r="D50" s="252"/>
      <c r="E50" s="253"/>
      <c r="F50" s="253"/>
      <c r="G50" s="254"/>
      <c r="H50" s="255"/>
      <c r="I50" s="256"/>
      <c r="J50" s="257"/>
      <c r="K50" s="258"/>
      <c r="O50" s="259">
        <v>1</v>
      </c>
    </row>
    <row r="51" spans="1:80" ht="12.75">
      <c r="A51" s="260">
        <v>16</v>
      </c>
      <c r="B51" s="261" t="s">
        <v>198</v>
      </c>
      <c r="C51" s="262" t="s">
        <v>199</v>
      </c>
      <c r="D51" s="263" t="s">
        <v>143</v>
      </c>
      <c r="E51" s="264">
        <v>4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>
        <v>-0.01933</v>
      </c>
      <c r="K51" s="267">
        <f>E51*J51</f>
        <v>-0.07732</v>
      </c>
      <c r="O51" s="259">
        <v>2</v>
      </c>
      <c r="AA51" s="231">
        <v>1</v>
      </c>
      <c r="AB51" s="231">
        <v>7</v>
      </c>
      <c r="AC51" s="231">
        <v>7</v>
      </c>
      <c r="AZ51" s="231">
        <v>2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9">
        <v>1</v>
      </c>
      <c r="CB51" s="259">
        <v>7</v>
      </c>
    </row>
    <row r="52" spans="1:15" ht="12.75" customHeight="1">
      <c r="A52" s="269"/>
      <c r="B52" s="270"/>
      <c r="C52" s="271" t="s">
        <v>200</v>
      </c>
      <c r="D52" s="271"/>
      <c r="E52" s="272">
        <v>4</v>
      </c>
      <c r="F52" s="273"/>
      <c r="G52" s="274"/>
      <c r="H52" s="275"/>
      <c r="I52" s="276"/>
      <c r="J52" s="277"/>
      <c r="K52" s="276"/>
      <c r="M52" s="278" t="s">
        <v>200</v>
      </c>
      <c r="O52" s="259"/>
    </row>
    <row r="53" spans="1:80" ht="12.75">
      <c r="A53" s="291">
        <v>17</v>
      </c>
      <c r="B53" s="292" t="s">
        <v>365</v>
      </c>
      <c r="C53" s="293" t="s">
        <v>366</v>
      </c>
      <c r="D53" s="294" t="s">
        <v>170</v>
      </c>
      <c r="E53" s="295">
        <v>1</v>
      </c>
      <c r="F53" s="295">
        <v>0</v>
      </c>
      <c r="G53" s="296">
        <f aca="true" t="shared" si="8" ref="G53:G55">E53*F53</f>
        <v>0</v>
      </c>
      <c r="H53" s="297">
        <v>0.0033</v>
      </c>
      <c r="I53" s="298">
        <f aca="true" t="shared" si="9" ref="I53:I55">E53*H53</f>
        <v>0.0033</v>
      </c>
      <c r="J53" s="297">
        <v>0</v>
      </c>
      <c r="K53" s="298">
        <f aca="true" t="shared" si="10" ref="K53:K55">E53*J53</f>
        <v>0</v>
      </c>
      <c r="O53" s="259">
        <v>2</v>
      </c>
      <c r="AA53" s="231">
        <v>1</v>
      </c>
      <c r="AB53" s="231">
        <v>7</v>
      </c>
      <c r="AC53" s="231">
        <v>7</v>
      </c>
      <c r="AZ53" s="231">
        <v>2</v>
      </c>
      <c r="BA53" s="231">
        <f aca="true" t="shared" si="11" ref="BA53:BA55">IF(AZ53=1,G53,0)</f>
        <v>0</v>
      </c>
      <c r="BB53" s="231">
        <f aca="true" t="shared" si="12" ref="BB53:BB55">IF(AZ53=2,G53,0)</f>
        <v>0</v>
      </c>
      <c r="BC53" s="231">
        <f aca="true" t="shared" si="13" ref="BC53:BC55">IF(AZ53=3,G53,0)</f>
        <v>0</v>
      </c>
      <c r="BD53" s="231">
        <f aca="true" t="shared" si="14" ref="BD53:BD55">IF(AZ53=4,G53,0)</f>
        <v>0</v>
      </c>
      <c r="BE53" s="231">
        <f aca="true" t="shared" si="15" ref="BE53:BE55">IF(AZ53=5,G53,0)</f>
        <v>0</v>
      </c>
      <c r="CA53" s="259">
        <v>1</v>
      </c>
      <c r="CB53" s="259">
        <v>7</v>
      </c>
    </row>
    <row r="54" spans="1:80" ht="12.75">
      <c r="A54" s="291">
        <v>18</v>
      </c>
      <c r="B54" s="292" t="s">
        <v>367</v>
      </c>
      <c r="C54" s="293" t="s">
        <v>368</v>
      </c>
      <c r="D54" s="294" t="s">
        <v>170</v>
      </c>
      <c r="E54" s="295">
        <v>1</v>
      </c>
      <c r="F54" s="295">
        <v>0</v>
      </c>
      <c r="G54" s="296">
        <f t="shared" si="8"/>
        <v>0</v>
      </c>
      <c r="H54" s="297">
        <v>0.0033</v>
      </c>
      <c r="I54" s="298">
        <f t="shared" si="9"/>
        <v>0.0033</v>
      </c>
      <c r="J54" s="297">
        <v>0</v>
      </c>
      <c r="K54" s="298">
        <f t="shared" si="10"/>
        <v>0</v>
      </c>
      <c r="O54" s="259">
        <v>2</v>
      </c>
      <c r="AA54" s="231">
        <v>1</v>
      </c>
      <c r="AB54" s="231">
        <v>0</v>
      </c>
      <c r="AC54" s="231">
        <v>0</v>
      </c>
      <c r="AZ54" s="231">
        <v>2</v>
      </c>
      <c r="BA54" s="231">
        <f t="shared" si="11"/>
        <v>0</v>
      </c>
      <c r="BB54" s="231">
        <f t="shared" si="12"/>
        <v>0</v>
      </c>
      <c r="BC54" s="231">
        <f t="shared" si="13"/>
        <v>0</v>
      </c>
      <c r="BD54" s="231">
        <f t="shared" si="14"/>
        <v>0</v>
      </c>
      <c r="BE54" s="231">
        <f t="shared" si="15"/>
        <v>0</v>
      </c>
      <c r="CA54" s="259">
        <v>1</v>
      </c>
      <c r="CB54" s="259">
        <v>0</v>
      </c>
    </row>
    <row r="55" spans="1:80" ht="12.75">
      <c r="A55" s="260">
        <v>19</v>
      </c>
      <c r="B55" s="261" t="s">
        <v>201</v>
      </c>
      <c r="C55" s="262" t="s">
        <v>202</v>
      </c>
      <c r="D55" s="263" t="s">
        <v>143</v>
      </c>
      <c r="E55" s="264">
        <v>6</v>
      </c>
      <c r="F55" s="264">
        <v>0</v>
      </c>
      <c r="G55" s="265">
        <f t="shared" si="8"/>
        <v>0</v>
      </c>
      <c r="H55" s="266">
        <v>0</v>
      </c>
      <c r="I55" s="267">
        <f t="shared" si="9"/>
        <v>0</v>
      </c>
      <c r="J55" s="266">
        <v>-0.0172</v>
      </c>
      <c r="K55" s="267">
        <f t="shared" si="10"/>
        <v>-0.1032</v>
      </c>
      <c r="O55" s="259">
        <v>2</v>
      </c>
      <c r="AA55" s="231">
        <v>1</v>
      </c>
      <c r="AB55" s="231">
        <v>7</v>
      </c>
      <c r="AC55" s="231">
        <v>7</v>
      </c>
      <c r="AZ55" s="231">
        <v>2</v>
      </c>
      <c r="BA55" s="231">
        <f t="shared" si="11"/>
        <v>0</v>
      </c>
      <c r="BB55" s="231">
        <f t="shared" si="12"/>
        <v>0</v>
      </c>
      <c r="BC55" s="231">
        <f t="shared" si="13"/>
        <v>0</v>
      </c>
      <c r="BD55" s="231">
        <f t="shared" si="14"/>
        <v>0</v>
      </c>
      <c r="BE55" s="231">
        <f t="shared" si="15"/>
        <v>0</v>
      </c>
      <c r="CA55" s="259">
        <v>1</v>
      </c>
      <c r="CB55" s="259">
        <v>7</v>
      </c>
    </row>
    <row r="56" spans="1:15" ht="12.75" customHeight="1">
      <c r="A56" s="269"/>
      <c r="B56" s="270"/>
      <c r="C56" s="271" t="s">
        <v>203</v>
      </c>
      <c r="D56" s="271"/>
      <c r="E56" s="272">
        <v>6</v>
      </c>
      <c r="F56" s="273"/>
      <c r="G56" s="274"/>
      <c r="H56" s="275"/>
      <c r="I56" s="276"/>
      <c r="J56" s="277"/>
      <c r="K56" s="276"/>
      <c r="M56" s="278" t="s">
        <v>203</v>
      </c>
      <c r="O56" s="259"/>
    </row>
    <row r="57" spans="1:80" ht="12.75">
      <c r="A57" s="260">
        <v>20</v>
      </c>
      <c r="B57" s="261" t="s">
        <v>204</v>
      </c>
      <c r="C57" s="262" t="s">
        <v>205</v>
      </c>
      <c r="D57" s="263" t="s">
        <v>143</v>
      </c>
      <c r="E57" s="264">
        <v>2</v>
      </c>
      <c r="F57" s="264">
        <v>0</v>
      </c>
      <c r="G57" s="265">
        <f>E57*F57</f>
        <v>0</v>
      </c>
      <c r="H57" s="266">
        <v>0</v>
      </c>
      <c r="I57" s="267">
        <f>E57*H57</f>
        <v>0</v>
      </c>
      <c r="J57" s="266">
        <v>-0.01946</v>
      </c>
      <c r="K57" s="267">
        <f>E57*J57</f>
        <v>-0.03892</v>
      </c>
      <c r="O57" s="259">
        <v>2</v>
      </c>
      <c r="AA57" s="231">
        <v>1</v>
      </c>
      <c r="AB57" s="231">
        <v>7</v>
      </c>
      <c r="AC57" s="231">
        <v>7</v>
      </c>
      <c r="AZ57" s="231">
        <v>2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9">
        <v>1</v>
      </c>
      <c r="CB57" s="259">
        <v>7</v>
      </c>
    </row>
    <row r="58" spans="1:15" ht="12.75" customHeight="1">
      <c r="A58" s="269"/>
      <c r="B58" s="270"/>
      <c r="C58" s="271" t="s">
        <v>206</v>
      </c>
      <c r="D58" s="271"/>
      <c r="E58" s="272">
        <v>2</v>
      </c>
      <c r="F58" s="273"/>
      <c r="G58" s="274"/>
      <c r="H58" s="275"/>
      <c r="I58" s="276"/>
      <c r="J58" s="277"/>
      <c r="K58" s="276"/>
      <c r="M58" s="278" t="s">
        <v>206</v>
      </c>
      <c r="O58" s="259"/>
    </row>
    <row r="59" spans="1:80" ht="12.75">
      <c r="A59" s="260">
        <v>21</v>
      </c>
      <c r="B59" s="261" t="s">
        <v>207</v>
      </c>
      <c r="C59" s="262" t="s">
        <v>208</v>
      </c>
      <c r="D59" s="263" t="s">
        <v>143</v>
      </c>
      <c r="E59" s="264">
        <v>1</v>
      </c>
      <c r="F59" s="264">
        <v>0</v>
      </c>
      <c r="G59" s="265">
        <f>E59*F59</f>
        <v>0</v>
      </c>
      <c r="H59" s="266">
        <v>0</v>
      </c>
      <c r="I59" s="267">
        <f>E59*H59</f>
        <v>0</v>
      </c>
      <c r="J59" s="266">
        <v>-0.0188</v>
      </c>
      <c r="K59" s="267">
        <f>E59*J59</f>
        <v>-0.0188</v>
      </c>
      <c r="O59" s="259">
        <v>2</v>
      </c>
      <c r="AA59" s="231">
        <v>1</v>
      </c>
      <c r="AB59" s="231">
        <v>7</v>
      </c>
      <c r="AC59" s="231">
        <v>7</v>
      </c>
      <c r="AZ59" s="231">
        <v>2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9">
        <v>1</v>
      </c>
      <c r="CB59" s="259">
        <v>7</v>
      </c>
    </row>
    <row r="60" spans="1:15" ht="12.75" customHeight="1">
      <c r="A60" s="269"/>
      <c r="B60" s="270"/>
      <c r="C60" s="271" t="s">
        <v>209</v>
      </c>
      <c r="D60" s="271"/>
      <c r="E60" s="272">
        <v>1</v>
      </c>
      <c r="F60" s="273"/>
      <c r="G60" s="274"/>
      <c r="H60" s="275"/>
      <c r="I60" s="276"/>
      <c r="J60" s="277"/>
      <c r="K60" s="276"/>
      <c r="M60" s="278" t="s">
        <v>209</v>
      </c>
      <c r="O60" s="259"/>
    </row>
    <row r="61" spans="1:80" ht="12.75">
      <c r="A61" s="260">
        <v>22</v>
      </c>
      <c r="B61" s="261" t="s">
        <v>210</v>
      </c>
      <c r="C61" s="262" t="s">
        <v>211</v>
      </c>
      <c r="D61" s="263" t="s">
        <v>143</v>
      </c>
      <c r="E61" s="264">
        <v>3</v>
      </c>
      <c r="F61" s="264">
        <v>0</v>
      </c>
      <c r="G61" s="265">
        <f>E61*F61</f>
        <v>0</v>
      </c>
      <c r="H61" s="266">
        <v>0</v>
      </c>
      <c r="I61" s="267">
        <f>E61*H61</f>
        <v>0</v>
      </c>
      <c r="J61" s="266">
        <v>-0.0015600000000000002</v>
      </c>
      <c r="K61" s="267">
        <f>E61*J61</f>
        <v>-0.00468</v>
      </c>
      <c r="O61" s="259">
        <v>2</v>
      </c>
      <c r="AA61" s="231">
        <v>1</v>
      </c>
      <c r="AB61" s="231">
        <v>7</v>
      </c>
      <c r="AC61" s="231">
        <v>7</v>
      </c>
      <c r="AZ61" s="231">
        <v>2</v>
      </c>
      <c r="BA61" s="231">
        <f>IF(AZ61=1,G61,0)</f>
        <v>0</v>
      </c>
      <c r="BB61" s="231">
        <f>IF(AZ61=2,G61,0)</f>
        <v>0</v>
      </c>
      <c r="BC61" s="231">
        <f>IF(AZ61=3,G61,0)</f>
        <v>0</v>
      </c>
      <c r="BD61" s="231">
        <f>IF(AZ61=4,G61,0)</f>
        <v>0</v>
      </c>
      <c r="BE61" s="231">
        <f>IF(AZ61=5,G61,0)</f>
        <v>0</v>
      </c>
      <c r="CA61" s="259">
        <v>1</v>
      </c>
      <c r="CB61" s="259">
        <v>7</v>
      </c>
    </row>
    <row r="62" spans="1:15" ht="12.75" customHeight="1">
      <c r="A62" s="269"/>
      <c r="B62" s="270"/>
      <c r="C62" s="271" t="s">
        <v>212</v>
      </c>
      <c r="D62" s="271"/>
      <c r="E62" s="272">
        <v>3</v>
      </c>
      <c r="F62" s="273"/>
      <c r="G62" s="274"/>
      <c r="H62" s="275"/>
      <c r="I62" s="276"/>
      <c r="J62" s="277"/>
      <c r="K62" s="276"/>
      <c r="M62" s="278" t="s">
        <v>212</v>
      </c>
      <c r="O62" s="259"/>
    </row>
    <row r="63" spans="1:57" ht="12.75">
      <c r="A63" s="279"/>
      <c r="B63" s="280" t="s">
        <v>130</v>
      </c>
      <c r="C63" s="281" t="s">
        <v>213</v>
      </c>
      <c r="D63" s="282"/>
      <c r="E63" s="283"/>
      <c r="F63" s="284"/>
      <c r="G63" s="285">
        <f>SUM(G50:G62)</f>
        <v>0</v>
      </c>
      <c r="H63" s="286"/>
      <c r="I63" s="287">
        <f>SUM(I50:I62)</f>
        <v>0.0066</v>
      </c>
      <c r="J63" s="286"/>
      <c r="K63" s="287">
        <f>SUM(K50:K62)</f>
        <v>-0.24292</v>
      </c>
      <c r="O63" s="259">
        <v>4</v>
      </c>
      <c r="BA63" s="288">
        <f>SUM(BA50:BA62)</f>
        <v>0</v>
      </c>
      <c r="BB63" s="288">
        <f>SUM(BB50:BB62)</f>
        <v>0</v>
      </c>
      <c r="BC63" s="288">
        <f>SUM(BC50:BC62)</f>
        <v>0</v>
      </c>
      <c r="BD63" s="288">
        <f>SUM(BD50:BD62)</f>
        <v>0</v>
      </c>
      <c r="BE63" s="288">
        <f>SUM(BE50:BE62)</f>
        <v>0</v>
      </c>
    </row>
    <row r="64" spans="1:15" ht="12.75">
      <c r="A64" s="249" t="s">
        <v>119</v>
      </c>
      <c r="B64" s="250" t="s">
        <v>214</v>
      </c>
      <c r="C64" s="251" t="s">
        <v>215</v>
      </c>
      <c r="D64" s="252"/>
      <c r="E64" s="253"/>
      <c r="F64" s="253"/>
      <c r="G64" s="254"/>
      <c r="H64" s="255"/>
      <c r="I64" s="256"/>
      <c r="J64" s="257"/>
      <c r="K64" s="258"/>
      <c r="O64" s="259">
        <v>1</v>
      </c>
    </row>
    <row r="65" spans="1:80" ht="12.75">
      <c r="A65" s="291">
        <v>23</v>
      </c>
      <c r="B65" s="292" t="s">
        <v>216</v>
      </c>
      <c r="C65" s="293" t="s">
        <v>217</v>
      </c>
      <c r="D65" s="294" t="s">
        <v>184</v>
      </c>
      <c r="E65" s="295">
        <v>32</v>
      </c>
      <c r="F65" s="295">
        <v>0</v>
      </c>
      <c r="G65" s="296">
        <f aca="true" t="shared" si="16" ref="G65:G68">E65*F65</f>
        <v>0</v>
      </c>
      <c r="H65" s="297">
        <v>0</v>
      </c>
      <c r="I65" s="298">
        <f aca="true" t="shared" si="17" ref="I65:I68">E65*H65</f>
        <v>0</v>
      </c>
      <c r="J65" s="297">
        <v>0</v>
      </c>
      <c r="K65" s="298">
        <f aca="true" t="shared" si="18" ref="K65:K68">E65*J65</f>
        <v>0</v>
      </c>
      <c r="O65" s="259">
        <v>2</v>
      </c>
      <c r="AA65" s="231">
        <v>1</v>
      </c>
      <c r="AB65" s="231">
        <v>0</v>
      </c>
      <c r="AC65" s="231">
        <v>0</v>
      </c>
      <c r="AZ65" s="231">
        <v>2</v>
      </c>
      <c r="BA65" s="231">
        <f aca="true" t="shared" si="19" ref="BA65:BA68">IF(AZ65=1,G65,0)</f>
        <v>0</v>
      </c>
      <c r="BB65" s="231">
        <f aca="true" t="shared" si="20" ref="BB65:BB68">IF(AZ65=2,G65,0)</f>
        <v>0</v>
      </c>
      <c r="BC65" s="231">
        <f aca="true" t="shared" si="21" ref="BC65:BC68">IF(AZ65=3,G65,0)</f>
        <v>0</v>
      </c>
      <c r="BD65" s="231">
        <f aca="true" t="shared" si="22" ref="BD65:BD68">IF(AZ65=4,G65,0)</f>
        <v>0</v>
      </c>
      <c r="BE65" s="231">
        <f aca="true" t="shared" si="23" ref="BE65:BE68">IF(AZ65=5,G65,0)</f>
        <v>0</v>
      </c>
      <c r="CA65" s="259">
        <v>1</v>
      </c>
      <c r="CB65" s="259">
        <v>0</v>
      </c>
    </row>
    <row r="66" spans="1:80" ht="12.75">
      <c r="A66" s="291">
        <v>24</v>
      </c>
      <c r="B66" s="292" t="s">
        <v>218</v>
      </c>
      <c r="C66" s="293" t="s">
        <v>219</v>
      </c>
      <c r="D66" s="294" t="s">
        <v>184</v>
      </c>
      <c r="E66" s="295">
        <v>32</v>
      </c>
      <c r="F66" s="295">
        <v>0</v>
      </c>
      <c r="G66" s="296">
        <f t="shared" si="16"/>
        <v>0</v>
      </c>
      <c r="H66" s="297">
        <v>0</v>
      </c>
      <c r="I66" s="298">
        <f t="shared" si="17"/>
        <v>0</v>
      </c>
      <c r="J66" s="297">
        <v>0</v>
      </c>
      <c r="K66" s="298">
        <f t="shared" si="18"/>
        <v>0</v>
      </c>
      <c r="O66" s="259">
        <v>2</v>
      </c>
      <c r="AA66" s="231">
        <v>1</v>
      </c>
      <c r="AB66" s="231">
        <v>0</v>
      </c>
      <c r="AC66" s="231">
        <v>0</v>
      </c>
      <c r="AZ66" s="231">
        <v>2</v>
      </c>
      <c r="BA66" s="231">
        <f t="shared" si="19"/>
        <v>0</v>
      </c>
      <c r="BB66" s="231">
        <f t="shared" si="20"/>
        <v>0</v>
      </c>
      <c r="BC66" s="231">
        <f t="shared" si="21"/>
        <v>0</v>
      </c>
      <c r="BD66" s="231">
        <f t="shared" si="22"/>
        <v>0</v>
      </c>
      <c r="BE66" s="231">
        <f t="shared" si="23"/>
        <v>0</v>
      </c>
      <c r="CA66" s="259">
        <v>1</v>
      </c>
      <c r="CB66" s="259">
        <v>0</v>
      </c>
    </row>
    <row r="67" spans="1:80" ht="12.75">
      <c r="A67" s="291">
        <v>25</v>
      </c>
      <c r="B67" s="292" t="s">
        <v>193</v>
      </c>
      <c r="C67" s="293" t="s">
        <v>194</v>
      </c>
      <c r="D67" s="294" t="s">
        <v>184</v>
      </c>
      <c r="E67" s="295">
        <v>32</v>
      </c>
      <c r="F67" s="295">
        <v>0</v>
      </c>
      <c r="G67" s="296">
        <f t="shared" si="16"/>
        <v>0</v>
      </c>
      <c r="H67" s="297">
        <v>0.00029</v>
      </c>
      <c r="I67" s="298">
        <f t="shared" si="17"/>
        <v>0.00928</v>
      </c>
      <c r="J67" s="297"/>
      <c r="K67" s="298">
        <f t="shared" si="18"/>
        <v>0</v>
      </c>
      <c r="O67" s="259">
        <v>2</v>
      </c>
      <c r="AA67" s="231">
        <v>3</v>
      </c>
      <c r="AB67" s="231">
        <v>0</v>
      </c>
      <c r="AC67" s="231" t="s">
        <v>193</v>
      </c>
      <c r="AZ67" s="231">
        <v>2</v>
      </c>
      <c r="BA67" s="231">
        <f t="shared" si="19"/>
        <v>0</v>
      </c>
      <c r="BB67" s="231">
        <f t="shared" si="20"/>
        <v>0</v>
      </c>
      <c r="BC67" s="231">
        <f t="shared" si="21"/>
        <v>0</v>
      </c>
      <c r="BD67" s="231">
        <f t="shared" si="22"/>
        <v>0</v>
      </c>
      <c r="BE67" s="231">
        <f t="shared" si="23"/>
        <v>0</v>
      </c>
      <c r="CA67" s="259">
        <v>3</v>
      </c>
      <c r="CB67" s="259">
        <v>0</v>
      </c>
    </row>
    <row r="68" spans="1:80" ht="12.75">
      <c r="A68" s="260">
        <v>26</v>
      </c>
      <c r="B68" s="261" t="s">
        <v>220</v>
      </c>
      <c r="C68" s="262" t="s">
        <v>221</v>
      </c>
      <c r="D68" s="263" t="s">
        <v>222</v>
      </c>
      <c r="E68" s="264">
        <v>1</v>
      </c>
      <c r="F68" s="264">
        <v>0</v>
      </c>
      <c r="G68" s="265">
        <f t="shared" si="16"/>
        <v>0</v>
      </c>
      <c r="H68" s="266">
        <v>0.001</v>
      </c>
      <c r="I68" s="267">
        <f t="shared" si="17"/>
        <v>0.001</v>
      </c>
      <c r="J68" s="266"/>
      <c r="K68" s="267">
        <f t="shared" si="18"/>
        <v>0</v>
      </c>
      <c r="O68" s="259">
        <v>2</v>
      </c>
      <c r="AA68" s="231">
        <v>3</v>
      </c>
      <c r="AB68" s="231">
        <v>7</v>
      </c>
      <c r="AC68" s="231" t="s">
        <v>220</v>
      </c>
      <c r="AZ68" s="231">
        <v>2</v>
      </c>
      <c r="BA68" s="231">
        <f t="shared" si="19"/>
        <v>0</v>
      </c>
      <c r="BB68" s="231">
        <f t="shared" si="20"/>
        <v>0</v>
      </c>
      <c r="BC68" s="231">
        <f t="shared" si="21"/>
        <v>0</v>
      </c>
      <c r="BD68" s="231">
        <f t="shared" si="22"/>
        <v>0</v>
      </c>
      <c r="BE68" s="231">
        <f t="shared" si="23"/>
        <v>0</v>
      </c>
      <c r="CA68" s="259">
        <v>3</v>
      </c>
      <c r="CB68" s="259">
        <v>7</v>
      </c>
    </row>
    <row r="69" spans="1:57" ht="12.75">
      <c r="A69" s="279"/>
      <c r="B69" s="280" t="s">
        <v>130</v>
      </c>
      <c r="C69" s="281" t="s">
        <v>223</v>
      </c>
      <c r="D69" s="282"/>
      <c r="E69" s="283"/>
      <c r="F69" s="284"/>
      <c r="G69" s="285">
        <f>SUM(G64:G68)</f>
        <v>0</v>
      </c>
      <c r="H69" s="286"/>
      <c r="I69" s="287">
        <f>SUM(I64:I68)</f>
        <v>0.010280000000000001</v>
      </c>
      <c r="J69" s="286"/>
      <c r="K69" s="287">
        <f>SUM(K64:K68)</f>
        <v>0</v>
      </c>
      <c r="O69" s="259">
        <v>4</v>
      </c>
      <c r="BA69" s="288">
        <f>SUM(BA64:BA68)</f>
        <v>0</v>
      </c>
      <c r="BB69" s="288">
        <f>SUM(BB64:BB68)</f>
        <v>0</v>
      </c>
      <c r="BC69" s="288">
        <f>SUM(BC64:BC68)</f>
        <v>0</v>
      </c>
      <c r="BD69" s="288">
        <f>SUM(BD64:BD68)</f>
        <v>0</v>
      </c>
      <c r="BE69" s="288">
        <f>SUM(BE64:BE68)</f>
        <v>0</v>
      </c>
    </row>
    <row r="70" spans="1:15" ht="12.75">
      <c r="A70" s="249" t="s">
        <v>119</v>
      </c>
      <c r="B70" s="250" t="s">
        <v>224</v>
      </c>
      <c r="C70" s="251" t="s">
        <v>225</v>
      </c>
      <c r="D70" s="252"/>
      <c r="E70" s="253"/>
      <c r="F70" s="253"/>
      <c r="G70" s="254"/>
      <c r="H70" s="255"/>
      <c r="I70" s="256"/>
      <c r="J70" s="257"/>
      <c r="K70" s="258"/>
      <c r="O70" s="259">
        <v>1</v>
      </c>
    </row>
    <row r="71" spans="1:80" ht="12.75">
      <c r="A71" s="291">
        <v>27</v>
      </c>
      <c r="B71" s="292" t="s">
        <v>226</v>
      </c>
      <c r="C71" s="293" t="s">
        <v>227</v>
      </c>
      <c r="D71" s="294" t="s">
        <v>228</v>
      </c>
      <c r="E71" s="295">
        <v>24</v>
      </c>
      <c r="F71" s="295">
        <v>0</v>
      </c>
      <c r="G71" s="296">
        <f aca="true" t="shared" si="24" ref="G71:G82">E71*F71</f>
        <v>0</v>
      </c>
      <c r="H71" s="297">
        <v>0</v>
      </c>
      <c r="I71" s="298">
        <f aca="true" t="shared" si="25" ref="I71:I82">E71*H71</f>
        <v>0</v>
      </c>
      <c r="J71" s="297">
        <v>0</v>
      </c>
      <c r="K71" s="298">
        <f aca="true" t="shared" si="26" ref="K71:K82">E71*J71</f>
        <v>0</v>
      </c>
      <c r="O71" s="259">
        <v>2</v>
      </c>
      <c r="AA71" s="231">
        <v>1</v>
      </c>
      <c r="AB71" s="231">
        <v>7</v>
      </c>
      <c r="AC71" s="231">
        <v>7</v>
      </c>
      <c r="AZ71" s="231">
        <v>2</v>
      </c>
      <c r="BA71" s="231">
        <f aca="true" t="shared" si="27" ref="BA71:BA82">IF(AZ71=1,G71,0)</f>
        <v>0</v>
      </c>
      <c r="BB71" s="231">
        <f aca="true" t="shared" si="28" ref="BB71:BB82">IF(AZ71=2,G71,0)</f>
        <v>0</v>
      </c>
      <c r="BC71" s="231">
        <f aca="true" t="shared" si="29" ref="BC71:BC82">IF(AZ71=3,G71,0)</f>
        <v>0</v>
      </c>
      <c r="BD71" s="231">
        <f aca="true" t="shared" si="30" ref="BD71:BD82">IF(AZ71=4,G71,0)</f>
        <v>0</v>
      </c>
      <c r="BE71" s="231">
        <f aca="true" t="shared" si="31" ref="BE71:BE82">IF(AZ71=5,G71,0)</f>
        <v>0</v>
      </c>
      <c r="CA71" s="259">
        <v>1</v>
      </c>
      <c r="CB71" s="259">
        <v>7</v>
      </c>
    </row>
    <row r="72" spans="1:80" ht="12.75">
      <c r="A72" s="291">
        <v>28</v>
      </c>
      <c r="B72" s="292" t="s">
        <v>229</v>
      </c>
      <c r="C72" s="293" t="s">
        <v>230</v>
      </c>
      <c r="D72" s="294" t="s">
        <v>228</v>
      </c>
      <c r="E72" s="295">
        <v>3</v>
      </c>
      <c r="F72" s="295">
        <v>0</v>
      </c>
      <c r="G72" s="296">
        <f t="shared" si="24"/>
        <v>0</v>
      </c>
      <c r="H72" s="297">
        <v>0</v>
      </c>
      <c r="I72" s="298">
        <f t="shared" si="25"/>
        <v>0</v>
      </c>
      <c r="J72" s="297">
        <v>0</v>
      </c>
      <c r="K72" s="298">
        <f t="shared" si="26"/>
        <v>0</v>
      </c>
      <c r="O72" s="259">
        <v>2</v>
      </c>
      <c r="AA72" s="231">
        <v>1</v>
      </c>
      <c r="AB72" s="231">
        <v>7</v>
      </c>
      <c r="AC72" s="231">
        <v>7</v>
      </c>
      <c r="AZ72" s="231">
        <v>2</v>
      </c>
      <c r="BA72" s="231">
        <f t="shared" si="27"/>
        <v>0</v>
      </c>
      <c r="BB72" s="231">
        <f t="shared" si="28"/>
        <v>0</v>
      </c>
      <c r="BC72" s="231">
        <f t="shared" si="29"/>
        <v>0</v>
      </c>
      <c r="BD72" s="231">
        <f t="shared" si="30"/>
        <v>0</v>
      </c>
      <c r="BE72" s="231">
        <f t="shared" si="31"/>
        <v>0</v>
      </c>
      <c r="CA72" s="259">
        <v>1</v>
      </c>
      <c r="CB72" s="259">
        <v>7</v>
      </c>
    </row>
    <row r="73" spans="1:80" ht="12.75">
      <c r="A73" s="291">
        <v>29</v>
      </c>
      <c r="B73" s="292" t="s">
        <v>231</v>
      </c>
      <c r="C73" s="293" t="s">
        <v>232</v>
      </c>
      <c r="D73" s="294" t="s">
        <v>228</v>
      </c>
      <c r="E73" s="295">
        <v>3</v>
      </c>
      <c r="F73" s="295">
        <v>0</v>
      </c>
      <c r="G73" s="296">
        <f t="shared" si="24"/>
        <v>0</v>
      </c>
      <c r="H73" s="297">
        <v>0</v>
      </c>
      <c r="I73" s="298">
        <f t="shared" si="25"/>
        <v>0</v>
      </c>
      <c r="J73" s="297">
        <v>0</v>
      </c>
      <c r="K73" s="298">
        <f t="shared" si="26"/>
        <v>0</v>
      </c>
      <c r="O73" s="259">
        <v>2</v>
      </c>
      <c r="AA73" s="231">
        <v>1</v>
      </c>
      <c r="AB73" s="231">
        <v>7</v>
      </c>
      <c r="AC73" s="231">
        <v>7</v>
      </c>
      <c r="AZ73" s="231">
        <v>2</v>
      </c>
      <c r="BA73" s="231">
        <f t="shared" si="27"/>
        <v>0</v>
      </c>
      <c r="BB73" s="231">
        <f t="shared" si="28"/>
        <v>0</v>
      </c>
      <c r="BC73" s="231">
        <f t="shared" si="29"/>
        <v>0</v>
      </c>
      <c r="BD73" s="231">
        <f t="shared" si="30"/>
        <v>0</v>
      </c>
      <c r="BE73" s="231">
        <f t="shared" si="31"/>
        <v>0</v>
      </c>
      <c r="CA73" s="259">
        <v>1</v>
      </c>
      <c r="CB73" s="259">
        <v>7</v>
      </c>
    </row>
    <row r="74" spans="1:80" ht="12.75">
      <c r="A74" s="291">
        <v>30</v>
      </c>
      <c r="B74" s="292" t="s">
        <v>233</v>
      </c>
      <c r="C74" s="293" t="s">
        <v>234</v>
      </c>
      <c r="D74" s="294" t="s">
        <v>184</v>
      </c>
      <c r="E74" s="295">
        <v>32</v>
      </c>
      <c r="F74" s="295">
        <v>0</v>
      </c>
      <c r="G74" s="296">
        <f t="shared" si="24"/>
        <v>0</v>
      </c>
      <c r="H74" s="297">
        <v>0.00036</v>
      </c>
      <c r="I74" s="298">
        <f t="shared" si="25"/>
        <v>0.01152</v>
      </c>
      <c r="J74" s="297">
        <v>0</v>
      </c>
      <c r="K74" s="298">
        <f t="shared" si="26"/>
        <v>0</v>
      </c>
      <c r="O74" s="259">
        <v>2</v>
      </c>
      <c r="AA74" s="231">
        <v>1</v>
      </c>
      <c r="AB74" s="231">
        <v>7</v>
      </c>
      <c r="AC74" s="231">
        <v>7</v>
      </c>
      <c r="AZ74" s="231">
        <v>2</v>
      </c>
      <c r="BA74" s="231">
        <f t="shared" si="27"/>
        <v>0</v>
      </c>
      <c r="BB74" s="231">
        <f t="shared" si="28"/>
        <v>0</v>
      </c>
      <c r="BC74" s="231">
        <f t="shared" si="29"/>
        <v>0</v>
      </c>
      <c r="BD74" s="231">
        <f t="shared" si="30"/>
        <v>0</v>
      </c>
      <c r="BE74" s="231">
        <f t="shared" si="31"/>
        <v>0</v>
      </c>
      <c r="CA74" s="259">
        <v>1</v>
      </c>
      <c r="CB74" s="259">
        <v>7</v>
      </c>
    </row>
    <row r="75" spans="1:80" ht="12.75">
      <c r="A75" s="291">
        <v>31</v>
      </c>
      <c r="B75" s="292" t="s">
        <v>235</v>
      </c>
      <c r="C75" s="293" t="s">
        <v>236</v>
      </c>
      <c r="D75" s="294" t="s">
        <v>170</v>
      </c>
      <c r="E75" s="295">
        <v>2</v>
      </c>
      <c r="F75" s="295">
        <v>0</v>
      </c>
      <c r="G75" s="296">
        <f t="shared" si="24"/>
        <v>0</v>
      </c>
      <c r="H75" s="297">
        <v>5E-05</v>
      </c>
      <c r="I75" s="298">
        <f t="shared" si="25"/>
        <v>0.0001</v>
      </c>
      <c r="J75" s="297">
        <v>-0.023260000000000003</v>
      </c>
      <c r="K75" s="298">
        <f t="shared" si="26"/>
        <v>-0.046520000000000006</v>
      </c>
      <c r="O75" s="259">
        <v>2</v>
      </c>
      <c r="AA75" s="231">
        <v>1</v>
      </c>
      <c r="AB75" s="231">
        <v>0</v>
      </c>
      <c r="AC75" s="231">
        <v>0</v>
      </c>
      <c r="AZ75" s="231">
        <v>2</v>
      </c>
      <c r="BA75" s="231">
        <f t="shared" si="27"/>
        <v>0</v>
      </c>
      <c r="BB75" s="231">
        <f t="shared" si="28"/>
        <v>0</v>
      </c>
      <c r="BC75" s="231">
        <f t="shared" si="29"/>
        <v>0</v>
      </c>
      <c r="BD75" s="231">
        <f t="shared" si="30"/>
        <v>0</v>
      </c>
      <c r="BE75" s="231">
        <f t="shared" si="31"/>
        <v>0</v>
      </c>
      <c r="CA75" s="259">
        <v>1</v>
      </c>
      <c r="CB75" s="259">
        <v>0</v>
      </c>
    </row>
    <row r="76" spans="1:80" ht="12.75">
      <c r="A76" s="291">
        <v>32</v>
      </c>
      <c r="B76" s="292" t="s">
        <v>239</v>
      </c>
      <c r="C76" s="293" t="s">
        <v>240</v>
      </c>
      <c r="D76" s="294" t="s">
        <v>170</v>
      </c>
      <c r="E76" s="295">
        <v>1</v>
      </c>
      <c r="F76" s="295">
        <v>0</v>
      </c>
      <c r="G76" s="296">
        <f t="shared" si="24"/>
        <v>0</v>
      </c>
      <c r="H76" s="297">
        <v>0</v>
      </c>
      <c r="I76" s="298">
        <f t="shared" si="25"/>
        <v>0</v>
      </c>
      <c r="J76" s="297">
        <v>0</v>
      </c>
      <c r="K76" s="298">
        <f t="shared" si="26"/>
        <v>0</v>
      </c>
      <c r="O76" s="259">
        <v>2</v>
      </c>
      <c r="AA76" s="231">
        <v>1</v>
      </c>
      <c r="AB76" s="231">
        <v>0</v>
      </c>
      <c r="AC76" s="231">
        <v>0</v>
      </c>
      <c r="AZ76" s="231">
        <v>2</v>
      </c>
      <c r="BA76" s="231">
        <f t="shared" si="27"/>
        <v>0</v>
      </c>
      <c r="BB76" s="231">
        <f t="shared" si="28"/>
        <v>0</v>
      </c>
      <c r="BC76" s="231">
        <f t="shared" si="29"/>
        <v>0</v>
      </c>
      <c r="BD76" s="231">
        <f t="shared" si="30"/>
        <v>0</v>
      </c>
      <c r="BE76" s="231">
        <f t="shared" si="31"/>
        <v>0</v>
      </c>
      <c r="CA76" s="259">
        <v>1</v>
      </c>
      <c r="CB76" s="259">
        <v>0</v>
      </c>
    </row>
    <row r="77" spans="1:80" ht="12.75">
      <c r="A77" s="291">
        <v>33</v>
      </c>
      <c r="B77" s="292" t="s">
        <v>369</v>
      </c>
      <c r="C77" s="293" t="s">
        <v>370</v>
      </c>
      <c r="D77" s="294" t="s">
        <v>170</v>
      </c>
      <c r="E77" s="295">
        <v>2</v>
      </c>
      <c r="F77" s="295">
        <v>0</v>
      </c>
      <c r="G77" s="296">
        <f t="shared" si="24"/>
        <v>0</v>
      </c>
      <c r="H77" s="297">
        <v>2E-05</v>
      </c>
      <c r="I77" s="298">
        <f t="shared" si="25"/>
        <v>4E-05</v>
      </c>
      <c r="J77" s="297">
        <v>0</v>
      </c>
      <c r="K77" s="298">
        <f t="shared" si="26"/>
        <v>0</v>
      </c>
      <c r="O77" s="259">
        <v>2</v>
      </c>
      <c r="AA77" s="231">
        <v>1</v>
      </c>
      <c r="AB77" s="231">
        <v>7</v>
      </c>
      <c r="AC77" s="231">
        <v>7</v>
      </c>
      <c r="AZ77" s="231">
        <v>2</v>
      </c>
      <c r="BA77" s="231">
        <f t="shared" si="27"/>
        <v>0</v>
      </c>
      <c r="BB77" s="231">
        <f t="shared" si="28"/>
        <v>0</v>
      </c>
      <c r="BC77" s="231">
        <f t="shared" si="29"/>
        <v>0</v>
      </c>
      <c r="BD77" s="231">
        <f t="shared" si="30"/>
        <v>0</v>
      </c>
      <c r="BE77" s="231">
        <f t="shared" si="31"/>
        <v>0</v>
      </c>
      <c r="CA77" s="259">
        <v>1</v>
      </c>
      <c r="CB77" s="259">
        <v>7</v>
      </c>
    </row>
    <row r="78" spans="1:80" ht="12.75">
      <c r="A78" s="291">
        <v>34</v>
      </c>
      <c r="B78" s="292" t="s">
        <v>241</v>
      </c>
      <c r="C78" s="293" t="s">
        <v>242</v>
      </c>
      <c r="D78" s="294" t="s">
        <v>170</v>
      </c>
      <c r="E78" s="295">
        <v>1</v>
      </c>
      <c r="F78" s="295">
        <v>0</v>
      </c>
      <c r="G78" s="296">
        <f t="shared" si="24"/>
        <v>0</v>
      </c>
      <c r="H78" s="297">
        <v>0</v>
      </c>
      <c r="I78" s="298">
        <f t="shared" si="25"/>
        <v>0</v>
      </c>
      <c r="J78" s="297">
        <v>0</v>
      </c>
      <c r="K78" s="298">
        <f t="shared" si="26"/>
        <v>0</v>
      </c>
      <c r="O78" s="259">
        <v>2</v>
      </c>
      <c r="AA78" s="231">
        <v>1</v>
      </c>
      <c r="AB78" s="231">
        <v>0</v>
      </c>
      <c r="AC78" s="231">
        <v>0</v>
      </c>
      <c r="AZ78" s="231">
        <v>2</v>
      </c>
      <c r="BA78" s="231">
        <f t="shared" si="27"/>
        <v>0</v>
      </c>
      <c r="BB78" s="231">
        <f t="shared" si="28"/>
        <v>0</v>
      </c>
      <c r="BC78" s="231">
        <f t="shared" si="29"/>
        <v>0</v>
      </c>
      <c r="BD78" s="231">
        <f t="shared" si="30"/>
        <v>0</v>
      </c>
      <c r="BE78" s="231">
        <f t="shared" si="31"/>
        <v>0</v>
      </c>
      <c r="CA78" s="259">
        <v>1</v>
      </c>
      <c r="CB78" s="259">
        <v>0</v>
      </c>
    </row>
    <row r="79" spans="1:80" ht="12.75">
      <c r="A79" s="291">
        <v>35</v>
      </c>
      <c r="B79" s="292" t="s">
        <v>243</v>
      </c>
      <c r="C79" s="293" t="s">
        <v>244</v>
      </c>
      <c r="D79" s="294" t="s">
        <v>128</v>
      </c>
      <c r="E79" s="295">
        <v>12</v>
      </c>
      <c r="F79" s="295">
        <v>0</v>
      </c>
      <c r="G79" s="296">
        <f t="shared" si="24"/>
        <v>0</v>
      </c>
      <c r="H79" s="297">
        <v>0</v>
      </c>
      <c r="I79" s="298">
        <f t="shared" si="25"/>
        <v>0</v>
      </c>
      <c r="J79" s="297">
        <v>0</v>
      </c>
      <c r="K79" s="298">
        <f t="shared" si="26"/>
        <v>0</v>
      </c>
      <c r="O79" s="259">
        <v>2</v>
      </c>
      <c r="AA79" s="231">
        <v>1</v>
      </c>
      <c r="AB79" s="231">
        <v>7</v>
      </c>
      <c r="AC79" s="231">
        <v>7</v>
      </c>
      <c r="AZ79" s="231">
        <v>2</v>
      </c>
      <c r="BA79" s="231">
        <f t="shared" si="27"/>
        <v>0</v>
      </c>
      <c r="BB79" s="231">
        <f t="shared" si="28"/>
        <v>0</v>
      </c>
      <c r="BC79" s="231">
        <f t="shared" si="29"/>
        <v>0</v>
      </c>
      <c r="BD79" s="231">
        <f t="shared" si="30"/>
        <v>0</v>
      </c>
      <c r="BE79" s="231">
        <f t="shared" si="31"/>
        <v>0</v>
      </c>
      <c r="CA79" s="259">
        <v>1</v>
      </c>
      <c r="CB79" s="259">
        <v>7</v>
      </c>
    </row>
    <row r="80" spans="1:80" ht="12.75">
      <c r="A80" s="291">
        <v>36</v>
      </c>
      <c r="B80" s="292" t="s">
        <v>245</v>
      </c>
      <c r="C80" s="293" t="s">
        <v>246</v>
      </c>
      <c r="D80" s="294" t="s">
        <v>128</v>
      </c>
      <c r="E80" s="295">
        <v>12</v>
      </c>
      <c r="F80" s="295">
        <v>0</v>
      </c>
      <c r="G80" s="296">
        <f t="shared" si="24"/>
        <v>0</v>
      </c>
      <c r="H80" s="297">
        <v>0</v>
      </c>
      <c r="I80" s="298">
        <f t="shared" si="25"/>
        <v>0</v>
      </c>
      <c r="J80" s="297">
        <v>0</v>
      </c>
      <c r="K80" s="298">
        <f t="shared" si="26"/>
        <v>0</v>
      </c>
      <c r="O80" s="259">
        <v>2</v>
      </c>
      <c r="AA80" s="231">
        <v>1</v>
      </c>
      <c r="AB80" s="231">
        <v>7</v>
      </c>
      <c r="AC80" s="231">
        <v>7</v>
      </c>
      <c r="AZ80" s="231">
        <v>2</v>
      </c>
      <c r="BA80" s="231">
        <f t="shared" si="27"/>
        <v>0</v>
      </c>
      <c r="BB80" s="231">
        <f t="shared" si="28"/>
        <v>0</v>
      </c>
      <c r="BC80" s="231">
        <f t="shared" si="29"/>
        <v>0</v>
      </c>
      <c r="BD80" s="231">
        <f t="shared" si="30"/>
        <v>0</v>
      </c>
      <c r="BE80" s="231">
        <f t="shared" si="31"/>
        <v>0</v>
      </c>
      <c r="CA80" s="259">
        <v>1</v>
      </c>
      <c r="CB80" s="259">
        <v>7</v>
      </c>
    </row>
    <row r="81" spans="1:80" ht="21.75">
      <c r="A81" s="291">
        <v>37</v>
      </c>
      <c r="B81" s="292" t="s">
        <v>247</v>
      </c>
      <c r="C81" s="293" t="s">
        <v>248</v>
      </c>
      <c r="D81" s="294" t="s">
        <v>170</v>
      </c>
      <c r="E81" s="295">
        <v>2</v>
      </c>
      <c r="F81" s="295">
        <v>0</v>
      </c>
      <c r="G81" s="296">
        <f t="shared" si="24"/>
        <v>0</v>
      </c>
      <c r="H81" s="297">
        <v>0.0002</v>
      </c>
      <c r="I81" s="298">
        <f t="shared" si="25"/>
        <v>0.0004</v>
      </c>
      <c r="J81" s="297"/>
      <c r="K81" s="298">
        <f t="shared" si="26"/>
        <v>0</v>
      </c>
      <c r="O81" s="259">
        <v>2</v>
      </c>
      <c r="AA81" s="231">
        <v>3</v>
      </c>
      <c r="AB81" s="231">
        <v>7</v>
      </c>
      <c r="AC81" s="231" t="s">
        <v>247</v>
      </c>
      <c r="AZ81" s="231">
        <v>2</v>
      </c>
      <c r="BA81" s="231">
        <f t="shared" si="27"/>
        <v>0</v>
      </c>
      <c r="BB81" s="231">
        <f t="shared" si="28"/>
        <v>0</v>
      </c>
      <c r="BC81" s="231">
        <f t="shared" si="29"/>
        <v>0</v>
      </c>
      <c r="BD81" s="231">
        <f t="shared" si="30"/>
        <v>0</v>
      </c>
      <c r="BE81" s="231">
        <f t="shared" si="31"/>
        <v>0</v>
      </c>
      <c r="CA81" s="259">
        <v>3</v>
      </c>
      <c r="CB81" s="259">
        <v>7</v>
      </c>
    </row>
    <row r="82" spans="1:80" ht="12.75">
      <c r="A82" s="260">
        <v>38</v>
      </c>
      <c r="B82" s="261" t="s">
        <v>249</v>
      </c>
      <c r="C82" s="262" t="s">
        <v>250</v>
      </c>
      <c r="D82" s="263" t="s">
        <v>251</v>
      </c>
      <c r="E82" s="264">
        <v>0.012060000000000001</v>
      </c>
      <c r="F82" s="264">
        <v>0</v>
      </c>
      <c r="G82" s="265">
        <f t="shared" si="24"/>
        <v>0</v>
      </c>
      <c r="H82" s="266">
        <v>0</v>
      </c>
      <c r="I82" s="267">
        <f t="shared" si="25"/>
        <v>0</v>
      </c>
      <c r="J82" s="266"/>
      <c r="K82" s="267">
        <f t="shared" si="26"/>
        <v>0</v>
      </c>
      <c r="O82" s="259">
        <v>2</v>
      </c>
      <c r="AA82" s="231">
        <v>7</v>
      </c>
      <c r="AB82" s="231">
        <v>1001</v>
      </c>
      <c r="AC82" s="231">
        <v>5</v>
      </c>
      <c r="AZ82" s="231">
        <v>2</v>
      </c>
      <c r="BA82" s="231">
        <f t="shared" si="27"/>
        <v>0</v>
      </c>
      <c r="BB82" s="231">
        <f t="shared" si="28"/>
        <v>0</v>
      </c>
      <c r="BC82" s="231">
        <f t="shared" si="29"/>
        <v>0</v>
      </c>
      <c r="BD82" s="231">
        <f t="shared" si="30"/>
        <v>0</v>
      </c>
      <c r="BE82" s="231">
        <f t="shared" si="31"/>
        <v>0</v>
      </c>
      <c r="CA82" s="259">
        <v>7</v>
      </c>
      <c r="CB82" s="259">
        <v>1001</v>
      </c>
    </row>
    <row r="83" spans="1:57" ht="12.75">
      <c r="A83" s="279"/>
      <c r="B83" s="280" t="s">
        <v>130</v>
      </c>
      <c r="C83" s="281" t="s">
        <v>252</v>
      </c>
      <c r="D83" s="282"/>
      <c r="E83" s="283"/>
      <c r="F83" s="284"/>
      <c r="G83" s="285">
        <f>SUM(G70:G82)</f>
        <v>0</v>
      </c>
      <c r="H83" s="286"/>
      <c r="I83" s="287">
        <f>SUM(I70:I82)</f>
        <v>0.012060000000000001</v>
      </c>
      <c r="J83" s="286"/>
      <c r="K83" s="287">
        <f>SUM(K70:K82)</f>
        <v>-0.046520000000000006</v>
      </c>
      <c r="O83" s="259">
        <v>4</v>
      </c>
      <c r="BA83" s="288">
        <f>SUM(BA70:BA82)</f>
        <v>0</v>
      </c>
      <c r="BB83" s="288">
        <f>SUM(BB70:BB82)</f>
        <v>0</v>
      </c>
      <c r="BC83" s="288">
        <f>SUM(BC70:BC82)</f>
        <v>0</v>
      </c>
      <c r="BD83" s="288">
        <f>SUM(BD70:BD82)</f>
        <v>0</v>
      </c>
      <c r="BE83" s="288">
        <f>SUM(BE70:BE82)</f>
        <v>0</v>
      </c>
    </row>
    <row r="84" spans="1:15" ht="12.75">
      <c r="A84" s="249" t="s">
        <v>119</v>
      </c>
      <c r="B84" s="250" t="s">
        <v>253</v>
      </c>
      <c r="C84" s="251" t="s">
        <v>254</v>
      </c>
      <c r="D84" s="252"/>
      <c r="E84" s="253"/>
      <c r="F84" s="253"/>
      <c r="G84" s="254"/>
      <c r="H84" s="255"/>
      <c r="I84" s="256"/>
      <c r="J84" s="257"/>
      <c r="K84" s="258"/>
      <c r="O84" s="259">
        <v>1</v>
      </c>
    </row>
    <row r="85" spans="1:80" ht="12.75">
      <c r="A85" s="291">
        <v>39</v>
      </c>
      <c r="B85" s="292" t="s">
        <v>255</v>
      </c>
      <c r="C85" s="293" t="s">
        <v>256</v>
      </c>
      <c r="D85" s="294" t="s">
        <v>170</v>
      </c>
      <c r="E85" s="295">
        <v>1</v>
      </c>
      <c r="F85" s="295">
        <v>0</v>
      </c>
      <c r="G85" s="296">
        <f aca="true" t="shared" si="32" ref="G85:G86">E85*F85</f>
        <v>0</v>
      </c>
      <c r="H85" s="297">
        <v>0</v>
      </c>
      <c r="I85" s="298">
        <f aca="true" t="shared" si="33" ref="I85:I86">E85*H85</f>
        <v>0</v>
      </c>
      <c r="J85" s="297">
        <v>0</v>
      </c>
      <c r="K85" s="298">
        <f aca="true" t="shared" si="34" ref="K85:K86">E85*J85</f>
        <v>0</v>
      </c>
      <c r="O85" s="259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aca="true" t="shared" si="35" ref="BA85:BA86">IF(AZ85=1,G85,0)</f>
        <v>0</v>
      </c>
      <c r="BB85" s="231">
        <f aca="true" t="shared" si="36" ref="BB85:BB86">IF(AZ85=2,G85,0)</f>
        <v>0</v>
      </c>
      <c r="BC85" s="231">
        <f aca="true" t="shared" si="37" ref="BC85:BC86">IF(AZ85=3,G85,0)</f>
        <v>0</v>
      </c>
      <c r="BD85" s="231">
        <f aca="true" t="shared" si="38" ref="BD85:BD86">IF(AZ85=4,G85,0)</f>
        <v>0</v>
      </c>
      <c r="BE85" s="231">
        <f aca="true" t="shared" si="39" ref="BE85:BE86">IF(AZ85=5,G85,0)</f>
        <v>0</v>
      </c>
      <c r="CA85" s="259">
        <v>1</v>
      </c>
      <c r="CB85" s="259">
        <v>7</v>
      </c>
    </row>
    <row r="86" spans="1:80" ht="12.75">
      <c r="A86" s="260">
        <v>40</v>
      </c>
      <c r="B86" s="261" t="s">
        <v>257</v>
      </c>
      <c r="C86" s="262" t="s">
        <v>258</v>
      </c>
      <c r="D86" s="263" t="s">
        <v>371</v>
      </c>
      <c r="E86" s="264">
        <v>1</v>
      </c>
      <c r="F86" s="264">
        <v>0</v>
      </c>
      <c r="G86" s="265">
        <f t="shared" si="32"/>
        <v>0</v>
      </c>
      <c r="H86" s="266">
        <v>0.8</v>
      </c>
      <c r="I86" s="267">
        <f t="shared" si="33"/>
        <v>0.8</v>
      </c>
      <c r="J86" s="266"/>
      <c r="K86" s="267">
        <f t="shared" si="34"/>
        <v>0</v>
      </c>
      <c r="O86" s="259">
        <v>2</v>
      </c>
      <c r="AA86" s="231">
        <v>12</v>
      </c>
      <c r="AB86" s="231">
        <v>0</v>
      </c>
      <c r="AC86" s="231">
        <v>62</v>
      </c>
      <c r="AZ86" s="231">
        <v>2</v>
      </c>
      <c r="BA86" s="231">
        <f t="shared" si="35"/>
        <v>0</v>
      </c>
      <c r="BB86" s="231">
        <f t="shared" si="36"/>
        <v>0</v>
      </c>
      <c r="BC86" s="231">
        <f t="shared" si="37"/>
        <v>0</v>
      </c>
      <c r="BD86" s="231">
        <f t="shared" si="38"/>
        <v>0</v>
      </c>
      <c r="BE86" s="231">
        <f t="shared" si="39"/>
        <v>0</v>
      </c>
      <c r="CA86" s="259">
        <v>12</v>
      </c>
      <c r="CB86" s="259">
        <v>0</v>
      </c>
    </row>
    <row r="87" spans="1:15" ht="22.5" customHeight="1">
      <c r="A87" s="269"/>
      <c r="B87" s="270"/>
      <c r="C87" s="271" t="s">
        <v>260</v>
      </c>
      <c r="D87" s="271"/>
      <c r="E87" s="272">
        <v>1</v>
      </c>
      <c r="F87" s="273"/>
      <c r="G87" s="274"/>
      <c r="H87" s="275"/>
      <c r="I87" s="276"/>
      <c r="J87" s="277"/>
      <c r="K87" s="276"/>
      <c r="M87" s="278" t="s">
        <v>261</v>
      </c>
      <c r="O87" s="259"/>
    </row>
    <row r="88" spans="1:80" ht="12.75">
      <c r="A88" s="260">
        <v>41</v>
      </c>
      <c r="B88" s="261" t="s">
        <v>262</v>
      </c>
      <c r="C88" s="262" t="s">
        <v>263</v>
      </c>
      <c r="D88" s="263" t="s">
        <v>371</v>
      </c>
      <c r="E88" s="264">
        <v>1</v>
      </c>
      <c r="F88" s="264">
        <v>0</v>
      </c>
      <c r="G88" s="265">
        <f>E88*F88</f>
        <v>0</v>
      </c>
      <c r="H88" s="266">
        <v>0.30000000000000004</v>
      </c>
      <c r="I88" s="267">
        <f>E88*H88</f>
        <v>0.30000000000000004</v>
      </c>
      <c r="J88" s="266"/>
      <c r="K88" s="267">
        <f>E88*J88</f>
        <v>0</v>
      </c>
      <c r="O88" s="259">
        <v>2</v>
      </c>
      <c r="AA88" s="231">
        <v>12</v>
      </c>
      <c r="AB88" s="231">
        <v>0</v>
      </c>
      <c r="AC88" s="231">
        <v>63</v>
      </c>
      <c r="AZ88" s="231">
        <v>2</v>
      </c>
      <c r="BA88" s="231">
        <f>IF(AZ88=1,G88,0)</f>
        <v>0</v>
      </c>
      <c r="BB88" s="231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9">
        <v>12</v>
      </c>
      <c r="CB88" s="259">
        <v>0</v>
      </c>
    </row>
    <row r="89" spans="1:15" ht="20.25" customHeight="1">
      <c r="A89" s="269"/>
      <c r="B89" s="270"/>
      <c r="C89" s="271" t="s">
        <v>264</v>
      </c>
      <c r="D89" s="271"/>
      <c r="E89" s="272">
        <v>1</v>
      </c>
      <c r="F89" s="273"/>
      <c r="G89" s="274"/>
      <c r="H89" s="275"/>
      <c r="I89" s="276"/>
      <c r="J89" s="277"/>
      <c r="K89" s="276"/>
      <c r="M89" s="278" t="s">
        <v>265</v>
      </c>
      <c r="O89" s="259"/>
    </row>
    <row r="90" spans="1:80" ht="21.75">
      <c r="A90" s="260">
        <v>42</v>
      </c>
      <c r="B90" s="261" t="s">
        <v>266</v>
      </c>
      <c r="C90" s="262" t="s">
        <v>267</v>
      </c>
      <c r="D90" s="263" t="s">
        <v>371</v>
      </c>
      <c r="E90" s="264">
        <v>1</v>
      </c>
      <c r="F90" s="264">
        <v>0</v>
      </c>
      <c r="G90" s="265">
        <f>E90*F90</f>
        <v>0</v>
      </c>
      <c r="H90" s="266">
        <v>0.8</v>
      </c>
      <c r="I90" s="267">
        <f>E90*H90</f>
        <v>0.8</v>
      </c>
      <c r="J90" s="266"/>
      <c r="K90" s="267">
        <f>E90*J90</f>
        <v>0</v>
      </c>
      <c r="O90" s="259">
        <v>2</v>
      </c>
      <c r="AA90" s="231">
        <v>12</v>
      </c>
      <c r="AB90" s="231">
        <v>0</v>
      </c>
      <c r="AC90" s="231">
        <v>64</v>
      </c>
      <c r="AZ90" s="231">
        <v>2</v>
      </c>
      <c r="BA90" s="231">
        <f>IF(AZ90=1,G90,0)</f>
        <v>0</v>
      </c>
      <c r="BB90" s="231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9">
        <v>12</v>
      </c>
      <c r="CB90" s="259">
        <v>0</v>
      </c>
    </row>
    <row r="91" spans="1:15" ht="22.5" customHeight="1">
      <c r="A91" s="269"/>
      <c r="B91" s="270"/>
      <c r="C91" s="271" t="s">
        <v>268</v>
      </c>
      <c r="D91" s="271"/>
      <c r="E91" s="272">
        <v>1</v>
      </c>
      <c r="F91" s="273"/>
      <c r="G91" s="274"/>
      <c r="H91" s="275"/>
      <c r="I91" s="276"/>
      <c r="J91" s="277"/>
      <c r="K91" s="276"/>
      <c r="M91" s="278" t="s">
        <v>269</v>
      </c>
      <c r="O91" s="259"/>
    </row>
    <row r="92" spans="1:80" ht="12.75">
      <c r="A92" s="260">
        <v>43</v>
      </c>
      <c r="B92" s="261" t="s">
        <v>270</v>
      </c>
      <c r="C92" s="262" t="s">
        <v>271</v>
      </c>
      <c r="D92" s="263" t="s">
        <v>371</v>
      </c>
      <c r="E92" s="264">
        <v>1</v>
      </c>
      <c r="F92" s="264">
        <v>0</v>
      </c>
      <c r="G92" s="265">
        <f>E92*F92</f>
        <v>0</v>
      </c>
      <c r="H92" s="266">
        <v>0.8</v>
      </c>
      <c r="I92" s="267">
        <f>E92*H92</f>
        <v>0.8</v>
      </c>
      <c r="J92" s="266"/>
      <c r="K92" s="267">
        <f>E92*J92</f>
        <v>0</v>
      </c>
      <c r="O92" s="259">
        <v>2</v>
      </c>
      <c r="AA92" s="231">
        <v>12</v>
      </c>
      <c r="AB92" s="231">
        <v>0</v>
      </c>
      <c r="AC92" s="231">
        <v>74</v>
      </c>
      <c r="AZ92" s="231">
        <v>2</v>
      </c>
      <c r="BA92" s="231">
        <f>IF(AZ92=1,G92,0)</f>
        <v>0</v>
      </c>
      <c r="BB92" s="231">
        <f>IF(AZ92=2,G92,0)</f>
        <v>0</v>
      </c>
      <c r="BC92" s="231">
        <f>IF(AZ92=3,G92,0)</f>
        <v>0</v>
      </c>
      <c r="BD92" s="231">
        <f>IF(AZ92=4,G92,0)</f>
        <v>0</v>
      </c>
      <c r="BE92" s="231">
        <f>IF(AZ92=5,G92,0)</f>
        <v>0</v>
      </c>
      <c r="CA92" s="259">
        <v>12</v>
      </c>
      <c r="CB92" s="259">
        <v>0</v>
      </c>
    </row>
    <row r="93" spans="1:15" ht="22.5" customHeight="1">
      <c r="A93" s="269"/>
      <c r="B93" s="270"/>
      <c r="C93" s="271" t="s">
        <v>272</v>
      </c>
      <c r="D93" s="271"/>
      <c r="E93" s="272">
        <v>1</v>
      </c>
      <c r="F93" s="273"/>
      <c r="G93" s="274"/>
      <c r="H93" s="275"/>
      <c r="I93" s="276"/>
      <c r="J93" s="277"/>
      <c r="K93" s="276"/>
      <c r="M93" s="278" t="s">
        <v>269</v>
      </c>
      <c r="O93" s="259"/>
    </row>
    <row r="94" spans="1:80" ht="12.75">
      <c r="A94" s="260">
        <v>44</v>
      </c>
      <c r="B94" s="261" t="s">
        <v>273</v>
      </c>
      <c r="C94" s="262" t="s">
        <v>274</v>
      </c>
      <c r="D94" s="263" t="s">
        <v>371</v>
      </c>
      <c r="E94" s="264">
        <v>1</v>
      </c>
      <c r="F94" s="264">
        <v>0</v>
      </c>
      <c r="G94" s="265">
        <f>E94*F94</f>
        <v>0</v>
      </c>
      <c r="H94" s="266">
        <v>0.8</v>
      </c>
      <c r="I94" s="267">
        <f>E94*H94</f>
        <v>0.8</v>
      </c>
      <c r="J94" s="266"/>
      <c r="K94" s="267">
        <f>E94*J94</f>
        <v>0</v>
      </c>
      <c r="O94" s="259">
        <v>2</v>
      </c>
      <c r="AA94" s="231">
        <v>12</v>
      </c>
      <c r="AB94" s="231">
        <v>0</v>
      </c>
      <c r="AC94" s="231">
        <v>75</v>
      </c>
      <c r="AZ94" s="231">
        <v>2</v>
      </c>
      <c r="BA94" s="231">
        <f>IF(AZ94=1,G94,0)</f>
        <v>0</v>
      </c>
      <c r="BB94" s="231">
        <f>IF(AZ94=2,G94,0)</f>
        <v>0</v>
      </c>
      <c r="BC94" s="231">
        <f>IF(AZ94=3,G94,0)</f>
        <v>0</v>
      </c>
      <c r="BD94" s="231">
        <f>IF(AZ94=4,G94,0)</f>
        <v>0</v>
      </c>
      <c r="BE94" s="231">
        <f>IF(AZ94=5,G94,0)</f>
        <v>0</v>
      </c>
      <c r="CA94" s="259">
        <v>12</v>
      </c>
      <c r="CB94" s="259">
        <v>0</v>
      </c>
    </row>
    <row r="95" spans="1:15" ht="22.5" customHeight="1">
      <c r="A95" s="269"/>
      <c r="B95" s="270"/>
      <c r="C95" s="271" t="s">
        <v>272</v>
      </c>
      <c r="D95" s="271"/>
      <c r="E95" s="272">
        <v>1</v>
      </c>
      <c r="F95" s="273"/>
      <c r="G95" s="274"/>
      <c r="H95" s="275"/>
      <c r="I95" s="276"/>
      <c r="J95" s="277"/>
      <c r="K95" s="276"/>
      <c r="M95" s="278" t="s">
        <v>269</v>
      </c>
      <c r="O95" s="259"/>
    </row>
    <row r="96" spans="1:80" ht="21.75">
      <c r="A96" s="260">
        <v>45</v>
      </c>
      <c r="B96" s="261" t="s">
        <v>275</v>
      </c>
      <c r="C96" s="262" t="s">
        <v>276</v>
      </c>
      <c r="D96" s="263" t="s">
        <v>371</v>
      </c>
      <c r="E96" s="264">
        <v>1</v>
      </c>
      <c r="F96" s="264">
        <v>0</v>
      </c>
      <c r="G96" s="265">
        <f>E96*F96</f>
        <v>0</v>
      </c>
      <c r="H96" s="266">
        <v>0.8</v>
      </c>
      <c r="I96" s="267">
        <f>E96*H96</f>
        <v>0.8</v>
      </c>
      <c r="J96" s="266"/>
      <c r="K96" s="267">
        <f>E96*J96</f>
        <v>0</v>
      </c>
      <c r="O96" s="259">
        <v>2</v>
      </c>
      <c r="AA96" s="231">
        <v>12</v>
      </c>
      <c r="AB96" s="231">
        <v>0</v>
      </c>
      <c r="AC96" s="231">
        <v>76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9">
        <v>12</v>
      </c>
      <c r="CB96" s="259">
        <v>0</v>
      </c>
    </row>
    <row r="97" spans="1:15" ht="22.5" customHeight="1">
      <c r="A97" s="269"/>
      <c r="B97" s="270"/>
      <c r="C97" s="271" t="s">
        <v>277</v>
      </c>
      <c r="D97" s="271"/>
      <c r="E97" s="272">
        <v>1</v>
      </c>
      <c r="F97" s="273"/>
      <c r="G97" s="274"/>
      <c r="H97" s="275"/>
      <c r="I97" s="276"/>
      <c r="J97" s="277"/>
      <c r="K97" s="276"/>
      <c r="M97" s="278" t="s">
        <v>269</v>
      </c>
      <c r="O97" s="259"/>
    </row>
    <row r="98" spans="1:80" ht="12.75">
      <c r="A98" s="260">
        <v>46</v>
      </c>
      <c r="B98" s="261" t="s">
        <v>278</v>
      </c>
      <c r="C98" s="262" t="s">
        <v>279</v>
      </c>
      <c r="D98" s="263" t="s">
        <v>251</v>
      </c>
      <c r="E98" s="264">
        <v>4.3</v>
      </c>
      <c r="F98" s="264">
        <v>0</v>
      </c>
      <c r="G98" s="265">
        <f>E98*F98</f>
        <v>0</v>
      </c>
      <c r="H98" s="266">
        <v>0</v>
      </c>
      <c r="I98" s="267">
        <f>E98*H98</f>
        <v>0</v>
      </c>
      <c r="J98" s="266"/>
      <c r="K98" s="267">
        <f>E98*J98</f>
        <v>0</v>
      </c>
      <c r="O98" s="259">
        <v>2</v>
      </c>
      <c r="AA98" s="231">
        <v>7</v>
      </c>
      <c r="AB98" s="231">
        <v>1001</v>
      </c>
      <c r="AC98" s="231">
        <v>5</v>
      </c>
      <c r="AZ98" s="231">
        <v>2</v>
      </c>
      <c r="BA98" s="231">
        <f>IF(AZ98=1,G98,0)</f>
        <v>0</v>
      </c>
      <c r="BB98" s="231">
        <f>IF(AZ98=2,G98,0)</f>
        <v>0</v>
      </c>
      <c r="BC98" s="231">
        <f>IF(AZ98=3,G98,0)</f>
        <v>0</v>
      </c>
      <c r="BD98" s="231">
        <f>IF(AZ98=4,G98,0)</f>
        <v>0</v>
      </c>
      <c r="BE98" s="231">
        <f>IF(AZ98=5,G98,0)</f>
        <v>0</v>
      </c>
      <c r="CA98" s="259">
        <v>7</v>
      </c>
      <c r="CB98" s="259">
        <v>1001</v>
      </c>
    </row>
    <row r="99" spans="1:57" ht="12.75">
      <c r="A99" s="279"/>
      <c r="B99" s="280" t="s">
        <v>130</v>
      </c>
      <c r="C99" s="281" t="s">
        <v>280</v>
      </c>
      <c r="D99" s="282"/>
      <c r="E99" s="283"/>
      <c r="F99" s="284"/>
      <c r="G99" s="285">
        <f>SUM(G84:G98)</f>
        <v>0</v>
      </c>
      <c r="H99" s="286"/>
      <c r="I99" s="287">
        <f>SUM(I84:I98)</f>
        <v>4.3</v>
      </c>
      <c r="J99" s="286"/>
      <c r="K99" s="287">
        <f>SUM(K84:K98)</f>
        <v>0</v>
      </c>
      <c r="O99" s="259">
        <v>4</v>
      </c>
      <c r="BA99" s="288">
        <f>SUM(BA84:BA98)</f>
        <v>0</v>
      </c>
      <c r="BB99" s="288">
        <f>SUM(BB84:BB98)</f>
        <v>0</v>
      </c>
      <c r="BC99" s="288">
        <f>SUM(BC84:BC98)</f>
        <v>0</v>
      </c>
      <c r="BD99" s="288">
        <f>SUM(BD84:BD98)</f>
        <v>0</v>
      </c>
      <c r="BE99" s="288">
        <f>SUM(BE84:BE98)</f>
        <v>0</v>
      </c>
    </row>
    <row r="100" spans="1:15" ht="12.75">
      <c r="A100" s="249" t="s">
        <v>119</v>
      </c>
      <c r="B100" s="250" t="s">
        <v>281</v>
      </c>
      <c r="C100" s="251" t="s">
        <v>282</v>
      </c>
      <c r="D100" s="252"/>
      <c r="E100" s="253"/>
      <c r="F100" s="253"/>
      <c r="G100" s="254"/>
      <c r="H100" s="255"/>
      <c r="I100" s="256"/>
      <c r="J100" s="257"/>
      <c r="K100" s="258"/>
      <c r="O100" s="259">
        <v>1</v>
      </c>
    </row>
    <row r="101" spans="1:80" ht="12.75">
      <c r="A101" s="260">
        <v>47</v>
      </c>
      <c r="B101" s="261" t="s">
        <v>283</v>
      </c>
      <c r="C101" s="262" t="s">
        <v>284</v>
      </c>
      <c r="D101" s="263" t="s">
        <v>128</v>
      </c>
      <c r="E101" s="264">
        <v>25.85</v>
      </c>
      <c r="F101" s="264">
        <v>0</v>
      </c>
      <c r="G101" s="265">
        <f>E101*F101</f>
        <v>0</v>
      </c>
      <c r="H101" s="266">
        <v>0.007</v>
      </c>
      <c r="I101" s="267">
        <f>E101*H101</f>
        <v>0.18095000000000003</v>
      </c>
      <c r="J101" s="266">
        <v>0</v>
      </c>
      <c r="K101" s="267">
        <f>E101*J101</f>
        <v>0</v>
      </c>
      <c r="O101" s="259">
        <v>2</v>
      </c>
      <c r="AA101" s="231">
        <v>2</v>
      </c>
      <c r="AB101" s="231">
        <v>7</v>
      </c>
      <c r="AC101" s="231">
        <v>7</v>
      </c>
      <c r="AZ101" s="231">
        <v>2</v>
      </c>
      <c r="BA101" s="231">
        <f>IF(AZ101=1,G101,0)</f>
        <v>0</v>
      </c>
      <c r="BB101" s="231">
        <f>IF(AZ101=2,G101,0)</f>
        <v>0</v>
      </c>
      <c r="BC101" s="231">
        <f>IF(AZ101=3,G101,0)</f>
        <v>0</v>
      </c>
      <c r="BD101" s="231">
        <f>IF(AZ101=4,G101,0)</f>
        <v>0</v>
      </c>
      <c r="BE101" s="231">
        <f>IF(AZ101=5,G101,0)</f>
        <v>0</v>
      </c>
      <c r="CA101" s="259">
        <v>2</v>
      </c>
      <c r="CB101" s="259">
        <v>7</v>
      </c>
    </row>
    <row r="102" spans="1:15" ht="12.75" customHeight="1">
      <c r="A102" s="269"/>
      <c r="B102" s="270"/>
      <c r="C102" s="271" t="s">
        <v>285</v>
      </c>
      <c r="D102" s="271"/>
      <c r="E102" s="272">
        <v>25.85</v>
      </c>
      <c r="F102" s="273"/>
      <c r="G102" s="274"/>
      <c r="H102" s="275"/>
      <c r="I102" s="276"/>
      <c r="J102" s="277"/>
      <c r="K102" s="276"/>
      <c r="M102" s="278" t="s">
        <v>285</v>
      </c>
      <c r="O102" s="259"/>
    </row>
    <row r="103" spans="1:80" ht="12.75">
      <c r="A103" s="260">
        <v>48</v>
      </c>
      <c r="B103" s="261" t="s">
        <v>286</v>
      </c>
      <c r="C103" s="262" t="s">
        <v>287</v>
      </c>
      <c r="D103" s="263" t="s">
        <v>288</v>
      </c>
      <c r="E103" s="264">
        <v>1</v>
      </c>
      <c r="F103" s="264">
        <v>0</v>
      </c>
      <c r="G103" s="265">
        <f>E103*F103</f>
        <v>0</v>
      </c>
      <c r="H103" s="266">
        <v>0.0011</v>
      </c>
      <c r="I103" s="267">
        <f>E103*H103</f>
        <v>0.0011</v>
      </c>
      <c r="J103" s="266"/>
      <c r="K103" s="267">
        <f>E103*J103</f>
        <v>0</v>
      </c>
      <c r="O103" s="259">
        <v>2</v>
      </c>
      <c r="AA103" s="231">
        <v>12</v>
      </c>
      <c r="AB103" s="231">
        <v>0</v>
      </c>
      <c r="AC103" s="231">
        <v>58</v>
      </c>
      <c r="AZ103" s="231">
        <v>2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59">
        <v>12</v>
      </c>
      <c r="CB103" s="259">
        <v>0</v>
      </c>
    </row>
    <row r="104" spans="1:57" ht="12.75">
      <c r="A104" s="279"/>
      <c r="B104" s="280" t="s">
        <v>130</v>
      </c>
      <c r="C104" s="281" t="s">
        <v>289</v>
      </c>
      <c r="D104" s="282"/>
      <c r="E104" s="283"/>
      <c r="F104" s="284"/>
      <c r="G104" s="285">
        <f>SUM(G100:G103)</f>
        <v>0</v>
      </c>
      <c r="H104" s="286"/>
      <c r="I104" s="287">
        <f>SUM(I100:I103)</f>
        <v>0.18205000000000002</v>
      </c>
      <c r="J104" s="286"/>
      <c r="K104" s="287">
        <f>SUM(K100:K103)</f>
        <v>0</v>
      </c>
      <c r="O104" s="259">
        <v>4</v>
      </c>
      <c r="BA104" s="288">
        <f>SUM(BA100:BA103)</f>
        <v>0</v>
      </c>
      <c r="BB104" s="288">
        <f>SUM(BB100:BB103)</f>
        <v>0</v>
      </c>
      <c r="BC104" s="288">
        <f>SUM(BC100:BC103)</f>
        <v>0</v>
      </c>
      <c r="BD104" s="288">
        <f>SUM(BD100:BD103)</f>
        <v>0</v>
      </c>
      <c r="BE104" s="288">
        <f>SUM(BE100:BE103)</f>
        <v>0</v>
      </c>
    </row>
    <row r="105" spans="1:15" ht="12.75">
      <c r="A105" s="249" t="s">
        <v>119</v>
      </c>
      <c r="B105" s="250" t="s">
        <v>290</v>
      </c>
      <c r="C105" s="251" t="s">
        <v>291</v>
      </c>
      <c r="D105" s="252"/>
      <c r="E105" s="253"/>
      <c r="F105" s="253"/>
      <c r="G105" s="254"/>
      <c r="H105" s="255"/>
      <c r="I105" s="256"/>
      <c r="J105" s="257"/>
      <c r="K105" s="258"/>
      <c r="O105" s="259">
        <v>1</v>
      </c>
    </row>
    <row r="106" spans="1:80" ht="12.75">
      <c r="A106" s="260">
        <v>49</v>
      </c>
      <c r="B106" s="261" t="s">
        <v>292</v>
      </c>
      <c r="C106" s="262" t="s">
        <v>293</v>
      </c>
      <c r="D106" s="263" t="s">
        <v>128</v>
      </c>
      <c r="E106" s="264">
        <v>22.876</v>
      </c>
      <c r="F106" s="264">
        <v>0</v>
      </c>
      <c r="G106" s="265">
        <f>E106*F106</f>
        <v>0</v>
      </c>
      <c r="H106" s="266">
        <v>0</v>
      </c>
      <c r="I106" s="267">
        <f>E106*H106</f>
        <v>0</v>
      </c>
      <c r="J106" s="266">
        <v>0</v>
      </c>
      <c r="K106" s="267">
        <f>E106*J106</f>
        <v>0</v>
      </c>
      <c r="O106" s="259">
        <v>2</v>
      </c>
      <c r="AA106" s="231">
        <v>1</v>
      </c>
      <c r="AB106" s="231">
        <v>0</v>
      </c>
      <c r="AC106" s="231">
        <v>0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9">
        <v>1</v>
      </c>
      <c r="CB106" s="259">
        <v>0</v>
      </c>
    </row>
    <row r="107" spans="1:15" ht="12.75" customHeight="1">
      <c r="A107" s="269"/>
      <c r="B107" s="270"/>
      <c r="C107" s="271" t="s">
        <v>294</v>
      </c>
      <c r="D107" s="271"/>
      <c r="E107" s="272">
        <v>22.876</v>
      </c>
      <c r="F107" s="273"/>
      <c r="G107" s="274"/>
      <c r="H107" s="275"/>
      <c r="I107" s="276"/>
      <c r="J107" s="277"/>
      <c r="K107" s="276"/>
      <c r="M107" s="278" t="s">
        <v>294</v>
      </c>
      <c r="O107" s="259"/>
    </row>
    <row r="108" spans="1:80" ht="21.75">
      <c r="A108" s="260">
        <v>50</v>
      </c>
      <c r="B108" s="261" t="s">
        <v>295</v>
      </c>
      <c r="C108" s="262" t="s">
        <v>296</v>
      </c>
      <c r="D108" s="263" t="s">
        <v>128</v>
      </c>
      <c r="E108" s="264">
        <v>23.5</v>
      </c>
      <c r="F108" s="264">
        <v>0</v>
      </c>
      <c r="G108" s="265">
        <f>E108*F108</f>
        <v>0</v>
      </c>
      <c r="H108" s="266">
        <v>0.010180000000000002</v>
      </c>
      <c r="I108" s="267">
        <f>E108*H108</f>
        <v>0.23923000000000003</v>
      </c>
      <c r="J108" s="266">
        <v>0</v>
      </c>
      <c r="K108" s="267">
        <f>E108*J108</f>
        <v>0</v>
      </c>
      <c r="O108" s="259">
        <v>2</v>
      </c>
      <c r="AA108" s="231">
        <v>2</v>
      </c>
      <c r="AB108" s="231">
        <v>7</v>
      </c>
      <c r="AC108" s="231">
        <v>7</v>
      </c>
      <c r="AZ108" s="231">
        <v>2</v>
      </c>
      <c r="BA108" s="231">
        <f>IF(AZ108=1,G108,0)</f>
        <v>0</v>
      </c>
      <c r="BB108" s="231">
        <f>IF(AZ108=2,G108,0)</f>
        <v>0</v>
      </c>
      <c r="BC108" s="231">
        <f>IF(AZ108=3,G108,0)</f>
        <v>0</v>
      </c>
      <c r="BD108" s="231">
        <f>IF(AZ108=4,G108,0)</f>
        <v>0</v>
      </c>
      <c r="BE108" s="231">
        <f>IF(AZ108=5,G108,0)</f>
        <v>0</v>
      </c>
      <c r="CA108" s="259">
        <v>2</v>
      </c>
      <c r="CB108" s="259">
        <v>7</v>
      </c>
    </row>
    <row r="109" spans="1:15" ht="12.75" customHeight="1">
      <c r="A109" s="269"/>
      <c r="B109" s="270"/>
      <c r="C109" s="271" t="s">
        <v>164</v>
      </c>
      <c r="D109" s="271"/>
      <c r="E109" s="272">
        <v>23.5</v>
      </c>
      <c r="F109" s="273"/>
      <c r="G109" s="274"/>
      <c r="H109" s="275"/>
      <c r="I109" s="276"/>
      <c r="J109" s="277"/>
      <c r="K109" s="276"/>
      <c r="M109" s="278" t="s">
        <v>164</v>
      </c>
      <c r="O109" s="259"/>
    </row>
    <row r="110" spans="1:80" ht="12.75">
      <c r="A110" s="260">
        <v>51</v>
      </c>
      <c r="B110" s="261" t="s">
        <v>297</v>
      </c>
      <c r="C110" s="262" t="s">
        <v>298</v>
      </c>
      <c r="D110" s="263" t="s">
        <v>128</v>
      </c>
      <c r="E110" s="264">
        <v>29.7388</v>
      </c>
      <c r="F110" s="264">
        <v>0</v>
      </c>
      <c r="G110" s="265">
        <f>E110*F110</f>
        <v>0</v>
      </c>
      <c r="H110" s="266">
        <v>0.019200000000000002</v>
      </c>
      <c r="I110" s="267">
        <f>E110*H110</f>
        <v>0.5709849600000001</v>
      </c>
      <c r="J110" s="266"/>
      <c r="K110" s="267">
        <f>E110*J110</f>
        <v>0</v>
      </c>
      <c r="O110" s="259">
        <v>2</v>
      </c>
      <c r="AA110" s="231">
        <v>3</v>
      </c>
      <c r="AB110" s="231">
        <v>7</v>
      </c>
      <c r="AC110" s="231">
        <v>59764210</v>
      </c>
      <c r="AZ110" s="231">
        <v>2</v>
      </c>
      <c r="BA110" s="231">
        <f>IF(AZ110=1,G110,0)</f>
        <v>0</v>
      </c>
      <c r="BB110" s="231">
        <f>IF(AZ110=2,G110,0)</f>
        <v>0</v>
      </c>
      <c r="BC110" s="231">
        <f>IF(AZ110=3,G110,0)</f>
        <v>0</v>
      </c>
      <c r="BD110" s="231">
        <f>IF(AZ110=4,G110,0)</f>
        <v>0</v>
      </c>
      <c r="BE110" s="231">
        <f>IF(AZ110=5,G110,0)</f>
        <v>0</v>
      </c>
      <c r="CA110" s="259">
        <v>3</v>
      </c>
      <c r="CB110" s="259">
        <v>7</v>
      </c>
    </row>
    <row r="111" spans="1:15" ht="12.75" customHeight="1">
      <c r="A111" s="269"/>
      <c r="B111" s="270"/>
      <c r="C111" s="271" t="s">
        <v>299</v>
      </c>
      <c r="D111" s="271"/>
      <c r="E111" s="272">
        <v>29.7388</v>
      </c>
      <c r="F111" s="273"/>
      <c r="G111" s="274"/>
      <c r="H111" s="275"/>
      <c r="I111" s="276"/>
      <c r="J111" s="277"/>
      <c r="K111" s="276"/>
      <c r="M111" s="278" t="s">
        <v>299</v>
      </c>
      <c r="O111" s="259"/>
    </row>
    <row r="112" spans="1:80" ht="12.75">
      <c r="A112" s="260">
        <v>52</v>
      </c>
      <c r="B112" s="261" t="s">
        <v>300</v>
      </c>
      <c r="C112" s="262" t="s">
        <v>301</v>
      </c>
      <c r="D112" s="263" t="s">
        <v>251</v>
      </c>
      <c r="E112" s="264">
        <v>0.57098496</v>
      </c>
      <c r="F112" s="264">
        <v>0</v>
      </c>
      <c r="G112" s="265">
        <f>E112*F112</f>
        <v>0</v>
      </c>
      <c r="H112" s="266">
        <v>0</v>
      </c>
      <c r="I112" s="267">
        <f>E112*H112</f>
        <v>0</v>
      </c>
      <c r="J112" s="266"/>
      <c r="K112" s="267">
        <f>E112*J112</f>
        <v>0</v>
      </c>
      <c r="O112" s="259">
        <v>2</v>
      </c>
      <c r="AA112" s="231">
        <v>7</v>
      </c>
      <c r="AB112" s="231">
        <v>1001</v>
      </c>
      <c r="AC112" s="231">
        <v>5</v>
      </c>
      <c r="AZ112" s="231">
        <v>2</v>
      </c>
      <c r="BA112" s="231">
        <f>IF(AZ112=1,G112,0)</f>
        <v>0</v>
      </c>
      <c r="BB112" s="231">
        <f>IF(AZ112=2,G112,0)</f>
        <v>0</v>
      </c>
      <c r="BC112" s="231">
        <f>IF(AZ112=3,G112,0)</f>
        <v>0</v>
      </c>
      <c r="BD112" s="231">
        <f>IF(AZ112=4,G112,0)</f>
        <v>0</v>
      </c>
      <c r="BE112" s="231">
        <f>IF(AZ112=5,G112,0)</f>
        <v>0</v>
      </c>
      <c r="CA112" s="259">
        <v>7</v>
      </c>
      <c r="CB112" s="259">
        <v>1001</v>
      </c>
    </row>
    <row r="113" spans="1:57" ht="12.75">
      <c r="A113" s="279"/>
      <c r="B113" s="280" t="s">
        <v>130</v>
      </c>
      <c r="C113" s="281" t="s">
        <v>302</v>
      </c>
      <c r="D113" s="282"/>
      <c r="E113" s="283"/>
      <c r="F113" s="284"/>
      <c r="G113" s="285">
        <f>SUM(G105:G112)</f>
        <v>0</v>
      </c>
      <c r="H113" s="286"/>
      <c r="I113" s="287">
        <f>SUM(I105:I112)</f>
        <v>0.8102149600000002</v>
      </c>
      <c r="J113" s="286"/>
      <c r="K113" s="287">
        <f>SUM(K105:K112)</f>
        <v>0</v>
      </c>
      <c r="O113" s="259">
        <v>4</v>
      </c>
      <c r="BA113" s="288">
        <f>SUM(BA105:BA112)</f>
        <v>0</v>
      </c>
      <c r="BB113" s="288">
        <f>SUM(BB105:BB112)</f>
        <v>0</v>
      </c>
      <c r="BC113" s="288">
        <f>SUM(BC105:BC112)</f>
        <v>0</v>
      </c>
      <c r="BD113" s="288">
        <f>SUM(BD105:BD112)</f>
        <v>0</v>
      </c>
      <c r="BE113" s="288">
        <f>SUM(BE105:BE112)</f>
        <v>0</v>
      </c>
    </row>
    <row r="114" spans="1:15" ht="12.75">
      <c r="A114" s="249" t="s">
        <v>119</v>
      </c>
      <c r="B114" s="250" t="s">
        <v>303</v>
      </c>
      <c r="C114" s="251" t="s">
        <v>304</v>
      </c>
      <c r="D114" s="252"/>
      <c r="E114" s="253"/>
      <c r="F114" s="253"/>
      <c r="G114" s="254"/>
      <c r="H114" s="255"/>
      <c r="I114" s="256"/>
      <c r="J114" s="257"/>
      <c r="K114" s="258"/>
      <c r="O114" s="259">
        <v>1</v>
      </c>
    </row>
    <row r="115" spans="1:80" ht="12.75">
      <c r="A115" s="260">
        <v>53</v>
      </c>
      <c r="B115" s="261" t="s">
        <v>305</v>
      </c>
      <c r="C115" s="262" t="s">
        <v>306</v>
      </c>
      <c r="D115" s="263" t="s">
        <v>128</v>
      </c>
      <c r="E115" s="264">
        <v>42.796</v>
      </c>
      <c r="F115" s="264">
        <v>0</v>
      </c>
      <c r="G115" s="265">
        <f>E115*F115</f>
        <v>0</v>
      </c>
      <c r="H115" s="266">
        <v>0.00028000000000000003</v>
      </c>
      <c r="I115" s="267">
        <f>E115*H115</f>
        <v>0.011982880000000001</v>
      </c>
      <c r="J115" s="266">
        <v>0</v>
      </c>
      <c r="K115" s="267">
        <f>E115*J115</f>
        <v>0</v>
      </c>
      <c r="O115" s="259">
        <v>2</v>
      </c>
      <c r="AA115" s="231">
        <v>1</v>
      </c>
      <c r="AB115" s="231">
        <v>0</v>
      </c>
      <c r="AC115" s="231">
        <v>0</v>
      </c>
      <c r="AZ115" s="231">
        <v>2</v>
      </c>
      <c r="BA115" s="231">
        <f>IF(AZ115=1,G115,0)</f>
        <v>0</v>
      </c>
      <c r="BB115" s="231">
        <f>IF(AZ115=2,G115,0)</f>
        <v>0</v>
      </c>
      <c r="BC115" s="231">
        <f>IF(AZ115=3,G115,0)</f>
        <v>0</v>
      </c>
      <c r="BD115" s="231">
        <f>IF(AZ115=4,G115,0)</f>
        <v>0</v>
      </c>
      <c r="BE115" s="231">
        <f>IF(AZ115=5,G115,0)</f>
        <v>0</v>
      </c>
      <c r="CA115" s="259">
        <v>1</v>
      </c>
      <c r="CB115" s="259">
        <v>0</v>
      </c>
    </row>
    <row r="116" spans="1:15" ht="12.75" customHeight="1">
      <c r="A116" s="269"/>
      <c r="B116" s="270"/>
      <c r="C116" s="271" t="s">
        <v>307</v>
      </c>
      <c r="D116" s="271"/>
      <c r="E116" s="272">
        <v>42.796</v>
      </c>
      <c r="F116" s="273">
        <v>0</v>
      </c>
      <c r="G116" s="274"/>
      <c r="H116" s="275"/>
      <c r="I116" s="276"/>
      <c r="J116" s="277"/>
      <c r="K116" s="276"/>
      <c r="M116" s="278" t="s">
        <v>307</v>
      </c>
      <c r="O116" s="259"/>
    </row>
    <row r="117" spans="1:80" ht="12.75">
      <c r="A117" s="260">
        <v>54</v>
      </c>
      <c r="B117" s="261" t="s">
        <v>308</v>
      </c>
      <c r="C117" s="262" t="s">
        <v>309</v>
      </c>
      <c r="D117" s="263" t="s">
        <v>184</v>
      </c>
      <c r="E117" s="264">
        <v>31.78</v>
      </c>
      <c r="F117" s="264">
        <v>0</v>
      </c>
      <c r="G117" s="265">
        <f>E117*F117</f>
        <v>0</v>
      </c>
      <c r="H117" s="266">
        <v>0</v>
      </c>
      <c r="I117" s="267">
        <f>E117*H117</f>
        <v>0</v>
      </c>
      <c r="J117" s="266">
        <v>0</v>
      </c>
      <c r="K117" s="267">
        <f>E117*J117</f>
        <v>0</v>
      </c>
      <c r="O117" s="259">
        <v>2</v>
      </c>
      <c r="AA117" s="231">
        <v>1</v>
      </c>
      <c r="AB117" s="231">
        <v>7</v>
      </c>
      <c r="AC117" s="231">
        <v>7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59">
        <v>1</v>
      </c>
      <c r="CB117" s="259">
        <v>7</v>
      </c>
    </row>
    <row r="118" spans="1:15" ht="12.75" customHeight="1">
      <c r="A118" s="269"/>
      <c r="B118" s="270"/>
      <c r="C118" s="271" t="s">
        <v>310</v>
      </c>
      <c r="D118" s="271"/>
      <c r="E118" s="272">
        <v>31.78</v>
      </c>
      <c r="F118" s="273"/>
      <c r="G118" s="274"/>
      <c r="H118" s="275"/>
      <c r="I118" s="276"/>
      <c r="J118" s="277"/>
      <c r="K118" s="276"/>
      <c r="M118" s="278" t="s">
        <v>310</v>
      </c>
      <c r="O118" s="259"/>
    </row>
    <row r="119" spans="1:80" ht="12.75">
      <c r="A119" s="260">
        <v>55</v>
      </c>
      <c r="B119" s="261" t="s">
        <v>311</v>
      </c>
      <c r="C119" s="262" t="s">
        <v>312</v>
      </c>
      <c r="D119" s="263" t="s">
        <v>128</v>
      </c>
      <c r="E119" s="264">
        <v>42.796</v>
      </c>
      <c r="F119" s="264">
        <v>0</v>
      </c>
      <c r="G119" s="265">
        <f>E119*F119</f>
        <v>0</v>
      </c>
      <c r="H119" s="266">
        <v>0</v>
      </c>
      <c r="I119" s="267">
        <f>E119*H119</f>
        <v>0</v>
      </c>
      <c r="J119" s="266">
        <v>0</v>
      </c>
      <c r="K119" s="267">
        <f>E119*J119</f>
        <v>0</v>
      </c>
      <c r="O119" s="259">
        <v>2</v>
      </c>
      <c r="AA119" s="231">
        <v>1</v>
      </c>
      <c r="AB119" s="231">
        <v>7</v>
      </c>
      <c r="AC119" s="231">
        <v>7</v>
      </c>
      <c r="AZ119" s="231">
        <v>2</v>
      </c>
      <c r="BA119" s="231">
        <f>IF(AZ119=1,G119,0)</f>
        <v>0</v>
      </c>
      <c r="BB119" s="231">
        <f>IF(AZ119=2,G119,0)</f>
        <v>0</v>
      </c>
      <c r="BC119" s="231">
        <f>IF(AZ119=3,G119,0)</f>
        <v>0</v>
      </c>
      <c r="BD119" s="231">
        <f>IF(AZ119=4,G119,0)</f>
        <v>0</v>
      </c>
      <c r="BE119" s="231">
        <f>IF(AZ119=5,G119,0)</f>
        <v>0</v>
      </c>
      <c r="CA119" s="259">
        <v>1</v>
      </c>
      <c r="CB119" s="259">
        <v>7</v>
      </c>
    </row>
    <row r="120" spans="1:15" ht="12.75" customHeight="1">
      <c r="A120" s="269"/>
      <c r="B120" s="270"/>
      <c r="C120" s="271" t="s">
        <v>307</v>
      </c>
      <c r="D120" s="271"/>
      <c r="E120" s="272">
        <v>42.796</v>
      </c>
      <c r="F120" s="273"/>
      <c r="G120" s="274"/>
      <c r="H120" s="275"/>
      <c r="I120" s="276"/>
      <c r="J120" s="277"/>
      <c r="K120" s="276"/>
      <c r="M120" s="278" t="s">
        <v>307</v>
      </c>
      <c r="O120" s="259"/>
    </row>
    <row r="121" spans="1:80" ht="12.75">
      <c r="A121" s="291">
        <v>56</v>
      </c>
      <c r="B121" s="292" t="s">
        <v>313</v>
      </c>
      <c r="C121" s="293" t="s">
        <v>314</v>
      </c>
      <c r="D121" s="294" t="s">
        <v>143</v>
      </c>
      <c r="E121" s="295">
        <v>2</v>
      </c>
      <c r="F121" s="295">
        <v>0</v>
      </c>
      <c r="G121" s="296">
        <f aca="true" t="shared" si="40" ref="G121:G122">E121*F121</f>
        <v>0</v>
      </c>
      <c r="H121" s="297">
        <v>0</v>
      </c>
      <c r="I121" s="298">
        <f aca="true" t="shared" si="41" ref="I121:I122">E121*H121</f>
        <v>0</v>
      </c>
      <c r="J121" s="297"/>
      <c r="K121" s="298">
        <f aca="true" t="shared" si="42" ref="K121:K122">E121*J121</f>
        <v>0</v>
      </c>
      <c r="O121" s="259">
        <v>2</v>
      </c>
      <c r="AA121" s="231">
        <v>12</v>
      </c>
      <c r="AB121" s="231">
        <v>0</v>
      </c>
      <c r="AC121" s="231">
        <v>65</v>
      </c>
      <c r="AZ121" s="231">
        <v>2</v>
      </c>
      <c r="BA121" s="231">
        <f aca="true" t="shared" si="43" ref="BA121:BA122">IF(AZ121=1,G121,0)</f>
        <v>0</v>
      </c>
      <c r="BB121" s="231">
        <f aca="true" t="shared" si="44" ref="BB121:BB122">IF(AZ121=2,G121,0)</f>
        <v>0</v>
      </c>
      <c r="BC121" s="231">
        <f aca="true" t="shared" si="45" ref="BC121:BC122">IF(AZ121=3,G121,0)</f>
        <v>0</v>
      </c>
      <c r="BD121" s="231">
        <f aca="true" t="shared" si="46" ref="BD121:BD122">IF(AZ121=4,G121,0)</f>
        <v>0</v>
      </c>
      <c r="BE121" s="231">
        <f aca="true" t="shared" si="47" ref="BE121:BE122">IF(AZ121=5,G121,0)</f>
        <v>0</v>
      </c>
      <c r="CA121" s="259">
        <v>12</v>
      </c>
      <c r="CB121" s="259">
        <v>0</v>
      </c>
    </row>
    <row r="122" spans="1:80" ht="12.75">
      <c r="A122" s="260">
        <v>57</v>
      </c>
      <c r="B122" s="261" t="s">
        <v>315</v>
      </c>
      <c r="C122" s="262" t="s">
        <v>316</v>
      </c>
      <c r="D122" s="263" t="s">
        <v>184</v>
      </c>
      <c r="E122" s="264">
        <v>34.958</v>
      </c>
      <c r="F122" s="264">
        <v>0</v>
      </c>
      <c r="G122" s="265">
        <f t="shared" si="40"/>
        <v>0</v>
      </c>
      <c r="H122" s="266">
        <v>0.00022</v>
      </c>
      <c r="I122" s="267">
        <f t="shared" si="41"/>
        <v>0.00769076</v>
      </c>
      <c r="J122" s="266"/>
      <c r="K122" s="267">
        <f t="shared" si="42"/>
        <v>0</v>
      </c>
      <c r="O122" s="259">
        <v>2</v>
      </c>
      <c r="AA122" s="231">
        <v>3</v>
      </c>
      <c r="AB122" s="231">
        <v>7</v>
      </c>
      <c r="AC122" s="231" t="s">
        <v>315</v>
      </c>
      <c r="AZ122" s="231">
        <v>2</v>
      </c>
      <c r="BA122" s="231">
        <f t="shared" si="43"/>
        <v>0</v>
      </c>
      <c r="BB122" s="231">
        <f t="shared" si="44"/>
        <v>0</v>
      </c>
      <c r="BC122" s="231">
        <f t="shared" si="45"/>
        <v>0</v>
      </c>
      <c r="BD122" s="231">
        <f t="shared" si="46"/>
        <v>0</v>
      </c>
      <c r="BE122" s="231">
        <f t="shared" si="47"/>
        <v>0</v>
      </c>
      <c r="CA122" s="259">
        <v>3</v>
      </c>
      <c r="CB122" s="259">
        <v>7</v>
      </c>
    </row>
    <row r="123" spans="1:15" ht="12.75" customHeight="1">
      <c r="A123" s="269"/>
      <c r="B123" s="270"/>
      <c r="C123" s="271" t="s">
        <v>317</v>
      </c>
      <c r="D123" s="271"/>
      <c r="E123" s="272">
        <v>34.958</v>
      </c>
      <c r="F123" s="273"/>
      <c r="G123" s="274"/>
      <c r="H123" s="275"/>
      <c r="I123" s="276"/>
      <c r="J123" s="277"/>
      <c r="K123" s="276"/>
      <c r="M123" s="278" t="s">
        <v>317</v>
      </c>
      <c r="O123" s="259"/>
    </row>
    <row r="124" spans="1:80" ht="12.75">
      <c r="A124" s="260">
        <v>58</v>
      </c>
      <c r="B124" s="261" t="s">
        <v>318</v>
      </c>
      <c r="C124" s="262" t="s">
        <v>319</v>
      </c>
      <c r="D124" s="263" t="s">
        <v>128</v>
      </c>
      <c r="E124" s="264">
        <v>56.1148</v>
      </c>
      <c r="F124" s="264">
        <v>0</v>
      </c>
      <c r="G124" s="265">
        <f>E124*F124</f>
        <v>0</v>
      </c>
      <c r="H124" s="266">
        <v>0.019200000000000002</v>
      </c>
      <c r="I124" s="267">
        <f>E124*H124</f>
        <v>1.0774041600000002</v>
      </c>
      <c r="J124" s="266"/>
      <c r="K124" s="267">
        <f>E124*J124</f>
        <v>0</v>
      </c>
      <c r="O124" s="259">
        <v>2</v>
      </c>
      <c r="AA124" s="231">
        <v>3</v>
      </c>
      <c r="AB124" s="231">
        <v>7</v>
      </c>
      <c r="AC124" s="231" t="s">
        <v>318</v>
      </c>
      <c r="AZ124" s="231">
        <v>2</v>
      </c>
      <c r="BA124" s="231">
        <f>IF(AZ124=1,G124,0)</f>
        <v>0</v>
      </c>
      <c r="BB124" s="231">
        <f>IF(AZ124=2,G124,0)</f>
        <v>0</v>
      </c>
      <c r="BC124" s="231">
        <f>IF(AZ124=3,G124,0)</f>
        <v>0</v>
      </c>
      <c r="BD124" s="231">
        <f>IF(AZ124=4,G124,0)</f>
        <v>0</v>
      </c>
      <c r="BE124" s="231">
        <f>IF(AZ124=5,G124,0)</f>
        <v>0</v>
      </c>
      <c r="CA124" s="259">
        <v>3</v>
      </c>
      <c r="CB124" s="259">
        <v>7</v>
      </c>
    </row>
    <row r="125" spans="1:15" ht="12.75" customHeight="1">
      <c r="A125" s="269"/>
      <c r="B125" s="270"/>
      <c r="C125" s="271" t="s">
        <v>320</v>
      </c>
      <c r="D125" s="271"/>
      <c r="E125" s="272">
        <v>56.1148</v>
      </c>
      <c r="F125" s="273"/>
      <c r="G125" s="274"/>
      <c r="H125" s="275"/>
      <c r="I125" s="276"/>
      <c r="J125" s="277"/>
      <c r="K125" s="276"/>
      <c r="M125" s="278" t="s">
        <v>320</v>
      </c>
      <c r="O125" s="259"/>
    </row>
    <row r="126" spans="1:80" ht="12.75">
      <c r="A126" s="260">
        <v>59</v>
      </c>
      <c r="B126" s="261" t="s">
        <v>321</v>
      </c>
      <c r="C126" s="262" t="s">
        <v>322</v>
      </c>
      <c r="D126" s="263" t="s">
        <v>251</v>
      </c>
      <c r="E126" s="264">
        <v>1.0970778</v>
      </c>
      <c r="F126" s="264">
        <v>0</v>
      </c>
      <c r="G126" s="265">
        <f>E126*F126</f>
        <v>0</v>
      </c>
      <c r="H126" s="266">
        <v>0</v>
      </c>
      <c r="I126" s="267">
        <f>E126*H126</f>
        <v>0</v>
      </c>
      <c r="J126" s="266"/>
      <c r="K126" s="267">
        <f>E126*J126</f>
        <v>0</v>
      </c>
      <c r="O126" s="259">
        <v>2</v>
      </c>
      <c r="AA126" s="231">
        <v>7</v>
      </c>
      <c r="AB126" s="231">
        <v>1001</v>
      </c>
      <c r="AC126" s="231">
        <v>5</v>
      </c>
      <c r="AZ126" s="231">
        <v>2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59">
        <v>7</v>
      </c>
      <c r="CB126" s="259">
        <v>1001</v>
      </c>
    </row>
    <row r="127" spans="1:57" ht="12.75">
      <c r="A127" s="279"/>
      <c r="B127" s="280" t="s">
        <v>130</v>
      </c>
      <c r="C127" s="281" t="s">
        <v>323</v>
      </c>
      <c r="D127" s="282"/>
      <c r="E127" s="283"/>
      <c r="F127" s="284"/>
      <c r="G127" s="285">
        <f>SUM(G114:G126)</f>
        <v>0</v>
      </c>
      <c r="H127" s="286"/>
      <c r="I127" s="287">
        <f>SUM(I114:I126)</f>
        <v>1.0970778</v>
      </c>
      <c r="J127" s="286"/>
      <c r="K127" s="287">
        <f>SUM(K114:K126)</f>
        <v>0</v>
      </c>
      <c r="O127" s="259">
        <v>4</v>
      </c>
      <c r="BA127" s="288">
        <f>SUM(BA114:BA126)</f>
        <v>0</v>
      </c>
      <c r="BB127" s="288">
        <f>SUM(BB114:BB126)</f>
        <v>0</v>
      </c>
      <c r="BC127" s="288">
        <f>SUM(BC114:BC126)</f>
        <v>0</v>
      </c>
      <c r="BD127" s="288">
        <f>SUM(BD114:BD126)</f>
        <v>0</v>
      </c>
      <c r="BE127" s="288">
        <f>SUM(BE114:BE126)</f>
        <v>0</v>
      </c>
    </row>
    <row r="128" spans="1:15" ht="12.75">
      <c r="A128" s="249" t="s">
        <v>119</v>
      </c>
      <c r="B128" s="250" t="s">
        <v>324</v>
      </c>
      <c r="C128" s="251" t="s">
        <v>325</v>
      </c>
      <c r="D128" s="252"/>
      <c r="E128" s="253"/>
      <c r="F128" s="253"/>
      <c r="G128" s="254"/>
      <c r="H128" s="255"/>
      <c r="I128" s="256"/>
      <c r="J128" s="257"/>
      <c r="K128" s="258"/>
      <c r="O128" s="259">
        <v>1</v>
      </c>
    </row>
    <row r="129" spans="1:80" ht="12.75">
      <c r="A129" s="260">
        <v>60</v>
      </c>
      <c r="B129" s="261" t="s">
        <v>326</v>
      </c>
      <c r="C129" s="262" t="s">
        <v>327</v>
      </c>
      <c r="D129" s="263" t="s">
        <v>128</v>
      </c>
      <c r="E129" s="264">
        <v>2.72</v>
      </c>
      <c r="F129" s="264">
        <v>0</v>
      </c>
      <c r="G129" s="265">
        <f>E129*F129</f>
        <v>0</v>
      </c>
      <c r="H129" s="266">
        <v>0.00031</v>
      </c>
      <c r="I129" s="267">
        <f>E129*H129</f>
        <v>0.0008432000000000001</v>
      </c>
      <c r="J129" s="266">
        <v>0</v>
      </c>
      <c r="K129" s="267">
        <f>E129*J129</f>
        <v>0</v>
      </c>
      <c r="O129" s="259">
        <v>2</v>
      </c>
      <c r="AA129" s="231">
        <v>1</v>
      </c>
      <c r="AB129" s="231">
        <v>7</v>
      </c>
      <c r="AC129" s="231">
        <v>7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9">
        <v>1</v>
      </c>
      <c r="CB129" s="259">
        <v>7</v>
      </c>
    </row>
    <row r="130" spans="1:15" ht="12.75" customHeight="1">
      <c r="A130" s="269"/>
      <c r="B130" s="270"/>
      <c r="C130" s="271" t="s">
        <v>328</v>
      </c>
      <c r="D130" s="271"/>
      <c r="E130" s="272">
        <v>2.72</v>
      </c>
      <c r="F130" s="273"/>
      <c r="G130" s="274"/>
      <c r="H130" s="275"/>
      <c r="I130" s="276"/>
      <c r="J130" s="277"/>
      <c r="K130" s="276"/>
      <c r="M130" s="278" t="s">
        <v>328</v>
      </c>
      <c r="O130" s="259"/>
    </row>
    <row r="131" spans="1:80" ht="12.75">
      <c r="A131" s="260">
        <v>61</v>
      </c>
      <c r="B131" s="261" t="s">
        <v>329</v>
      </c>
      <c r="C131" s="262" t="s">
        <v>330</v>
      </c>
      <c r="D131" s="263" t="s">
        <v>128</v>
      </c>
      <c r="E131" s="264">
        <v>2.72</v>
      </c>
      <c r="F131" s="264">
        <v>0</v>
      </c>
      <c r="G131" s="265">
        <f>E131*F131</f>
        <v>0</v>
      </c>
      <c r="H131" s="266">
        <v>0.00054</v>
      </c>
      <c r="I131" s="267">
        <f>E131*H131</f>
        <v>0.0014688000000000001</v>
      </c>
      <c r="J131" s="266">
        <v>0</v>
      </c>
      <c r="K131" s="267">
        <f>E131*J131</f>
        <v>0</v>
      </c>
      <c r="O131" s="259">
        <v>2</v>
      </c>
      <c r="AA131" s="231">
        <v>1</v>
      </c>
      <c r="AB131" s="231">
        <v>7</v>
      </c>
      <c r="AC131" s="231">
        <v>7</v>
      </c>
      <c r="AZ131" s="231">
        <v>2</v>
      </c>
      <c r="BA131" s="231">
        <f>IF(AZ131=1,G131,0)</f>
        <v>0</v>
      </c>
      <c r="BB131" s="231">
        <f>IF(AZ131=2,G131,0)</f>
        <v>0</v>
      </c>
      <c r="BC131" s="231">
        <f>IF(AZ131=3,G131,0)</f>
        <v>0</v>
      </c>
      <c r="BD131" s="231">
        <f>IF(AZ131=4,G131,0)</f>
        <v>0</v>
      </c>
      <c r="BE131" s="231">
        <f>IF(AZ131=5,G131,0)</f>
        <v>0</v>
      </c>
      <c r="CA131" s="259">
        <v>1</v>
      </c>
      <c r="CB131" s="259">
        <v>7</v>
      </c>
    </row>
    <row r="132" spans="1:15" ht="12.75" customHeight="1">
      <c r="A132" s="269"/>
      <c r="B132" s="270"/>
      <c r="C132" s="271" t="s">
        <v>328</v>
      </c>
      <c r="D132" s="271"/>
      <c r="E132" s="272">
        <v>2.72</v>
      </c>
      <c r="F132" s="273"/>
      <c r="G132" s="274"/>
      <c r="H132" s="275"/>
      <c r="I132" s="276"/>
      <c r="J132" s="277"/>
      <c r="K132" s="276"/>
      <c r="M132" s="278" t="s">
        <v>328</v>
      </c>
      <c r="O132" s="259"/>
    </row>
    <row r="133" spans="1:57" ht="12.75">
      <c r="A133" s="279"/>
      <c r="B133" s="280" t="s">
        <v>130</v>
      </c>
      <c r="C133" s="281" t="s">
        <v>331</v>
      </c>
      <c r="D133" s="282"/>
      <c r="E133" s="283"/>
      <c r="F133" s="284"/>
      <c r="G133" s="285">
        <f>SUM(G128:G132)</f>
        <v>0</v>
      </c>
      <c r="H133" s="286"/>
      <c r="I133" s="287">
        <f>SUM(I128:I132)</f>
        <v>0.0023120000000000003</v>
      </c>
      <c r="J133" s="286"/>
      <c r="K133" s="287">
        <f>SUM(K128:K132)</f>
        <v>0</v>
      </c>
      <c r="O133" s="259">
        <v>4</v>
      </c>
      <c r="BA133" s="288">
        <f>SUM(BA128:BA132)</f>
        <v>0</v>
      </c>
      <c r="BB133" s="288">
        <f>SUM(BB128:BB132)</f>
        <v>0</v>
      </c>
      <c r="BC133" s="288">
        <f>SUM(BC128:BC132)</f>
        <v>0</v>
      </c>
      <c r="BD133" s="288">
        <f>SUM(BD128:BD132)</f>
        <v>0</v>
      </c>
      <c r="BE133" s="288">
        <f>SUM(BE128:BE132)</f>
        <v>0</v>
      </c>
    </row>
    <row r="134" spans="1:15" ht="12.75">
      <c r="A134" s="249" t="s">
        <v>119</v>
      </c>
      <c r="B134" s="250" t="s">
        <v>332</v>
      </c>
      <c r="C134" s="251" t="s">
        <v>333</v>
      </c>
      <c r="D134" s="252"/>
      <c r="E134" s="253"/>
      <c r="F134" s="253"/>
      <c r="G134" s="254"/>
      <c r="H134" s="255"/>
      <c r="I134" s="256"/>
      <c r="J134" s="257"/>
      <c r="K134" s="258"/>
      <c r="O134" s="259">
        <v>1</v>
      </c>
    </row>
    <row r="135" spans="1:80" ht="12.75">
      <c r="A135" s="260">
        <v>62</v>
      </c>
      <c r="B135" s="261" t="s">
        <v>334</v>
      </c>
      <c r="C135" s="262" t="s">
        <v>335</v>
      </c>
      <c r="D135" s="263" t="s">
        <v>128</v>
      </c>
      <c r="E135" s="264">
        <v>38.722</v>
      </c>
      <c r="F135" s="264">
        <v>0</v>
      </c>
      <c r="G135" s="265">
        <f>E135*F135</f>
        <v>0</v>
      </c>
      <c r="H135" s="266">
        <v>0.00011</v>
      </c>
      <c r="I135" s="267">
        <f>E135*H135</f>
        <v>0.00425942</v>
      </c>
      <c r="J135" s="266">
        <v>0</v>
      </c>
      <c r="K135" s="267">
        <f>E135*J135</f>
        <v>0</v>
      </c>
      <c r="O135" s="259">
        <v>2</v>
      </c>
      <c r="AA135" s="231">
        <v>1</v>
      </c>
      <c r="AB135" s="231">
        <v>0</v>
      </c>
      <c r="AC135" s="231">
        <v>0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9">
        <v>1</v>
      </c>
      <c r="CB135" s="259">
        <v>0</v>
      </c>
    </row>
    <row r="136" spans="1:15" ht="12.75" customHeight="1">
      <c r="A136" s="269"/>
      <c r="B136" s="270"/>
      <c r="C136" s="271" t="s">
        <v>137</v>
      </c>
      <c r="D136" s="271"/>
      <c r="E136" s="272">
        <v>38.722</v>
      </c>
      <c r="F136" s="273"/>
      <c r="G136" s="274"/>
      <c r="H136" s="275"/>
      <c r="I136" s="276"/>
      <c r="J136" s="277"/>
      <c r="K136" s="276"/>
      <c r="M136" s="278" t="s">
        <v>137</v>
      </c>
      <c r="O136" s="259"/>
    </row>
    <row r="137" spans="1:80" ht="21.75">
      <c r="A137" s="260">
        <v>63</v>
      </c>
      <c r="B137" s="261" t="s">
        <v>336</v>
      </c>
      <c r="C137" s="262" t="s">
        <v>337</v>
      </c>
      <c r="D137" s="263" t="s">
        <v>128</v>
      </c>
      <c r="E137" s="264">
        <v>38.722</v>
      </c>
      <c r="F137" s="264">
        <v>0</v>
      </c>
      <c r="G137" s="265">
        <f>E137*F137</f>
        <v>0</v>
      </c>
      <c r="H137" s="266">
        <v>0.00026000000000000003</v>
      </c>
      <c r="I137" s="267">
        <f>E137*H137</f>
        <v>0.010067720000000002</v>
      </c>
      <c r="J137" s="266">
        <v>0</v>
      </c>
      <c r="K137" s="267">
        <f>E137*J137</f>
        <v>0</v>
      </c>
      <c r="O137" s="259">
        <v>2</v>
      </c>
      <c r="AA137" s="231">
        <v>2</v>
      </c>
      <c r="AB137" s="231">
        <v>7</v>
      </c>
      <c r="AC137" s="231">
        <v>7</v>
      </c>
      <c r="AZ137" s="231">
        <v>2</v>
      </c>
      <c r="BA137" s="231">
        <f>IF(AZ137=1,G137,0)</f>
        <v>0</v>
      </c>
      <c r="BB137" s="231">
        <f>IF(AZ137=2,G137,0)</f>
        <v>0</v>
      </c>
      <c r="BC137" s="231">
        <f>IF(AZ137=3,G137,0)</f>
        <v>0</v>
      </c>
      <c r="BD137" s="231">
        <f>IF(AZ137=4,G137,0)</f>
        <v>0</v>
      </c>
      <c r="BE137" s="231">
        <f>IF(AZ137=5,G137,0)</f>
        <v>0</v>
      </c>
      <c r="CA137" s="259">
        <v>2</v>
      </c>
      <c r="CB137" s="259">
        <v>7</v>
      </c>
    </row>
    <row r="138" spans="1:15" ht="12.75" customHeight="1">
      <c r="A138" s="269"/>
      <c r="B138" s="270"/>
      <c r="C138" s="271" t="s">
        <v>137</v>
      </c>
      <c r="D138" s="271"/>
      <c r="E138" s="272">
        <v>38.722</v>
      </c>
      <c r="F138" s="273"/>
      <c r="G138" s="274"/>
      <c r="H138" s="275"/>
      <c r="I138" s="276"/>
      <c r="J138" s="277"/>
      <c r="K138" s="276"/>
      <c r="M138" s="278" t="s">
        <v>137</v>
      </c>
      <c r="O138" s="259"/>
    </row>
    <row r="139" spans="1:57" ht="12.75">
      <c r="A139" s="279"/>
      <c r="B139" s="280" t="s">
        <v>130</v>
      </c>
      <c r="C139" s="281" t="s">
        <v>338</v>
      </c>
      <c r="D139" s="282"/>
      <c r="E139" s="283"/>
      <c r="F139" s="284"/>
      <c r="G139" s="285">
        <f>SUM(G134:G138)</f>
        <v>0</v>
      </c>
      <c r="H139" s="286"/>
      <c r="I139" s="287">
        <f>SUM(I134:I138)</f>
        <v>0.014327140000000002</v>
      </c>
      <c r="J139" s="286"/>
      <c r="K139" s="287">
        <f>SUM(K134:K138)</f>
        <v>0</v>
      </c>
      <c r="O139" s="259">
        <v>4</v>
      </c>
      <c r="BA139" s="288">
        <f>SUM(BA134:BA138)</f>
        <v>0</v>
      </c>
      <c r="BB139" s="288">
        <f>SUM(BB134:BB138)</f>
        <v>0</v>
      </c>
      <c r="BC139" s="288">
        <f>SUM(BC134:BC138)</f>
        <v>0</v>
      </c>
      <c r="BD139" s="288">
        <f>SUM(BD134:BD138)</f>
        <v>0</v>
      </c>
      <c r="BE139" s="288">
        <f>SUM(BE134:BE138)</f>
        <v>0</v>
      </c>
    </row>
    <row r="140" spans="1:15" ht="12.75">
      <c r="A140" s="249" t="s">
        <v>119</v>
      </c>
      <c r="B140" s="250" t="s">
        <v>339</v>
      </c>
      <c r="C140" s="251" t="s">
        <v>340</v>
      </c>
      <c r="D140" s="252"/>
      <c r="E140" s="253"/>
      <c r="F140" s="253"/>
      <c r="G140" s="254"/>
      <c r="H140" s="255"/>
      <c r="I140" s="256"/>
      <c r="J140" s="257"/>
      <c r="K140" s="258"/>
      <c r="O140" s="259">
        <v>1</v>
      </c>
    </row>
    <row r="141" spans="1:80" ht="12.75">
      <c r="A141" s="260">
        <v>64</v>
      </c>
      <c r="B141" s="261" t="s">
        <v>341</v>
      </c>
      <c r="C141" s="262" t="s">
        <v>342</v>
      </c>
      <c r="D141" s="263" t="s">
        <v>143</v>
      </c>
      <c r="E141" s="264">
        <v>1</v>
      </c>
      <c r="F141" s="264">
        <v>0</v>
      </c>
      <c r="G141" s="265">
        <f>E141*F141</f>
        <v>0</v>
      </c>
      <c r="H141" s="266">
        <v>0</v>
      </c>
      <c r="I141" s="267">
        <f>E141*H141</f>
        <v>0</v>
      </c>
      <c r="J141" s="266"/>
      <c r="K141" s="267">
        <f>E141*J141</f>
        <v>0</v>
      </c>
      <c r="O141" s="259">
        <v>2</v>
      </c>
      <c r="AA141" s="231">
        <v>12</v>
      </c>
      <c r="AB141" s="231">
        <v>0</v>
      </c>
      <c r="AC141" s="231">
        <v>73</v>
      </c>
      <c r="AZ141" s="231">
        <v>4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31">
        <f>IF(AZ141=4,G141,0)</f>
        <v>0</v>
      </c>
      <c r="BE141" s="231">
        <f>IF(AZ141=5,G141,0)</f>
        <v>0</v>
      </c>
      <c r="CA141" s="259">
        <v>12</v>
      </c>
      <c r="CB141" s="259">
        <v>0</v>
      </c>
    </row>
    <row r="142" spans="1:57" ht="12.75">
      <c r="A142" s="279"/>
      <c r="B142" s="280" t="s">
        <v>130</v>
      </c>
      <c r="C142" s="281" t="s">
        <v>343</v>
      </c>
      <c r="D142" s="282"/>
      <c r="E142" s="283"/>
      <c r="F142" s="284"/>
      <c r="G142" s="285">
        <f>SUM(G140:G141)</f>
        <v>0</v>
      </c>
      <c r="H142" s="286"/>
      <c r="I142" s="287">
        <f>SUM(I140:I141)</f>
        <v>0</v>
      </c>
      <c r="J142" s="286"/>
      <c r="K142" s="287">
        <f>SUM(K140:K141)</f>
        <v>0</v>
      </c>
      <c r="O142" s="259">
        <v>4</v>
      </c>
      <c r="BA142" s="288">
        <f>SUM(BA140:BA141)</f>
        <v>0</v>
      </c>
      <c r="BB142" s="288">
        <f>SUM(BB140:BB141)</f>
        <v>0</v>
      </c>
      <c r="BC142" s="288">
        <f>SUM(BC140:BC141)</f>
        <v>0</v>
      </c>
      <c r="BD142" s="288">
        <f>SUM(BD140:BD141)</f>
        <v>0</v>
      </c>
      <c r="BE142" s="288">
        <f>SUM(BE140:BE141)</f>
        <v>0</v>
      </c>
    </row>
    <row r="143" spans="1:15" ht="12.75">
      <c r="A143" s="249" t="s">
        <v>119</v>
      </c>
      <c r="B143" s="250" t="s">
        <v>344</v>
      </c>
      <c r="C143" s="251" t="s">
        <v>345</v>
      </c>
      <c r="D143" s="252"/>
      <c r="E143" s="253"/>
      <c r="F143" s="253"/>
      <c r="G143" s="254"/>
      <c r="H143" s="255"/>
      <c r="I143" s="256"/>
      <c r="J143" s="257"/>
      <c r="K143" s="258"/>
      <c r="O143" s="259">
        <v>1</v>
      </c>
    </row>
    <row r="144" spans="1:80" ht="12.75">
      <c r="A144" s="260">
        <v>65</v>
      </c>
      <c r="B144" s="261" t="s">
        <v>346</v>
      </c>
      <c r="C144" s="262" t="s">
        <v>347</v>
      </c>
      <c r="D144" s="263" t="s">
        <v>143</v>
      </c>
      <c r="E144" s="264">
        <v>1</v>
      </c>
      <c r="F144" s="264">
        <v>0</v>
      </c>
      <c r="G144" s="265">
        <f>E144*F144</f>
        <v>0</v>
      </c>
      <c r="H144" s="266">
        <v>0</v>
      </c>
      <c r="I144" s="267">
        <f>E144*H144</f>
        <v>0</v>
      </c>
      <c r="J144" s="266"/>
      <c r="K144" s="267">
        <f>E144*J144</f>
        <v>0</v>
      </c>
      <c r="O144" s="259">
        <v>2</v>
      </c>
      <c r="AA144" s="231">
        <v>12</v>
      </c>
      <c r="AB144" s="231">
        <v>0</v>
      </c>
      <c r="AC144" s="231">
        <v>93</v>
      </c>
      <c r="AZ144" s="231">
        <v>4</v>
      </c>
      <c r="BA144" s="231">
        <f>IF(AZ144=1,G144,0)</f>
        <v>0</v>
      </c>
      <c r="BB144" s="231">
        <f>IF(AZ144=2,G144,0)</f>
        <v>0</v>
      </c>
      <c r="BC144" s="231">
        <f>IF(AZ144=3,G144,0)</f>
        <v>0</v>
      </c>
      <c r="BD144" s="231">
        <f>IF(AZ144=4,G144,0)</f>
        <v>0</v>
      </c>
      <c r="BE144" s="231">
        <f>IF(AZ144=5,G144,0)</f>
        <v>0</v>
      </c>
      <c r="CA144" s="259">
        <v>12</v>
      </c>
      <c r="CB144" s="259">
        <v>0</v>
      </c>
    </row>
    <row r="145" spans="1:57" ht="12.75">
      <c r="A145" s="279"/>
      <c r="B145" s="280" t="s">
        <v>130</v>
      </c>
      <c r="C145" s="281" t="s">
        <v>348</v>
      </c>
      <c r="D145" s="282"/>
      <c r="E145" s="283"/>
      <c r="F145" s="284"/>
      <c r="G145" s="285">
        <f>SUM(G143:G144)</f>
        <v>0</v>
      </c>
      <c r="H145" s="286"/>
      <c r="I145" s="287">
        <f>SUM(I143:I144)</f>
        <v>0</v>
      </c>
      <c r="J145" s="286"/>
      <c r="K145" s="287">
        <f>SUM(K143:K144)</f>
        <v>0</v>
      </c>
      <c r="O145" s="259">
        <v>4</v>
      </c>
      <c r="BA145" s="288">
        <f>SUM(BA143:BA144)</f>
        <v>0</v>
      </c>
      <c r="BB145" s="288">
        <f>SUM(BB143:BB144)</f>
        <v>0</v>
      </c>
      <c r="BC145" s="288">
        <f>SUM(BC143:BC144)</f>
        <v>0</v>
      </c>
      <c r="BD145" s="288">
        <f>SUM(BD143:BD144)</f>
        <v>0</v>
      </c>
      <c r="BE145" s="288">
        <f>SUM(BE143:BE144)</f>
        <v>0</v>
      </c>
    </row>
    <row r="146" spans="1:15" ht="12.75">
      <c r="A146" s="249" t="s">
        <v>119</v>
      </c>
      <c r="B146" s="250" t="s">
        <v>349</v>
      </c>
      <c r="C146" s="251" t="s">
        <v>350</v>
      </c>
      <c r="D146" s="252"/>
      <c r="E146" s="253"/>
      <c r="F146" s="253"/>
      <c r="G146" s="254"/>
      <c r="H146" s="255"/>
      <c r="I146" s="256"/>
      <c r="J146" s="257"/>
      <c r="K146" s="258"/>
      <c r="O146" s="259">
        <v>1</v>
      </c>
    </row>
    <row r="147" spans="1:80" ht="12.75">
      <c r="A147" s="291">
        <v>66</v>
      </c>
      <c r="B147" s="292" t="s">
        <v>351</v>
      </c>
      <c r="C147" s="293" t="s">
        <v>352</v>
      </c>
      <c r="D147" s="294" t="s">
        <v>251</v>
      </c>
      <c r="E147" s="295">
        <v>15.17</v>
      </c>
      <c r="F147" s="295">
        <v>0</v>
      </c>
      <c r="G147" s="296">
        <f aca="true" t="shared" si="48" ref="G147:G152">E147*F147</f>
        <v>0</v>
      </c>
      <c r="H147" s="297">
        <v>0</v>
      </c>
      <c r="I147" s="298">
        <f aca="true" t="shared" si="49" ref="I147:I152">E147*H147</f>
        <v>0</v>
      </c>
      <c r="J147" s="297"/>
      <c r="K147" s="298">
        <f aca="true" t="shared" si="50" ref="K147:K152">E147*J147</f>
        <v>0</v>
      </c>
      <c r="O147" s="259">
        <v>2</v>
      </c>
      <c r="AA147" s="231">
        <v>12</v>
      </c>
      <c r="AB147" s="231">
        <v>0</v>
      </c>
      <c r="AC147" s="231">
        <v>5</v>
      </c>
      <c r="AZ147" s="231">
        <v>1</v>
      </c>
      <c r="BA147" s="231">
        <f aca="true" t="shared" si="51" ref="BA147:BA152">IF(AZ147=1,G147,0)</f>
        <v>0</v>
      </c>
      <c r="BB147" s="231">
        <f aca="true" t="shared" si="52" ref="BB147:BB152">IF(AZ147=2,G147,0)</f>
        <v>0</v>
      </c>
      <c r="BC147" s="231">
        <f aca="true" t="shared" si="53" ref="BC147:BC152">IF(AZ147=3,G147,0)</f>
        <v>0</v>
      </c>
      <c r="BD147" s="231">
        <f aca="true" t="shared" si="54" ref="BD147:BD152">IF(AZ147=4,G147,0)</f>
        <v>0</v>
      </c>
      <c r="BE147" s="231">
        <f aca="true" t="shared" si="55" ref="BE147:BE152">IF(AZ147=5,G147,0)</f>
        <v>0</v>
      </c>
      <c r="CA147" s="259">
        <v>12</v>
      </c>
      <c r="CB147" s="259">
        <v>0</v>
      </c>
    </row>
    <row r="148" spans="1:80" ht="12.75">
      <c r="A148" s="291">
        <v>67</v>
      </c>
      <c r="B148" s="292" t="s">
        <v>353</v>
      </c>
      <c r="C148" s="293" t="s">
        <v>354</v>
      </c>
      <c r="D148" s="294" t="s">
        <v>251</v>
      </c>
      <c r="E148" s="295">
        <v>15.1706064</v>
      </c>
      <c r="F148" s="295">
        <v>0</v>
      </c>
      <c r="G148" s="296">
        <f t="shared" si="48"/>
        <v>0</v>
      </c>
      <c r="H148" s="297">
        <v>0</v>
      </c>
      <c r="I148" s="298">
        <f t="shared" si="49"/>
        <v>0</v>
      </c>
      <c r="J148" s="297"/>
      <c r="K148" s="298">
        <f t="shared" si="50"/>
        <v>0</v>
      </c>
      <c r="O148" s="259">
        <v>2</v>
      </c>
      <c r="AA148" s="231">
        <v>8</v>
      </c>
      <c r="AB148" s="231">
        <v>0</v>
      </c>
      <c r="AC148" s="231">
        <v>3</v>
      </c>
      <c r="AZ148" s="231">
        <v>1</v>
      </c>
      <c r="BA148" s="231">
        <f t="shared" si="51"/>
        <v>0</v>
      </c>
      <c r="BB148" s="231">
        <f t="shared" si="52"/>
        <v>0</v>
      </c>
      <c r="BC148" s="231">
        <f t="shared" si="53"/>
        <v>0</v>
      </c>
      <c r="BD148" s="231">
        <f t="shared" si="54"/>
        <v>0</v>
      </c>
      <c r="BE148" s="231">
        <f t="shared" si="55"/>
        <v>0</v>
      </c>
      <c r="CA148" s="259">
        <v>8</v>
      </c>
      <c r="CB148" s="259">
        <v>0</v>
      </c>
    </row>
    <row r="149" spans="1:80" ht="12.75">
      <c r="A149" s="291">
        <v>68</v>
      </c>
      <c r="B149" s="292" t="s">
        <v>355</v>
      </c>
      <c r="C149" s="293" t="s">
        <v>356</v>
      </c>
      <c r="D149" s="294" t="s">
        <v>251</v>
      </c>
      <c r="E149" s="295">
        <v>15.1706064</v>
      </c>
      <c r="F149" s="295">
        <v>0</v>
      </c>
      <c r="G149" s="296">
        <f t="shared" si="48"/>
        <v>0</v>
      </c>
      <c r="H149" s="297">
        <v>0</v>
      </c>
      <c r="I149" s="298">
        <f t="shared" si="49"/>
        <v>0</v>
      </c>
      <c r="J149" s="297"/>
      <c r="K149" s="298">
        <f t="shared" si="50"/>
        <v>0</v>
      </c>
      <c r="O149" s="259">
        <v>2</v>
      </c>
      <c r="AA149" s="231">
        <v>8</v>
      </c>
      <c r="AB149" s="231">
        <v>0</v>
      </c>
      <c r="AC149" s="231">
        <v>3</v>
      </c>
      <c r="AZ149" s="231">
        <v>1</v>
      </c>
      <c r="BA149" s="231">
        <f t="shared" si="51"/>
        <v>0</v>
      </c>
      <c r="BB149" s="231">
        <f t="shared" si="52"/>
        <v>0</v>
      </c>
      <c r="BC149" s="231">
        <f t="shared" si="53"/>
        <v>0</v>
      </c>
      <c r="BD149" s="231">
        <f t="shared" si="54"/>
        <v>0</v>
      </c>
      <c r="BE149" s="231">
        <f t="shared" si="55"/>
        <v>0</v>
      </c>
      <c r="CA149" s="259">
        <v>8</v>
      </c>
      <c r="CB149" s="259">
        <v>0</v>
      </c>
    </row>
    <row r="150" spans="1:80" ht="12.75">
      <c r="A150" s="291">
        <v>69</v>
      </c>
      <c r="B150" s="292" t="s">
        <v>357</v>
      </c>
      <c r="C150" s="293" t="s">
        <v>358</v>
      </c>
      <c r="D150" s="294" t="s">
        <v>251</v>
      </c>
      <c r="E150" s="295">
        <v>151.706064</v>
      </c>
      <c r="F150" s="295">
        <v>0</v>
      </c>
      <c r="G150" s="296">
        <f t="shared" si="48"/>
        <v>0</v>
      </c>
      <c r="H150" s="297">
        <v>0</v>
      </c>
      <c r="I150" s="298">
        <f t="shared" si="49"/>
        <v>0</v>
      </c>
      <c r="J150" s="297"/>
      <c r="K150" s="298">
        <f t="shared" si="50"/>
        <v>0</v>
      </c>
      <c r="O150" s="259">
        <v>2</v>
      </c>
      <c r="AA150" s="231">
        <v>8</v>
      </c>
      <c r="AB150" s="231">
        <v>0</v>
      </c>
      <c r="AC150" s="231">
        <v>3</v>
      </c>
      <c r="AZ150" s="231">
        <v>1</v>
      </c>
      <c r="BA150" s="231">
        <f t="shared" si="51"/>
        <v>0</v>
      </c>
      <c r="BB150" s="231">
        <f t="shared" si="52"/>
        <v>0</v>
      </c>
      <c r="BC150" s="231">
        <f t="shared" si="53"/>
        <v>0</v>
      </c>
      <c r="BD150" s="231">
        <f t="shared" si="54"/>
        <v>0</v>
      </c>
      <c r="BE150" s="231">
        <f t="shared" si="55"/>
        <v>0</v>
      </c>
      <c r="CA150" s="259">
        <v>8</v>
      </c>
      <c r="CB150" s="259">
        <v>0</v>
      </c>
    </row>
    <row r="151" spans="1:80" ht="12.75">
      <c r="A151" s="291">
        <v>70</v>
      </c>
      <c r="B151" s="292" t="s">
        <v>359</v>
      </c>
      <c r="C151" s="293" t="s">
        <v>360</v>
      </c>
      <c r="D151" s="294" t="s">
        <v>251</v>
      </c>
      <c r="E151" s="295">
        <v>15.1706064</v>
      </c>
      <c r="F151" s="295">
        <v>0</v>
      </c>
      <c r="G151" s="296">
        <f t="shared" si="48"/>
        <v>0</v>
      </c>
      <c r="H151" s="297">
        <v>0</v>
      </c>
      <c r="I151" s="298">
        <f t="shared" si="49"/>
        <v>0</v>
      </c>
      <c r="J151" s="297"/>
      <c r="K151" s="298">
        <f t="shared" si="50"/>
        <v>0</v>
      </c>
      <c r="O151" s="259">
        <v>2</v>
      </c>
      <c r="AA151" s="231">
        <v>8</v>
      </c>
      <c r="AB151" s="231">
        <v>0</v>
      </c>
      <c r="AC151" s="231">
        <v>3</v>
      </c>
      <c r="AZ151" s="231">
        <v>1</v>
      </c>
      <c r="BA151" s="231">
        <f t="shared" si="51"/>
        <v>0</v>
      </c>
      <c r="BB151" s="231">
        <f t="shared" si="52"/>
        <v>0</v>
      </c>
      <c r="BC151" s="231">
        <f t="shared" si="53"/>
        <v>0</v>
      </c>
      <c r="BD151" s="231">
        <f t="shared" si="54"/>
        <v>0</v>
      </c>
      <c r="BE151" s="231">
        <f t="shared" si="55"/>
        <v>0</v>
      </c>
      <c r="CA151" s="259">
        <v>8</v>
      </c>
      <c r="CB151" s="259">
        <v>0</v>
      </c>
    </row>
    <row r="152" spans="1:80" ht="12.75">
      <c r="A152" s="260">
        <v>71</v>
      </c>
      <c r="B152" s="261" t="s">
        <v>361</v>
      </c>
      <c r="C152" s="262" t="s">
        <v>362</v>
      </c>
      <c r="D152" s="263" t="s">
        <v>251</v>
      </c>
      <c r="E152" s="264">
        <v>151.706064</v>
      </c>
      <c r="F152" s="264">
        <v>0</v>
      </c>
      <c r="G152" s="265">
        <f t="shared" si="48"/>
        <v>0</v>
      </c>
      <c r="H152" s="266">
        <v>0</v>
      </c>
      <c r="I152" s="267">
        <f t="shared" si="49"/>
        <v>0</v>
      </c>
      <c r="J152" s="266"/>
      <c r="K152" s="267">
        <f t="shared" si="50"/>
        <v>0</v>
      </c>
      <c r="O152" s="259">
        <v>2</v>
      </c>
      <c r="AA152" s="231">
        <v>8</v>
      </c>
      <c r="AB152" s="231">
        <v>0</v>
      </c>
      <c r="AC152" s="231">
        <v>3</v>
      </c>
      <c r="AZ152" s="231">
        <v>1</v>
      </c>
      <c r="BA152" s="231">
        <f t="shared" si="51"/>
        <v>0</v>
      </c>
      <c r="BB152" s="231">
        <f t="shared" si="52"/>
        <v>0</v>
      </c>
      <c r="BC152" s="231">
        <f t="shared" si="53"/>
        <v>0</v>
      </c>
      <c r="BD152" s="231">
        <f t="shared" si="54"/>
        <v>0</v>
      </c>
      <c r="BE152" s="231">
        <f t="shared" si="55"/>
        <v>0</v>
      </c>
      <c r="CA152" s="259">
        <v>8</v>
      </c>
      <c r="CB152" s="259">
        <v>0</v>
      </c>
    </row>
    <row r="153" spans="1:57" ht="12.75">
      <c r="A153" s="279"/>
      <c r="B153" s="280" t="s">
        <v>130</v>
      </c>
      <c r="C153" s="281" t="s">
        <v>363</v>
      </c>
      <c r="D153" s="282"/>
      <c r="E153" s="283"/>
      <c r="F153" s="284"/>
      <c r="G153" s="285">
        <f>SUM(G146:G152)</f>
        <v>0</v>
      </c>
      <c r="H153" s="286"/>
      <c r="I153" s="287">
        <f>SUM(I146:I152)</f>
        <v>0</v>
      </c>
      <c r="J153" s="286"/>
      <c r="K153" s="287">
        <f>SUM(K146:K152)</f>
        <v>0</v>
      </c>
      <c r="O153" s="259">
        <v>4</v>
      </c>
      <c r="BA153" s="288">
        <f>SUM(BA146:BA152)</f>
        <v>0</v>
      </c>
      <c r="BB153" s="288">
        <f>SUM(BB146:BB152)</f>
        <v>0</v>
      </c>
      <c r="BC153" s="288">
        <f>SUM(BC146:BC152)</f>
        <v>0</v>
      </c>
      <c r="BD153" s="288">
        <f>SUM(BD146:BD152)</f>
        <v>0</v>
      </c>
      <c r="BE153" s="288">
        <f>SUM(BE146:BE152)</f>
        <v>0</v>
      </c>
    </row>
  </sheetData>
  <sheetProtection selectLockedCells="1" selectUnlockedCells="1"/>
  <mergeCells count="44">
    <mergeCell ref="A1:G1"/>
    <mergeCell ref="A3:B3"/>
    <mergeCell ref="A4:B4"/>
    <mergeCell ref="E4:G4"/>
    <mergeCell ref="C9:D9"/>
    <mergeCell ref="C11:D11"/>
    <mergeCell ref="C15:D15"/>
    <mergeCell ref="C16:D16"/>
    <mergeCell ref="C25:D25"/>
    <mergeCell ref="C29:D29"/>
    <mergeCell ref="C30:D30"/>
    <mergeCell ref="C32:D32"/>
    <mergeCell ref="C34:D34"/>
    <mergeCell ref="C36:D36"/>
    <mergeCell ref="C38:D38"/>
    <mergeCell ref="C39:D39"/>
    <mergeCell ref="C41:D41"/>
    <mergeCell ref="C45:D45"/>
    <mergeCell ref="C47:D47"/>
    <mergeCell ref="C48:D48"/>
    <mergeCell ref="C52:D52"/>
    <mergeCell ref="C56:D56"/>
    <mergeCell ref="C58:D58"/>
    <mergeCell ref="C60:D60"/>
    <mergeCell ref="C62:D62"/>
    <mergeCell ref="C87:D87"/>
    <mergeCell ref="C89:D89"/>
    <mergeCell ref="C91:D91"/>
    <mergeCell ref="C93:D93"/>
    <mergeCell ref="C95:D95"/>
    <mergeCell ref="C97:D97"/>
    <mergeCell ref="C102:D102"/>
    <mergeCell ref="C107:D107"/>
    <mergeCell ref="C109:D109"/>
    <mergeCell ref="C111:D111"/>
    <mergeCell ref="C116:D116"/>
    <mergeCell ref="C118:D118"/>
    <mergeCell ref="C120:D120"/>
    <mergeCell ref="C123:D123"/>
    <mergeCell ref="C125:D125"/>
    <mergeCell ref="C130:D130"/>
    <mergeCell ref="C132:D132"/>
    <mergeCell ref="C136:D136"/>
    <mergeCell ref="C138:D13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82" t="s">
        <v>32</v>
      </c>
      <c r="B1" s="82"/>
      <c r="C1" s="82"/>
      <c r="D1" s="82"/>
      <c r="E1" s="82"/>
      <c r="F1" s="82"/>
      <c r="G1" s="82"/>
    </row>
    <row r="2" spans="1:7" ht="12.75" customHeight="1">
      <c r="A2" s="83" t="s">
        <v>33</v>
      </c>
      <c r="B2" s="84"/>
      <c r="C2" s="85" t="s">
        <v>372</v>
      </c>
      <c r="D2" s="85" t="s">
        <v>373</v>
      </c>
      <c r="E2" s="84"/>
      <c r="F2" s="86" t="s">
        <v>36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37</v>
      </c>
      <c r="B4" s="89"/>
      <c r="C4" s="90"/>
      <c r="D4" s="90"/>
      <c r="E4" s="89"/>
      <c r="F4" s="91" t="s">
        <v>38</v>
      </c>
      <c r="G4" s="94"/>
    </row>
    <row r="5" spans="1:7" ht="12.75" customHeight="1">
      <c r="A5" s="95" t="s">
        <v>26</v>
      </c>
      <c r="B5" s="96"/>
      <c r="C5" s="97" t="s">
        <v>39</v>
      </c>
      <c r="D5" s="98"/>
      <c r="E5" s="99"/>
      <c r="F5" s="91" t="s">
        <v>40</v>
      </c>
      <c r="G5" s="92"/>
    </row>
    <row r="6" spans="1:15" ht="12.75" customHeight="1">
      <c r="A6" s="93" t="s">
        <v>41</v>
      </c>
      <c r="B6" s="89"/>
      <c r="C6" s="90"/>
      <c r="D6" s="90"/>
      <c r="E6" s="89"/>
      <c r="F6" s="100" t="s">
        <v>42</v>
      </c>
      <c r="G6" s="101">
        <v>0</v>
      </c>
      <c r="O6" s="102"/>
    </row>
    <row r="7" spans="1:7" ht="12.75" customHeight="1">
      <c r="A7" s="103" t="s">
        <v>43</v>
      </c>
      <c r="B7" s="104"/>
      <c r="C7" s="105" t="s">
        <v>44</v>
      </c>
      <c r="D7" s="106"/>
      <c r="E7" s="106"/>
      <c r="F7" s="107" t="s">
        <v>45</v>
      </c>
      <c r="G7" s="101">
        <f>IF(G6=0,0,ROUND((F30+F32)/G6,1))</f>
        <v>0</v>
      </c>
    </row>
    <row r="8" spans="1:9" ht="12.75" customHeight="1">
      <c r="A8" s="108" t="s">
        <v>46</v>
      </c>
      <c r="B8" s="91"/>
      <c r="C8" s="109"/>
      <c r="D8" s="109"/>
      <c r="E8" s="109"/>
      <c r="F8" s="110" t="s">
        <v>47</v>
      </c>
      <c r="G8" s="111"/>
      <c r="H8" s="112"/>
      <c r="I8" s="113"/>
    </row>
    <row r="9" spans="1:8" ht="12.75" customHeight="1">
      <c r="A9" s="108" t="s">
        <v>48</v>
      </c>
      <c r="B9" s="91"/>
      <c r="C9" s="109"/>
      <c r="D9" s="109"/>
      <c r="E9" s="109"/>
      <c r="F9" s="91"/>
      <c r="G9" s="114"/>
      <c r="H9" s="115"/>
    </row>
    <row r="10" spans="1:8" ht="12.75" customHeight="1">
      <c r="A10" s="108" t="s">
        <v>49</v>
      </c>
      <c r="B10" s="91"/>
      <c r="C10" s="116"/>
      <c r="D10" s="116"/>
      <c r="E10" s="116"/>
      <c r="F10" s="117"/>
      <c r="G10" s="118"/>
      <c r="H10" s="119"/>
    </row>
    <row r="11" spans="1:57" ht="13.5" customHeight="1">
      <c r="A11" s="108" t="s">
        <v>50</v>
      </c>
      <c r="B11" s="91"/>
      <c r="C11" s="116"/>
      <c r="D11" s="116"/>
      <c r="E11" s="116"/>
      <c r="F11" s="120" t="s">
        <v>51</v>
      </c>
      <c r="G11" s="121"/>
      <c r="H11" s="115"/>
      <c r="BA11" s="122"/>
      <c r="BB11" s="122"/>
      <c r="BC11" s="122"/>
      <c r="BD11" s="122"/>
      <c r="BE11" s="122"/>
    </row>
    <row r="12" spans="1:8" ht="12.75" customHeight="1">
      <c r="A12" s="123" t="s">
        <v>52</v>
      </c>
      <c r="B12" s="89"/>
      <c r="C12" s="124"/>
      <c r="D12" s="124"/>
      <c r="E12" s="124"/>
      <c r="F12" s="125" t="s">
        <v>53</v>
      </c>
      <c r="G12" s="126"/>
      <c r="H12" s="115"/>
    </row>
    <row r="13" spans="1:8" ht="28.5" customHeight="1">
      <c r="A13" s="127" t="s">
        <v>54</v>
      </c>
      <c r="B13" s="127"/>
      <c r="C13" s="127"/>
      <c r="D13" s="127"/>
      <c r="E13" s="127"/>
      <c r="F13" s="127"/>
      <c r="G13" s="127"/>
      <c r="H13" s="115"/>
    </row>
    <row r="14" spans="1:7" ht="17.25" customHeight="1">
      <c r="A14" s="128" t="s">
        <v>55</v>
      </c>
      <c r="B14" s="129"/>
      <c r="C14" s="130"/>
      <c r="D14" s="131" t="s">
        <v>56</v>
      </c>
      <c r="E14" s="131"/>
      <c r="F14" s="131"/>
      <c r="G14" s="131"/>
    </row>
    <row r="15" spans="1:7" ht="15.75" customHeight="1">
      <c r="A15" s="132"/>
      <c r="B15" s="133" t="s">
        <v>57</v>
      </c>
      <c r="C15" s="134">
        <f>'024 03.1-ZK_ZT Rek'!E12</f>
        <v>0</v>
      </c>
      <c r="D15" s="135">
        <f>'024 03.1-ZK_ZT Rek'!A17</f>
        <v>0</v>
      </c>
      <c r="E15" s="136"/>
      <c r="F15" s="137"/>
      <c r="G15" s="134">
        <f>'024 03.1-ZK_ZT Rek'!I17</f>
        <v>0</v>
      </c>
    </row>
    <row r="16" spans="1:7" ht="15.75" customHeight="1">
      <c r="A16" s="132" t="s">
        <v>58</v>
      </c>
      <c r="B16" s="138" t="s">
        <v>59</v>
      </c>
      <c r="C16" s="139">
        <f>'024 03.1-ZK_ZT Rek'!F12</f>
        <v>0</v>
      </c>
      <c r="D16" s="88">
        <f>'024 03.1-ZK_ZT Rek'!A18</f>
        <v>0</v>
      </c>
      <c r="E16" s="140"/>
      <c r="F16" s="141"/>
      <c r="G16" s="139">
        <f>'024 03.1-ZK_ZT Rek'!I18</f>
        <v>0</v>
      </c>
    </row>
    <row r="17" spans="1:7" ht="15.75" customHeight="1">
      <c r="A17" s="132" t="s">
        <v>60</v>
      </c>
      <c r="B17" s="138" t="s">
        <v>61</v>
      </c>
      <c r="C17" s="139">
        <f>'024 03.1-ZK_ZT Rek'!H12</f>
        <v>0</v>
      </c>
      <c r="D17" s="88">
        <f>'024 03.1-ZK_ZT Rek'!A19</f>
        <v>0</v>
      </c>
      <c r="E17" s="140"/>
      <c r="F17" s="141"/>
      <c r="G17" s="139">
        <f>'024 03.1-ZK_ZT Rek'!I19</f>
        <v>0</v>
      </c>
    </row>
    <row r="18" spans="1:7" ht="15.75" customHeight="1">
      <c r="A18" s="142" t="s">
        <v>62</v>
      </c>
      <c r="B18" s="143" t="s">
        <v>63</v>
      </c>
      <c r="C18" s="139">
        <f>'024 03.1-ZK_ZT Rek'!G12</f>
        <v>0</v>
      </c>
      <c r="D18" s="88">
        <f>'024 03.1-ZK_ZT Rek'!A20</f>
        <v>0</v>
      </c>
      <c r="E18" s="140"/>
      <c r="F18" s="141"/>
      <c r="G18" s="139">
        <f>'024 03.1-ZK_ZT Rek'!I20</f>
        <v>0</v>
      </c>
    </row>
    <row r="19" spans="1:7" ht="15.75" customHeight="1">
      <c r="A19" s="144" t="s">
        <v>64</v>
      </c>
      <c r="B19" s="133"/>
      <c r="C19" s="139">
        <f>SUM(C15:C18)</f>
        <v>0</v>
      </c>
      <c r="D19" s="88">
        <f>'024 03.1-ZK_ZT Rek'!A21</f>
        <v>0</v>
      </c>
      <c r="E19" s="140"/>
      <c r="F19" s="141"/>
      <c r="G19" s="139">
        <f>'024 03.1-ZK_ZT Rek'!I21</f>
        <v>0</v>
      </c>
    </row>
    <row r="20" spans="1:7" ht="15.75" customHeight="1">
      <c r="A20" s="88"/>
      <c r="B20" s="138"/>
      <c r="C20" s="139"/>
      <c r="D20" s="88">
        <f>'024 03.1-ZK_ZT Rek'!A22</f>
        <v>0</v>
      </c>
      <c r="E20" s="140"/>
      <c r="F20" s="141"/>
      <c r="G20" s="139">
        <f>'024 03.1-ZK_ZT Rek'!I22</f>
        <v>0</v>
      </c>
    </row>
    <row r="21" spans="1:7" ht="15.75" customHeight="1">
      <c r="A21" s="88" t="s">
        <v>65</v>
      </c>
      <c r="B21" s="138"/>
      <c r="C21" s="139">
        <f>'024 03.1-ZK_ZT Rek'!I12</f>
        <v>0</v>
      </c>
      <c r="D21" s="88">
        <f>'024 03.1-ZK_ZT Rek'!A23</f>
        <v>0</v>
      </c>
      <c r="E21" s="140"/>
      <c r="F21" s="141"/>
      <c r="G21" s="139">
        <f>'024 03.1-ZK_ZT Rek'!I23</f>
        <v>0</v>
      </c>
    </row>
    <row r="22" spans="1:7" ht="15.75" customHeight="1">
      <c r="A22" s="145" t="s">
        <v>66</v>
      </c>
      <c r="B22" s="115"/>
      <c r="C22" s="139">
        <f>C19+C21</f>
        <v>0</v>
      </c>
      <c r="D22" s="88" t="s">
        <v>67</v>
      </c>
      <c r="E22" s="140"/>
      <c r="F22" s="141"/>
      <c r="G22" s="139">
        <f>G23-SUM(G15:G21)</f>
        <v>0</v>
      </c>
    </row>
    <row r="23" spans="1:7" ht="15.75" customHeight="1">
      <c r="A23" s="146" t="s">
        <v>68</v>
      </c>
      <c r="B23" s="146"/>
      <c r="C23" s="147">
        <f>C22+G23</f>
        <v>0</v>
      </c>
      <c r="D23" s="148" t="s">
        <v>69</v>
      </c>
      <c r="E23" s="149"/>
      <c r="F23" s="150"/>
      <c r="G23" s="139">
        <f>'024 03.1-ZK_ZT Rek'!H25</f>
        <v>0</v>
      </c>
    </row>
    <row r="24" spans="1:7" ht="12.75" customHeight="1">
      <c r="A24" s="151" t="s">
        <v>70</v>
      </c>
      <c r="B24" s="152"/>
      <c r="C24" s="153"/>
      <c r="D24" s="152" t="s">
        <v>71</v>
      </c>
      <c r="E24" s="152"/>
      <c r="F24" s="154" t="s">
        <v>72</v>
      </c>
      <c r="G24" s="155"/>
    </row>
    <row r="25" spans="1:7" ht="12.75" customHeight="1">
      <c r="A25" s="145" t="s">
        <v>73</v>
      </c>
      <c r="B25" s="115"/>
      <c r="C25" s="156"/>
      <c r="D25" s="115" t="s">
        <v>73</v>
      </c>
      <c r="F25" s="157" t="s">
        <v>73</v>
      </c>
      <c r="G25" s="158"/>
    </row>
    <row r="26" spans="1:7" ht="37.5" customHeight="1">
      <c r="A26" s="145" t="s">
        <v>74</v>
      </c>
      <c r="B26" s="159"/>
      <c r="C26" s="156"/>
      <c r="D26" s="115" t="s">
        <v>74</v>
      </c>
      <c r="F26" s="157" t="s">
        <v>74</v>
      </c>
      <c r="G26" s="158"/>
    </row>
    <row r="27" spans="1:7" ht="12.75" customHeight="1">
      <c r="A27" s="145"/>
      <c r="B27" s="160"/>
      <c r="C27" s="156"/>
      <c r="D27" s="115"/>
      <c r="F27" s="157"/>
      <c r="G27" s="158"/>
    </row>
    <row r="28" spans="1:7" ht="12.75" customHeight="1">
      <c r="A28" s="145" t="s">
        <v>75</v>
      </c>
      <c r="B28" s="115"/>
      <c r="C28" s="156"/>
      <c r="D28" s="157" t="s">
        <v>76</v>
      </c>
      <c r="E28" s="156"/>
      <c r="F28" s="161" t="s">
        <v>76</v>
      </c>
      <c r="G28" s="158"/>
    </row>
    <row r="29" spans="1:7" ht="69" customHeight="1">
      <c r="A29" s="145"/>
      <c r="B29" s="115"/>
      <c r="C29" s="162"/>
      <c r="D29" s="163"/>
      <c r="E29" s="162"/>
      <c r="F29" s="115"/>
      <c r="G29" s="158"/>
    </row>
    <row r="30" spans="1:7" ht="12.75" customHeight="1">
      <c r="A30" s="88" t="s">
        <v>13</v>
      </c>
      <c r="B30" s="138"/>
      <c r="C30" s="164">
        <v>21</v>
      </c>
      <c r="D30" s="138" t="s">
        <v>77</v>
      </c>
      <c r="E30" s="141"/>
      <c r="F30" s="165">
        <f>C23-F32</f>
        <v>0</v>
      </c>
      <c r="G30" s="165"/>
    </row>
    <row r="31" spans="1:7" ht="12.75" customHeight="1">
      <c r="A31" s="88" t="s">
        <v>78</v>
      </c>
      <c r="B31" s="138"/>
      <c r="C31" s="164">
        <f>C30</f>
        <v>21</v>
      </c>
      <c r="D31" s="138" t="s">
        <v>79</v>
      </c>
      <c r="E31" s="141"/>
      <c r="F31" s="165">
        <f>ROUND(PRODUCT(F30,C31/100),0)</f>
        <v>0</v>
      </c>
      <c r="G31" s="165"/>
    </row>
    <row r="32" spans="1:7" ht="12.75" customHeight="1">
      <c r="A32" s="88" t="s">
        <v>13</v>
      </c>
      <c r="B32" s="166"/>
      <c r="C32" s="167">
        <v>0</v>
      </c>
      <c r="D32" s="138" t="s">
        <v>79</v>
      </c>
      <c r="E32" s="168"/>
      <c r="F32" s="165">
        <v>0</v>
      </c>
      <c r="G32" s="165"/>
    </row>
    <row r="33" spans="1:7" ht="12.75" customHeight="1">
      <c r="A33" s="169" t="s">
        <v>78</v>
      </c>
      <c r="B33" s="138"/>
      <c r="C33" s="164">
        <f>C32</f>
        <v>0</v>
      </c>
      <c r="D33" s="166" t="s">
        <v>79</v>
      </c>
      <c r="E33" s="141"/>
      <c r="F33" s="165">
        <f>ROUND(PRODUCT(F32,C33/100),0)</f>
        <v>0</v>
      </c>
      <c r="G33" s="165"/>
    </row>
    <row r="34" spans="1:7" s="174" customFormat="1" ht="19.5" customHeight="1">
      <c r="A34" s="170" t="s">
        <v>80</v>
      </c>
      <c r="B34" s="171"/>
      <c r="C34" s="171"/>
      <c r="D34" s="171"/>
      <c r="E34" s="172"/>
      <c r="F34" s="173">
        <f>ROUND(SUM(F30:F33),0)</f>
        <v>0</v>
      </c>
      <c r="G34" s="173"/>
    </row>
    <row r="35" ht="12.75" customHeight="1"/>
    <row r="36" spans="1:8" ht="12.75" customHeight="1">
      <c r="A36" s="2" t="s">
        <v>81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75"/>
      <c r="C37" s="175"/>
      <c r="D37" s="175"/>
      <c r="E37" s="175"/>
      <c r="F37" s="175"/>
      <c r="G37" s="175"/>
      <c r="H37" s="1" t="s">
        <v>2</v>
      </c>
    </row>
    <row r="38" spans="1:8" ht="12.75" customHeight="1">
      <c r="A38" s="176"/>
      <c r="B38" s="175"/>
      <c r="C38" s="175"/>
      <c r="D38" s="175"/>
      <c r="E38" s="175"/>
      <c r="F38" s="175"/>
      <c r="G38" s="175"/>
      <c r="H38" s="1" t="s">
        <v>2</v>
      </c>
    </row>
    <row r="39" spans="1:8" ht="12.75" customHeight="1">
      <c r="A39" s="176"/>
      <c r="B39" s="175"/>
      <c r="C39" s="175"/>
      <c r="D39" s="175"/>
      <c r="E39" s="175"/>
      <c r="F39" s="175"/>
      <c r="G39" s="175"/>
      <c r="H39" s="1" t="s">
        <v>2</v>
      </c>
    </row>
    <row r="40" spans="1:8" ht="12.75" customHeight="1">
      <c r="A40" s="176"/>
      <c r="B40" s="175"/>
      <c r="C40" s="175"/>
      <c r="D40" s="175"/>
      <c r="E40" s="175"/>
      <c r="F40" s="175"/>
      <c r="G40" s="175"/>
      <c r="H40" s="1" t="s">
        <v>2</v>
      </c>
    </row>
    <row r="41" spans="1:8" ht="12.75" customHeight="1">
      <c r="A41" s="176"/>
      <c r="B41" s="175"/>
      <c r="C41" s="175"/>
      <c r="D41" s="175"/>
      <c r="E41" s="175"/>
      <c r="F41" s="175"/>
      <c r="G41" s="175"/>
      <c r="H41" s="1" t="s">
        <v>2</v>
      </c>
    </row>
    <row r="42" spans="1:8" ht="12.75" customHeight="1">
      <c r="A42" s="176"/>
      <c r="B42" s="175"/>
      <c r="C42" s="175"/>
      <c r="D42" s="175"/>
      <c r="E42" s="175"/>
      <c r="F42" s="175"/>
      <c r="G42" s="175"/>
      <c r="H42" s="1" t="s">
        <v>2</v>
      </c>
    </row>
    <row r="43" spans="1:8" ht="12.75" customHeight="1">
      <c r="A43" s="176"/>
      <c r="B43" s="175"/>
      <c r="C43" s="175"/>
      <c r="D43" s="175"/>
      <c r="E43" s="175"/>
      <c r="F43" s="175"/>
      <c r="G43" s="175"/>
      <c r="H43" s="1" t="s">
        <v>2</v>
      </c>
    </row>
    <row r="44" spans="1:8" ht="12.75" customHeight="1">
      <c r="A44" s="176"/>
      <c r="B44" s="175"/>
      <c r="C44" s="175"/>
      <c r="D44" s="175"/>
      <c r="E44" s="175"/>
      <c r="F44" s="175"/>
      <c r="G44" s="175"/>
      <c r="H44" s="1" t="s">
        <v>2</v>
      </c>
    </row>
    <row r="45" spans="1:8" ht="12.75" customHeight="1">
      <c r="A45" s="176"/>
      <c r="B45" s="175"/>
      <c r="C45" s="175"/>
      <c r="D45" s="175"/>
      <c r="E45" s="175"/>
      <c r="F45" s="175"/>
      <c r="G45" s="175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25"/>
  <sheetViews>
    <sheetView workbookViewId="0" topLeftCell="A1">
      <selection activeCell="A1" sqref="A1"/>
    </sheetView>
  </sheetViews>
  <sheetFormatPr defaultColWidth="8.0039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77" t="s">
        <v>3</v>
      </c>
      <c r="B1" s="177"/>
      <c r="C1" s="178" t="s">
        <v>82</v>
      </c>
      <c r="D1" s="179"/>
      <c r="E1" s="180"/>
      <c r="F1" s="179"/>
      <c r="G1" s="181" t="s">
        <v>83</v>
      </c>
      <c r="H1" s="182" t="s">
        <v>372</v>
      </c>
      <c r="I1" s="183"/>
    </row>
    <row r="2" spans="1:9" ht="12.75">
      <c r="A2" s="184" t="s">
        <v>84</v>
      </c>
      <c r="B2" s="184"/>
      <c r="C2" s="185" t="s">
        <v>85</v>
      </c>
      <c r="D2" s="186"/>
      <c r="E2" s="187"/>
      <c r="F2" s="186"/>
      <c r="G2" s="188" t="s">
        <v>373</v>
      </c>
      <c r="H2" s="188"/>
      <c r="I2" s="188"/>
    </row>
    <row r="3" ht="12.75">
      <c r="F3" s="115"/>
    </row>
    <row r="4" spans="1:9" ht="19.5" customHeight="1">
      <c r="A4" s="189" t="s">
        <v>86</v>
      </c>
      <c r="B4" s="189"/>
      <c r="C4" s="189"/>
      <c r="D4" s="189"/>
      <c r="E4" s="189"/>
      <c r="F4" s="189"/>
      <c r="G4" s="189"/>
      <c r="H4" s="189"/>
      <c r="I4" s="189"/>
    </row>
    <row r="6" spans="1:9" s="115" customFormat="1" ht="12.75">
      <c r="A6" s="190"/>
      <c r="B6" s="191" t="s">
        <v>87</v>
      </c>
      <c r="C6" s="191"/>
      <c r="D6" s="131"/>
      <c r="E6" s="192" t="s">
        <v>88</v>
      </c>
      <c r="F6" s="193" t="s">
        <v>89</v>
      </c>
      <c r="G6" s="193" t="s">
        <v>90</v>
      </c>
      <c r="H6" s="193" t="s">
        <v>91</v>
      </c>
      <c r="I6" s="194" t="s">
        <v>65</v>
      </c>
    </row>
    <row r="7" spans="1:9" s="115" customFormat="1" ht="12.75">
      <c r="A7" s="195">
        <f>'024 03.1-ZK_ZT Pol'!B7</f>
        <v>0</v>
      </c>
      <c r="B7" s="78">
        <f>'024 03.1-ZK_ZT Pol'!C7</f>
        <v>0</v>
      </c>
      <c r="D7" s="196"/>
      <c r="E7" s="197">
        <f>'024 03.1-ZK_ZT Pol'!BA9</f>
        <v>0</v>
      </c>
      <c r="F7" s="198">
        <f>'024 03.1-ZK_ZT Pol'!BB9</f>
        <v>0</v>
      </c>
      <c r="G7" s="198">
        <f>'024 03.1-ZK_ZT Pol'!BC9</f>
        <v>0</v>
      </c>
      <c r="H7" s="198">
        <f>'024 03.1-ZK_ZT Pol'!BD9</f>
        <v>0</v>
      </c>
      <c r="I7" s="199">
        <f>'024 03.1-ZK_ZT Pol'!BE9</f>
        <v>0</v>
      </c>
    </row>
    <row r="8" spans="1:9" s="115" customFormat="1" ht="12.75">
      <c r="A8" s="195">
        <f>'024 03.1-ZK_ZT Pol'!B10</f>
        <v>0</v>
      </c>
      <c r="B8" s="78">
        <f>'024 03.1-ZK_ZT Pol'!C10</f>
        <v>0</v>
      </c>
      <c r="D8" s="196"/>
      <c r="E8" s="197">
        <f>'024 03.1-ZK_ZT Pol'!BA12</f>
        <v>0</v>
      </c>
      <c r="F8" s="198">
        <f>'024 03.1-ZK_ZT Pol'!BB12</f>
        <v>0</v>
      </c>
      <c r="G8" s="198">
        <f>'024 03.1-ZK_ZT Pol'!BC12</f>
        <v>0</v>
      </c>
      <c r="H8" s="198">
        <f>'024 03.1-ZK_ZT Pol'!BD12</f>
        <v>0</v>
      </c>
      <c r="I8" s="199">
        <f>'024 03.1-ZK_ZT Pol'!BE12</f>
        <v>0</v>
      </c>
    </row>
    <row r="9" spans="1:9" s="115" customFormat="1" ht="12.75">
      <c r="A9" s="195">
        <f>'024 03.1-ZK_ZT Pol'!B13</f>
        <v>0</v>
      </c>
      <c r="B9" s="78">
        <f>'024 03.1-ZK_ZT Pol'!C13</f>
        <v>0</v>
      </c>
      <c r="D9" s="196"/>
      <c r="E9" s="197">
        <f>'024 03.1-ZK_ZT Pol'!BA30</f>
        <v>0</v>
      </c>
      <c r="F9" s="198">
        <f>'024 03.1-ZK_ZT Pol'!BB30</f>
        <v>0</v>
      </c>
      <c r="G9" s="198">
        <f>'024 03.1-ZK_ZT Pol'!BC30</f>
        <v>0</v>
      </c>
      <c r="H9" s="198">
        <f>'024 03.1-ZK_ZT Pol'!BD30</f>
        <v>0</v>
      </c>
      <c r="I9" s="199">
        <f>'024 03.1-ZK_ZT Pol'!BE30</f>
        <v>0</v>
      </c>
    </row>
    <row r="10" spans="1:9" s="115" customFormat="1" ht="12.75">
      <c r="A10" s="195">
        <f>'024 03.1-ZK_ZT Pol'!B31</f>
        <v>0</v>
      </c>
      <c r="B10" s="78">
        <f>'024 03.1-ZK_ZT Pol'!C31</f>
        <v>0</v>
      </c>
      <c r="D10" s="196"/>
      <c r="E10" s="197">
        <f>'024 03.1-ZK_ZT Pol'!BA52</f>
        <v>0</v>
      </c>
      <c r="F10" s="198">
        <f>'024 03.1-ZK_ZT Pol'!BB52</f>
        <v>0</v>
      </c>
      <c r="G10" s="198">
        <f>'024 03.1-ZK_ZT Pol'!BC52</f>
        <v>0</v>
      </c>
      <c r="H10" s="198">
        <f>'024 03.1-ZK_ZT Pol'!BD52</f>
        <v>0</v>
      </c>
      <c r="I10" s="199">
        <f>'024 03.1-ZK_ZT Pol'!BE52</f>
        <v>0</v>
      </c>
    </row>
    <row r="11" spans="1:9" s="115" customFormat="1" ht="12.75">
      <c r="A11" s="195">
        <f>'024 03.1-ZK_ZT Pol'!B53</f>
        <v>0</v>
      </c>
      <c r="B11" s="78">
        <f>'024 03.1-ZK_ZT Pol'!C53</f>
        <v>0</v>
      </c>
      <c r="D11" s="196"/>
      <c r="E11" s="197">
        <f>'024 03.1-ZK_ZT Pol'!BA83</f>
        <v>0</v>
      </c>
      <c r="F11" s="198">
        <f>'024 03.1-ZK_ZT Pol'!BB83</f>
        <v>0</v>
      </c>
      <c r="G11" s="198">
        <f>'024 03.1-ZK_ZT Pol'!BC83</f>
        <v>0</v>
      </c>
      <c r="H11" s="198">
        <f>'024 03.1-ZK_ZT Pol'!BD83</f>
        <v>0</v>
      </c>
      <c r="I11" s="199">
        <f>'024 03.1-ZK_ZT Pol'!BE83</f>
        <v>0</v>
      </c>
    </row>
    <row r="12" spans="1:9" s="14" customFormat="1" ht="12.75">
      <c r="A12" s="200"/>
      <c r="B12" s="201" t="s">
        <v>92</v>
      </c>
      <c r="C12" s="201"/>
      <c r="D12" s="202"/>
      <c r="E12" s="203">
        <f>SUM(E7:E11)</f>
        <v>0</v>
      </c>
      <c r="F12" s="204">
        <f>SUM(F7:F11)</f>
        <v>0</v>
      </c>
      <c r="G12" s="204">
        <f>SUM(G7:G11)</f>
        <v>0</v>
      </c>
      <c r="H12" s="204">
        <f>SUM(H7:H11)</f>
        <v>0</v>
      </c>
      <c r="I12" s="205">
        <f>SUM(I7:I11)</f>
        <v>0</v>
      </c>
    </row>
    <row r="13" spans="1:9" ht="12.75">
      <c r="A13" s="115"/>
      <c r="B13" s="115"/>
      <c r="C13" s="115"/>
      <c r="D13" s="115"/>
      <c r="E13" s="115"/>
      <c r="F13" s="115"/>
      <c r="G13" s="115"/>
      <c r="H13" s="115"/>
      <c r="I13" s="115"/>
    </row>
    <row r="14" spans="1:57" ht="19.5" customHeight="1">
      <c r="A14" s="206" t="s">
        <v>93</v>
      </c>
      <c r="B14" s="206"/>
      <c r="C14" s="206"/>
      <c r="D14" s="206"/>
      <c r="E14" s="206"/>
      <c r="F14" s="206"/>
      <c r="G14" s="206"/>
      <c r="H14" s="206"/>
      <c r="I14" s="206"/>
      <c r="BA14" s="122"/>
      <c r="BB14" s="122"/>
      <c r="BC14" s="122"/>
      <c r="BD14" s="122"/>
      <c r="BE14" s="122"/>
    </row>
    <row r="16" spans="1:9" ht="12.75">
      <c r="A16" s="151" t="s">
        <v>94</v>
      </c>
      <c r="B16" s="152"/>
      <c r="C16" s="152"/>
      <c r="D16" s="207"/>
      <c r="E16" s="208" t="s">
        <v>95</v>
      </c>
      <c r="F16" s="209" t="s">
        <v>14</v>
      </c>
      <c r="G16" s="210" t="s">
        <v>96</v>
      </c>
      <c r="H16" s="211"/>
      <c r="I16" s="212" t="s">
        <v>95</v>
      </c>
    </row>
    <row r="17" spans="1:53" ht="12.75">
      <c r="A17" s="144" t="s">
        <v>97</v>
      </c>
      <c r="B17" s="133"/>
      <c r="C17" s="133"/>
      <c r="D17" s="213"/>
      <c r="E17" s="214">
        <v>0</v>
      </c>
      <c r="F17" s="215">
        <v>0</v>
      </c>
      <c r="G17" s="216">
        <v>0</v>
      </c>
      <c r="H17" s="217"/>
      <c r="I17" s="218">
        <f aca="true" t="shared" si="0" ref="I17:I24">E17+F17*G17/100</f>
        <v>0</v>
      </c>
      <c r="BA17" s="1">
        <v>0</v>
      </c>
    </row>
    <row r="18" spans="1:53" ht="12.75">
      <c r="A18" s="88" t="s">
        <v>98</v>
      </c>
      <c r="B18" s="138"/>
      <c r="C18" s="138"/>
      <c r="D18" s="219"/>
      <c r="E18" s="220">
        <v>0</v>
      </c>
      <c r="F18" s="215">
        <v>0</v>
      </c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88" t="s">
        <v>99</v>
      </c>
      <c r="B19" s="138"/>
      <c r="C19" s="138"/>
      <c r="D19" s="219"/>
      <c r="E19" s="220">
        <v>0</v>
      </c>
      <c r="F19" s="215">
        <v>0</v>
      </c>
      <c r="G19" s="221">
        <v>0</v>
      </c>
      <c r="H19" s="222"/>
      <c r="I19" s="223">
        <f t="shared" si="0"/>
        <v>0</v>
      </c>
      <c r="BA19" s="1">
        <v>0</v>
      </c>
    </row>
    <row r="20" spans="1:53" ht="12.75">
      <c r="A20" s="88" t="s">
        <v>100</v>
      </c>
      <c r="B20" s="138"/>
      <c r="C20" s="138"/>
      <c r="D20" s="219"/>
      <c r="E20" s="220">
        <v>0</v>
      </c>
      <c r="F20" s="215">
        <v>0</v>
      </c>
      <c r="G20" s="221">
        <v>0</v>
      </c>
      <c r="H20" s="222"/>
      <c r="I20" s="223">
        <f t="shared" si="0"/>
        <v>0</v>
      </c>
      <c r="BA20" s="1">
        <v>0</v>
      </c>
    </row>
    <row r="21" spans="1:53" ht="12.75">
      <c r="A21" s="88" t="s">
        <v>101</v>
      </c>
      <c r="B21" s="138"/>
      <c r="C21" s="138"/>
      <c r="D21" s="219"/>
      <c r="E21" s="220">
        <v>0</v>
      </c>
      <c r="F21" s="215">
        <v>0</v>
      </c>
      <c r="G21" s="221">
        <v>0</v>
      </c>
      <c r="H21" s="222"/>
      <c r="I21" s="223">
        <f t="shared" si="0"/>
        <v>0</v>
      </c>
      <c r="BA21" s="1">
        <v>1</v>
      </c>
    </row>
    <row r="22" spans="1:53" ht="12.75">
      <c r="A22" s="88" t="s">
        <v>102</v>
      </c>
      <c r="B22" s="138"/>
      <c r="C22" s="138"/>
      <c r="D22" s="219"/>
      <c r="E22" s="220">
        <v>0</v>
      </c>
      <c r="F22" s="215">
        <v>0</v>
      </c>
      <c r="G22" s="221">
        <v>0</v>
      </c>
      <c r="H22" s="222"/>
      <c r="I22" s="223">
        <f t="shared" si="0"/>
        <v>0</v>
      </c>
      <c r="BA22" s="1">
        <v>1</v>
      </c>
    </row>
    <row r="23" spans="1:53" ht="12.75">
      <c r="A23" s="88" t="s">
        <v>103</v>
      </c>
      <c r="B23" s="138"/>
      <c r="C23" s="138"/>
      <c r="D23" s="219"/>
      <c r="E23" s="220">
        <v>0</v>
      </c>
      <c r="F23" s="215">
        <v>0</v>
      </c>
      <c r="G23" s="221">
        <v>0</v>
      </c>
      <c r="H23" s="222"/>
      <c r="I23" s="223">
        <f t="shared" si="0"/>
        <v>0</v>
      </c>
      <c r="BA23" s="1">
        <v>2</v>
      </c>
    </row>
    <row r="24" spans="1:53" ht="12.75">
      <c r="A24" s="88" t="s">
        <v>104</v>
      </c>
      <c r="B24" s="138"/>
      <c r="C24" s="138"/>
      <c r="D24" s="219"/>
      <c r="E24" s="220">
        <v>0</v>
      </c>
      <c r="F24" s="215">
        <v>0</v>
      </c>
      <c r="G24" s="221">
        <v>0</v>
      </c>
      <c r="H24" s="222"/>
      <c r="I24" s="223">
        <f t="shared" si="0"/>
        <v>0</v>
      </c>
      <c r="BA24" s="1">
        <v>2</v>
      </c>
    </row>
    <row r="25" spans="1:9" ht="12.75">
      <c r="A25" s="224"/>
      <c r="B25" s="225" t="s">
        <v>105</v>
      </c>
      <c r="C25" s="226"/>
      <c r="D25" s="227"/>
      <c r="E25" s="228"/>
      <c r="F25" s="229"/>
      <c r="G25" s="229"/>
      <c r="H25" s="230">
        <f>SUM(I17:I24)</f>
        <v>0</v>
      </c>
      <c r="I25" s="230"/>
    </row>
  </sheetData>
  <sheetProtection selectLockedCells="1" selectUnlockedCells="1"/>
  <mergeCells count="6">
    <mergeCell ref="A1:B1"/>
    <mergeCell ref="A2:B2"/>
    <mergeCell ref="G2:I2"/>
    <mergeCell ref="A4:I4"/>
    <mergeCell ref="A14:I14"/>
    <mergeCell ref="H25:I2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2017-08-10T09:36:35Z</dcterms:modified>
  <cp:category/>
  <cp:version/>
  <cp:contentType/>
  <cp:contentStatus/>
  <cp:revision>10</cp:revision>
</cp:coreProperties>
</file>