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720" yWindow="675" windowWidth="19635" windowHeight="7440" activeTab="2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'Rekapitulace'!$G$18</definedName>
    <definedName name="Dodavka0">'Položky'!#REF!</definedName>
    <definedName name="HSV">'Rekapitulace'!$E$18</definedName>
    <definedName name="HSV0">'Položky'!#REF!</definedName>
    <definedName name="HZS">'Rekapitulace'!$I$18</definedName>
    <definedName name="HZS0">'Položky'!#REF!</definedName>
    <definedName name="JKSO">'Krycí list'!$G$2</definedName>
    <definedName name="MJ">'Krycí list'!$G$5</definedName>
    <definedName name="Mont">'Rekapitulace'!$H$18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'Položky'!$A$1:$G$218</definedName>
    <definedName name="_xlnm.Print_Area" localSheetId="1">'Rekapitulace'!$A$1:$I$32</definedName>
    <definedName name="PocetMJ">'Krycí list'!$G$6</definedName>
    <definedName name="Poznamka">'Krycí list'!$B$37</definedName>
    <definedName name="Projektant">'Krycí list'!$C$8</definedName>
    <definedName name="PSV">'Rekapitulace'!$F$18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'Rekapitulace'!$H$31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<sst xmlns="http://schemas.openxmlformats.org/spreadsheetml/2006/main" count="607" uniqueCount="331">
  <si>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</si>
  <si>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</si>
  <si>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</si>
  <si>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</si>
  <si>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</si>
  <si>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</si>
  <si>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</si>
  <si>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</si>
  <si>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</si>
  <si>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</si>
  <si>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</si>
  <si>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</si>
  <si>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</si>
  <si>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</si>
  <si>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</si>
  <si>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</si>
  <si>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</si>
  <si>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</si>
  <si>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</si>
  <si>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</si>
  <si>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</si>
  <si>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</si>
  <si>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</si>
  <si>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</si>
  <si>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</si>
  <si>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</si>
  <si>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</si>
  <si>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</si>
  <si>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</si>
  <si>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</si>
  <si>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</si>
  <si>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</si>
  <si>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</si>
  <si>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</si>
  <si>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</si>
  <si>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</si>
  <si>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</si>
  <si>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</si>
  <si>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</si>
  <si>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</si>
  <si>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</si>
  <si>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</si>
  <si>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</si>
  <si>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</si>
  <si>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</si>
  <si>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</si>
  <si>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</si>
  <si>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</si>
  <si>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</si>
  <si>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</si>
  <si>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</si>
  <si>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</si>
  <si>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</si>
  <si>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</si>
  <si>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</si>
  <si>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</si>
  <si>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</si>
  <si>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</si>
  <si>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</si>
  <si>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</si>
  <si>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</si>
  <si>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</si>
  <si>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</si>
  <si>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</si>
  <si>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</si>
  <si>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</si>
  <si>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</si>
  <si>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</si>
  <si>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</si>
  <si>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</si>
  <si>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</si>
  <si>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</si>
  <si>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</si>
  <si>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</si>
  <si>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</si>
  <si>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</si>
  <si>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ks</t>
  </si>
  <si>
    <t>Celkem za</t>
  </si>
  <si>
    <t>101fas</t>
  </si>
  <si>
    <t>Základní škola Brno, Palackého 68</t>
  </si>
  <si>
    <t>11</t>
  </si>
  <si>
    <t>Stavební úpravy - uliční fasáda</t>
  </si>
  <si>
    <t>01</t>
  </si>
  <si>
    <t>Uliční fasáda</t>
  </si>
  <si>
    <t>62</t>
  </si>
  <si>
    <t>Úpravy povrchů vnější</t>
  </si>
  <si>
    <t>216904391R00</t>
  </si>
  <si>
    <t xml:space="preserve">Příplatek za ruční dočištění ocelovými kartáči </t>
  </si>
  <si>
    <t>m2</t>
  </si>
  <si>
    <t>Pravá i levá strana od kordonové římsy po korunní římsu:128,85</t>
  </si>
  <si>
    <t>602016195R00</t>
  </si>
  <si>
    <t xml:space="preserve">Penetrace hloubková stěn </t>
  </si>
  <si>
    <t>602021102R00</t>
  </si>
  <si>
    <t xml:space="preserve">Postřik stěn cem. 100% krytí, ručně </t>
  </si>
  <si>
    <t>602021114R00</t>
  </si>
  <si>
    <t xml:space="preserve">Omítka sanační soklová , ručně </t>
  </si>
  <si>
    <t>pravá strana:17*1,2</t>
  </si>
  <si>
    <t>levá strana:13*1,4</t>
  </si>
  <si>
    <t>602021151R00</t>
  </si>
  <si>
    <t xml:space="preserve">Štuk stěn sanační , ručně </t>
  </si>
  <si>
    <t>620991121R00</t>
  </si>
  <si>
    <t xml:space="preserve">Zakrývání výplní vnějších otvorů z lešení </t>
  </si>
  <si>
    <t>PP:1,45*1,95*3</t>
  </si>
  <si>
    <t>1,15*2*6</t>
  </si>
  <si>
    <t>1.NP:1,2*2,5*4</t>
  </si>
  <si>
    <t>1,2*2*6</t>
  </si>
  <si>
    <t>622421144R00</t>
  </si>
  <si>
    <t xml:space="preserve">Omítka vnější stěn, MVC, štuková, složitost 3 </t>
  </si>
  <si>
    <t xml:space="preserve"> Levá strana fasády ( od st ředového svodu): </t>
  </si>
  <si>
    <t>Od parapetu po kordonovou římsu š*v:13*2,6</t>
  </si>
  <si>
    <t>odpočet oken: -1,45*1,75*3</t>
  </si>
  <si>
    <t>ostění:((1,45+2*1,75)*0,2)*3</t>
  </si>
  <si>
    <t>Mezisoučet</t>
  </si>
  <si>
    <t>622424322R00</t>
  </si>
  <si>
    <t xml:space="preserve">Oprava vněj. omítek IV,do 30%, štuk na 100% plochy </t>
  </si>
  <si>
    <t>Pravá strana fasády ( od st ředového svodu):</t>
  </si>
  <si>
    <t>Od parapetu po kordonovou římsu š*v:17*3</t>
  </si>
  <si>
    <t>odpočet oken:-1,15*1,95*6</t>
  </si>
  <si>
    <t>ost ění:((1,15+2*1,95)*0,2)*6</t>
  </si>
  <si>
    <t>622424522R00</t>
  </si>
  <si>
    <t xml:space="preserve">Oprava vněj. omítek IV,do 50%, štuk na 100% plochy </t>
  </si>
  <si>
    <t xml:space="preserve">Pravá strana fasády ( od st ředového svodu): </t>
  </si>
  <si>
    <t>od kordové římsy po římsu parapetní: 17*1</t>
  </si>
  <si>
    <t>od parapetní římsy po korunní římsu: 17*5</t>
  </si>
  <si>
    <t>odpočet oken:-1,25*2*6</t>
  </si>
  <si>
    <t>ostění: ((1,25+2*2)*0,2)*6</t>
  </si>
  <si>
    <t>podhled korunní římsy: 17*0,5</t>
  </si>
  <si>
    <t>odpo čet plochy s keramickým obkladem: -17*3,7</t>
  </si>
  <si>
    <t>odpo čet okenní osy: 1,65*3,7*6</t>
  </si>
  <si>
    <t xml:space="preserve">Levá strana fasády ( od st ředového svodu): </t>
  </si>
  <si>
    <t>od kordové římsy po římsu parapetní: 13*1</t>
  </si>
  <si>
    <t>od parapetní římsy po korunní římsu: 13*5</t>
  </si>
  <si>
    <t>odpo čet oken: -1,25*2,5*4</t>
  </si>
  <si>
    <t>ost ění: ((1,25+2*2,5)*0,2)*4</t>
  </si>
  <si>
    <t>podhled korunní římsy: 13*0,5</t>
  </si>
  <si>
    <t>odpo čet plochy s keramickým obkladem: -13*3,7</t>
  </si>
  <si>
    <t>odpo čet okenní osy: 1,65*3,7*4</t>
  </si>
  <si>
    <t>622471318R00</t>
  </si>
  <si>
    <t>Nátěr nebo nástřik stěn vnějších, složitost 3 - 4 3x</t>
  </si>
  <si>
    <t>622471318R01</t>
  </si>
  <si>
    <t>Nátěr nebo nástřik stěn vnějších, složitost 3 - 4 hmota nátěrová - silikon</t>
  </si>
  <si>
    <t xml:space="preserve"> Pravá strana fasády ( od st ředového svodu):</t>
  </si>
  <si>
    <t>od chodníku po parapety: 17*1,2</t>
  </si>
  <si>
    <t>Od parapetu po kordonovou římsu š*v: 17*3</t>
  </si>
  <si>
    <t>odpo čet oken:-1,15*1,95*6</t>
  </si>
  <si>
    <t>ost ění: ((1,15+2*1,95)*0,2)*6</t>
  </si>
  <si>
    <t>od parapetní římsy po korunní římsu:17*5</t>
  </si>
  <si>
    <t>odpo čet oken: -1,25*2*6</t>
  </si>
  <si>
    <t>ost ění: ((1,25+2*2)*0,2)*6</t>
  </si>
  <si>
    <t>odpo čet okenní osy:1,65*3,7*6</t>
  </si>
  <si>
    <t>od chodníku po parapety: 13*1,4</t>
  </si>
  <si>
    <t>Od parapetu po kordonovou římsu š*v: 13*2,6</t>
  </si>
  <si>
    <t>odpo čet oken:-1,45*1,75*3</t>
  </si>
  <si>
    <t>ost ění: ((1,45+2*1,75)*0,2)*3</t>
  </si>
  <si>
    <t>622901110R00</t>
  </si>
  <si>
    <t xml:space="preserve">Chemické očištění keramického obkladu </t>
  </si>
  <si>
    <t>Pravá strana fasády ( od středového svodu):</t>
  </si>
  <si>
    <t>plocha s keramickým obkladem:17*3,7</t>
  </si>
  <si>
    <t>odpočet okenní osy:-1,65*3,7*6</t>
  </si>
  <si>
    <t>Levá strana fasády ( od středového svodu):</t>
  </si>
  <si>
    <t>plocha s keramickým obkladem:13*3,7</t>
  </si>
  <si>
    <t>odpočet okenní osy:-1,65*3,7*4</t>
  </si>
  <si>
    <t>622904112R00</t>
  </si>
  <si>
    <t xml:space="preserve">Mytí vn ě omítek slož 3-4 tlak.vodou </t>
  </si>
  <si>
    <t>Pravá strana fasády ( od st ředového svodu):17*1,2</t>
  </si>
  <si>
    <t>ostění:((1,15+2*1,95)*0,2)*6</t>
  </si>
  <si>
    <t>od kordové římsy po římsu parapetní:17*1</t>
  </si>
  <si>
    <t>odpo čet oken:-1,25*2*6</t>
  </si>
  <si>
    <t>ostění:((1,25+2*2)*0,2)*6</t>
  </si>
  <si>
    <t>podhled korunní římsy:17*0,5</t>
  </si>
  <si>
    <t>odpo čet oken: -1,45*1,75*3</t>
  </si>
  <si>
    <t>odpočet oken:-1,25*2,5*4</t>
  </si>
  <si>
    <t>ostění:((1,25+2*2,5)*0,2)*4</t>
  </si>
  <si>
    <t>24661441.A</t>
  </si>
  <si>
    <t>Fasádní barva - Cenová skupina III - silikon</t>
  </si>
  <si>
    <t>l</t>
  </si>
  <si>
    <t>spotřeba:45,95*0,5</t>
  </si>
  <si>
    <t>24661449.A</t>
  </si>
  <si>
    <t>Penetrace hloubková</t>
  </si>
  <si>
    <t>621</t>
  </si>
  <si>
    <t>Štukatérské práce</t>
  </si>
  <si>
    <t xml:space="preserve">Oprava korunní římsy 100% </t>
  </si>
  <si>
    <t>m</t>
  </si>
  <si>
    <t>02</t>
  </si>
  <si>
    <t xml:space="preserve">Oprava podřímsové lišty I.NP 100% </t>
  </si>
  <si>
    <t>03</t>
  </si>
  <si>
    <t xml:space="preserve">Oprava nadokenních říms 30% </t>
  </si>
  <si>
    <t>(1,5+1,5+1,6)*10,3</t>
  </si>
  <si>
    <t>04</t>
  </si>
  <si>
    <t xml:space="preserve">Oprava okenních šambrán II.NP 100% </t>
  </si>
  <si>
    <t>(3*2)*10,3</t>
  </si>
  <si>
    <t>05</t>
  </si>
  <si>
    <t xml:space="preserve">Dodávka a montáž pásových dekorů šambrán </t>
  </si>
  <si>
    <t>10*2,3</t>
  </si>
  <si>
    <t>06</t>
  </si>
  <si>
    <t xml:space="preserve">Oprava parapetní římsa I.NP </t>
  </si>
  <si>
    <t>07</t>
  </si>
  <si>
    <t xml:space="preserve">Oprava nadřímsové lišty 100% </t>
  </si>
  <si>
    <t>08</t>
  </si>
  <si>
    <t xml:space="preserve">Oprava kordonové římsy 100% </t>
  </si>
  <si>
    <t>09</t>
  </si>
  <si>
    <t xml:space="preserve">Oprava podřímsové lišty PP 100% </t>
  </si>
  <si>
    <t>10</t>
  </si>
  <si>
    <t xml:space="preserve">Oprava profilace bosáží PP 100% </t>
  </si>
  <si>
    <t>Levá strana:</t>
  </si>
  <si>
    <t>vodorovné hrany:13*9</t>
  </si>
  <si>
    <t>svislé hrany:1,75*2*3</t>
  </si>
  <si>
    <t>3*2</t>
  </si>
  <si>
    <t xml:space="preserve">Oprava profilace bosáží PP </t>
  </si>
  <si>
    <t>Pravá strana:</t>
  </si>
  <si>
    <t>vodorovné hrany:17*9</t>
  </si>
  <si>
    <t>svislé hrany:2*2*6</t>
  </si>
  <si>
    <t>2,6*2</t>
  </si>
  <si>
    <t>63</t>
  </si>
  <si>
    <t>Podlahy a podlahové konstrukce</t>
  </si>
  <si>
    <t>632413120R00</t>
  </si>
  <si>
    <t xml:space="preserve">Potěr ze SMS, ruční zpracování, tl. 20 mm </t>
  </si>
  <si>
    <t>parapety PP:1,45*0,2*3</t>
  </si>
  <si>
    <t>1,15*0,2*6</t>
  </si>
  <si>
    <t>parapety I NP:1,2*0,2*10</t>
  </si>
  <si>
    <t>kordonová římsa:30*0,3</t>
  </si>
  <si>
    <t>parapetní římsa:30*0,15</t>
  </si>
  <si>
    <t>94</t>
  </si>
  <si>
    <t>Lešení a stavební výtahy</t>
  </si>
  <si>
    <t>941941051R00</t>
  </si>
  <si>
    <t xml:space="preserve">Montáž lešení leh.řad.s podlahami,š.1,5 m, H 10 m </t>
  </si>
  <si>
    <t>plocha:30*10</t>
  </si>
  <si>
    <t>941941391R00</t>
  </si>
  <si>
    <t xml:space="preserve">Příplatek za každý měsíc použití lešení k pol.1051 </t>
  </si>
  <si>
    <t>doba nájmu:300*2,5</t>
  </si>
  <si>
    <t>941941851R00</t>
  </si>
  <si>
    <t xml:space="preserve">Demontáž lešení leh.řad.s podlahami,š.1,5 m,H 10 m </t>
  </si>
  <si>
    <t>944944011R00</t>
  </si>
  <si>
    <t xml:space="preserve">Montáž ochranné sítě z umělých vláken </t>
  </si>
  <si>
    <t>boky:2*10*2</t>
  </si>
  <si>
    <t>944944031R00</t>
  </si>
  <si>
    <t xml:space="preserve">Příplatek za každý měsíc použití sítí k pol. 4011 </t>
  </si>
  <si>
    <t>doba nájmu:340*2,5</t>
  </si>
  <si>
    <t>944944081R00</t>
  </si>
  <si>
    <t xml:space="preserve">Demontáž ochranné sítě z umělých vláken </t>
  </si>
  <si>
    <t>949941101R00</t>
  </si>
  <si>
    <t xml:space="preserve">Manipulace a doprava materiálu </t>
  </si>
  <si>
    <t>97</t>
  </si>
  <si>
    <t>Prorážení otvorů</t>
  </si>
  <si>
    <t>978015241R00</t>
  </si>
  <si>
    <t xml:space="preserve">Otlučení omítek vnějších MVC v složit.1-4 do 30 % </t>
  </si>
  <si>
    <t>978015261R00</t>
  </si>
  <si>
    <t xml:space="preserve">Otlučení omítek vnějších MVC v složit.1-4 do 50 % </t>
  </si>
  <si>
    <t>978015291R00</t>
  </si>
  <si>
    <t xml:space="preserve">Otlučení omítek vnějších MVC v složit.1-4 do 100 % </t>
  </si>
  <si>
    <t>978023471R00</t>
  </si>
  <si>
    <t xml:space="preserve">Vysekání a úprava spár zdiva cihelného komínového </t>
  </si>
  <si>
    <t>989</t>
  </si>
  <si>
    <t>Ostatní poplatky</t>
  </si>
  <si>
    <t>91001</t>
  </si>
  <si>
    <t>Zábor veřejných ploch předpoklad 90 m2, 5 Kč/m2den, 2,5 měs.</t>
  </si>
  <si>
    <t>kpl</t>
  </si>
  <si>
    <t>99</t>
  </si>
  <si>
    <t>Staveništní přesun hmot</t>
  </si>
  <si>
    <t>999281111R00</t>
  </si>
  <si>
    <t xml:space="preserve">Přesun hmot pro opravy a údržbu do výšky 25 m </t>
  </si>
  <si>
    <t>t</t>
  </si>
  <si>
    <t>764</t>
  </si>
  <si>
    <t>Konstrukce klempířské</t>
  </si>
  <si>
    <t>764410850R00</t>
  </si>
  <si>
    <t xml:space="preserve">Demontáž oplechování parapetů,rš od 100 do 330 mm </t>
  </si>
  <si>
    <t>764421850R00</t>
  </si>
  <si>
    <t xml:space="preserve">Demontáž oplechování říms,rš od 250 do 330 mm </t>
  </si>
  <si>
    <t>764454802R00</t>
  </si>
  <si>
    <t xml:space="preserve">Demontáž odpadních trub kruhových,D 120 mm </t>
  </si>
  <si>
    <t>764510240R00</t>
  </si>
  <si>
    <t xml:space="preserve">Oplechování parapetů včetně rohů z Cu, rš 250 mm </t>
  </si>
  <si>
    <t>764521240R00</t>
  </si>
  <si>
    <t xml:space="preserve">Oplechování říms z Cu plechu, rš 250 mm </t>
  </si>
  <si>
    <t>parapetní římsa I.NP:31,5</t>
  </si>
  <si>
    <t>764521250R00</t>
  </si>
  <si>
    <t xml:space="preserve">Oplechování říms z Cu plechu, rš 330 mm </t>
  </si>
  <si>
    <t>kordonová římsa:31,5</t>
  </si>
  <si>
    <t>764554203R00</t>
  </si>
  <si>
    <t xml:space="preserve">Odpadní trouby z Cu plechu, kruhové, D 120 mm </t>
  </si>
  <si>
    <t>998764203R00</t>
  </si>
  <si>
    <t xml:space="preserve">Přesun hmot pro klempířské konstr., výšky do 24 m </t>
  </si>
  <si>
    <t>781</t>
  </si>
  <si>
    <t>Obklady keramické</t>
  </si>
  <si>
    <t xml:space="preserve">Řez vodním paprskem </t>
  </si>
  <si>
    <t>781741011R00</t>
  </si>
  <si>
    <t xml:space="preserve">Obklad vnějších stěn, obkl. hutné 100x100 do MC </t>
  </si>
  <si>
    <t>597642030</t>
  </si>
  <si>
    <t>Dlažba matná 298x298x15 mm</t>
  </si>
  <si>
    <t>998781202R00</t>
  </si>
  <si>
    <t xml:space="preserve">Přesun hmot pro obklady keramické, výšky do 12 m </t>
  </si>
  <si>
    <t>783</t>
  </si>
  <si>
    <t>Nátěry</t>
  </si>
  <si>
    <t>783802822R00</t>
  </si>
  <si>
    <t xml:space="preserve">Odstranění nátěrů z omítek stěn, opálením </t>
  </si>
  <si>
    <t>24661449.B</t>
  </si>
  <si>
    <t>Odstraňovač barvy</t>
  </si>
  <si>
    <t>spotřeba:43,605*1,5</t>
  </si>
  <si>
    <t>D96</t>
  </si>
  <si>
    <t>Přesuny suti a vybouraných hmot</t>
  </si>
  <si>
    <t>979011111R00</t>
  </si>
  <si>
    <t xml:space="preserve">Svislá doprava suti a vybour. hmot za 2.NP a 1.PP </t>
  </si>
  <si>
    <t>979011121R00</t>
  </si>
  <si>
    <t xml:space="preserve">Příplatek za každé další podlaží 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</si>
  <si>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</si>
  <si>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</si>
  <si>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</si>
  <si>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</si>
  <si>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</si>
  <si>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</si>
  <si>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</si>
  <si>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</si>
  <si>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979999999R00</t>
  </si>
  <si>
    <t xml:space="preserve">Poplatek za skladku 10 % příměsí - DUFONEV Brno </t>
  </si>
  <si>
    <t>Ztížené výrobní podmínky</t>
  </si>
  <si>
    <t>Oborová přirážka</t>
  </si>
  <si>
    <t>Přesun stavebních kapacit</t>
  </si>
  <si>
    <t>Mimostaveništní doprava</t>
  </si>
  <si>
    <t>Zařízení staveniště</t>
  </si>
  <si>
    <t>Provoz investora</t>
  </si>
  <si>
    <t>Kompletační činnost (IČD)</t>
  </si>
  <si>
    <t>Rezerva rozpočtu</t>
  </si>
  <si>
    <t>Ing. Zdeněk Buček</t>
  </si>
  <si>
    <t>Specifikace</t>
  </si>
  <si>
    <t>faktor difůzního odporu m≤25</t>
  </si>
  <si>
    <t>faktor dif. odporu m=cca 12</t>
  </si>
  <si>
    <t>fakt. dif. odporu m=cca 12</t>
  </si>
  <si>
    <t>paropropustnost sd≤0,01m</t>
  </si>
  <si>
    <t>paropropustnost sd≤0,12m</t>
  </si>
  <si>
    <t>dodávka  k  pol. č. 10</t>
  </si>
  <si>
    <t>dodávka k pol. č.2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</si>
</sst>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23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  <font>
      <sz val="8"/>
      <color indexed="5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dotted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  <border>
      <left style="thin"/>
      <right/>
      <top style="dotted"/>
      <bottom/>
    </border>
    <border>
      <left/>
      <right style="thin"/>
      <top style="dotted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39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49" fontId="5" fillId="2" borderId="4" xfId="0" applyNumberFormat="1" applyFont="1" applyFill="1" applyBorder="1" applyAlignment="1">
      <alignment horizontal="left"/>
    </xf>
    <xf numFmtId="49" fontId="4" fillId="2" borderId="3" xfId="0" applyNumberFormat="1" applyFont="1" applyFill="1" applyBorder="1" applyAlignment="1">
      <alignment horizontal="centerContinuous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49" fontId="4" fillId="0" borderId="9" xfId="0" applyNumberFormat="1" applyFont="1" applyBorder="1"/>
    <xf numFmtId="49" fontId="4" fillId="0" borderId="8" xfId="0" applyNumberFormat="1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49" fontId="3" fillId="2" borderId="9" xfId="0" applyNumberFormat="1" applyFont="1" applyFill="1" applyBorder="1"/>
    <xf numFmtId="49" fontId="1" fillId="2" borderId="9" xfId="0" applyNumberFormat="1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49" fontId="3" fillId="2" borderId="0" xfId="0" applyNumberFormat="1" applyFont="1" applyFill="1" applyBorder="1"/>
    <xf numFmtId="49" fontId="1" fillId="2" borderId="0" xfId="0" applyNumberFormat="1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49" fontId="3" fillId="0" borderId="40" xfId="20" applyNumberFormat="1" applyFont="1" applyBorder="1">
      <alignment/>
      <protection/>
    </xf>
    <xf numFmtId="49" fontId="1" fillId="0" borderId="40" xfId="20" applyNumberFormat="1" applyFont="1" applyBorder="1">
      <alignment/>
      <protection/>
    </xf>
    <xf numFmtId="49" fontId="1" fillId="0" borderId="40" xfId="20" applyNumberFormat="1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49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49" fontId="3" fillId="0" borderId="43" xfId="20" applyNumberFormat="1" applyFont="1" applyBorder="1">
      <alignment/>
      <protection/>
    </xf>
    <xf numFmtId="49" fontId="1" fillId="0" borderId="43" xfId="20" applyNumberFormat="1" applyFont="1" applyBorder="1">
      <alignment/>
      <protection/>
    </xf>
    <xf numFmtId="49" fontId="1" fillId="0" borderId="43" xfId="20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1" fillId="0" borderId="40" xfId="20" applyFont="1" applyBorder="1">
      <alignment/>
      <protection/>
    </xf>
    <xf numFmtId="0" fontId="4" fillId="0" borderId="41" xfId="20" applyFont="1" applyBorder="1" applyAlignment="1">
      <alignment horizontal="right"/>
      <protection/>
    </xf>
    <xf numFmtId="49" fontId="1" fillId="0" borderId="40" xfId="20" applyNumberFormat="1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1" fillId="0" borderId="43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4" fillId="0" borderId="49" xfId="20" applyFont="1" applyBorder="1" applyAlignment="1">
      <alignment horizontal="center"/>
      <protection/>
    </xf>
    <xf numFmtId="0" fontId="16" fillId="0" borderId="0" xfId="20" applyFont="1" applyAlignment="1">
      <alignment wrapText="1"/>
      <protection/>
    </xf>
    <xf numFmtId="49" fontId="4" fillId="0" borderId="49" xfId="20" applyNumberFormat="1" applyFont="1" applyBorder="1" applyAlignment="1">
      <alignment horizontal="right"/>
      <protection/>
    </xf>
    <xf numFmtId="4" fontId="17" fillId="3" borderId="52" xfId="20" applyNumberFormat="1" applyFont="1" applyFill="1" applyBorder="1" applyAlignment="1">
      <alignment horizontal="right" wrapText="1"/>
      <protection/>
    </xf>
    <xf numFmtId="0" fontId="17" fillId="3" borderId="33" xfId="20" applyFont="1" applyFill="1" applyBorder="1" applyAlignment="1">
      <alignment horizontal="left" wrapText="1"/>
      <protection/>
    </xf>
    <xf numFmtId="0" fontId="17" fillId="0" borderId="13" xfId="0" applyFont="1" applyBorder="1" applyAlignment="1">
      <alignment horizontal="right"/>
    </xf>
    <xf numFmtId="0" fontId="1" fillId="2" borderId="10" xfId="20" applyFont="1" applyFill="1" applyBorder="1" applyAlignment="1">
      <alignment horizontal="center"/>
      <protection/>
    </xf>
    <xf numFmtId="49" fontId="19" fillId="2" borderId="10" xfId="20" applyNumberFormat="1" applyFont="1" applyFill="1" applyBorder="1" applyAlignment="1">
      <alignment horizontal="left"/>
      <protection/>
    </xf>
    <xf numFmtId="0" fontId="19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20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21" fillId="0" borderId="0" xfId="20" applyFont="1" applyBorder="1">
      <alignment/>
      <protection/>
    </xf>
    <xf numFmtId="3" fontId="21" fillId="0" borderId="0" xfId="20" applyNumberFormat="1" applyFont="1" applyBorder="1" applyAlignment="1">
      <alignment horizontal="right"/>
      <protection/>
    </xf>
    <xf numFmtId="4" fontId="21" fillId="0" borderId="0" xfId="20" applyNumberFormat="1" applyFont="1" applyBorder="1">
      <alignment/>
      <protection/>
    </xf>
    <xf numFmtId="0" fontId="20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3" xfId="0" applyNumberFormat="1" applyFont="1" applyBorder="1"/>
    <xf numFmtId="4" fontId="22" fillId="3" borderId="52" xfId="20" applyNumberFormat="1" applyFont="1" applyFill="1" applyBorder="1" applyAlignment="1">
      <alignment horizontal="right" wrapText="1"/>
      <protection/>
    </xf>
    <xf numFmtId="0" fontId="0" fillId="0" borderId="0" xfId="20" applyFill="1" applyBorder="1">
      <alignment/>
      <protection/>
    </xf>
    <xf numFmtId="0" fontId="0" fillId="0" borderId="0" xfId="20" applyNumberFormat="1" applyFill="1" applyBorder="1">
      <alignment/>
      <protection/>
    </xf>
    <xf numFmtId="4" fontId="15" fillId="0" borderId="0" xfId="20" applyNumberFormat="1" applyFont="1" applyFill="1" applyBorder="1" applyAlignment="1">
      <alignment horizontal="right"/>
      <protection/>
    </xf>
    <xf numFmtId="0" fontId="17" fillId="0" borderId="0" xfId="20" applyFont="1" applyFill="1" applyBorder="1" applyAlignment="1">
      <alignment horizontal="left" wrapText="1"/>
      <protection/>
    </xf>
    <xf numFmtId="4" fontId="1" fillId="0" borderId="0" xfId="20" applyNumberFormat="1" applyFont="1" applyFill="1" applyBorder="1" applyAlignment="1">
      <alignment horizontal="right"/>
      <protection/>
    </xf>
    <xf numFmtId="0" fontId="1" fillId="0" borderId="0" xfId="20" applyNumberFormat="1" applyFont="1" applyFill="1" applyBorder="1" applyAlignment="1">
      <alignment horizontal="right"/>
      <protection/>
    </xf>
    <xf numFmtId="0" fontId="0" fillId="0" borderId="0" xfId="0" applyAlignment="1">
      <alignment horizontal="left" wrapTex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4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center"/>
      <protection/>
    </xf>
    <xf numFmtId="0" fontId="1" fillId="0" borderId="59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60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49" fontId="17" fillId="3" borderId="61" xfId="20" applyNumberFormat="1" applyFont="1" applyFill="1" applyBorder="1" applyAlignment="1">
      <alignment horizontal="left" wrapText="1"/>
      <protection/>
    </xf>
    <xf numFmtId="49" fontId="18" fillId="0" borderId="62" xfId="0" applyNumberFormat="1" applyFont="1" applyBorder="1" applyAlignment="1">
      <alignment horizontal="left" wrapText="1"/>
    </xf>
    <xf numFmtId="49" fontId="22" fillId="3" borderId="61" xfId="20" applyNumberFormat="1" applyFont="1" applyFill="1" applyBorder="1" applyAlignment="1">
      <alignment horizontal="left" wrapText="1"/>
      <protection/>
    </xf>
    <xf numFmtId="0" fontId="11" fillId="0" borderId="0" xfId="20" applyFont="1" applyAlignment="1">
      <alignment horizontal="center"/>
      <protection/>
    </xf>
    <xf numFmtId="49" fontId="1" fillId="0" borderId="57" xfId="20" applyNumberFormat="1" applyFont="1" applyBorder="1" applyAlignment="1">
      <alignment horizontal="center"/>
      <protection/>
    </xf>
    <xf numFmtId="0" fontId="1" fillId="0" borderId="59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60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workbookViewId="0" topLeftCell="A1">
      <selection activeCell="B37" sqref="B37:G4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 t="str">
        <f>Rekapitulace!H1</f>
        <v>01</v>
      </c>
      <c r="D2" s="5" t="str">
        <f>Rekapitulace!G2</f>
        <v>Uliční fasáda</v>
      </c>
      <c r="E2" s="6"/>
      <c r="F2" s="7" t="s">
        <v>2</v>
      </c>
      <c r="G2" s="8"/>
    </row>
    <row r="3" spans="1:7" ht="3" customHeight="1" hidden="1">
      <c r="A3" s="9"/>
      <c r="B3" s="10"/>
      <c r="C3" s="11"/>
      <c r="D3" s="11"/>
      <c r="E3" s="12"/>
      <c r="F3" s="13"/>
      <c r="G3" s="14"/>
    </row>
    <row r="4" spans="1:7" ht="12" customHeight="1">
      <c r="A4" s="15" t="s">
        <v>3</v>
      </c>
      <c r="B4" s="10"/>
      <c r="C4" s="11" t="s">
        <v>4</v>
      </c>
      <c r="D4" s="11"/>
      <c r="E4" s="12"/>
      <c r="F4" s="13" t="s">
        <v>5</v>
      </c>
      <c r="G4" s="16"/>
    </row>
    <row r="5" spans="1:7" ht="12.95" customHeight="1">
      <c r="A5" s="17" t="s">
        <v>80</v>
      </c>
      <c r="B5" s="18"/>
      <c r="C5" s="19" t="s">
        <v>81</v>
      </c>
      <c r="D5" s="20"/>
      <c r="E5" s="18"/>
      <c r="F5" s="13" t="s">
        <v>7</v>
      </c>
      <c r="G5" s="14"/>
    </row>
    <row r="6" spans="1:15" ht="12.95" customHeight="1">
      <c r="A6" s="15" t="s">
        <v>8</v>
      </c>
      <c r="B6" s="10"/>
      <c r="C6" s="11" t="s">
        <v>9</v>
      </c>
      <c r="D6" s="11"/>
      <c r="E6" s="12"/>
      <c r="F6" s="21" t="s">
        <v>10</v>
      </c>
      <c r="G6" s="22">
        <v>0</v>
      </c>
      <c r="O6" s="23"/>
    </row>
    <row r="7" spans="1:7" ht="12.95" customHeight="1">
      <c r="A7" s="24" t="s">
        <v>78</v>
      </c>
      <c r="B7" s="25"/>
      <c r="C7" s="26" t="s">
        <v>79</v>
      </c>
      <c r="D7" s="27"/>
      <c r="E7" s="27"/>
      <c r="F7" s="28" t="s">
        <v>11</v>
      </c>
      <c r="G7" s="22">
        <f>IF(PocetMJ=0,,ROUND((F30+F32)/PocetMJ,1))</f>
        <v>0</v>
      </c>
    </row>
    <row r="8" spans="1:9" ht="12.75">
      <c r="A8" s="29" t="s">
        <v>12</v>
      </c>
      <c r="B8" s="13"/>
      <c r="C8" s="217" t="s">
        <v>322</v>
      </c>
      <c r="D8" s="217"/>
      <c r="E8" s="218"/>
      <c r="F8" s="30" t="s">
        <v>13</v>
      </c>
      <c r="G8" s="31"/>
      <c r="H8" s="32"/>
      <c r="I8" s="33"/>
    </row>
    <row r="9" spans="1:8" ht="12.75">
      <c r="A9" s="29" t="s">
        <v>14</v>
      </c>
      <c r="B9" s="13"/>
      <c r="C9" s="217" t="str">
        <f>Projektant</f>
        <v>Ing. Zdeněk Buček</v>
      </c>
      <c r="D9" s="217"/>
      <c r="E9" s="218"/>
      <c r="F9" s="13"/>
      <c r="G9" s="34"/>
      <c r="H9" s="35"/>
    </row>
    <row r="10" spans="1:8" ht="12.75">
      <c r="A10" s="29" t="s">
        <v>15</v>
      </c>
      <c r="B10" s="13"/>
      <c r="C10" s="217"/>
      <c r="D10" s="217"/>
      <c r="E10" s="217"/>
      <c r="F10" s="36"/>
      <c r="G10" s="37"/>
      <c r="H10" s="38"/>
    </row>
    <row r="11" spans="1:57" ht="13.5" customHeight="1">
      <c r="A11" s="29" t="s">
        <v>16</v>
      </c>
      <c r="B11" s="13"/>
      <c r="C11" s="217"/>
      <c r="D11" s="217"/>
      <c r="E11" s="217"/>
      <c r="F11" s="39" t="s">
        <v>17</v>
      </c>
      <c r="G11" s="40" t="s">
        <v>78</v>
      </c>
      <c r="H11" s="35"/>
      <c r="BA11" s="41"/>
      <c r="BB11" s="41"/>
      <c r="BC11" s="41"/>
      <c r="BD11" s="41"/>
      <c r="BE11" s="41"/>
    </row>
    <row r="12" spans="1:8" ht="12.75" customHeight="1">
      <c r="A12" s="42" t="s">
        <v>18</v>
      </c>
      <c r="B12" s="10"/>
      <c r="C12" s="219"/>
      <c r="D12" s="219"/>
      <c r="E12" s="219"/>
      <c r="F12" s="43" t="s">
        <v>19</v>
      </c>
      <c r="G12" s="44"/>
      <c r="H12" s="35"/>
    </row>
    <row r="13" spans="1:8" ht="28.5" customHeight="1" thickBot="1">
      <c r="A13" s="45" t="s">
        <v>20</v>
      </c>
      <c r="B13" s="46"/>
      <c r="C13" s="46"/>
      <c r="D13" s="46"/>
      <c r="E13" s="47"/>
      <c r="F13" s="47"/>
      <c r="G13" s="48"/>
      <c r="H13" s="35"/>
    </row>
    <row r="14" spans="1:7" ht="17.25" customHeight="1" thickBot="1">
      <c r="A14" s="49" t="s">
        <v>21</v>
      </c>
      <c r="B14" s="50"/>
      <c r="C14" s="51"/>
      <c r="D14" s="52" t="s">
        <v>22</v>
      </c>
      <c r="E14" s="53"/>
      <c r="F14" s="53"/>
      <c r="G14" s="51"/>
    </row>
    <row r="15" spans="1:7" ht="15.95" customHeight="1">
      <c r="A15" s="54"/>
      <c r="B15" s="55" t="s">
        <v>23</v>
      </c>
      <c r="C15" s="56">
        <f>HSV</f>
        <v>0</v>
      </c>
      <c r="D15" s="57" t="str">
        <f>Rekapitulace!A23</f>
        <v>Ztížené výrobní podmínky</v>
      </c>
      <c r="E15" s="58"/>
      <c r="F15" s="59"/>
      <c r="G15" s="56">
        <f>Rekapitulace!I23</f>
        <v>0</v>
      </c>
    </row>
    <row r="16" spans="1:7" ht="15.95" customHeight="1">
      <c r="A16" s="54" t="s">
        <v>24</v>
      </c>
      <c r="B16" s="55" t="s">
        <v>25</v>
      </c>
      <c r="C16" s="56">
        <f>PSV</f>
        <v>0</v>
      </c>
      <c r="D16" s="9" t="str">
        <f>Rekapitulace!A24</f>
        <v>Oborová přirážka</v>
      </c>
      <c r="E16" s="60"/>
      <c r="F16" s="61"/>
      <c r="G16" s="56">
        <f>Rekapitulace!I24</f>
        <v>0</v>
      </c>
    </row>
    <row r="17" spans="1:7" ht="15.95" customHeight="1">
      <c r="A17" s="54" t="s">
        <v>26</v>
      </c>
      <c r="B17" s="55" t="s">
        <v>27</v>
      </c>
      <c r="C17" s="56">
        <f>Mont</f>
        <v>0</v>
      </c>
      <c r="D17" s="9" t="str">
        <f>Rekapitulace!A25</f>
        <v>Přesun stavebních kapacit</v>
      </c>
      <c r="E17" s="60"/>
      <c r="F17" s="61"/>
      <c r="G17" s="56">
        <f>Rekapitulace!I25</f>
        <v>0</v>
      </c>
    </row>
    <row r="18" spans="1:7" ht="15.95" customHeight="1">
      <c r="A18" s="62" t="s">
        <v>28</v>
      </c>
      <c r="B18" s="63" t="s">
        <v>29</v>
      </c>
      <c r="C18" s="56">
        <f>Dodavka</f>
        <v>0</v>
      </c>
      <c r="D18" s="9" t="str">
        <f>Rekapitulace!A26</f>
        <v>Mimostaveništní doprava</v>
      </c>
      <c r="E18" s="60"/>
      <c r="F18" s="61"/>
      <c r="G18" s="56">
        <f>Rekapitulace!I26</f>
        <v>0</v>
      </c>
    </row>
    <row r="19" spans="1:7" ht="15.95" customHeight="1">
      <c r="A19" s="64" t="s">
        <v>30</v>
      </c>
      <c r="B19" s="55"/>
      <c r="C19" s="56">
        <f>SUM(C15:C18)</f>
        <v>0</v>
      </c>
      <c r="D19" s="9" t="str">
        <f>Rekapitulace!A27</f>
        <v>Zařízení staveniště</v>
      </c>
      <c r="E19" s="60"/>
      <c r="F19" s="61"/>
      <c r="G19" s="56">
        <f>Rekapitulace!I27</f>
        <v>0</v>
      </c>
    </row>
    <row r="20" spans="1:7" ht="15.95" customHeight="1">
      <c r="A20" s="64"/>
      <c r="B20" s="55"/>
      <c r="C20" s="56"/>
      <c r="D20" s="9" t="str">
        <f>Rekapitulace!A28</f>
        <v>Provoz investora</v>
      </c>
      <c r="E20" s="60"/>
      <c r="F20" s="61"/>
      <c r="G20" s="56">
        <f>Rekapitulace!I28</f>
        <v>0</v>
      </c>
    </row>
    <row r="21" spans="1:7" ht="15.95" customHeight="1">
      <c r="A21" s="64" t="s">
        <v>31</v>
      </c>
      <c r="B21" s="55"/>
      <c r="C21" s="56">
        <f>HZS</f>
        <v>0</v>
      </c>
      <c r="D21" s="9" t="str">
        <f>Rekapitulace!A29</f>
        <v>Kompletační činnost (IČD)</v>
      </c>
      <c r="E21" s="60"/>
      <c r="F21" s="61"/>
      <c r="G21" s="56">
        <f>Rekapitulace!I29</f>
        <v>0</v>
      </c>
    </row>
    <row r="22" spans="1:7" ht="15.95" customHeight="1">
      <c r="A22" s="65" t="s">
        <v>32</v>
      </c>
      <c r="B22" s="66"/>
      <c r="C22" s="56">
        <f>C19+C21</f>
        <v>0</v>
      </c>
      <c r="D22" s="9" t="s">
        <v>33</v>
      </c>
      <c r="E22" s="60"/>
      <c r="F22" s="61"/>
      <c r="G22" s="56">
        <f>G23-SUM(G15:G21)</f>
        <v>0</v>
      </c>
    </row>
    <row r="23" spans="1:7" ht="15.95" customHeight="1" thickBot="1">
      <c r="A23" s="220" t="s">
        <v>34</v>
      </c>
      <c r="B23" s="221"/>
      <c r="C23" s="67">
        <f>C22+G23</f>
        <v>0</v>
      </c>
      <c r="D23" s="68" t="s">
        <v>35</v>
      </c>
      <c r="E23" s="69"/>
      <c r="F23" s="70"/>
      <c r="G23" s="56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5" t="s">
        <v>39</v>
      </c>
      <c r="B25" s="66"/>
      <c r="C25" s="76"/>
      <c r="D25" s="66" t="s">
        <v>39</v>
      </c>
      <c r="E25" s="77"/>
      <c r="F25" s="78" t="s">
        <v>39</v>
      </c>
      <c r="G25" s="79"/>
    </row>
    <row r="26" spans="1:7" ht="37.5" customHeight="1">
      <c r="A26" s="65" t="s">
        <v>40</v>
      </c>
      <c r="B26" s="80"/>
      <c r="C26" s="76"/>
      <c r="D26" s="66" t="s">
        <v>40</v>
      </c>
      <c r="E26" s="77"/>
      <c r="F26" s="78" t="s">
        <v>40</v>
      </c>
      <c r="G26" s="79"/>
    </row>
    <row r="27" spans="1:7" ht="12.75">
      <c r="A27" s="65"/>
      <c r="B27" s="81"/>
      <c r="C27" s="76"/>
      <c r="D27" s="66"/>
      <c r="E27" s="77"/>
      <c r="F27" s="78"/>
      <c r="G27" s="79"/>
    </row>
    <row r="28" spans="1:7" ht="12.75">
      <c r="A28" s="65" t="s">
        <v>41</v>
      </c>
      <c r="B28" s="66"/>
      <c r="C28" s="76"/>
      <c r="D28" s="78" t="s">
        <v>42</v>
      </c>
      <c r="E28" s="76"/>
      <c r="F28" s="82" t="s">
        <v>42</v>
      </c>
      <c r="G28" s="79"/>
    </row>
    <row r="29" spans="1:7" ht="69" customHeight="1">
      <c r="A29" s="65"/>
      <c r="B29" s="66"/>
      <c r="C29" s="83"/>
      <c r="D29" s="84"/>
      <c r="E29" s="83"/>
      <c r="F29" s="66"/>
      <c r="G29" s="79"/>
    </row>
    <row r="30" spans="1:7" ht="12.75">
      <c r="A30" s="85" t="s">
        <v>43</v>
      </c>
      <c r="B30" s="86"/>
      <c r="C30" s="87">
        <v>21</v>
      </c>
      <c r="D30" s="86" t="s">
        <v>44</v>
      </c>
      <c r="E30" s="88"/>
      <c r="F30" s="212">
        <f>C23-F32</f>
        <v>0</v>
      </c>
      <c r="G30" s="213"/>
    </row>
    <row r="31" spans="1:7" ht="12.75">
      <c r="A31" s="85" t="s">
        <v>45</v>
      </c>
      <c r="B31" s="86"/>
      <c r="C31" s="87">
        <f>SazbaDPH1</f>
        <v>21</v>
      </c>
      <c r="D31" s="86" t="s">
        <v>46</v>
      </c>
      <c r="E31" s="88"/>
      <c r="F31" s="212">
        <f>ROUND(PRODUCT(F30,C31/100),0)</f>
        <v>0</v>
      </c>
      <c r="G31" s="213"/>
    </row>
    <row r="32" spans="1:7" ht="12.75">
      <c r="A32" s="85" t="s">
        <v>43</v>
      </c>
      <c r="B32" s="86"/>
      <c r="C32" s="87">
        <v>0</v>
      </c>
      <c r="D32" s="86" t="s">
        <v>46</v>
      </c>
      <c r="E32" s="88"/>
      <c r="F32" s="212">
        <v>0</v>
      </c>
      <c r="G32" s="213"/>
    </row>
    <row r="33" spans="1:7" ht="12.75">
      <c r="A33" s="85" t="s">
        <v>45</v>
      </c>
      <c r="B33" s="89"/>
      <c r="C33" s="90">
        <f>SazbaDPH2</f>
        <v>0</v>
      </c>
      <c r="D33" s="86" t="s">
        <v>46</v>
      </c>
      <c r="E33" s="61"/>
      <c r="F33" s="212">
        <f>ROUND(PRODUCT(F32,C33/100),0)</f>
        <v>0</v>
      </c>
      <c r="G33" s="213"/>
    </row>
    <row r="34" spans="1:7" s="94" customFormat="1" ht="19.5" customHeight="1" thickBot="1">
      <c r="A34" s="91" t="s">
        <v>47</v>
      </c>
      <c r="B34" s="92"/>
      <c r="C34" s="92"/>
      <c r="D34" s="92"/>
      <c r="E34" s="93"/>
      <c r="F34" s="214">
        <f>ROUND(SUM(F30:F33),0)</f>
        <v>0</v>
      </c>
      <c r="G34" s="215"/>
    </row>
    <row r="36" spans="1:8" ht="12.75">
      <c r="A36" s="95" t="s">
        <v>48</v>
      </c>
      <c r="B36" s="95"/>
      <c r="C36" s="95"/>
      <c r="D36" s="95"/>
      <c r="E36" s="95"/>
      <c r="F36" s="95"/>
      <c r="G36" s="95"/>
      <c r="H36" t="s">
        <v>6</v>
      </c>
    </row>
    <row r="37" spans="1:8" ht="14.25" customHeight="1">
      <c r="A37" s="95"/>
      <c r="B37" s="216"/>
      <c r="C37" s="216"/>
      <c r="D37" s="216"/>
      <c r="E37" s="216"/>
      <c r="F37" s="216"/>
      <c r="G37" s="216"/>
      <c r="H37" t="s">
        <v>6</v>
      </c>
    </row>
    <row r="38" spans="1:8" ht="12.75" customHeight="1">
      <c r="A38" s="96"/>
      <c r="B38" s="216"/>
      <c r="C38" s="216"/>
      <c r="D38" s="216"/>
      <c r="E38" s="216"/>
      <c r="F38" s="216"/>
      <c r="G38" s="216"/>
      <c r="H38" t="s">
        <v>6</v>
      </c>
    </row>
    <row r="39" spans="1:8" ht="12.75">
      <c r="A39" s="96"/>
      <c r="B39" s="216"/>
      <c r="C39" s="216"/>
      <c r="D39" s="216"/>
      <c r="E39" s="216"/>
      <c r="F39" s="216"/>
      <c r="G39" s="216"/>
      <c r="H39" t="s">
        <v>6</v>
      </c>
    </row>
    <row r="40" spans="1:8" ht="12.75">
      <c r="A40" s="96"/>
      <c r="B40" s="216"/>
      <c r="C40" s="216"/>
      <c r="D40" s="216"/>
      <c r="E40" s="216"/>
      <c r="F40" s="216"/>
      <c r="G40" s="216"/>
      <c r="H40" t="s">
        <v>6</v>
      </c>
    </row>
    <row r="41" spans="1:8" ht="12.75">
      <c r="A41" s="96"/>
      <c r="B41" s="216"/>
      <c r="C41" s="216"/>
      <c r="D41" s="216"/>
      <c r="E41" s="216"/>
      <c r="F41" s="216"/>
      <c r="G41" s="216"/>
      <c r="H41" t="s">
        <v>6</v>
      </c>
    </row>
    <row r="42" spans="1:8" ht="12.75">
      <c r="A42" s="96"/>
      <c r="B42" s="216"/>
      <c r="C42" s="216"/>
      <c r="D42" s="216"/>
      <c r="E42" s="216"/>
      <c r="F42" s="216"/>
      <c r="G42" s="216"/>
      <c r="H42" t="s">
        <v>6</v>
      </c>
    </row>
    <row r="43" spans="1:8" ht="12.75">
      <c r="A43" s="96"/>
      <c r="B43" s="216"/>
      <c r="C43" s="216"/>
      <c r="D43" s="216"/>
      <c r="E43" s="216"/>
      <c r="F43" s="216"/>
      <c r="G43" s="216"/>
      <c r="H43" t="s">
        <v>6</v>
      </c>
    </row>
    <row r="44" spans="1:8" ht="12.75">
      <c r="A44" s="96"/>
      <c r="B44" s="216"/>
      <c r="C44" s="216"/>
      <c r="D44" s="216"/>
      <c r="E44" s="216"/>
      <c r="F44" s="216"/>
      <c r="G44" s="216"/>
      <c r="H44" t="s">
        <v>6</v>
      </c>
    </row>
    <row r="45" spans="1:8" ht="0.75" customHeight="1">
      <c r="A45" s="96"/>
      <c r="B45" s="216"/>
      <c r="C45" s="216"/>
      <c r="D45" s="216"/>
      <c r="E45" s="216"/>
      <c r="F45" s="216"/>
      <c r="G45" s="216"/>
      <c r="H45" t="s">
        <v>6</v>
      </c>
    </row>
    <row r="46" spans="2:7" ht="12.75">
      <c r="B46" s="211"/>
      <c r="C46" s="211"/>
      <c r="D46" s="211"/>
      <c r="E46" s="211"/>
      <c r="F46" s="211"/>
      <c r="G46" s="211"/>
    </row>
    <row r="47" spans="2:7" ht="12.75">
      <c r="B47" s="211"/>
      <c r="C47" s="211"/>
      <c r="D47" s="211"/>
      <c r="E47" s="211"/>
      <c r="F47" s="211"/>
      <c r="G47" s="211"/>
    </row>
    <row r="48" spans="2:7" ht="12.75">
      <c r="B48" s="211"/>
      <c r="C48" s="211"/>
      <c r="D48" s="211"/>
      <c r="E48" s="211"/>
      <c r="F48" s="211"/>
      <c r="G48" s="211"/>
    </row>
    <row r="49" spans="2:7" ht="12.75">
      <c r="B49" s="211"/>
      <c r="C49" s="211"/>
      <c r="D49" s="211"/>
      <c r="E49" s="211"/>
      <c r="F49" s="211"/>
      <c r="G49" s="211"/>
    </row>
    <row r="50" spans="2:7" ht="12.75">
      <c r="B50" s="211"/>
      <c r="C50" s="211"/>
      <c r="D50" s="211"/>
      <c r="E50" s="211"/>
      <c r="F50" s="211"/>
      <c r="G50" s="211"/>
    </row>
    <row r="51" spans="2:7" ht="12.75">
      <c r="B51" s="211"/>
      <c r="C51" s="211"/>
      <c r="D51" s="211"/>
      <c r="E51" s="211"/>
      <c r="F51" s="211"/>
      <c r="G51" s="211"/>
    </row>
    <row r="52" spans="2:7" ht="12.75">
      <c r="B52" s="211"/>
      <c r="C52" s="211"/>
      <c r="D52" s="211"/>
      <c r="E52" s="211"/>
      <c r="F52" s="211"/>
      <c r="G52" s="211"/>
    </row>
    <row r="53" spans="2:7" ht="12.75">
      <c r="B53" s="211"/>
      <c r="C53" s="211"/>
      <c r="D53" s="211"/>
      <c r="E53" s="211"/>
      <c r="F53" s="211"/>
      <c r="G53" s="211"/>
    </row>
    <row r="54" spans="2:7" ht="12.75">
      <c r="B54" s="211"/>
      <c r="C54" s="211"/>
      <c r="D54" s="211"/>
      <c r="E54" s="211"/>
      <c r="F54" s="211"/>
      <c r="G54" s="211"/>
    </row>
    <row r="55" spans="2:7" ht="12.75">
      <c r="B55" s="211"/>
      <c r="C55" s="211"/>
      <c r="D55" s="211"/>
      <c r="E55" s="211"/>
      <c r="F55" s="211"/>
      <c r="G55" s="211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82"/>
  <sheetViews>
    <sheetView workbookViewId="0" topLeftCell="A1">
      <selection activeCell="H31" sqref="H31:I31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22" t="s">
        <v>49</v>
      </c>
      <c r="B1" s="223"/>
      <c r="C1" s="97" t="str">
        <f>CONCATENATE(cislostavby," ",nazevstavby)</f>
        <v>101fas Základní škola Brno, Palackého 68</v>
      </c>
      <c r="D1" s="98"/>
      <c r="E1" s="99"/>
      <c r="F1" s="98"/>
      <c r="G1" s="100" t="s">
        <v>50</v>
      </c>
      <c r="H1" s="101" t="s">
        <v>82</v>
      </c>
      <c r="I1" s="102"/>
    </row>
    <row r="2" spans="1:9" ht="13.5" thickBot="1">
      <c r="A2" s="224" t="s">
        <v>51</v>
      </c>
      <c r="B2" s="225"/>
      <c r="C2" s="103" t="str">
        <f>CONCATENATE(cisloobjektu," ",nazevobjektu)</f>
        <v>11 Stavební úpravy - uliční fasáda</v>
      </c>
      <c r="D2" s="104"/>
      <c r="E2" s="105"/>
      <c r="F2" s="104"/>
      <c r="G2" s="226" t="s">
        <v>83</v>
      </c>
      <c r="H2" s="227"/>
      <c r="I2" s="228"/>
    </row>
    <row r="3" spans="1:9" ht="13.5" thickTop="1">
      <c r="A3" s="77"/>
      <c r="B3" s="77"/>
      <c r="C3" s="77"/>
      <c r="D3" s="77"/>
      <c r="E3" s="77"/>
      <c r="F3" s="66"/>
      <c r="G3" s="77"/>
      <c r="H3" s="77"/>
      <c r="I3" s="77"/>
    </row>
    <row r="4" spans="1:9" ht="19.5" customHeight="1">
      <c r="A4" s="106" t="s">
        <v>52</v>
      </c>
      <c r="B4" s="107"/>
      <c r="C4" s="107"/>
      <c r="D4" s="107"/>
      <c r="E4" s="108"/>
      <c r="F4" s="107"/>
      <c r="G4" s="107"/>
      <c r="H4" s="107"/>
      <c r="I4" s="107"/>
    </row>
    <row r="5" spans="1:9" ht="13.5" thickBot="1">
      <c r="A5" s="77"/>
      <c r="B5" s="77"/>
      <c r="C5" s="77"/>
      <c r="D5" s="77"/>
      <c r="E5" s="77"/>
      <c r="F5" s="77"/>
      <c r="G5" s="77"/>
      <c r="H5" s="77"/>
      <c r="I5" s="77"/>
    </row>
    <row r="6" spans="1:9" s="35" customFormat="1" ht="13.5" thickBot="1">
      <c r="A6" s="109"/>
      <c r="B6" s="110" t="s">
        <v>53</v>
      </c>
      <c r="C6" s="110"/>
      <c r="D6" s="111"/>
      <c r="E6" s="112" t="s">
        <v>54</v>
      </c>
      <c r="F6" s="113" t="s">
        <v>55</v>
      </c>
      <c r="G6" s="113" t="s">
        <v>56</v>
      </c>
      <c r="H6" s="113" t="s">
        <v>57</v>
      </c>
      <c r="I6" s="114" t="s">
        <v>31</v>
      </c>
    </row>
    <row r="7" spans="1:9" s="35" customFormat="1" ht="12.75">
      <c r="A7" s="200" t="str">
        <f>Položky!B7</f>
        <v>62</v>
      </c>
      <c r="B7" s="115" t="str">
        <f>Položky!C7</f>
        <v>Úpravy povrchů vnější</v>
      </c>
      <c r="C7" s="66"/>
      <c r="D7" s="116"/>
      <c r="E7" s="201">
        <f>Položky!BA118</f>
        <v>0</v>
      </c>
      <c r="F7" s="202">
        <f>Položky!BB118</f>
        <v>0</v>
      </c>
      <c r="G7" s="202">
        <f>Položky!BC118</f>
        <v>0</v>
      </c>
      <c r="H7" s="202">
        <f>Položky!BD118</f>
        <v>0</v>
      </c>
      <c r="I7" s="203">
        <f>Položky!BE118</f>
        <v>0</v>
      </c>
    </row>
    <row r="8" spans="1:9" s="35" customFormat="1" ht="12.75">
      <c r="A8" s="200" t="str">
        <f>Položky!B119</f>
        <v>621</v>
      </c>
      <c r="B8" s="115" t="str">
        <f>Položky!C119</f>
        <v>Štukatérské práce</v>
      </c>
      <c r="C8" s="66"/>
      <c r="D8" s="116"/>
      <c r="E8" s="201">
        <f>Položky!BA146</f>
        <v>0</v>
      </c>
      <c r="F8" s="202">
        <f>Položky!BB146</f>
        <v>0</v>
      </c>
      <c r="G8" s="202">
        <f>Položky!BC146</f>
        <v>0</v>
      </c>
      <c r="H8" s="202">
        <f>Položky!BD146</f>
        <v>0</v>
      </c>
      <c r="I8" s="203">
        <f>Položky!BE146</f>
        <v>0</v>
      </c>
    </row>
    <row r="9" spans="1:9" s="35" customFormat="1" ht="12.75">
      <c r="A9" s="200" t="str">
        <f>Položky!B147</f>
        <v>63</v>
      </c>
      <c r="B9" s="115" t="str">
        <f>Položky!C147</f>
        <v>Podlahy a podlahové konstrukce</v>
      </c>
      <c r="C9" s="66"/>
      <c r="D9" s="116"/>
      <c r="E9" s="201">
        <f>Položky!BA154</f>
        <v>0</v>
      </c>
      <c r="F9" s="202">
        <f>Položky!BB154</f>
        <v>0</v>
      </c>
      <c r="G9" s="202">
        <f>Položky!BC154</f>
        <v>0</v>
      </c>
      <c r="H9" s="202">
        <f>Položky!BD154</f>
        <v>0</v>
      </c>
      <c r="I9" s="203">
        <f>Položky!BE154</f>
        <v>0</v>
      </c>
    </row>
    <row r="10" spans="1:9" s="35" customFormat="1" ht="12.75">
      <c r="A10" s="200" t="str">
        <f>Položky!B155</f>
        <v>94</v>
      </c>
      <c r="B10" s="115" t="str">
        <f>Položky!C155</f>
        <v>Lešení a stavební výtahy</v>
      </c>
      <c r="C10" s="66"/>
      <c r="D10" s="116"/>
      <c r="E10" s="201">
        <f>Položky!BA168</f>
        <v>0</v>
      </c>
      <c r="F10" s="202">
        <f>Položky!BB168</f>
        <v>0</v>
      </c>
      <c r="G10" s="202">
        <f>Položky!BC168</f>
        <v>0</v>
      </c>
      <c r="H10" s="202">
        <f>Položky!BD168</f>
        <v>0</v>
      </c>
      <c r="I10" s="203">
        <f>Položky!BE168</f>
        <v>0</v>
      </c>
    </row>
    <row r="11" spans="1:9" s="35" customFormat="1" ht="12.75">
      <c r="A11" s="200" t="str">
        <f>Položky!B169</f>
        <v>97</v>
      </c>
      <c r="B11" s="115" t="str">
        <f>Položky!C169</f>
        <v>Prorážení otvorů</v>
      </c>
      <c r="C11" s="66"/>
      <c r="D11" s="116"/>
      <c r="E11" s="201">
        <f>Položky!BA174</f>
        <v>0</v>
      </c>
      <c r="F11" s="202">
        <f>Položky!BB174</f>
        <v>0</v>
      </c>
      <c r="G11" s="202">
        <f>Položky!BC174</f>
        <v>0</v>
      </c>
      <c r="H11" s="202">
        <f>Položky!BD174</f>
        <v>0</v>
      </c>
      <c r="I11" s="203">
        <f>Položky!BE174</f>
        <v>0</v>
      </c>
    </row>
    <row r="12" spans="1:9" s="35" customFormat="1" ht="12.75">
      <c r="A12" s="200" t="str">
        <f>Položky!B175</f>
        <v>989</v>
      </c>
      <c r="B12" s="115" t="str">
        <f>Položky!C175</f>
        <v>Ostatní poplatky</v>
      </c>
      <c r="C12" s="66"/>
      <c r="D12" s="116"/>
      <c r="E12" s="201">
        <f>Položky!BA178</f>
        <v>0</v>
      </c>
      <c r="F12" s="202">
        <f>Položky!BB178</f>
        <v>0</v>
      </c>
      <c r="G12" s="202">
        <f>Položky!BC178</f>
        <v>0</v>
      </c>
      <c r="H12" s="202">
        <f>Položky!BD178</f>
        <v>0</v>
      </c>
      <c r="I12" s="203">
        <f>Položky!BE178</f>
        <v>0</v>
      </c>
    </row>
    <row r="13" spans="1:9" s="35" customFormat="1" ht="12.75">
      <c r="A13" s="200" t="str">
        <f>Položky!B179</f>
        <v>99</v>
      </c>
      <c r="B13" s="115" t="str">
        <f>Položky!C179</f>
        <v>Staveništní přesun hmot</v>
      </c>
      <c r="C13" s="66"/>
      <c r="D13" s="116"/>
      <c r="E13" s="201">
        <f>Položky!BA181</f>
        <v>0</v>
      </c>
      <c r="F13" s="202">
        <f>Položky!BB181</f>
        <v>0</v>
      </c>
      <c r="G13" s="202">
        <f>Položky!BC181</f>
        <v>0</v>
      </c>
      <c r="H13" s="202">
        <f>Položky!BD181</f>
        <v>0</v>
      </c>
      <c r="I13" s="203">
        <f>Položky!BE181</f>
        <v>0</v>
      </c>
    </row>
    <row r="14" spans="1:9" s="35" customFormat="1" ht="12.75">
      <c r="A14" s="200" t="str">
        <f>Položky!B182</f>
        <v>764</v>
      </c>
      <c r="B14" s="115" t="str">
        <f>Položky!C182</f>
        <v>Konstrukce klempířské</v>
      </c>
      <c r="C14" s="66"/>
      <c r="D14" s="116"/>
      <c r="E14" s="201">
        <f>Položky!BA193</f>
        <v>0</v>
      </c>
      <c r="F14" s="202">
        <f>Položky!BB193</f>
        <v>0</v>
      </c>
      <c r="G14" s="202">
        <f>Položky!BC193</f>
        <v>0</v>
      </c>
      <c r="H14" s="202">
        <f>Položky!BD193</f>
        <v>0</v>
      </c>
      <c r="I14" s="203">
        <f>Položky!BE193</f>
        <v>0</v>
      </c>
    </row>
    <row r="15" spans="1:9" s="35" customFormat="1" ht="12.75">
      <c r="A15" s="200" t="str">
        <f>Položky!B194</f>
        <v>781</v>
      </c>
      <c r="B15" s="115" t="str">
        <f>Položky!C194</f>
        <v>Obklady keramické</v>
      </c>
      <c r="C15" s="66"/>
      <c r="D15" s="116"/>
      <c r="E15" s="201">
        <f>Položky!BA199</f>
        <v>0</v>
      </c>
      <c r="F15" s="202">
        <f>Položky!BB199</f>
        <v>0</v>
      </c>
      <c r="G15" s="202">
        <f>Položky!BC199</f>
        <v>0</v>
      </c>
      <c r="H15" s="202">
        <f>Položky!BD199</f>
        <v>0</v>
      </c>
      <c r="I15" s="203">
        <f>Položky!BE199</f>
        <v>0</v>
      </c>
    </row>
    <row r="16" spans="1:9" s="35" customFormat="1" ht="12.75">
      <c r="A16" s="200" t="str">
        <f>Položky!B200</f>
        <v>783</v>
      </c>
      <c r="B16" s="115" t="str">
        <f>Položky!C200</f>
        <v>Nátěry</v>
      </c>
      <c r="C16" s="66"/>
      <c r="D16" s="116"/>
      <c r="E16" s="201">
        <f>Položky!BA209</f>
        <v>0</v>
      </c>
      <c r="F16" s="202">
        <f>Položky!BB209</f>
        <v>0</v>
      </c>
      <c r="G16" s="202">
        <f>Položky!BC209</f>
        <v>0</v>
      </c>
      <c r="H16" s="202">
        <f>Položky!BD209</f>
        <v>0</v>
      </c>
      <c r="I16" s="203">
        <f>Položky!BE209</f>
        <v>0</v>
      </c>
    </row>
    <row r="17" spans="1:9" s="35" customFormat="1" ht="13.5" thickBot="1">
      <c r="A17" s="200" t="str">
        <f>Položky!B210</f>
        <v>D96</v>
      </c>
      <c r="B17" s="115" t="str">
        <f>Položky!C210</f>
        <v>Přesuny suti a vybouraných hmot</v>
      </c>
      <c r="C17" s="66"/>
      <c r="D17" s="116"/>
      <c r="E17" s="201">
        <f>Položky!BA218</f>
        <v>0</v>
      </c>
      <c r="F17" s="202">
        <f>Položky!BB218</f>
        <v>0</v>
      </c>
      <c r="G17" s="202">
        <f>Položky!BC218</f>
        <v>0</v>
      </c>
      <c r="H17" s="202">
        <f>Položky!BD218</f>
        <v>0</v>
      </c>
      <c r="I17" s="203">
        <f>Položky!BE218</f>
        <v>0</v>
      </c>
    </row>
    <row r="18" spans="1:9" s="123" customFormat="1" ht="13.5" thickBot="1">
      <c r="A18" s="117"/>
      <c r="B18" s="118" t="s">
        <v>58</v>
      </c>
      <c r="C18" s="118"/>
      <c r="D18" s="119"/>
      <c r="E18" s="120">
        <f>SUM(E7:E17)</f>
        <v>0</v>
      </c>
      <c r="F18" s="121">
        <f>SUM(F7:F17)</f>
        <v>0</v>
      </c>
      <c r="G18" s="121">
        <f>SUM(G7:G17)</f>
        <v>0</v>
      </c>
      <c r="H18" s="121">
        <f>SUM(H7:H17)</f>
        <v>0</v>
      </c>
      <c r="I18" s="122">
        <f>SUM(I7:I17)</f>
        <v>0</v>
      </c>
    </row>
    <row r="19" spans="1:9" ht="12.75">
      <c r="A19" s="66"/>
      <c r="B19" s="66"/>
      <c r="C19" s="66"/>
      <c r="D19" s="66"/>
      <c r="E19" s="66"/>
      <c r="F19" s="66"/>
      <c r="G19" s="66"/>
      <c r="H19" s="66"/>
      <c r="I19" s="66"/>
    </row>
    <row r="20" spans="1:57" ht="19.5" customHeight="1">
      <c r="A20" s="107" t="s">
        <v>59</v>
      </c>
      <c r="B20" s="107"/>
      <c r="C20" s="107"/>
      <c r="D20" s="107"/>
      <c r="E20" s="107"/>
      <c r="F20" s="107"/>
      <c r="G20" s="124"/>
      <c r="H20" s="107"/>
      <c r="I20" s="107"/>
      <c r="BA20" s="41"/>
      <c r="BB20" s="41"/>
      <c r="BC20" s="41"/>
      <c r="BD20" s="41"/>
      <c r="BE20" s="41"/>
    </row>
    <row r="21" spans="1:9" ht="13.5" thickBot="1">
      <c r="A21" s="77"/>
      <c r="B21" s="77"/>
      <c r="C21" s="77"/>
      <c r="D21" s="77"/>
      <c r="E21" s="77"/>
      <c r="F21" s="77"/>
      <c r="G21" s="77"/>
      <c r="H21" s="77"/>
      <c r="I21" s="77"/>
    </row>
    <row r="22" spans="1:9" ht="12.75">
      <c r="A22" s="71" t="s">
        <v>60</v>
      </c>
      <c r="B22" s="72"/>
      <c r="C22" s="72"/>
      <c r="D22" s="125"/>
      <c r="E22" s="126" t="s">
        <v>61</v>
      </c>
      <c r="F22" s="127" t="s">
        <v>62</v>
      </c>
      <c r="G22" s="128" t="s">
        <v>63</v>
      </c>
      <c r="H22" s="129"/>
      <c r="I22" s="130" t="s">
        <v>61</v>
      </c>
    </row>
    <row r="23" spans="1:53" ht="12.75">
      <c r="A23" s="64" t="s">
        <v>314</v>
      </c>
      <c r="B23" s="55"/>
      <c r="C23" s="55"/>
      <c r="D23" s="131"/>
      <c r="E23" s="132">
        <v>0</v>
      </c>
      <c r="F23" s="133">
        <v>0</v>
      </c>
      <c r="G23" s="134">
        <f aca="true" t="shared" si="0" ref="G23:G30">CHOOSE(BA23+1,HSV+PSV,HSV+PSV+Mont,HSV+PSV+Dodavka+Mont,HSV,PSV,Mont,Dodavka,Mont+Dodavka,0)</f>
        <v>0</v>
      </c>
      <c r="H23" s="135"/>
      <c r="I23" s="136">
        <f aca="true" t="shared" si="1" ref="I23:I30">E23+F23*G23/100</f>
        <v>0</v>
      </c>
      <c r="BA23">
        <v>0</v>
      </c>
    </row>
    <row r="24" spans="1:53" ht="12.75">
      <c r="A24" s="64" t="s">
        <v>315</v>
      </c>
      <c r="B24" s="55"/>
      <c r="C24" s="55"/>
      <c r="D24" s="131"/>
      <c r="E24" s="132">
        <v>0</v>
      </c>
      <c r="F24" s="133">
        <v>0</v>
      </c>
      <c r="G24" s="134">
        <f t="shared" si="0"/>
        <v>0</v>
      </c>
      <c r="H24" s="135"/>
      <c r="I24" s="136">
        <f t="shared" si="1"/>
        <v>0</v>
      </c>
      <c r="BA24">
        <v>0</v>
      </c>
    </row>
    <row r="25" spans="1:53" ht="12.75">
      <c r="A25" s="64" t="s">
        <v>316</v>
      </c>
      <c r="B25" s="55"/>
      <c r="C25" s="55"/>
      <c r="D25" s="131"/>
      <c r="E25" s="132">
        <v>0</v>
      </c>
      <c r="F25" s="133">
        <v>0</v>
      </c>
      <c r="G25" s="134">
        <f t="shared" si="0"/>
        <v>0</v>
      </c>
      <c r="H25" s="135"/>
      <c r="I25" s="136">
        <f t="shared" si="1"/>
        <v>0</v>
      </c>
      <c r="BA25">
        <v>0</v>
      </c>
    </row>
    <row r="26" spans="1:53" ht="12.75">
      <c r="A26" s="64" t="s">
        <v>317</v>
      </c>
      <c r="B26" s="55"/>
      <c r="C26" s="55"/>
      <c r="D26" s="131"/>
      <c r="E26" s="132">
        <v>0</v>
      </c>
      <c r="F26" s="133">
        <v>0</v>
      </c>
      <c r="G26" s="134">
        <f t="shared" si="0"/>
        <v>0</v>
      </c>
      <c r="H26" s="135"/>
      <c r="I26" s="136">
        <f t="shared" si="1"/>
        <v>0</v>
      </c>
      <c r="BA26">
        <v>0</v>
      </c>
    </row>
    <row r="27" spans="1:53" ht="12.75">
      <c r="A27" s="64" t="s">
        <v>318</v>
      </c>
      <c r="B27" s="55"/>
      <c r="C27" s="55"/>
      <c r="D27" s="131"/>
      <c r="E27" s="132">
        <v>0</v>
      </c>
      <c r="F27" s="133">
        <v>3</v>
      </c>
      <c r="G27" s="134">
        <f t="shared" si="0"/>
        <v>0</v>
      </c>
      <c r="H27" s="135"/>
      <c r="I27" s="136">
        <f t="shared" si="1"/>
        <v>0</v>
      </c>
      <c r="BA27">
        <v>1</v>
      </c>
    </row>
    <row r="28" spans="1:53" ht="12.75">
      <c r="A28" s="64" t="s">
        <v>319</v>
      </c>
      <c r="B28" s="55"/>
      <c r="C28" s="55"/>
      <c r="D28" s="131"/>
      <c r="E28" s="132">
        <v>0</v>
      </c>
      <c r="F28" s="133">
        <v>2</v>
      </c>
      <c r="G28" s="134">
        <f t="shared" si="0"/>
        <v>0</v>
      </c>
      <c r="H28" s="135"/>
      <c r="I28" s="136">
        <f t="shared" si="1"/>
        <v>0</v>
      </c>
      <c r="BA28">
        <v>1</v>
      </c>
    </row>
    <row r="29" spans="1:53" ht="12.75">
      <c r="A29" s="64" t="s">
        <v>320</v>
      </c>
      <c r="B29" s="55"/>
      <c r="C29" s="55"/>
      <c r="D29" s="131"/>
      <c r="E29" s="132">
        <v>0</v>
      </c>
      <c r="F29" s="133">
        <v>0</v>
      </c>
      <c r="G29" s="134">
        <f t="shared" si="0"/>
        <v>0</v>
      </c>
      <c r="H29" s="135"/>
      <c r="I29" s="136">
        <f t="shared" si="1"/>
        <v>0</v>
      </c>
      <c r="BA29">
        <v>2</v>
      </c>
    </row>
    <row r="30" spans="1:53" ht="12.75">
      <c r="A30" s="64" t="s">
        <v>321</v>
      </c>
      <c r="B30" s="55"/>
      <c r="C30" s="55"/>
      <c r="D30" s="131"/>
      <c r="E30" s="132">
        <v>0</v>
      </c>
      <c r="F30" s="133">
        <v>0</v>
      </c>
      <c r="G30" s="134">
        <f t="shared" si="0"/>
        <v>0</v>
      </c>
      <c r="H30" s="135"/>
      <c r="I30" s="136">
        <f t="shared" si="1"/>
        <v>0</v>
      </c>
      <c r="BA30">
        <v>2</v>
      </c>
    </row>
    <row r="31" spans="1:9" ht="13.5" thickBot="1">
      <c r="A31" s="137"/>
      <c r="B31" s="138" t="s">
        <v>64</v>
      </c>
      <c r="C31" s="139"/>
      <c r="D31" s="140"/>
      <c r="E31" s="141"/>
      <c r="F31" s="142"/>
      <c r="G31" s="142"/>
      <c r="H31" s="229">
        <f>SUM(I23:I30)</f>
        <v>0</v>
      </c>
      <c r="I31" s="230"/>
    </row>
    <row r="33" spans="2:9" ht="12.75">
      <c r="B33" s="123"/>
      <c r="F33" s="143"/>
      <c r="G33" s="144"/>
      <c r="H33" s="144"/>
      <c r="I33" s="145"/>
    </row>
    <row r="34" spans="6:9" ht="12.75">
      <c r="F34" s="143"/>
      <c r="G34" s="144"/>
      <c r="H34" s="144"/>
      <c r="I34" s="145"/>
    </row>
    <row r="35" spans="6:9" ht="12.75">
      <c r="F35" s="143"/>
      <c r="G35" s="144"/>
      <c r="H35" s="144"/>
      <c r="I35" s="145"/>
    </row>
    <row r="36" spans="6:9" ht="12.75">
      <c r="F36" s="143"/>
      <c r="G36" s="144"/>
      <c r="H36" s="144"/>
      <c r="I36" s="145"/>
    </row>
    <row r="37" spans="6:9" ht="12.75">
      <c r="F37" s="143"/>
      <c r="G37" s="144"/>
      <c r="H37" s="144"/>
      <c r="I37" s="145"/>
    </row>
    <row r="38" spans="6:9" ht="12.75">
      <c r="F38" s="143"/>
      <c r="G38" s="144"/>
      <c r="H38" s="144"/>
      <c r="I38" s="145"/>
    </row>
    <row r="39" spans="6:9" ht="12.75">
      <c r="F39" s="143"/>
      <c r="G39" s="144"/>
      <c r="H39" s="144"/>
      <c r="I39" s="145"/>
    </row>
    <row r="40" spans="6:9" ht="12.75">
      <c r="F40" s="143"/>
      <c r="G40" s="144"/>
      <c r="H40" s="144"/>
      <c r="I40" s="145"/>
    </row>
    <row r="41" spans="6:9" ht="12.75">
      <c r="F41" s="143"/>
      <c r="G41" s="144"/>
      <c r="H41" s="144"/>
      <c r="I41" s="145"/>
    </row>
    <row r="42" spans="6:9" ht="12.75">
      <c r="F42" s="143"/>
      <c r="G42" s="144"/>
      <c r="H42" s="144"/>
      <c r="I42" s="145"/>
    </row>
    <row r="43" spans="6:9" ht="12.75">
      <c r="F43" s="143"/>
      <c r="G43" s="144"/>
      <c r="H43" s="144"/>
      <c r="I43" s="145"/>
    </row>
    <row r="44" spans="6:9" ht="12.75">
      <c r="F44" s="143"/>
      <c r="G44" s="144"/>
      <c r="H44" s="144"/>
      <c r="I44" s="145"/>
    </row>
    <row r="45" spans="6:9" ht="12.75">
      <c r="F45" s="143"/>
      <c r="G45" s="144"/>
      <c r="H45" s="144"/>
      <c r="I45" s="145"/>
    </row>
    <row r="46" spans="6:9" ht="12.75">
      <c r="F46" s="143"/>
      <c r="G46" s="144"/>
      <c r="H46" s="144"/>
      <c r="I46" s="145"/>
    </row>
    <row r="47" spans="6:9" ht="12.75">
      <c r="F47" s="143"/>
      <c r="G47" s="144"/>
      <c r="H47" s="144"/>
      <c r="I47" s="145"/>
    </row>
    <row r="48" spans="6:9" ht="12.75">
      <c r="F48" s="143"/>
      <c r="G48" s="144"/>
      <c r="H48" s="144"/>
      <c r="I48" s="145"/>
    </row>
    <row r="49" spans="6:9" ht="12.75">
      <c r="F49" s="143"/>
      <c r="G49" s="144"/>
      <c r="H49" s="144"/>
      <c r="I49" s="145"/>
    </row>
    <row r="50" spans="6:9" ht="12.75">
      <c r="F50" s="143"/>
      <c r="G50" s="144"/>
      <c r="H50" s="144"/>
      <c r="I50" s="145"/>
    </row>
    <row r="51" spans="6:9" ht="12.75">
      <c r="F51" s="143"/>
      <c r="G51" s="144"/>
      <c r="H51" s="144"/>
      <c r="I51" s="145"/>
    </row>
    <row r="52" spans="6:9" ht="12.75">
      <c r="F52" s="143"/>
      <c r="G52" s="144"/>
      <c r="H52" s="144"/>
      <c r="I52" s="145"/>
    </row>
    <row r="53" spans="6:9" ht="12.75">
      <c r="F53" s="143"/>
      <c r="G53" s="144"/>
      <c r="H53" s="144"/>
      <c r="I53" s="145"/>
    </row>
    <row r="54" spans="6:9" ht="12.75">
      <c r="F54" s="143"/>
      <c r="G54" s="144"/>
      <c r="H54" s="144"/>
      <c r="I54" s="145"/>
    </row>
    <row r="55" spans="6:9" ht="12.75">
      <c r="F55" s="143"/>
      <c r="G55" s="144"/>
      <c r="H55" s="144"/>
      <c r="I55" s="145"/>
    </row>
    <row r="56" spans="6:9" ht="12.75">
      <c r="F56" s="143"/>
      <c r="G56" s="144"/>
      <c r="H56" s="144"/>
      <c r="I56" s="145"/>
    </row>
    <row r="57" spans="6:9" ht="12.75">
      <c r="F57" s="143"/>
      <c r="G57" s="144"/>
      <c r="H57" s="144"/>
      <c r="I57" s="145"/>
    </row>
    <row r="58" spans="6:9" ht="12.75">
      <c r="F58" s="143"/>
      <c r="G58" s="144"/>
      <c r="H58" s="144"/>
      <c r="I58" s="145"/>
    </row>
    <row r="59" spans="6:9" ht="12.75">
      <c r="F59" s="143"/>
      <c r="G59" s="144"/>
      <c r="H59" s="144"/>
      <c r="I59" s="145"/>
    </row>
    <row r="60" spans="6:9" ht="12.75">
      <c r="F60" s="143"/>
      <c r="G60" s="144"/>
      <c r="H60" s="144"/>
      <c r="I60" s="145"/>
    </row>
    <row r="61" spans="6:9" ht="12.75">
      <c r="F61" s="143"/>
      <c r="G61" s="144"/>
      <c r="H61" s="144"/>
      <c r="I61" s="145"/>
    </row>
    <row r="62" spans="6:9" ht="12.75">
      <c r="F62" s="143"/>
      <c r="G62" s="144"/>
      <c r="H62" s="144"/>
      <c r="I62" s="145"/>
    </row>
    <row r="63" spans="6:9" ht="12.75">
      <c r="F63" s="143"/>
      <c r="G63" s="144"/>
      <c r="H63" s="144"/>
      <c r="I63" s="145"/>
    </row>
    <row r="64" spans="6:9" ht="12.75">
      <c r="F64" s="143"/>
      <c r="G64" s="144"/>
      <c r="H64" s="144"/>
      <c r="I64" s="145"/>
    </row>
    <row r="65" spans="6:9" ht="12.75">
      <c r="F65" s="143"/>
      <c r="G65" s="144"/>
      <c r="H65" s="144"/>
      <c r="I65" s="145"/>
    </row>
    <row r="66" spans="6:9" ht="12.75">
      <c r="F66" s="143"/>
      <c r="G66" s="144"/>
      <c r="H66" s="144"/>
      <c r="I66" s="145"/>
    </row>
    <row r="67" spans="6:9" ht="12.75">
      <c r="F67" s="143"/>
      <c r="G67" s="144"/>
      <c r="H67" s="144"/>
      <c r="I67" s="145"/>
    </row>
    <row r="68" spans="6:9" ht="12.75">
      <c r="F68" s="143"/>
      <c r="G68" s="144"/>
      <c r="H68" s="144"/>
      <c r="I68" s="145"/>
    </row>
    <row r="69" spans="6:9" ht="12.75">
      <c r="F69" s="143"/>
      <c r="G69" s="144"/>
      <c r="H69" s="144"/>
      <c r="I69" s="145"/>
    </row>
    <row r="70" spans="6:9" ht="12.75">
      <c r="F70" s="143"/>
      <c r="G70" s="144"/>
      <c r="H70" s="144"/>
      <c r="I70" s="145"/>
    </row>
    <row r="71" spans="6:9" ht="12.75">
      <c r="F71" s="143"/>
      <c r="G71" s="144"/>
      <c r="H71" s="144"/>
      <c r="I71" s="145"/>
    </row>
    <row r="72" spans="6:9" ht="12.75">
      <c r="F72" s="143"/>
      <c r="G72" s="144"/>
      <c r="H72" s="144"/>
      <c r="I72" s="145"/>
    </row>
    <row r="73" spans="6:9" ht="12.75">
      <c r="F73" s="143"/>
      <c r="G73" s="144"/>
      <c r="H73" s="144"/>
      <c r="I73" s="145"/>
    </row>
    <row r="74" spans="6:9" ht="12.75">
      <c r="F74" s="143"/>
      <c r="G74" s="144"/>
      <c r="H74" s="144"/>
      <c r="I74" s="145"/>
    </row>
    <row r="75" spans="6:9" ht="12.75">
      <c r="F75" s="143"/>
      <c r="G75" s="144"/>
      <c r="H75" s="144"/>
      <c r="I75" s="145"/>
    </row>
    <row r="76" spans="6:9" ht="12.75">
      <c r="F76" s="143"/>
      <c r="G76" s="144"/>
      <c r="H76" s="144"/>
      <c r="I76" s="145"/>
    </row>
    <row r="77" spans="6:9" ht="12.75">
      <c r="F77" s="143"/>
      <c r="G77" s="144"/>
      <c r="H77" s="144"/>
      <c r="I77" s="145"/>
    </row>
    <row r="78" spans="6:9" ht="12.75">
      <c r="F78" s="143"/>
      <c r="G78" s="144"/>
      <c r="H78" s="144"/>
      <c r="I78" s="145"/>
    </row>
    <row r="79" spans="6:9" ht="12.75">
      <c r="F79" s="143"/>
      <c r="G79" s="144"/>
      <c r="H79" s="144"/>
      <c r="I79" s="145"/>
    </row>
    <row r="80" spans="6:9" ht="12.75">
      <c r="F80" s="143"/>
      <c r="G80" s="144"/>
      <c r="H80" s="144"/>
      <c r="I80" s="145"/>
    </row>
    <row r="81" spans="6:9" ht="12.75">
      <c r="F81" s="143"/>
      <c r="G81" s="144"/>
      <c r="H81" s="144"/>
      <c r="I81" s="145"/>
    </row>
    <row r="82" spans="6:9" ht="12.75">
      <c r="F82" s="143"/>
      <c r="G82" s="144"/>
      <c r="H82" s="144"/>
      <c r="I82" s="145"/>
    </row>
  </sheetData>
  <mergeCells count="4">
    <mergeCell ref="A1:B1"/>
    <mergeCell ref="A2:B2"/>
    <mergeCell ref="G2:I2"/>
    <mergeCell ref="H31:I3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291"/>
  <sheetViews>
    <sheetView showGridLines="0" showZeros="0" tabSelected="1" workbookViewId="0" topLeftCell="A1">
      <selection activeCell="C4" sqref="C4"/>
    </sheetView>
  </sheetViews>
  <sheetFormatPr defaultColWidth="9.00390625" defaultRowHeight="12.75"/>
  <cols>
    <col min="1" max="1" width="4.375" style="146" customWidth="1"/>
    <col min="2" max="2" width="11.625" style="146" customWidth="1"/>
    <col min="3" max="3" width="40.375" style="146" customWidth="1"/>
    <col min="4" max="4" width="5.625" style="146" customWidth="1"/>
    <col min="5" max="5" width="8.625" style="194" customWidth="1"/>
    <col min="6" max="6" width="9.875" style="146" customWidth="1"/>
    <col min="7" max="7" width="13.875" style="146" customWidth="1"/>
    <col min="8" max="8" width="26.75390625" style="146" customWidth="1"/>
    <col min="9" max="10" width="9.125" style="205" customWidth="1"/>
    <col min="11" max="11" width="9.125" style="146" customWidth="1"/>
    <col min="12" max="12" width="75.375" style="146" customWidth="1"/>
    <col min="13" max="13" width="45.25390625" style="146" customWidth="1"/>
    <col min="14" max="16384" width="9.125" style="146" customWidth="1"/>
  </cols>
  <sheetData>
    <row r="1" spans="1:7" ht="15.75">
      <c r="A1" s="234" t="s">
        <v>65</v>
      </c>
      <c r="B1" s="234"/>
      <c r="C1" s="234"/>
      <c r="D1" s="234"/>
      <c r="E1" s="234"/>
      <c r="F1" s="234"/>
      <c r="G1" s="234"/>
    </row>
    <row r="2" spans="1:7" ht="14.25" customHeight="1" thickBot="1">
      <c r="A2" s="147"/>
      <c r="B2" s="148"/>
      <c r="C2" s="149"/>
      <c r="D2" s="149"/>
      <c r="E2" s="150"/>
      <c r="F2" s="149"/>
      <c r="G2" s="149"/>
    </row>
    <row r="3" spans="1:7" ht="13.5" thickTop="1">
      <c r="A3" s="222" t="s">
        <v>49</v>
      </c>
      <c r="B3" s="223"/>
      <c r="C3" s="97" t="str">
        <f>CONCATENATE(cislostavby," ",nazevstavby)</f>
        <v>101fas Základní škola Brno, Palackého 68</v>
      </c>
      <c r="D3" s="151"/>
      <c r="E3" s="152" t="s">
        <v>66</v>
      </c>
      <c r="F3" s="153" t="str">
        <f>Rekapitulace!H1</f>
        <v>01</v>
      </c>
      <c r="G3" s="154"/>
    </row>
    <row r="4" spans="1:7" ht="13.5" thickBot="1">
      <c r="A4" s="235" t="s">
        <v>51</v>
      </c>
      <c r="B4" s="225"/>
      <c r="C4" s="103" t="str">
        <f>CONCATENATE(cisloobjektu," ",nazevobjektu)</f>
        <v>11 Stavební úpravy - uliční fasáda</v>
      </c>
      <c r="D4" s="155"/>
      <c r="E4" s="236" t="str">
        <f>Rekapitulace!G2</f>
        <v>Uliční fasáda</v>
      </c>
      <c r="F4" s="237"/>
      <c r="G4" s="238"/>
    </row>
    <row r="5" spans="1:7" ht="13.5" thickTop="1">
      <c r="A5" s="156"/>
      <c r="B5" s="147"/>
      <c r="C5" s="147"/>
      <c r="D5" s="147"/>
      <c r="E5" s="157"/>
      <c r="F5" s="147"/>
      <c r="G5" s="158"/>
    </row>
    <row r="6" spans="1:8" ht="12.75">
      <c r="A6" s="159" t="s">
        <v>67</v>
      </c>
      <c r="B6" s="160" t="s">
        <v>68</v>
      </c>
      <c r="C6" s="160" t="s">
        <v>69</v>
      </c>
      <c r="D6" s="160" t="s">
        <v>70</v>
      </c>
      <c r="E6" s="161" t="s">
        <v>71</v>
      </c>
      <c r="F6" s="160" t="s">
        <v>72</v>
      </c>
      <c r="G6" s="162" t="s">
        <v>73</v>
      </c>
      <c r="H6" s="162" t="s">
        <v>323</v>
      </c>
    </row>
    <row r="7" spans="1:15" ht="12.75">
      <c r="A7" s="163" t="s">
        <v>74</v>
      </c>
      <c r="B7" s="164" t="s">
        <v>84</v>
      </c>
      <c r="C7" s="165" t="s">
        <v>85</v>
      </c>
      <c r="D7" s="166"/>
      <c r="E7" s="167"/>
      <c r="F7" s="167"/>
      <c r="G7" s="168"/>
      <c r="H7" s="169"/>
      <c r="I7" s="206"/>
      <c r="O7" s="170">
        <v>1</v>
      </c>
    </row>
    <row r="8" spans="1:104" ht="12.75">
      <c r="A8" s="171">
        <v>1</v>
      </c>
      <c r="B8" s="172" t="s">
        <v>86</v>
      </c>
      <c r="C8" s="173" t="s">
        <v>87</v>
      </c>
      <c r="D8" s="174" t="s">
        <v>88</v>
      </c>
      <c r="E8" s="175">
        <v>128.85</v>
      </c>
      <c r="F8" s="175"/>
      <c r="G8" s="176">
        <f>E8*F8</f>
        <v>0</v>
      </c>
      <c r="I8" s="207"/>
      <c r="O8" s="170">
        <v>2</v>
      </c>
      <c r="AA8" s="146">
        <v>1</v>
      </c>
      <c r="AB8" s="146">
        <v>1</v>
      </c>
      <c r="AC8" s="146">
        <v>1</v>
      </c>
      <c r="AZ8" s="146">
        <v>1</v>
      </c>
      <c r="BA8" s="146">
        <f>IF(AZ8=1,G8,0)</f>
        <v>0</v>
      </c>
      <c r="BB8" s="146">
        <f>IF(AZ8=2,G8,0)</f>
        <v>0</v>
      </c>
      <c r="BC8" s="146">
        <f>IF(AZ8=3,G8,0)</f>
        <v>0</v>
      </c>
      <c r="BD8" s="146">
        <f>IF(AZ8=4,G8,0)</f>
        <v>0</v>
      </c>
      <c r="BE8" s="146">
        <f>IF(AZ8=5,G8,0)</f>
        <v>0</v>
      </c>
      <c r="CA8" s="177">
        <v>1</v>
      </c>
      <c r="CB8" s="177">
        <v>1</v>
      </c>
      <c r="CZ8" s="146">
        <v>0</v>
      </c>
    </row>
    <row r="9" spans="1:15" ht="22.5">
      <c r="A9" s="178"/>
      <c r="B9" s="180"/>
      <c r="C9" s="231" t="s">
        <v>89</v>
      </c>
      <c r="D9" s="232"/>
      <c r="E9" s="181">
        <v>128.85</v>
      </c>
      <c r="F9" s="182"/>
      <c r="G9" s="183"/>
      <c r="I9" s="208"/>
      <c r="M9" s="179" t="s">
        <v>89</v>
      </c>
      <c r="O9" s="170"/>
    </row>
    <row r="10" spans="1:104" ht="12.75">
      <c r="A10" s="171">
        <v>2</v>
      </c>
      <c r="B10" s="172" t="s">
        <v>90</v>
      </c>
      <c r="C10" s="173" t="s">
        <v>91</v>
      </c>
      <c r="D10" s="174" t="s">
        <v>88</v>
      </c>
      <c r="E10" s="175">
        <v>128.85</v>
      </c>
      <c r="F10" s="175"/>
      <c r="G10" s="176">
        <f>E10*F10</f>
        <v>0</v>
      </c>
      <c r="I10" s="207"/>
      <c r="O10" s="170">
        <v>2</v>
      </c>
      <c r="AA10" s="146">
        <v>1</v>
      </c>
      <c r="AB10" s="146">
        <v>1</v>
      </c>
      <c r="AC10" s="146">
        <v>1</v>
      </c>
      <c r="AZ10" s="146">
        <v>1</v>
      </c>
      <c r="BA10" s="146">
        <f>IF(AZ10=1,G10,0)</f>
        <v>0</v>
      </c>
      <c r="BB10" s="146">
        <f>IF(AZ10=2,G10,0)</f>
        <v>0</v>
      </c>
      <c r="BC10" s="146">
        <f>IF(AZ10=3,G10,0)</f>
        <v>0</v>
      </c>
      <c r="BD10" s="146">
        <f>IF(AZ10=4,G10,0)</f>
        <v>0</v>
      </c>
      <c r="BE10" s="146">
        <f>IF(AZ10=5,G10,0)</f>
        <v>0</v>
      </c>
      <c r="CA10" s="177">
        <v>1</v>
      </c>
      <c r="CB10" s="177">
        <v>1</v>
      </c>
      <c r="CZ10" s="146">
        <v>0.00032</v>
      </c>
    </row>
    <row r="11" spans="1:104" ht="12.75">
      <c r="A11" s="171">
        <v>3</v>
      </c>
      <c r="B11" s="172" t="s">
        <v>92</v>
      </c>
      <c r="C11" s="173" t="s">
        <v>93</v>
      </c>
      <c r="D11" s="174" t="s">
        <v>88</v>
      </c>
      <c r="E11" s="175">
        <v>38.6</v>
      </c>
      <c r="F11" s="175"/>
      <c r="G11" s="176">
        <f>E11*F11</f>
        <v>0</v>
      </c>
      <c r="H11" s="146" t="s">
        <v>324</v>
      </c>
      <c r="I11" s="207"/>
      <c r="O11" s="170">
        <v>2</v>
      </c>
      <c r="AA11" s="146">
        <v>1</v>
      </c>
      <c r="AB11" s="146">
        <v>1</v>
      </c>
      <c r="AC11" s="146">
        <v>1</v>
      </c>
      <c r="AZ11" s="146">
        <v>1</v>
      </c>
      <c r="BA11" s="146">
        <f>IF(AZ11=1,G11,0)</f>
        <v>0</v>
      </c>
      <c r="BB11" s="146">
        <f>IF(AZ11=2,G11,0)</f>
        <v>0</v>
      </c>
      <c r="BC11" s="146">
        <f>IF(AZ11=3,G11,0)</f>
        <v>0</v>
      </c>
      <c r="BD11" s="146">
        <f>IF(AZ11=4,G11,0)</f>
        <v>0</v>
      </c>
      <c r="BE11" s="146">
        <f>IF(AZ11=5,G11,0)</f>
        <v>0</v>
      </c>
      <c r="CA11" s="177">
        <v>1</v>
      </c>
      <c r="CB11" s="177">
        <v>1</v>
      </c>
      <c r="CZ11" s="146">
        <v>0.0105</v>
      </c>
    </row>
    <row r="12" spans="1:104" ht="12.75">
      <c r="A12" s="171">
        <v>4</v>
      </c>
      <c r="B12" s="172" t="s">
        <v>94</v>
      </c>
      <c r="C12" s="173" t="s">
        <v>95</v>
      </c>
      <c r="D12" s="174" t="s">
        <v>88</v>
      </c>
      <c r="E12" s="175">
        <v>38.6</v>
      </c>
      <c r="F12" s="175"/>
      <c r="G12" s="176">
        <f>E12*F12</f>
        <v>0</v>
      </c>
      <c r="H12" s="146" t="s">
        <v>325</v>
      </c>
      <c r="I12" s="207"/>
      <c r="O12" s="170">
        <v>2</v>
      </c>
      <c r="AA12" s="146">
        <v>1</v>
      </c>
      <c r="AB12" s="146">
        <v>1</v>
      </c>
      <c r="AC12" s="146">
        <v>1</v>
      </c>
      <c r="AZ12" s="146">
        <v>1</v>
      </c>
      <c r="BA12" s="146">
        <f>IF(AZ12=1,G12,0)</f>
        <v>0</v>
      </c>
      <c r="BB12" s="146">
        <f>IF(AZ12=2,G12,0)</f>
        <v>0</v>
      </c>
      <c r="BC12" s="146">
        <f>IF(AZ12=3,G12,0)</f>
        <v>0</v>
      </c>
      <c r="BD12" s="146">
        <f>IF(AZ12=4,G12,0)</f>
        <v>0</v>
      </c>
      <c r="BE12" s="146">
        <f>IF(AZ12=5,G12,0)</f>
        <v>0</v>
      </c>
      <c r="CA12" s="177">
        <v>1</v>
      </c>
      <c r="CB12" s="177">
        <v>1</v>
      </c>
      <c r="CZ12" s="146">
        <v>0.0336</v>
      </c>
    </row>
    <row r="13" spans="1:15" ht="12.75">
      <c r="A13" s="178"/>
      <c r="B13" s="180"/>
      <c r="C13" s="231" t="s">
        <v>96</v>
      </c>
      <c r="D13" s="232"/>
      <c r="E13" s="181">
        <v>20.4</v>
      </c>
      <c r="F13" s="182"/>
      <c r="G13" s="183"/>
      <c r="I13" s="208"/>
      <c r="M13" s="179" t="s">
        <v>96</v>
      </c>
      <c r="O13" s="170"/>
    </row>
    <row r="14" spans="1:15" ht="12.75">
      <c r="A14" s="178"/>
      <c r="B14" s="180"/>
      <c r="C14" s="231" t="s">
        <v>97</v>
      </c>
      <c r="D14" s="232"/>
      <c r="E14" s="181">
        <v>18.2</v>
      </c>
      <c r="F14" s="182"/>
      <c r="G14" s="183"/>
      <c r="I14" s="208"/>
      <c r="M14" s="179" t="s">
        <v>97</v>
      </c>
      <c r="O14" s="170"/>
    </row>
    <row r="15" spans="1:104" ht="12.75">
      <c r="A15" s="171">
        <v>5</v>
      </c>
      <c r="B15" s="172" t="s">
        <v>98</v>
      </c>
      <c r="C15" s="173" t="s">
        <v>99</v>
      </c>
      <c r="D15" s="174" t="s">
        <v>88</v>
      </c>
      <c r="E15" s="175">
        <v>38.6</v>
      </c>
      <c r="F15" s="175"/>
      <c r="G15" s="176">
        <f>E15*F15</f>
        <v>0</v>
      </c>
      <c r="H15" s="146" t="s">
        <v>326</v>
      </c>
      <c r="I15" s="207"/>
      <c r="O15" s="170">
        <v>2</v>
      </c>
      <c r="AA15" s="146">
        <v>1</v>
      </c>
      <c r="AB15" s="146">
        <v>1</v>
      </c>
      <c r="AC15" s="146">
        <v>1</v>
      </c>
      <c r="AZ15" s="146">
        <v>1</v>
      </c>
      <c r="BA15" s="146">
        <f>IF(AZ15=1,G15,0)</f>
        <v>0</v>
      </c>
      <c r="BB15" s="146">
        <f>IF(AZ15=2,G15,0)</f>
        <v>0</v>
      </c>
      <c r="BC15" s="146">
        <f>IF(AZ15=3,G15,0)</f>
        <v>0</v>
      </c>
      <c r="BD15" s="146">
        <f>IF(AZ15=4,G15,0)</f>
        <v>0</v>
      </c>
      <c r="BE15" s="146">
        <f>IF(AZ15=5,G15,0)</f>
        <v>0</v>
      </c>
      <c r="CA15" s="177">
        <v>1</v>
      </c>
      <c r="CB15" s="177">
        <v>1</v>
      </c>
      <c r="CZ15" s="146">
        <v>0.00252</v>
      </c>
    </row>
    <row r="16" spans="1:104" ht="12.75">
      <c r="A16" s="171">
        <v>6</v>
      </c>
      <c r="B16" s="172" t="s">
        <v>100</v>
      </c>
      <c r="C16" s="173" t="s">
        <v>101</v>
      </c>
      <c r="D16" s="174" t="s">
        <v>88</v>
      </c>
      <c r="E16" s="175">
        <v>48.6825</v>
      </c>
      <c r="F16" s="175"/>
      <c r="G16" s="176">
        <f>E16*F16</f>
        <v>0</v>
      </c>
      <c r="I16" s="207"/>
      <c r="O16" s="170">
        <v>2</v>
      </c>
      <c r="AA16" s="146">
        <v>1</v>
      </c>
      <c r="AB16" s="146">
        <v>1</v>
      </c>
      <c r="AC16" s="146">
        <v>1</v>
      </c>
      <c r="AZ16" s="146">
        <v>1</v>
      </c>
      <c r="BA16" s="146">
        <f>IF(AZ16=1,G16,0)</f>
        <v>0</v>
      </c>
      <c r="BB16" s="146">
        <f>IF(AZ16=2,G16,0)</f>
        <v>0</v>
      </c>
      <c r="BC16" s="146">
        <f>IF(AZ16=3,G16,0)</f>
        <v>0</v>
      </c>
      <c r="BD16" s="146">
        <f>IF(AZ16=4,G16,0)</f>
        <v>0</v>
      </c>
      <c r="BE16" s="146">
        <f>IF(AZ16=5,G16,0)</f>
        <v>0</v>
      </c>
      <c r="CA16" s="177">
        <v>1</v>
      </c>
      <c r="CB16" s="177">
        <v>1</v>
      </c>
      <c r="CZ16" s="146">
        <v>4E-05</v>
      </c>
    </row>
    <row r="17" spans="1:15" ht="12.75">
      <c r="A17" s="178"/>
      <c r="B17" s="180"/>
      <c r="C17" s="231" t="s">
        <v>102</v>
      </c>
      <c r="D17" s="232"/>
      <c r="E17" s="181">
        <v>8.4825</v>
      </c>
      <c r="F17" s="182"/>
      <c r="G17" s="183"/>
      <c r="I17" s="208"/>
      <c r="M17" s="179" t="s">
        <v>102</v>
      </c>
      <c r="O17" s="170"/>
    </row>
    <row r="18" spans="1:15" ht="12.75">
      <c r="A18" s="178"/>
      <c r="B18" s="180"/>
      <c r="C18" s="231" t="s">
        <v>103</v>
      </c>
      <c r="D18" s="232"/>
      <c r="E18" s="181">
        <v>13.8</v>
      </c>
      <c r="F18" s="182"/>
      <c r="G18" s="183"/>
      <c r="I18" s="208"/>
      <c r="M18" s="179" t="s">
        <v>103</v>
      </c>
      <c r="O18" s="170"/>
    </row>
    <row r="19" spans="1:15" ht="12.75">
      <c r="A19" s="178"/>
      <c r="B19" s="180"/>
      <c r="C19" s="231" t="s">
        <v>104</v>
      </c>
      <c r="D19" s="232"/>
      <c r="E19" s="181">
        <v>12</v>
      </c>
      <c r="F19" s="182"/>
      <c r="G19" s="183"/>
      <c r="I19" s="208"/>
      <c r="M19" s="179" t="s">
        <v>104</v>
      </c>
      <c r="O19" s="170"/>
    </row>
    <row r="20" spans="1:15" ht="12.75">
      <c r="A20" s="178"/>
      <c r="B20" s="180"/>
      <c r="C20" s="231" t="s">
        <v>105</v>
      </c>
      <c r="D20" s="232"/>
      <c r="E20" s="181">
        <v>14.4</v>
      </c>
      <c r="F20" s="182"/>
      <c r="G20" s="183"/>
      <c r="I20" s="208"/>
      <c r="M20" s="179" t="s">
        <v>105</v>
      </c>
      <c r="O20" s="170"/>
    </row>
    <row r="21" spans="1:104" ht="12.75">
      <c r="A21" s="171">
        <v>7</v>
      </c>
      <c r="B21" s="172" t="s">
        <v>106</v>
      </c>
      <c r="C21" s="173" t="s">
        <v>107</v>
      </c>
      <c r="D21" s="174" t="s">
        <v>88</v>
      </c>
      <c r="E21" s="175">
        <v>29.1575</v>
      </c>
      <c r="F21" s="175"/>
      <c r="G21" s="176">
        <f>E21*F21</f>
        <v>0</v>
      </c>
      <c r="I21" s="207"/>
      <c r="O21" s="170">
        <v>2</v>
      </c>
      <c r="AA21" s="146">
        <v>1</v>
      </c>
      <c r="AB21" s="146">
        <v>1</v>
      </c>
      <c r="AC21" s="146">
        <v>1</v>
      </c>
      <c r="AZ21" s="146">
        <v>1</v>
      </c>
      <c r="BA21" s="146">
        <f>IF(AZ21=1,G21,0)</f>
        <v>0</v>
      </c>
      <c r="BB21" s="146">
        <f>IF(AZ21=2,G21,0)</f>
        <v>0</v>
      </c>
      <c r="BC21" s="146">
        <f>IF(AZ21=3,G21,0)</f>
        <v>0</v>
      </c>
      <c r="BD21" s="146">
        <f>IF(AZ21=4,G21,0)</f>
        <v>0</v>
      </c>
      <c r="BE21" s="146">
        <f>IF(AZ21=5,G21,0)</f>
        <v>0</v>
      </c>
      <c r="CA21" s="177">
        <v>1</v>
      </c>
      <c r="CB21" s="177">
        <v>1</v>
      </c>
      <c r="CZ21" s="146">
        <v>0.05723</v>
      </c>
    </row>
    <row r="22" spans="1:15" ht="12.75">
      <c r="A22" s="178"/>
      <c r="B22" s="180"/>
      <c r="C22" s="231" t="s">
        <v>108</v>
      </c>
      <c r="D22" s="232"/>
      <c r="E22" s="181">
        <v>0</v>
      </c>
      <c r="F22" s="182"/>
      <c r="G22" s="183"/>
      <c r="I22" s="208"/>
      <c r="M22" s="179" t="s">
        <v>108</v>
      </c>
      <c r="O22" s="170"/>
    </row>
    <row r="23" spans="1:15" ht="12.75">
      <c r="A23" s="178"/>
      <c r="B23" s="180"/>
      <c r="C23" s="231" t="s">
        <v>109</v>
      </c>
      <c r="D23" s="232"/>
      <c r="E23" s="181">
        <v>33.8</v>
      </c>
      <c r="F23" s="182"/>
      <c r="G23" s="183"/>
      <c r="I23" s="208"/>
      <c r="M23" s="179" t="s">
        <v>109</v>
      </c>
      <c r="O23" s="170"/>
    </row>
    <row r="24" spans="1:15" ht="12.75">
      <c r="A24" s="178"/>
      <c r="B24" s="180"/>
      <c r="C24" s="231" t="s">
        <v>110</v>
      </c>
      <c r="D24" s="232"/>
      <c r="E24" s="181">
        <v>-7.6125</v>
      </c>
      <c r="F24" s="182"/>
      <c r="G24" s="183"/>
      <c r="I24" s="208"/>
      <c r="M24" s="179" t="s">
        <v>110</v>
      </c>
      <c r="O24" s="170"/>
    </row>
    <row r="25" spans="1:15" ht="12.75">
      <c r="A25" s="178"/>
      <c r="B25" s="180"/>
      <c r="C25" s="231" t="s">
        <v>111</v>
      </c>
      <c r="D25" s="232"/>
      <c r="E25" s="181">
        <v>2.97</v>
      </c>
      <c r="F25" s="182"/>
      <c r="G25" s="183"/>
      <c r="I25" s="208"/>
      <c r="M25" s="179" t="s">
        <v>111</v>
      </c>
      <c r="O25" s="170"/>
    </row>
    <row r="26" spans="1:15" ht="12.75">
      <c r="A26" s="178"/>
      <c r="B26" s="180"/>
      <c r="C26" s="233" t="s">
        <v>112</v>
      </c>
      <c r="D26" s="232"/>
      <c r="E26" s="204">
        <v>29.157499999999995</v>
      </c>
      <c r="F26" s="182"/>
      <c r="G26" s="183"/>
      <c r="I26" s="208"/>
      <c r="M26" s="179" t="s">
        <v>112</v>
      </c>
      <c r="O26" s="170"/>
    </row>
    <row r="27" spans="1:104" ht="12.75">
      <c r="A27" s="171">
        <v>8</v>
      </c>
      <c r="B27" s="172" t="s">
        <v>113</v>
      </c>
      <c r="C27" s="173" t="s">
        <v>114</v>
      </c>
      <c r="D27" s="174" t="s">
        <v>88</v>
      </c>
      <c r="E27" s="175">
        <v>43.605</v>
      </c>
      <c r="F27" s="175"/>
      <c r="G27" s="176">
        <f>E27*F27</f>
        <v>0</v>
      </c>
      <c r="I27" s="207"/>
      <c r="O27" s="170">
        <v>2</v>
      </c>
      <c r="AA27" s="146">
        <v>1</v>
      </c>
      <c r="AB27" s="146">
        <v>1</v>
      </c>
      <c r="AC27" s="146">
        <v>1</v>
      </c>
      <c r="AZ27" s="146">
        <v>1</v>
      </c>
      <c r="BA27" s="146">
        <f>IF(AZ27=1,G27,0)</f>
        <v>0</v>
      </c>
      <c r="BB27" s="146">
        <f>IF(AZ27=2,G27,0)</f>
        <v>0</v>
      </c>
      <c r="BC27" s="146">
        <f>IF(AZ27=3,G27,0)</f>
        <v>0</v>
      </c>
      <c r="BD27" s="146">
        <f>IF(AZ27=4,G27,0)</f>
        <v>0</v>
      </c>
      <c r="BE27" s="146">
        <f>IF(AZ27=5,G27,0)</f>
        <v>0</v>
      </c>
      <c r="CA27" s="177">
        <v>1</v>
      </c>
      <c r="CB27" s="177">
        <v>1</v>
      </c>
      <c r="CZ27" s="146">
        <v>0.02584</v>
      </c>
    </row>
    <row r="28" spans="1:15" ht="12.75">
      <c r="A28" s="178"/>
      <c r="B28" s="180"/>
      <c r="C28" s="231" t="s">
        <v>115</v>
      </c>
      <c r="D28" s="232"/>
      <c r="E28" s="181">
        <v>0</v>
      </c>
      <c r="F28" s="182"/>
      <c r="G28" s="183"/>
      <c r="I28" s="208"/>
      <c r="M28" s="179" t="s">
        <v>115</v>
      </c>
      <c r="O28" s="170"/>
    </row>
    <row r="29" spans="1:15" ht="12.75">
      <c r="A29" s="178"/>
      <c r="B29" s="180"/>
      <c r="C29" s="231" t="s">
        <v>116</v>
      </c>
      <c r="D29" s="232"/>
      <c r="E29" s="181">
        <v>51</v>
      </c>
      <c r="F29" s="182"/>
      <c r="G29" s="183"/>
      <c r="I29" s="208"/>
      <c r="M29" s="179" t="s">
        <v>116</v>
      </c>
      <c r="O29" s="170"/>
    </row>
    <row r="30" spans="1:15" ht="12.75">
      <c r="A30" s="178"/>
      <c r="B30" s="180"/>
      <c r="C30" s="231" t="s">
        <v>117</v>
      </c>
      <c r="D30" s="232"/>
      <c r="E30" s="181">
        <v>-13.455</v>
      </c>
      <c r="F30" s="182"/>
      <c r="G30" s="183"/>
      <c r="I30" s="208"/>
      <c r="M30" s="179" t="s">
        <v>117</v>
      </c>
      <c r="O30" s="170"/>
    </row>
    <row r="31" spans="1:15" ht="12.75">
      <c r="A31" s="178"/>
      <c r="B31" s="180"/>
      <c r="C31" s="231" t="s">
        <v>118</v>
      </c>
      <c r="D31" s="232"/>
      <c r="E31" s="181">
        <v>6.06</v>
      </c>
      <c r="F31" s="182"/>
      <c r="G31" s="183"/>
      <c r="I31" s="208"/>
      <c r="M31" s="179" t="s">
        <v>118</v>
      </c>
      <c r="O31" s="170"/>
    </row>
    <row r="32" spans="1:15" ht="12.75">
      <c r="A32" s="178"/>
      <c r="B32" s="180"/>
      <c r="C32" s="233" t="s">
        <v>112</v>
      </c>
      <c r="D32" s="232"/>
      <c r="E32" s="204">
        <v>43.605000000000004</v>
      </c>
      <c r="F32" s="182"/>
      <c r="G32" s="183"/>
      <c r="I32" s="208"/>
      <c r="M32" s="179" t="s">
        <v>112</v>
      </c>
      <c r="O32" s="170"/>
    </row>
    <row r="33" spans="1:104" ht="12.75">
      <c r="A33" s="171">
        <v>9</v>
      </c>
      <c r="B33" s="172" t="s">
        <v>119</v>
      </c>
      <c r="C33" s="173" t="s">
        <v>120</v>
      </c>
      <c r="D33" s="174" t="s">
        <v>88</v>
      </c>
      <c r="E33" s="175">
        <v>128.85</v>
      </c>
      <c r="F33" s="175"/>
      <c r="G33" s="176">
        <f>E33*F33</f>
        <v>0</v>
      </c>
      <c r="I33" s="207"/>
      <c r="O33" s="170">
        <v>2</v>
      </c>
      <c r="AA33" s="146">
        <v>1</v>
      </c>
      <c r="AB33" s="146">
        <v>1</v>
      </c>
      <c r="AC33" s="146">
        <v>1</v>
      </c>
      <c r="AZ33" s="146">
        <v>1</v>
      </c>
      <c r="BA33" s="146">
        <f>IF(AZ33=1,G33,0)</f>
        <v>0</v>
      </c>
      <c r="BB33" s="146">
        <f>IF(AZ33=2,G33,0)</f>
        <v>0</v>
      </c>
      <c r="BC33" s="146">
        <f>IF(AZ33=3,G33,0)</f>
        <v>0</v>
      </c>
      <c r="BD33" s="146">
        <f>IF(AZ33=4,G33,0)</f>
        <v>0</v>
      </c>
      <c r="BE33" s="146">
        <f>IF(AZ33=5,G33,0)</f>
        <v>0</v>
      </c>
      <c r="CA33" s="177">
        <v>1</v>
      </c>
      <c r="CB33" s="177">
        <v>1</v>
      </c>
      <c r="CZ33" s="146">
        <v>0.03947</v>
      </c>
    </row>
    <row r="34" spans="1:15" ht="12.75">
      <c r="A34" s="178"/>
      <c r="B34" s="180"/>
      <c r="C34" s="231" t="s">
        <v>121</v>
      </c>
      <c r="D34" s="232"/>
      <c r="E34" s="181">
        <v>0</v>
      </c>
      <c r="F34" s="182"/>
      <c r="G34" s="183"/>
      <c r="I34" s="208"/>
      <c r="M34" s="179" t="s">
        <v>121</v>
      </c>
      <c r="O34" s="170"/>
    </row>
    <row r="35" spans="1:15" ht="12.75">
      <c r="A35" s="178"/>
      <c r="B35" s="180"/>
      <c r="C35" s="231" t="s">
        <v>122</v>
      </c>
      <c r="D35" s="232"/>
      <c r="E35" s="181">
        <v>17</v>
      </c>
      <c r="F35" s="182"/>
      <c r="G35" s="183"/>
      <c r="I35" s="208"/>
      <c r="M35" s="179" t="s">
        <v>122</v>
      </c>
      <c r="O35" s="170"/>
    </row>
    <row r="36" spans="1:15" ht="12.75">
      <c r="A36" s="178"/>
      <c r="B36" s="180"/>
      <c r="C36" s="231" t="s">
        <v>123</v>
      </c>
      <c r="D36" s="232"/>
      <c r="E36" s="181">
        <v>85</v>
      </c>
      <c r="F36" s="182"/>
      <c r="G36" s="183"/>
      <c r="I36" s="208"/>
      <c r="M36" s="179" t="s">
        <v>123</v>
      </c>
      <c r="O36" s="170"/>
    </row>
    <row r="37" spans="1:15" ht="12.75">
      <c r="A37" s="178"/>
      <c r="B37" s="180"/>
      <c r="C37" s="231" t="s">
        <v>124</v>
      </c>
      <c r="D37" s="232"/>
      <c r="E37" s="181">
        <v>-15</v>
      </c>
      <c r="F37" s="182"/>
      <c r="G37" s="183"/>
      <c r="I37" s="208"/>
      <c r="M37" s="179" t="s">
        <v>124</v>
      </c>
      <c r="O37" s="170"/>
    </row>
    <row r="38" spans="1:15" ht="12.75">
      <c r="A38" s="178"/>
      <c r="B38" s="180"/>
      <c r="C38" s="231" t="s">
        <v>125</v>
      </c>
      <c r="D38" s="232"/>
      <c r="E38" s="181">
        <v>6.3</v>
      </c>
      <c r="F38" s="182"/>
      <c r="G38" s="183"/>
      <c r="I38" s="208"/>
      <c r="M38" s="179" t="s">
        <v>125</v>
      </c>
      <c r="O38" s="170"/>
    </row>
    <row r="39" spans="1:15" ht="12.75">
      <c r="A39" s="178"/>
      <c r="B39" s="180"/>
      <c r="C39" s="231" t="s">
        <v>126</v>
      </c>
      <c r="D39" s="232"/>
      <c r="E39" s="181">
        <v>8.5</v>
      </c>
      <c r="F39" s="182"/>
      <c r="G39" s="183"/>
      <c r="I39" s="208"/>
      <c r="M39" s="179" t="s">
        <v>126</v>
      </c>
      <c r="O39" s="170"/>
    </row>
    <row r="40" spans="1:15" ht="12.75">
      <c r="A40" s="178"/>
      <c r="B40" s="180"/>
      <c r="C40" s="233" t="s">
        <v>112</v>
      </c>
      <c r="D40" s="232"/>
      <c r="E40" s="204">
        <v>101.8</v>
      </c>
      <c r="F40" s="182"/>
      <c r="G40" s="183"/>
      <c r="I40" s="208"/>
      <c r="M40" s="179" t="s">
        <v>112</v>
      </c>
      <c r="O40" s="170"/>
    </row>
    <row r="41" spans="1:15" ht="12.75">
      <c r="A41" s="178"/>
      <c r="B41" s="180"/>
      <c r="C41" s="231" t="s">
        <v>127</v>
      </c>
      <c r="D41" s="232"/>
      <c r="E41" s="181">
        <v>-62.9</v>
      </c>
      <c r="F41" s="182"/>
      <c r="G41" s="183"/>
      <c r="I41" s="208"/>
      <c r="M41" s="179" t="s">
        <v>127</v>
      </c>
      <c r="O41" s="170"/>
    </row>
    <row r="42" spans="1:15" ht="12.75">
      <c r="A42" s="178"/>
      <c r="B42" s="180"/>
      <c r="C42" s="231" t="s">
        <v>128</v>
      </c>
      <c r="D42" s="232"/>
      <c r="E42" s="181">
        <v>36.63</v>
      </c>
      <c r="F42" s="182"/>
      <c r="G42" s="183"/>
      <c r="I42" s="208"/>
      <c r="M42" s="179" t="s">
        <v>128</v>
      </c>
      <c r="O42" s="170"/>
    </row>
    <row r="43" spans="1:15" ht="12.75">
      <c r="A43" s="178"/>
      <c r="B43" s="180"/>
      <c r="C43" s="233" t="s">
        <v>112</v>
      </c>
      <c r="D43" s="232"/>
      <c r="E43" s="204">
        <v>-26.269999999999996</v>
      </c>
      <c r="F43" s="182"/>
      <c r="G43" s="183"/>
      <c r="I43" s="208"/>
      <c r="M43" s="179" t="s">
        <v>112</v>
      </c>
      <c r="O43" s="170"/>
    </row>
    <row r="44" spans="1:15" ht="12.75">
      <c r="A44" s="178"/>
      <c r="B44" s="180"/>
      <c r="C44" s="231" t="s">
        <v>129</v>
      </c>
      <c r="D44" s="232"/>
      <c r="E44" s="181">
        <v>0</v>
      </c>
      <c r="F44" s="182"/>
      <c r="G44" s="183"/>
      <c r="I44" s="208"/>
      <c r="M44" s="179" t="s">
        <v>129</v>
      </c>
      <c r="O44" s="170"/>
    </row>
    <row r="45" spans="1:15" ht="12.75">
      <c r="A45" s="178"/>
      <c r="B45" s="180"/>
      <c r="C45" s="231" t="s">
        <v>130</v>
      </c>
      <c r="D45" s="232"/>
      <c r="E45" s="181">
        <v>13</v>
      </c>
      <c r="F45" s="182"/>
      <c r="G45" s="183"/>
      <c r="I45" s="208"/>
      <c r="M45" s="179" t="s">
        <v>130</v>
      </c>
      <c r="O45" s="170"/>
    </row>
    <row r="46" spans="1:15" ht="12.75">
      <c r="A46" s="178"/>
      <c r="B46" s="180"/>
      <c r="C46" s="231" t="s">
        <v>131</v>
      </c>
      <c r="D46" s="232"/>
      <c r="E46" s="181">
        <v>65</v>
      </c>
      <c r="F46" s="182"/>
      <c r="G46" s="183"/>
      <c r="I46" s="208"/>
      <c r="M46" s="179" t="s">
        <v>131</v>
      </c>
      <c r="O46" s="170"/>
    </row>
    <row r="47" spans="1:15" ht="12.75">
      <c r="A47" s="178"/>
      <c r="B47" s="180"/>
      <c r="C47" s="231" t="s">
        <v>132</v>
      </c>
      <c r="D47" s="232"/>
      <c r="E47" s="181">
        <v>-12.5</v>
      </c>
      <c r="F47" s="182"/>
      <c r="G47" s="183"/>
      <c r="I47" s="208"/>
      <c r="M47" s="179" t="s">
        <v>132</v>
      </c>
      <c r="O47" s="170"/>
    </row>
    <row r="48" spans="1:15" ht="12.75">
      <c r="A48" s="178"/>
      <c r="B48" s="180"/>
      <c r="C48" s="231" t="s">
        <v>133</v>
      </c>
      <c r="D48" s="232"/>
      <c r="E48" s="181">
        <v>5</v>
      </c>
      <c r="F48" s="182"/>
      <c r="G48" s="183"/>
      <c r="I48" s="208"/>
      <c r="M48" s="179" t="s">
        <v>133</v>
      </c>
      <c r="O48" s="170"/>
    </row>
    <row r="49" spans="1:15" ht="12.75">
      <c r="A49" s="178"/>
      <c r="B49" s="180"/>
      <c r="C49" s="231" t="s">
        <v>134</v>
      </c>
      <c r="D49" s="232"/>
      <c r="E49" s="181">
        <v>6.5</v>
      </c>
      <c r="F49" s="182"/>
      <c r="G49" s="183"/>
      <c r="I49" s="208"/>
      <c r="M49" s="179" t="s">
        <v>134</v>
      </c>
      <c r="O49" s="170"/>
    </row>
    <row r="50" spans="1:15" ht="12.75">
      <c r="A50" s="178"/>
      <c r="B50" s="180"/>
      <c r="C50" s="233" t="s">
        <v>112</v>
      </c>
      <c r="D50" s="232"/>
      <c r="E50" s="204">
        <v>77</v>
      </c>
      <c r="F50" s="182"/>
      <c r="G50" s="183"/>
      <c r="I50" s="208"/>
      <c r="M50" s="179" t="s">
        <v>112</v>
      </c>
      <c r="O50" s="170"/>
    </row>
    <row r="51" spans="1:15" ht="12.75">
      <c r="A51" s="178"/>
      <c r="B51" s="180"/>
      <c r="C51" s="231" t="s">
        <v>135</v>
      </c>
      <c r="D51" s="232"/>
      <c r="E51" s="181">
        <v>-48.1</v>
      </c>
      <c r="F51" s="182"/>
      <c r="G51" s="183"/>
      <c r="I51" s="208"/>
      <c r="M51" s="179" t="s">
        <v>135</v>
      </c>
      <c r="O51" s="170"/>
    </row>
    <row r="52" spans="1:15" ht="12.75">
      <c r="A52" s="178"/>
      <c r="B52" s="180"/>
      <c r="C52" s="231" t="s">
        <v>136</v>
      </c>
      <c r="D52" s="232"/>
      <c r="E52" s="181">
        <v>24.42</v>
      </c>
      <c r="F52" s="182"/>
      <c r="G52" s="183"/>
      <c r="I52" s="208"/>
      <c r="M52" s="179" t="s">
        <v>136</v>
      </c>
      <c r="O52" s="170"/>
    </row>
    <row r="53" spans="1:15" ht="12.75">
      <c r="A53" s="178"/>
      <c r="B53" s="180"/>
      <c r="C53" s="233" t="s">
        <v>112</v>
      </c>
      <c r="D53" s="232"/>
      <c r="E53" s="204">
        <v>-23.68</v>
      </c>
      <c r="F53" s="182"/>
      <c r="G53" s="183"/>
      <c r="I53" s="208"/>
      <c r="M53" s="179" t="s">
        <v>112</v>
      </c>
      <c r="O53" s="170"/>
    </row>
    <row r="54" spans="1:104" ht="12.75">
      <c r="A54" s="171">
        <v>10</v>
      </c>
      <c r="B54" s="172" t="s">
        <v>137</v>
      </c>
      <c r="C54" s="173" t="s">
        <v>138</v>
      </c>
      <c r="D54" s="174" t="s">
        <v>88</v>
      </c>
      <c r="E54" s="175">
        <v>49.95</v>
      </c>
      <c r="F54" s="175"/>
      <c r="G54" s="176">
        <f>E54*F54</f>
        <v>0</v>
      </c>
      <c r="H54" s="146" t="s">
        <v>327</v>
      </c>
      <c r="I54" s="207"/>
      <c r="O54" s="170">
        <v>2</v>
      </c>
      <c r="AA54" s="146">
        <v>1</v>
      </c>
      <c r="AB54" s="146">
        <v>1</v>
      </c>
      <c r="AC54" s="146">
        <v>1</v>
      </c>
      <c r="AZ54" s="146">
        <v>1</v>
      </c>
      <c r="BA54" s="146">
        <f>IF(AZ54=1,G54,0)</f>
        <v>0</v>
      </c>
      <c r="BB54" s="146">
        <f>IF(AZ54=2,G54,0)</f>
        <v>0</v>
      </c>
      <c r="BC54" s="146">
        <f>IF(AZ54=3,G54,0)</f>
        <v>0</v>
      </c>
      <c r="BD54" s="146">
        <f>IF(AZ54=4,G54,0)</f>
        <v>0</v>
      </c>
      <c r="BE54" s="146">
        <f>IF(AZ54=5,G54,0)</f>
        <v>0</v>
      </c>
      <c r="CA54" s="177">
        <v>1</v>
      </c>
      <c r="CB54" s="177">
        <v>1</v>
      </c>
      <c r="CZ54" s="146">
        <v>0.00242</v>
      </c>
    </row>
    <row r="55" spans="1:104" ht="22.5">
      <c r="A55" s="171">
        <v>11</v>
      </c>
      <c r="B55" s="172" t="s">
        <v>139</v>
      </c>
      <c r="C55" s="173" t="s">
        <v>140</v>
      </c>
      <c r="D55" s="174" t="s">
        <v>88</v>
      </c>
      <c r="E55" s="175">
        <v>240.2125</v>
      </c>
      <c r="F55" s="175"/>
      <c r="G55" s="176">
        <f>E55*F55</f>
        <v>0</v>
      </c>
      <c r="H55" s="146" t="s">
        <v>328</v>
      </c>
      <c r="I55" s="207"/>
      <c r="O55" s="170">
        <v>2</v>
      </c>
      <c r="AA55" s="146">
        <v>1</v>
      </c>
      <c r="AB55" s="146">
        <v>1</v>
      </c>
      <c r="AC55" s="146">
        <v>1</v>
      </c>
      <c r="AZ55" s="146">
        <v>1</v>
      </c>
      <c r="BA55" s="146">
        <f>IF(AZ55=1,G55,0)</f>
        <v>0</v>
      </c>
      <c r="BB55" s="146">
        <f>IF(AZ55=2,G55,0)</f>
        <v>0</v>
      </c>
      <c r="BC55" s="146">
        <f>IF(AZ55=3,G55,0)</f>
        <v>0</v>
      </c>
      <c r="BD55" s="146">
        <f>IF(AZ55=4,G55,0)</f>
        <v>0</v>
      </c>
      <c r="BE55" s="146">
        <f>IF(AZ55=5,G55,0)</f>
        <v>0</v>
      </c>
      <c r="CA55" s="177">
        <v>1</v>
      </c>
      <c r="CB55" s="177">
        <v>1</v>
      </c>
      <c r="CZ55" s="146">
        <v>0.00242</v>
      </c>
    </row>
    <row r="56" spans="1:15" ht="12.75">
      <c r="A56" s="178"/>
      <c r="B56" s="180"/>
      <c r="C56" s="231" t="s">
        <v>141</v>
      </c>
      <c r="D56" s="232"/>
      <c r="E56" s="181">
        <v>0</v>
      </c>
      <c r="F56" s="182"/>
      <c r="G56" s="183"/>
      <c r="I56" s="208"/>
      <c r="M56" s="179" t="s">
        <v>141</v>
      </c>
      <c r="O56" s="170"/>
    </row>
    <row r="57" spans="1:15" ht="12.75">
      <c r="A57" s="178"/>
      <c r="B57" s="180"/>
      <c r="C57" s="231" t="s">
        <v>142</v>
      </c>
      <c r="D57" s="232"/>
      <c r="E57" s="181">
        <v>20.4</v>
      </c>
      <c r="F57" s="182"/>
      <c r="G57" s="183"/>
      <c r="I57" s="208"/>
      <c r="M57" s="179" t="s">
        <v>142</v>
      </c>
      <c r="O57" s="170"/>
    </row>
    <row r="58" spans="1:15" ht="12.75">
      <c r="A58" s="178"/>
      <c r="B58" s="180"/>
      <c r="C58" s="231" t="s">
        <v>143</v>
      </c>
      <c r="D58" s="232"/>
      <c r="E58" s="181">
        <v>51</v>
      </c>
      <c r="F58" s="182"/>
      <c r="G58" s="183"/>
      <c r="I58" s="208"/>
      <c r="M58" s="179" t="s">
        <v>143</v>
      </c>
      <c r="O58" s="170"/>
    </row>
    <row r="59" spans="1:15" ht="12.75">
      <c r="A59" s="178"/>
      <c r="B59" s="180"/>
      <c r="C59" s="231" t="s">
        <v>144</v>
      </c>
      <c r="D59" s="232"/>
      <c r="E59" s="181">
        <v>-13.455</v>
      </c>
      <c r="F59" s="182"/>
      <c r="G59" s="183"/>
      <c r="I59" s="208"/>
      <c r="M59" s="179" t="s">
        <v>144</v>
      </c>
      <c r="O59" s="170"/>
    </row>
    <row r="60" spans="1:15" ht="12.75">
      <c r="A60" s="178"/>
      <c r="B60" s="180"/>
      <c r="C60" s="231" t="s">
        <v>145</v>
      </c>
      <c r="D60" s="232"/>
      <c r="E60" s="181">
        <v>6.06</v>
      </c>
      <c r="F60" s="182"/>
      <c r="G60" s="183"/>
      <c r="I60" s="208"/>
      <c r="M60" s="179" t="s">
        <v>145</v>
      </c>
      <c r="O60" s="170"/>
    </row>
    <row r="61" spans="1:15" ht="12.75">
      <c r="A61" s="178"/>
      <c r="B61" s="180"/>
      <c r="C61" s="231" t="s">
        <v>122</v>
      </c>
      <c r="D61" s="232"/>
      <c r="E61" s="181">
        <v>17</v>
      </c>
      <c r="F61" s="182"/>
      <c r="G61" s="183"/>
      <c r="I61" s="208"/>
      <c r="M61" s="179" t="s">
        <v>122</v>
      </c>
      <c r="O61" s="170"/>
    </row>
    <row r="62" spans="1:15" ht="12.75">
      <c r="A62" s="178"/>
      <c r="B62" s="180"/>
      <c r="C62" s="231" t="s">
        <v>146</v>
      </c>
      <c r="D62" s="232"/>
      <c r="E62" s="181">
        <v>85</v>
      </c>
      <c r="F62" s="182"/>
      <c r="G62" s="183"/>
      <c r="I62" s="208"/>
      <c r="M62" s="179" t="s">
        <v>146</v>
      </c>
      <c r="O62" s="170"/>
    </row>
    <row r="63" spans="1:15" ht="12.75">
      <c r="A63" s="178"/>
      <c r="B63" s="180"/>
      <c r="C63" s="231" t="s">
        <v>147</v>
      </c>
      <c r="D63" s="232"/>
      <c r="E63" s="181">
        <v>-15</v>
      </c>
      <c r="F63" s="182"/>
      <c r="G63" s="183"/>
      <c r="I63" s="208"/>
      <c r="M63" s="179" t="s">
        <v>147</v>
      </c>
      <c r="O63" s="170"/>
    </row>
    <row r="64" spans="1:15" ht="12.75">
      <c r="A64" s="178"/>
      <c r="B64" s="180"/>
      <c r="C64" s="231" t="s">
        <v>148</v>
      </c>
      <c r="D64" s="232"/>
      <c r="E64" s="181">
        <v>6.3</v>
      </c>
      <c r="F64" s="182"/>
      <c r="G64" s="183"/>
      <c r="I64" s="208"/>
      <c r="M64" s="179" t="s">
        <v>148</v>
      </c>
      <c r="O64" s="170"/>
    </row>
    <row r="65" spans="1:15" ht="12.75">
      <c r="A65" s="178"/>
      <c r="B65" s="180"/>
      <c r="C65" s="231" t="s">
        <v>126</v>
      </c>
      <c r="D65" s="232"/>
      <c r="E65" s="181">
        <v>8.5</v>
      </c>
      <c r="F65" s="182"/>
      <c r="G65" s="183"/>
      <c r="I65" s="208"/>
      <c r="M65" s="179" t="s">
        <v>126</v>
      </c>
      <c r="O65" s="170"/>
    </row>
    <row r="66" spans="1:15" ht="12.75">
      <c r="A66" s="178"/>
      <c r="B66" s="180"/>
      <c r="C66" s="233" t="s">
        <v>112</v>
      </c>
      <c r="D66" s="232"/>
      <c r="E66" s="204">
        <v>165.805</v>
      </c>
      <c r="F66" s="182"/>
      <c r="G66" s="183"/>
      <c r="I66" s="208"/>
      <c r="M66" s="179" t="s">
        <v>112</v>
      </c>
      <c r="O66" s="170"/>
    </row>
    <row r="67" spans="1:15" ht="12.75">
      <c r="A67" s="178"/>
      <c r="B67" s="180"/>
      <c r="C67" s="231" t="s">
        <v>127</v>
      </c>
      <c r="D67" s="232"/>
      <c r="E67" s="181">
        <v>-62.9</v>
      </c>
      <c r="F67" s="182"/>
      <c r="G67" s="183"/>
      <c r="I67" s="208"/>
      <c r="M67" s="179" t="s">
        <v>127</v>
      </c>
      <c r="O67" s="170"/>
    </row>
    <row r="68" spans="1:15" ht="12.75">
      <c r="A68" s="178"/>
      <c r="B68" s="180"/>
      <c r="C68" s="231" t="s">
        <v>149</v>
      </c>
      <c r="D68" s="232"/>
      <c r="E68" s="181">
        <v>36.63</v>
      </c>
      <c r="F68" s="182"/>
      <c r="G68" s="183"/>
      <c r="I68" s="208"/>
      <c r="M68" s="179" t="s">
        <v>149</v>
      </c>
      <c r="O68" s="170"/>
    </row>
    <row r="69" spans="1:15" ht="12.75">
      <c r="A69" s="178"/>
      <c r="B69" s="180"/>
      <c r="C69" s="233" t="s">
        <v>112</v>
      </c>
      <c r="D69" s="232"/>
      <c r="E69" s="204">
        <v>-26.269999999999996</v>
      </c>
      <c r="F69" s="182"/>
      <c r="G69" s="183"/>
      <c r="I69" s="208"/>
      <c r="M69" s="179" t="s">
        <v>112</v>
      </c>
      <c r="O69" s="170"/>
    </row>
    <row r="70" spans="1:15" ht="12.75">
      <c r="A70" s="178"/>
      <c r="B70" s="180"/>
      <c r="C70" s="231" t="s">
        <v>129</v>
      </c>
      <c r="D70" s="232"/>
      <c r="E70" s="181">
        <v>0</v>
      </c>
      <c r="F70" s="182"/>
      <c r="G70" s="183"/>
      <c r="I70" s="208"/>
      <c r="M70" s="179" t="s">
        <v>129</v>
      </c>
      <c r="O70" s="170"/>
    </row>
    <row r="71" spans="1:15" ht="12.75">
      <c r="A71" s="178"/>
      <c r="B71" s="180"/>
      <c r="C71" s="231" t="s">
        <v>150</v>
      </c>
      <c r="D71" s="232"/>
      <c r="E71" s="181">
        <v>18.2</v>
      </c>
      <c r="F71" s="182"/>
      <c r="G71" s="183"/>
      <c r="I71" s="208"/>
      <c r="M71" s="179" t="s">
        <v>150</v>
      </c>
      <c r="O71" s="170"/>
    </row>
    <row r="72" spans="1:15" ht="12.75">
      <c r="A72" s="178"/>
      <c r="B72" s="180"/>
      <c r="C72" s="231" t="s">
        <v>151</v>
      </c>
      <c r="D72" s="232"/>
      <c r="E72" s="181">
        <v>33.8</v>
      </c>
      <c r="F72" s="182"/>
      <c r="G72" s="183"/>
      <c r="I72" s="208"/>
      <c r="M72" s="179" t="s">
        <v>151</v>
      </c>
      <c r="O72" s="170"/>
    </row>
    <row r="73" spans="1:15" ht="12.75">
      <c r="A73" s="178"/>
      <c r="B73" s="180"/>
      <c r="C73" s="231" t="s">
        <v>152</v>
      </c>
      <c r="D73" s="232"/>
      <c r="E73" s="181">
        <v>-7.6125</v>
      </c>
      <c r="F73" s="182"/>
      <c r="G73" s="183"/>
      <c r="I73" s="208"/>
      <c r="M73" s="179" t="s">
        <v>152</v>
      </c>
      <c r="O73" s="170"/>
    </row>
    <row r="74" spans="1:15" ht="12.75">
      <c r="A74" s="178"/>
      <c r="B74" s="180"/>
      <c r="C74" s="231" t="s">
        <v>153</v>
      </c>
      <c r="D74" s="232"/>
      <c r="E74" s="181">
        <v>2.97</v>
      </c>
      <c r="F74" s="182"/>
      <c r="G74" s="183"/>
      <c r="I74" s="208"/>
      <c r="M74" s="179" t="s">
        <v>153</v>
      </c>
      <c r="O74" s="170"/>
    </row>
    <row r="75" spans="1:15" ht="12.75">
      <c r="A75" s="178"/>
      <c r="B75" s="180"/>
      <c r="C75" s="231" t="s">
        <v>130</v>
      </c>
      <c r="D75" s="232"/>
      <c r="E75" s="181">
        <v>13</v>
      </c>
      <c r="F75" s="182"/>
      <c r="G75" s="183"/>
      <c r="I75" s="208"/>
      <c r="M75" s="179" t="s">
        <v>130</v>
      </c>
      <c r="O75" s="170"/>
    </row>
    <row r="76" spans="1:15" ht="12.75">
      <c r="A76" s="178"/>
      <c r="B76" s="180"/>
      <c r="C76" s="231" t="s">
        <v>131</v>
      </c>
      <c r="D76" s="232"/>
      <c r="E76" s="181">
        <v>65</v>
      </c>
      <c r="F76" s="182"/>
      <c r="G76" s="183"/>
      <c r="I76" s="208"/>
      <c r="M76" s="179" t="s">
        <v>131</v>
      </c>
      <c r="O76" s="170"/>
    </row>
    <row r="77" spans="1:15" ht="12.75">
      <c r="A77" s="178"/>
      <c r="B77" s="180"/>
      <c r="C77" s="231" t="s">
        <v>132</v>
      </c>
      <c r="D77" s="232"/>
      <c r="E77" s="181">
        <v>-12.5</v>
      </c>
      <c r="F77" s="182"/>
      <c r="G77" s="183"/>
      <c r="I77" s="208"/>
      <c r="M77" s="179" t="s">
        <v>132</v>
      </c>
      <c r="O77" s="170"/>
    </row>
    <row r="78" spans="1:15" ht="12.75">
      <c r="A78" s="178"/>
      <c r="B78" s="180"/>
      <c r="C78" s="231" t="s">
        <v>133</v>
      </c>
      <c r="D78" s="232"/>
      <c r="E78" s="181">
        <v>5</v>
      </c>
      <c r="F78" s="182"/>
      <c r="G78" s="183"/>
      <c r="I78" s="208"/>
      <c r="M78" s="179" t="s">
        <v>133</v>
      </c>
      <c r="O78" s="170"/>
    </row>
    <row r="79" spans="1:15" ht="12.75">
      <c r="A79" s="178"/>
      <c r="B79" s="180"/>
      <c r="C79" s="231" t="s">
        <v>134</v>
      </c>
      <c r="D79" s="232"/>
      <c r="E79" s="181">
        <v>6.5</v>
      </c>
      <c r="F79" s="182"/>
      <c r="G79" s="183"/>
      <c r="I79" s="208"/>
      <c r="M79" s="179" t="s">
        <v>134</v>
      </c>
      <c r="O79" s="170"/>
    </row>
    <row r="80" spans="1:15" ht="12.75">
      <c r="A80" s="178"/>
      <c r="B80" s="180"/>
      <c r="C80" s="233" t="s">
        <v>112</v>
      </c>
      <c r="D80" s="232"/>
      <c r="E80" s="204">
        <v>124.3575</v>
      </c>
      <c r="F80" s="182"/>
      <c r="G80" s="183"/>
      <c r="I80" s="208"/>
      <c r="M80" s="179" t="s">
        <v>112</v>
      </c>
      <c r="O80" s="170"/>
    </row>
    <row r="81" spans="1:15" ht="12.75">
      <c r="A81" s="178"/>
      <c r="B81" s="180"/>
      <c r="C81" s="231" t="s">
        <v>135</v>
      </c>
      <c r="D81" s="232"/>
      <c r="E81" s="181">
        <v>-48.1</v>
      </c>
      <c r="F81" s="182"/>
      <c r="G81" s="183"/>
      <c r="I81" s="208"/>
      <c r="M81" s="179" t="s">
        <v>135</v>
      </c>
      <c r="O81" s="170"/>
    </row>
    <row r="82" spans="1:15" ht="12.75">
      <c r="A82" s="178"/>
      <c r="B82" s="180"/>
      <c r="C82" s="231" t="s">
        <v>136</v>
      </c>
      <c r="D82" s="232"/>
      <c r="E82" s="181">
        <v>24.42</v>
      </c>
      <c r="F82" s="182"/>
      <c r="G82" s="183"/>
      <c r="I82" s="208"/>
      <c r="M82" s="179" t="s">
        <v>136</v>
      </c>
      <c r="O82" s="170"/>
    </row>
    <row r="83" spans="1:15" ht="12.75">
      <c r="A83" s="178"/>
      <c r="B83" s="180"/>
      <c r="C83" s="233" t="s">
        <v>112</v>
      </c>
      <c r="D83" s="232"/>
      <c r="E83" s="204">
        <v>-23.68</v>
      </c>
      <c r="F83" s="182"/>
      <c r="G83" s="183"/>
      <c r="I83" s="208"/>
      <c r="M83" s="179" t="s">
        <v>112</v>
      </c>
      <c r="O83" s="170"/>
    </row>
    <row r="84" spans="1:104" ht="12.75">
      <c r="A84" s="171">
        <v>12</v>
      </c>
      <c r="B84" s="172" t="s">
        <v>154</v>
      </c>
      <c r="C84" s="173" t="s">
        <v>155</v>
      </c>
      <c r="D84" s="174" t="s">
        <v>88</v>
      </c>
      <c r="E84" s="175">
        <v>49.95</v>
      </c>
      <c r="F84" s="175"/>
      <c r="G84" s="176">
        <f>E84*F84</f>
        <v>0</v>
      </c>
      <c r="I84" s="207"/>
      <c r="O84" s="170">
        <v>2</v>
      </c>
      <c r="AA84" s="146">
        <v>1</v>
      </c>
      <c r="AB84" s="146">
        <v>1</v>
      </c>
      <c r="AC84" s="146">
        <v>1</v>
      </c>
      <c r="AZ84" s="146">
        <v>1</v>
      </c>
      <c r="BA84" s="146">
        <f>IF(AZ84=1,G84,0)</f>
        <v>0</v>
      </c>
      <c r="BB84" s="146">
        <f>IF(AZ84=2,G84,0)</f>
        <v>0</v>
      </c>
      <c r="BC84" s="146">
        <f>IF(AZ84=3,G84,0)</f>
        <v>0</v>
      </c>
      <c r="BD84" s="146">
        <f>IF(AZ84=4,G84,0)</f>
        <v>0</v>
      </c>
      <c r="BE84" s="146">
        <f>IF(AZ84=5,G84,0)</f>
        <v>0</v>
      </c>
      <c r="CA84" s="177">
        <v>1</v>
      </c>
      <c r="CB84" s="177">
        <v>1</v>
      </c>
      <c r="CZ84" s="146">
        <v>0</v>
      </c>
    </row>
    <row r="85" spans="1:15" ht="12.75">
      <c r="A85" s="178"/>
      <c r="B85" s="180"/>
      <c r="C85" s="231" t="s">
        <v>156</v>
      </c>
      <c r="D85" s="232"/>
      <c r="E85" s="181">
        <v>0</v>
      </c>
      <c r="F85" s="182"/>
      <c r="G85" s="183"/>
      <c r="I85" s="208"/>
      <c r="M85" s="179" t="s">
        <v>156</v>
      </c>
      <c r="O85" s="170"/>
    </row>
    <row r="86" spans="1:15" ht="12.75">
      <c r="A86" s="178"/>
      <c r="B86" s="180"/>
      <c r="C86" s="231" t="s">
        <v>157</v>
      </c>
      <c r="D86" s="232"/>
      <c r="E86" s="181">
        <v>62.9</v>
      </c>
      <c r="F86" s="182"/>
      <c r="G86" s="183"/>
      <c r="I86" s="208"/>
      <c r="M86" s="179" t="s">
        <v>157</v>
      </c>
      <c r="O86" s="170"/>
    </row>
    <row r="87" spans="1:15" ht="12.75">
      <c r="A87" s="178"/>
      <c r="B87" s="180"/>
      <c r="C87" s="231" t="s">
        <v>158</v>
      </c>
      <c r="D87" s="232"/>
      <c r="E87" s="181">
        <v>-36.63</v>
      </c>
      <c r="F87" s="182"/>
      <c r="G87" s="183"/>
      <c r="I87" s="208"/>
      <c r="M87" s="179" t="s">
        <v>158</v>
      </c>
      <c r="O87" s="170"/>
    </row>
    <row r="88" spans="1:15" ht="12.75">
      <c r="A88" s="178"/>
      <c r="B88" s="180"/>
      <c r="C88" s="233" t="s">
        <v>112</v>
      </c>
      <c r="D88" s="232"/>
      <c r="E88" s="204">
        <v>26.269999999999996</v>
      </c>
      <c r="F88" s="182"/>
      <c r="G88" s="183"/>
      <c r="I88" s="208"/>
      <c r="M88" s="179" t="s">
        <v>112</v>
      </c>
      <c r="O88" s="170"/>
    </row>
    <row r="89" spans="1:15" ht="12.75">
      <c r="A89" s="178"/>
      <c r="B89" s="180"/>
      <c r="C89" s="231" t="s">
        <v>159</v>
      </c>
      <c r="D89" s="232"/>
      <c r="E89" s="181">
        <v>0</v>
      </c>
      <c r="F89" s="182"/>
      <c r="G89" s="183"/>
      <c r="I89" s="208"/>
      <c r="M89" s="179" t="s">
        <v>159</v>
      </c>
      <c r="O89" s="170"/>
    </row>
    <row r="90" spans="1:15" ht="12.75">
      <c r="A90" s="178"/>
      <c r="B90" s="180"/>
      <c r="C90" s="231" t="s">
        <v>160</v>
      </c>
      <c r="D90" s="232"/>
      <c r="E90" s="181">
        <v>48.1</v>
      </c>
      <c r="F90" s="182"/>
      <c r="G90" s="183"/>
      <c r="I90" s="208"/>
      <c r="M90" s="179" t="s">
        <v>160</v>
      </c>
      <c r="O90" s="170"/>
    </row>
    <row r="91" spans="1:15" ht="12.75">
      <c r="A91" s="178"/>
      <c r="B91" s="180"/>
      <c r="C91" s="231" t="s">
        <v>161</v>
      </c>
      <c r="D91" s="232"/>
      <c r="E91" s="181">
        <v>-24.42</v>
      </c>
      <c r="F91" s="182"/>
      <c r="G91" s="183"/>
      <c r="I91" s="208"/>
      <c r="M91" s="179" t="s">
        <v>161</v>
      </c>
      <c r="O91" s="170"/>
    </row>
    <row r="92" spans="1:15" ht="12.75">
      <c r="A92" s="178"/>
      <c r="B92" s="180"/>
      <c r="C92" s="233" t="s">
        <v>112</v>
      </c>
      <c r="D92" s="232"/>
      <c r="E92" s="204">
        <v>23.68</v>
      </c>
      <c r="F92" s="182"/>
      <c r="G92" s="183"/>
      <c r="I92" s="208"/>
      <c r="M92" s="179" t="s">
        <v>112</v>
      </c>
      <c r="O92" s="170"/>
    </row>
    <row r="93" spans="1:104" ht="12.75">
      <c r="A93" s="171">
        <v>13</v>
      </c>
      <c r="B93" s="172" t="s">
        <v>162</v>
      </c>
      <c r="C93" s="173" t="s">
        <v>163</v>
      </c>
      <c r="D93" s="174" t="s">
        <v>88</v>
      </c>
      <c r="E93" s="175">
        <v>290.1625</v>
      </c>
      <c r="F93" s="175"/>
      <c r="G93" s="176">
        <f>E93*F93</f>
        <v>0</v>
      </c>
      <c r="I93" s="207"/>
      <c r="O93" s="170">
        <v>2</v>
      </c>
      <c r="AA93" s="146">
        <v>1</v>
      </c>
      <c r="AB93" s="146">
        <v>1</v>
      </c>
      <c r="AC93" s="146">
        <v>1</v>
      </c>
      <c r="AZ93" s="146">
        <v>1</v>
      </c>
      <c r="BA93" s="146">
        <f>IF(AZ93=1,G93,0)</f>
        <v>0</v>
      </c>
      <c r="BB93" s="146">
        <f>IF(AZ93=2,G93,0)</f>
        <v>0</v>
      </c>
      <c r="BC93" s="146">
        <f>IF(AZ93=3,G93,0)</f>
        <v>0</v>
      </c>
      <c r="BD93" s="146">
        <f>IF(AZ93=4,G93,0)</f>
        <v>0</v>
      </c>
      <c r="BE93" s="146">
        <f>IF(AZ93=5,G93,0)</f>
        <v>0</v>
      </c>
      <c r="CA93" s="177">
        <v>1</v>
      </c>
      <c r="CB93" s="177">
        <v>1</v>
      </c>
      <c r="CZ93" s="146">
        <v>2E-05</v>
      </c>
    </row>
    <row r="94" spans="1:15" ht="12.75">
      <c r="A94" s="178"/>
      <c r="B94" s="180"/>
      <c r="C94" s="231" t="s">
        <v>164</v>
      </c>
      <c r="D94" s="232"/>
      <c r="E94" s="181">
        <v>20.4</v>
      </c>
      <c r="F94" s="182"/>
      <c r="G94" s="183"/>
      <c r="I94" s="208"/>
      <c r="M94" s="179" t="s">
        <v>164</v>
      </c>
      <c r="O94" s="170"/>
    </row>
    <row r="95" spans="1:15" ht="12.75">
      <c r="A95" s="178"/>
      <c r="B95" s="180"/>
      <c r="C95" s="231" t="s">
        <v>143</v>
      </c>
      <c r="D95" s="232"/>
      <c r="E95" s="181">
        <v>51</v>
      </c>
      <c r="F95" s="182"/>
      <c r="G95" s="183"/>
      <c r="I95" s="208"/>
      <c r="M95" s="179" t="s">
        <v>143</v>
      </c>
      <c r="O95" s="170"/>
    </row>
    <row r="96" spans="1:15" ht="12.75">
      <c r="A96" s="178"/>
      <c r="B96" s="180"/>
      <c r="C96" s="231" t="s">
        <v>144</v>
      </c>
      <c r="D96" s="232"/>
      <c r="E96" s="181">
        <v>-13.455</v>
      </c>
      <c r="F96" s="182"/>
      <c r="G96" s="183"/>
      <c r="I96" s="208"/>
      <c r="M96" s="179" t="s">
        <v>144</v>
      </c>
      <c r="O96" s="170"/>
    </row>
    <row r="97" spans="1:15" ht="12.75">
      <c r="A97" s="178"/>
      <c r="B97" s="180"/>
      <c r="C97" s="231" t="s">
        <v>165</v>
      </c>
      <c r="D97" s="232"/>
      <c r="E97" s="181">
        <v>6.06</v>
      </c>
      <c r="F97" s="182"/>
      <c r="G97" s="183"/>
      <c r="I97" s="208"/>
      <c r="M97" s="179" t="s">
        <v>165</v>
      </c>
      <c r="O97" s="170"/>
    </row>
    <row r="98" spans="1:15" ht="12.75">
      <c r="A98" s="178"/>
      <c r="B98" s="180"/>
      <c r="C98" s="231" t="s">
        <v>166</v>
      </c>
      <c r="D98" s="232"/>
      <c r="E98" s="181">
        <v>17</v>
      </c>
      <c r="F98" s="182"/>
      <c r="G98" s="183"/>
      <c r="I98" s="208"/>
      <c r="M98" s="179" t="s">
        <v>166</v>
      </c>
      <c r="O98" s="170"/>
    </row>
    <row r="99" spans="1:15" ht="12.75">
      <c r="A99" s="178"/>
      <c r="B99" s="180"/>
      <c r="C99" s="231" t="s">
        <v>146</v>
      </c>
      <c r="D99" s="232"/>
      <c r="E99" s="181">
        <v>85</v>
      </c>
      <c r="F99" s="182"/>
      <c r="G99" s="183"/>
      <c r="I99" s="208"/>
      <c r="M99" s="179" t="s">
        <v>146</v>
      </c>
      <c r="O99" s="170"/>
    </row>
    <row r="100" spans="1:15" ht="12.75">
      <c r="A100" s="178"/>
      <c r="B100" s="180"/>
      <c r="C100" s="231" t="s">
        <v>167</v>
      </c>
      <c r="D100" s="232"/>
      <c r="E100" s="181">
        <v>-15</v>
      </c>
      <c r="F100" s="182"/>
      <c r="G100" s="183"/>
      <c r="I100" s="208"/>
      <c r="M100" s="179" t="s">
        <v>167</v>
      </c>
      <c r="O100" s="170"/>
    </row>
    <row r="101" spans="1:15" ht="12.75">
      <c r="A101" s="178"/>
      <c r="B101" s="180"/>
      <c r="C101" s="231" t="s">
        <v>168</v>
      </c>
      <c r="D101" s="232"/>
      <c r="E101" s="181">
        <v>6.3</v>
      </c>
      <c r="F101" s="182"/>
      <c r="G101" s="183"/>
      <c r="I101" s="208"/>
      <c r="M101" s="179" t="s">
        <v>168</v>
      </c>
      <c r="O101" s="170"/>
    </row>
    <row r="102" spans="1:15" ht="12.75">
      <c r="A102" s="178"/>
      <c r="B102" s="180"/>
      <c r="C102" s="231" t="s">
        <v>169</v>
      </c>
      <c r="D102" s="232"/>
      <c r="E102" s="181">
        <v>8.5</v>
      </c>
      <c r="F102" s="182"/>
      <c r="G102" s="183"/>
      <c r="I102" s="208"/>
      <c r="M102" s="179" t="s">
        <v>169</v>
      </c>
      <c r="O102" s="170"/>
    </row>
    <row r="103" spans="1:15" ht="12.75">
      <c r="A103" s="178"/>
      <c r="B103" s="180"/>
      <c r="C103" s="233" t="s">
        <v>112</v>
      </c>
      <c r="D103" s="232"/>
      <c r="E103" s="204">
        <v>165.805</v>
      </c>
      <c r="F103" s="182"/>
      <c r="G103" s="183"/>
      <c r="I103" s="208"/>
      <c r="M103" s="179" t="s">
        <v>112</v>
      </c>
      <c r="O103" s="170"/>
    </row>
    <row r="104" spans="1:15" ht="12.75">
      <c r="A104" s="178"/>
      <c r="B104" s="180"/>
      <c r="C104" s="231" t="s">
        <v>129</v>
      </c>
      <c r="D104" s="232"/>
      <c r="E104" s="181">
        <v>0</v>
      </c>
      <c r="F104" s="182"/>
      <c r="G104" s="183"/>
      <c r="I104" s="208"/>
      <c r="M104" s="179" t="s">
        <v>129</v>
      </c>
      <c r="O104" s="170"/>
    </row>
    <row r="105" spans="1:15" ht="12.75">
      <c r="A105" s="178"/>
      <c r="B105" s="180"/>
      <c r="C105" s="231" t="s">
        <v>150</v>
      </c>
      <c r="D105" s="232"/>
      <c r="E105" s="181">
        <v>18.2</v>
      </c>
      <c r="F105" s="182"/>
      <c r="G105" s="183"/>
      <c r="I105" s="208"/>
      <c r="M105" s="179" t="s">
        <v>150</v>
      </c>
      <c r="O105" s="170"/>
    </row>
    <row r="106" spans="1:15" ht="12.75">
      <c r="A106" s="178"/>
      <c r="B106" s="180"/>
      <c r="C106" s="231" t="s">
        <v>109</v>
      </c>
      <c r="D106" s="232"/>
      <c r="E106" s="181">
        <v>33.8</v>
      </c>
      <c r="F106" s="182"/>
      <c r="G106" s="183"/>
      <c r="I106" s="208"/>
      <c r="M106" s="179" t="s">
        <v>109</v>
      </c>
      <c r="O106" s="170"/>
    </row>
    <row r="107" spans="1:15" ht="12.75">
      <c r="A107" s="178"/>
      <c r="B107" s="180"/>
      <c r="C107" s="231" t="s">
        <v>170</v>
      </c>
      <c r="D107" s="232"/>
      <c r="E107" s="181">
        <v>-7.6125</v>
      </c>
      <c r="F107" s="182"/>
      <c r="G107" s="183"/>
      <c r="I107" s="208"/>
      <c r="M107" s="179" t="s">
        <v>170</v>
      </c>
      <c r="O107" s="170"/>
    </row>
    <row r="108" spans="1:15" ht="12.75">
      <c r="A108" s="178"/>
      <c r="B108" s="180"/>
      <c r="C108" s="231" t="s">
        <v>111</v>
      </c>
      <c r="D108" s="232"/>
      <c r="E108" s="181">
        <v>2.97</v>
      </c>
      <c r="F108" s="182"/>
      <c r="G108" s="183"/>
      <c r="I108" s="208"/>
      <c r="M108" s="179" t="s">
        <v>111</v>
      </c>
      <c r="O108" s="170"/>
    </row>
    <row r="109" spans="1:15" ht="12.75">
      <c r="A109" s="178"/>
      <c r="B109" s="180"/>
      <c r="C109" s="231" t="s">
        <v>130</v>
      </c>
      <c r="D109" s="232"/>
      <c r="E109" s="181">
        <v>13</v>
      </c>
      <c r="F109" s="182"/>
      <c r="G109" s="183"/>
      <c r="I109" s="208"/>
      <c r="M109" s="179" t="s">
        <v>130</v>
      </c>
      <c r="O109" s="170"/>
    </row>
    <row r="110" spans="1:15" ht="12.75">
      <c r="A110" s="178"/>
      <c r="B110" s="180"/>
      <c r="C110" s="231" t="s">
        <v>131</v>
      </c>
      <c r="D110" s="232"/>
      <c r="E110" s="181">
        <v>65</v>
      </c>
      <c r="F110" s="182"/>
      <c r="G110" s="183"/>
      <c r="I110" s="208"/>
      <c r="M110" s="179" t="s">
        <v>131</v>
      </c>
      <c r="O110" s="170"/>
    </row>
    <row r="111" spans="1:15" ht="12.75">
      <c r="A111" s="178"/>
      <c r="B111" s="180"/>
      <c r="C111" s="231" t="s">
        <v>171</v>
      </c>
      <c r="D111" s="232"/>
      <c r="E111" s="181">
        <v>-12.5</v>
      </c>
      <c r="F111" s="182"/>
      <c r="G111" s="183"/>
      <c r="I111" s="208"/>
      <c r="M111" s="179" t="s">
        <v>171</v>
      </c>
      <c r="O111" s="170"/>
    </row>
    <row r="112" spans="1:15" ht="12.75">
      <c r="A112" s="178"/>
      <c r="B112" s="180"/>
      <c r="C112" s="231" t="s">
        <v>172</v>
      </c>
      <c r="D112" s="232"/>
      <c r="E112" s="181">
        <v>5</v>
      </c>
      <c r="F112" s="182"/>
      <c r="G112" s="183"/>
      <c r="I112" s="208"/>
      <c r="M112" s="179" t="s">
        <v>172</v>
      </c>
      <c r="O112" s="170"/>
    </row>
    <row r="113" spans="1:15" ht="12.75">
      <c r="A113" s="178"/>
      <c r="B113" s="180"/>
      <c r="C113" s="231" t="s">
        <v>134</v>
      </c>
      <c r="D113" s="232"/>
      <c r="E113" s="181">
        <v>6.5</v>
      </c>
      <c r="F113" s="182"/>
      <c r="G113" s="183"/>
      <c r="I113" s="208"/>
      <c r="M113" s="179" t="s">
        <v>134</v>
      </c>
      <c r="O113" s="170"/>
    </row>
    <row r="114" spans="1:15" ht="12.75">
      <c r="A114" s="178"/>
      <c r="B114" s="180"/>
      <c r="C114" s="233" t="s">
        <v>112</v>
      </c>
      <c r="D114" s="232"/>
      <c r="E114" s="204">
        <v>124.3575</v>
      </c>
      <c r="F114" s="182"/>
      <c r="G114" s="183"/>
      <c r="I114" s="208"/>
      <c r="M114" s="179" t="s">
        <v>112</v>
      </c>
      <c r="O114" s="170"/>
    </row>
    <row r="115" spans="1:104" ht="12.75">
      <c r="A115" s="171">
        <v>14</v>
      </c>
      <c r="B115" s="172" t="s">
        <v>173</v>
      </c>
      <c r="C115" s="173" t="s">
        <v>174</v>
      </c>
      <c r="D115" s="174" t="s">
        <v>175</v>
      </c>
      <c r="E115" s="175">
        <v>22.975</v>
      </c>
      <c r="F115" s="175"/>
      <c r="G115" s="176">
        <f>E115*F115</f>
        <v>0</v>
      </c>
      <c r="H115" s="146" t="s">
        <v>329</v>
      </c>
      <c r="I115" s="207"/>
      <c r="O115" s="170">
        <v>2</v>
      </c>
      <c r="AA115" s="146">
        <v>3</v>
      </c>
      <c r="AB115" s="146">
        <v>1</v>
      </c>
      <c r="AC115" s="146" t="s">
        <v>173</v>
      </c>
      <c r="AZ115" s="146">
        <v>1</v>
      </c>
      <c r="BA115" s="146">
        <f>IF(AZ115=1,G115,0)</f>
        <v>0</v>
      </c>
      <c r="BB115" s="146">
        <f>IF(AZ115=2,G115,0)</f>
        <v>0</v>
      </c>
      <c r="BC115" s="146">
        <f>IF(AZ115=3,G115,0)</f>
        <v>0</v>
      </c>
      <c r="BD115" s="146">
        <f>IF(AZ115=4,G115,0)</f>
        <v>0</v>
      </c>
      <c r="BE115" s="146">
        <f>IF(AZ115=5,G115,0)</f>
        <v>0</v>
      </c>
      <c r="CA115" s="177">
        <v>3</v>
      </c>
      <c r="CB115" s="177">
        <v>1</v>
      </c>
      <c r="CZ115" s="146">
        <v>0.0008</v>
      </c>
    </row>
    <row r="116" spans="1:15" ht="12.75">
      <c r="A116" s="178"/>
      <c r="B116" s="180"/>
      <c r="C116" s="231" t="s">
        <v>176</v>
      </c>
      <c r="D116" s="232"/>
      <c r="E116" s="181">
        <v>22.975</v>
      </c>
      <c r="F116" s="182"/>
      <c r="G116" s="183"/>
      <c r="I116" s="208"/>
      <c r="M116" s="179" t="s">
        <v>176</v>
      </c>
      <c r="O116" s="170"/>
    </row>
    <row r="117" spans="1:104" ht="12.75">
      <c r="A117" s="171">
        <v>15</v>
      </c>
      <c r="B117" s="172" t="s">
        <v>177</v>
      </c>
      <c r="C117" s="173" t="s">
        <v>178</v>
      </c>
      <c r="D117" s="174" t="s">
        <v>175</v>
      </c>
      <c r="E117" s="175">
        <v>20</v>
      </c>
      <c r="F117" s="175"/>
      <c r="G117" s="176">
        <f>E117*F117</f>
        <v>0</v>
      </c>
      <c r="H117" s="146" t="s">
        <v>330</v>
      </c>
      <c r="I117" s="207"/>
      <c r="O117" s="170">
        <v>2</v>
      </c>
      <c r="AA117" s="146">
        <v>3</v>
      </c>
      <c r="AB117" s="146">
        <v>1</v>
      </c>
      <c r="AC117" s="146" t="s">
        <v>177</v>
      </c>
      <c r="AZ117" s="146">
        <v>1</v>
      </c>
      <c r="BA117" s="146">
        <f>IF(AZ117=1,G117,0)</f>
        <v>0</v>
      </c>
      <c r="BB117" s="146">
        <f>IF(AZ117=2,G117,0)</f>
        <v>0</v>
      </c>
      <c r="BC117" s="146">
        <f>IF(AZ117=3,G117,0)</f>
        <v>0</v>
      </c>
      <c r="BD117" s="146">
        <f>IF(AZ117=4,G117,0)</f>
        <v>0</v>
      </c>
      <c r="BE117" s="146">
        <f>IF(AZ117=5,G117,0)</f>
        <v>0</v>
      </c>
      <c r="CA117" s="177">
        <v>3</v>
      </c>
      <c r="CB117" s="177">
        <v>1</v>
      </c>
      <c r="CZ117" s="146">
        <v>0.00103</v>
      </c>
    </row>
    <row r="118" spans="1:57" ht="12.75">
      <c r="A118" s="184"/>
      <c r="B118" s="185" t="s">
        <v>77</v>
      </c>
      <c r="C118" s="186" t="str">
        <f>CONCATENATE(B7," ",C7)</f>
        <v>62 Úpravy povrchů vnější</v>
      </c>
      <c r="D118" s="187"/>
      <c r="E118" s="188"/>
      <c r="F118" s="189"/>
      <c r="G118" s="190">
        <f>SUM(G7:G117)</f>
        <v>0</v>
      </c>
      <c r="I118" s="209"/>
      <c r="O118" s="170">
        <v>4</v>
      </c>
      <c r="BA118" s="191">
        <f>SUM(BA7:BA117)</f>
        <v>0</v>
      </c>
      <c r="BB118" s="191">
        <f>SUM(BB7:BB117)</f>
        <v>0</v>
      </c>
      <c r="BC118" s="191">
        <f>SUM(BC7:BC117)</f>
        <v>0</v>
      </c>
      <c r="BD118" s="191">
        <f>SUM(BD7:BD117)</f>
        <v>0</v>
      </c>
      <c r="BE118" s="191">
        <f>SUM(BE7:BE117)</f>
        <v>0</v>
      </c>
    </row>
    <row r="119" spans="1:15" ht="12.75">
      <c r="A119" s="163" t="s">
        <v>74</v>
      </c>
      <c r="B119" s="164" t="s">
        <v>179</v>
      </c>
      <c r="C119" s="165" t="s">
        <v>180</v>
      </c>
      <c r="D119" s="166"/>
      <c r="E119" s="167"/>
      <c r="F119" s="167"/>
      <c r="G119" s="168"/>
      <c r="H119" s="169"/>
      <c r="I119" s="210"/>
      <c r="O119" s="170">
        <v>1</v>
      </c>
    </row>
    <row r="120" spans="1:104" ht="12.75">
      <c r="A120" s="171">
        <v>16</v>
      </c>
      <c r="B120" s="172" t="s">
        <v>82</v>
      </c>
      <c r="C120" s="173" t="s">
        <v>181</v>
      </c>
      <c r="D120" s="174" t="s">
        <v>182</v>
      </c>
      <c r="E120" s="175">
        <v>31.5</v>
      </c>
      <c r="F120" s="175"/>
      <c r="G120" s="176">
        <f>E120*F120</f>
        <v>0</v>
      </c>
      <c r="I120" s="207"/>
      <c r="O120" s="170">
        <v>2</v>
      </c>
      <c r="AA120" s="146">
        <v>1</v>
      </c>
      <c r="AB120" s="146">
        <v>1</v>
      </c>
      <c r="AC120" s="146">
        <v>1</v>
      </c>
      <c r="AZ120" s="146">
        <v>1</v>
      </c>
      <c r="BA120" s="146">
        <f>IF(AZ120=1,G120,0)</f>
        <v>0</v>
      </c>
      <c r="BB120" s="146">
        <f>IF(AZ120=2,G120,0)</f>
        <v>0</v>
      </c>
      <c r="BC120" s="146">
        <f>IF(AZ120=3,G120,0)</f>
        <v>0</v>
      </c>
      <c r="BD120" s="146">
        <f>IF(AZ120=4,G120,0)</f>
        <v>0</v>
      </c>
      <c r="BE120" s="146">
        <f>IF(AZ120=5,G120,0)</f>
        <v>0</v>
      </c>
      <c r="CA120" s="177">
        <v>1</v>
      </c>
      <c r="CB120" s="177">
        <v>1</v>
      </c>
      <c r="CZ120" s="146">
        <v>0</v>
      </c>
    </row>
    <row r="121" spans="1:104" ht="12.75">
      <c r="A121" s="171">
        <v>17</v>
      </c>
      <c r="B121" s="172" t="s">
        <v>183</v>
      </c>
      <c r="C121" s="173" t="s">
        <v>184</v>
      </c>
      <c r="D121" s="174" t="s">
        <v>182</v>
      </c>
      <c r="E121" s="175">
        <v>31.5</v>
      </c>
      <c r="F121" s="175"/>
      <c r="G121" s="176">
        <f>E121*F121</f>
        <v>0</v>
      </c>
      <c r="I121" s="207"/>
      <c r="O121" s="170">
        <v>2</v>
      </c>
      <c r="AA121" s="146">
        <v>1</v>
      </c>
      <c r="AB121" s="146">
        <v>1</v>
      </c>
      <c r="AC121" s="146">
        <v>1</v>
      </c>
      <c r="AZ121" s="146">
        <v>1</v>
      </c>
      <c r="BA121" s="146">
        <f>IF(AZ121=1,G121,0)</f>
        <v>0</v>
      </c>
      <c r="BB121" s="146">
        <f>IF(AZ121=2,G121,0)</f>
        <v>0</v>
      </c>
      <c r="BC121" s="146">
        <f>IF(AZ121=3,G121,0)</f>
        <v>0</v>
      </c>
      <c r="BD121" s="146">
        <f>IF(AZ121=4,G121,0)</f>
        <v>0</v>
      </c>
      <c r="BE121" s="146">
        <f>IF(AZ121=5,G121,0)</f>
        <v>0</v>
      </c>
      <c r="CA121" s="177">
        <v>1</v>
      </c>
      <c r="CB121" s="177">
        <v>1</v>
      </c>
      <c r="CZ121" s="146">
        <v>0</v>
      </c>
    </row>
    <row r="122" spans="1:104" ht="12.75">
      <c r="A122" s="171">
        <v>18</v>
      </c>
      <c r="B122" s="172" t="s">
        <v>185</v>
      </c>
      <c r="C122" s="173" t="s">
        <v>186</v>
      </c>
      <c r="D122" s="174" t="s">
        <v>182</v>
      </c>
      <c r="E122" s="175">
        <v>47.38</v>
      </c>
      <c r="F122" s="175"/>
      <c r="G122" s="176">
        <f>E122*F122</f>
        <v>0</v>
      </c>
      <c r="I122" s="207"/>
      <c r="O122" s="170">
        <v>2</v>
      </c>
      <c r="AA122" s="146">
        <v>1</v>
      </c>
      <c r="AB122" s="146">
        <v>1</v>
      </c>
      <c r="AC122" s="146">
        <v>1</v>
      </c>
      <c r="AZ122" s="146">
        <v>1</v>
      </c>
      <c r="BA122" s="146">
        <f>IF(AZ122=1,G122,0)</f>
        <v>0</v>
      </c>
      <c r="BB122" s="146">
        <f>IF(AZ122=2,G122,0)</f>
        <v>0</v>
      </c>
      <c r="BC122" s="146">
        <f>IF(AZ122=3,G122,0)</f>
        <v>0</v>
      </c>
      <c r="BD122" s="146">
        <f>IF(AZ122=4,G122,0)</f>
        <v>0</v>
      </c>
      <c r="BE122" s="146">
        <f>IF(AZ122=5,G122,0)</f>
        <v>0</v>
      </c>
      <c r="CA122" s="177">
        <v>1</v>
      </c>
      <c r="CB122" s="177">
        <v>1</v>
      </c>
      <c r="CZ122" s="146">
        <v>0</v>
      </c>
    </row>
    <row r="123" spans="1:15" ht="12.75">
      <c r="A123" s="178"/>
      <c r="B123" s="180"/>
      <c r="C123" s="231" t="s">
        <v>187</v>
      </c>
      <c r="D123" s="232"/>
      <c r="E123" s="181">
        <v>47.38</v>
      </c>
      <c r="F123" s="182"/>
      <c r="G123" s="183"/>
      <c r="I123" s="208"/>
      <c r="M123" s="179" t="s">
        <v>187</v>
      </c>
      <c r="O123" s="170"/>
    </row>
    <row r="124" spans="1:104" ht="12.75">
      <c r="A124" s="171">
        <v>19</v>
      </c>
      <c r="B124" s="172" t="s">
        <v>188</v>
      </c>
      <c r="C124" s="173" t="s">
        <v>189</v>
      </c>
      <c r="D124" s="174" t="s">
        <v>182</v>
      </c>
      <c r="E124" s="175">
        <v>61.8</v>
      </c>
      <c r="F124" s="175"/>
      <c r="G124" s="176">
        <f>E124*F124</f>
        <v>0</v>
      </c>
      <c r="I124" s="207"/>
      <c r="O124" s="170">
        <v>2</v>
      </c>
      <c r="AA124" s="146">
        <v>1</v>
      </c>
      <c r="AB124" s="146">
        <v>1</v>
      </c>
      <c r="AC124" s="146">
        <v>1</v>
      </c>
      <c r="AZ124" s="146">
        <v>1</v>
      </c>
      <c r="BA124" s="146">
        <f>IF(AZ124=1,G124,0)</f>
        <v>0</v>
      </c>
      <c r="BB124" s="146">
        <f>IF(AZ124=2,G124,0)</f>
        <v>0</v>
      </c>
      <c r="BC124" s="146">
        <f>IF(AZ124=3,G124,0)</f>
        <v>0</v>
      </c>
      <c r="BD124" s="146">
        <f>IF(AZ124=4,G124,0)</f>
        <v>0</v>
      </c>
      <c r="BE124" s="146">
        <f>IF(AZ124=5,G124,0)</f>
        <v>0</v>
      </c>
      <c r="CA124" s="177">
        <v>1</v>
      </c>
      <c r="CB124" s="177">
        <v>1</v>
      </c>
      <c r="CZ124" s="146">
        <v>0</v>
      </c>
    </row>
    <row r="125" spans="1:15" ht="12.75">
      <c r="A125" s="178"/>
      <c r="B125" s="180"/>
      <c r="C125" s="231" t="s">
        <v>190</v>
      </c>
      <c r="D125" s="232"/>
      <c r="E125" s="181">
        <v>61.8</v>
      </c>
      <c r="F125" s="182"/>
      <c r="G125" s="183"/>
      <c r="I125" s="208"/>
      <c r="M125" s="179" t="s">
        <v>190</v>
      </c>
      <c r="O125" s="170"/>
    </row>
    <row r="126" spans="1:104" ht="12.75">
      <c r="A126" s="171">
        <v>20</v>
      </c>
      <c r="B126" s="172" t="s">
        <v>191</v>
      </c>
      <c r="C126" s="173" t="s">
        <v>192</v>
      </c>
      <c r="D126" s="174" t="s">
        <v>76</v>
      </c>
      <c r="E126" s="175">
        <v>23</v>
      </c>
      <c r="F126" s="175"/>
      <c r="G126" s="176">
        <f>E126*F126</f>
        <v>0</v>
      </c>
      <c r="I126" s="207"/>
      <c r="O126" s="170">
        <v>2</v>
      </c>
      <c r="AA126" s="146">
        <v>1</v>
      </c>
      <c r="AB126" s="146">
        <v>1</v>
      </c>
      <c r="AC126" s="146">
        <v>1</v>
      </c>
      <c r="AZ126" s="146">
        <v>1</v>
      </c>
      <c r="BA126" s="146">
        <f>IF(AZ126=1,G126,0)</f>
        <v>0</v>
      </c>
      <c r="BB126" s="146">
        <f>IF(AZ126=2,G126,0)</f>
        <v>0</v>
      </c>
      <c r="BC126" s="146">
        <f>IF(AZ126=3,G126,0)</f>
        <v>0</v>
      </c>
      <c r="BD126" s="146">
        <f>IF(AZ126=4,G126,0)</f>
        <v>0</v>
      </c>
      <c r="BE126" s="146">
        <f>IF(AZ126=5,G126,0)</f>
        <v>0</v>
      </c>
      <c r="CA126" s="177">
        <v>1</v>
      </c>
      <c r="CB126" s="177">
        <v>1</v>
      </c>
      <c r="CZ126" s="146">
        <v>0</v>
      </c>
    </row>
    <row r="127" spans="1:15" ht="12.75">
      <c r="A127" s="178"/>
      <c r="B127" s="180"/>
      <c r="C127" s="231" t="s">
        <v>193</v>
      </c>
      <c r="D127" s="232"/>
      <c r="E127" s="181">
        <v>23</v>
      </c>
      <c r="F127" s="182"/>
      <c r="G127" s="183"/>
      <c r="I127" s="208"/>
      <c r="M127" s="179" t="s">
        <v>193</v>
      </c>
      <c r="O127" s="170"/>
    </row>
    <row r="128" spans="1:104" ht="12.75">
      <c r="A128" s="171">
        <v>21</v>
      </c>
      <c r="B128" s="172" t="s">
        <v>194</v>
      </c>
      <c r="C128" s="173" t="s">
        <v>195</v>
      </c>
      <c r="D128" s="174" t="s">
        <v>182</v>
      </c>
      <c r="E128" s="175">
        <v>31.5</v>
      </c>
      <c r="F128" s="175"/>
      <c r="G128" s="176">
        <f>E128*F128</f>
        <v>0</v>
      </c>
      <c r="I128" s="207"/>
      <c r="O128" s="170">
        <v>2</v>
      </c>
      <c r="AA128" s="146">
        <v>1</v>
      </c>
      <c r="AB128" s="146">
        <v>1</v>
      </c>
      <c r="AC128" s="146">
        <v>1</v>
      </c>
      <c r="AZ128" s="146">
        <v>1</v>
      </c>
      <c r="BA128" s="146">
        <f>IF(AZ128=1,G128,0)</f>
        <v>0</v>
      </c>
      <c r="BB128" s="146">
        <f>IF(AZ128=2,G128,0)</f>
        <v>0</v>
      </c>
      <c r="BC128" s="146">
        <f>IF(AZ128=3,G128,0)</f>
        <v>0</v>
      </c>
      <c r="BD128" s="146">
        <f>IF(AZ128=4,G128,0)</f>
        <v>0</v>
      </c>
      <c r="BE128" s="146">
        <f>IF(AZ128=5,G128,0)</f>
        <v>0</v>
      </c>
      <c r="CA128" s="177">
        <v>1</v>
      </c>
      <c r="CB128" s="177">
        <v>1</v>
      </c>
      <c r="CZ128" s="146">
        <v>0</v>
      </c>
    </row>
    <row r="129" spans="1:104" ht="12.75">
      <c r="A129" s="171">
        <v>22</v>
      </c>
      <c r="B129" s="172" t="s">
        <v>196</v>
      </c>
      <c r="C129" s="173" t="s">
        <v>197</v>
      </c>
      <c r="D129" s="174" t="s">
        <v>182</v>
      </c>
      <c r="E129" s="175">
        <v>31.5</v>
      </c>
      <c r="F129" s="175"/>
      <c r="G129" s="176">
        <f>E129*F129</f>
        <v>0</v>
      </c>
      <c r="I129" s="207"/>
      <c r="O129" s="170">
        <v>2</v>
      </c>
      <c r="AA129" s="146">
        <v>1</v>
      </c>
      <c r="AB129" s="146">
        <v>1</v>
      </c>
      <c r="AC129" s="146">
        <v>1</v>
      </c>
      <c r="AZ129" s="146">
        <v>1</v>
      </c>
      <c r="BA129" s="146">
        <f>IF(AZ129=1,G129,0)</f>
        <v>0</v>
      </c>
      <c r="BB129" s="146">
        <f>IF(AZ129=2,G129,0)</f>
        <v>0</v>
      </c>
      <c r="BC129" s="146">
        <f>IF(AZ129=3,G129,0)</f>
        <v>0</v>
      </c>
      <c r="BD129" s="146">
        <f>IF(AZ129=4,G129,0)</f>
        <v>0</v>
      </c>
      <c r="BE129" s="146">
        <f>IF(AZ129=5,G129,0)</f>
        <v>0</v>
      </c>
      <c r="CA129" s="177">
        <v>1</v>
      </c>
      <c r="CB129" s="177">
        <v>1</v>
      </c>
      <c r="CZ129" s="146">
        <v>0</v>
      </c>
    </row>
    <row r="130" spans="1:104" ht="12.75">
      <c r="A130" s="171">
        <v>23</v>
      </c>
      <c r="B130" s="172" t="s">
        <v>198</v>
      </c>
      <c r="C130" s="173" t="s">
        <v>199</v>
      </c>
      <c r="D130" s="174" t="s">
        <v>182</v>
      </c>
      <c r="E130" s="175">
        <v>31.5</v>
      </c>
      <c r="F130" s="175"/>
      <c r="G130" s="176">
        <f>E130*F130</f>
        <v>0</v>
      </c>
      <c r="I130" s="207"/>
      <c r="O130" s="170">
        <v>2</v>
      </c>
      <c r="AA130" s="146">
        <v>1</v>
      </c>
      <c r="AB130" s="146">
        <v>1</v>
      </c>
      <c r="AC130" s="146">
        <v>1</v>
      </c>
      <c r="AZ130" s="146">
        <v>1</v>
      </c>
      <c r="BA130" s="146">
        <f>IF(AZ130=1,G130,0)</f>
        <v>0</v>
      </c>
      <c r="BB130" s="146">
        <f>IF(AZ130=2,G130,0)</f>
        <v>0</v>
      </c>
      <c r="BC130" s="146">
        <f>IF(AZ130=3,G130,0)</f>
        <v>0</v>
      </c>
      <c r="BD130" s="146">
        <f>IF(AZ130=4,G130,0)</f>
        <v>0</v>
      </c>
      <c r="BE130" s="146">
        <f>IF(AZ130=5,G130,0)</f>
        <v>0</v>
      </c>
      <c r="CA130" s="177">
        <v>1</v>
      </c>
      <c r="CB130" s="177">
        <v>1</v>
      </c>
      <c r="CZ130" s="146">
        <v>0</v>
      </c>
    </row>
    <row r="131" spans="1:104" ht="12.75">
      <c r="A131" s="171">
        <v>24</v>
      </c>
      <c r="B131" s="172" t="s">
        <v>200</v>
      </c>
      <c r="C131" s="173" t="s">
        <v>201</v>
      </c>
      <c r="D131" s="174" t="s">
        <v>182</v>
      </c>
      <c r="E131" s="175">
        <v>31.5</v>
      </c>
      <c r="F131" s="175"/>
      <c r="G131" s="176">
        <f>E131*F131</f>
        <v>0</v>
      </c>
      <c r="I131" s="207"/>
      <c r="O131" s="170">
        <v>2</v>
      </c>
      <c r="AA131" s="146">
        <v>1</v>
      </c>
      <c r="AB131" s="146">
        <v>1</v>
      </c>
      <c r="AC131" s="146">
        <v>1</v>
      </c>
      <c r="AZ131" s="146">
        <v>1</v>
      </c>
      <c r="BA131" s="146">
        <f>IF(AZ131=1,G131,0)</f>
        <v>0</v>
      </c>
      <c r="BB131" s="146">
        <f>IF(AZ131=2,G131,0)</f>
        <v>0</v>
      </c>
      <c r="BC131" s="146">
        <f>IF(AZ131=3,G131,0)</f>
        <v>0</v>
      </c>
      <c r="BD131" s="146">
        <f>IF(AZ131=4,G131,0)</f>
        <v>0</v>
      </c>
      <c r="BE131" s="146">
        <f>IF(AZ131=5,G131,0)</f>
        <v>0</v>
      </c>
      <c r="CA131" s="177">
        <v>1</v>
      </c>
      <c r="CB131" s="177">
        <v>1</v>
      </c>
      <c r="CZ131" s="146">
        <v>0</v>
      </c>
    </row>
    <row r="132" spans="1:104" ht="12.75">
      <c r="A132" s="171">
        <v>25</v>
      </c>
      <c r="B132" s="172" t="s">
        <v>202</v>
      </c>
      <c r="C132" s="173" t="s">
        <v>203</v>
      </c>
      <c r="D132" s="174" t="s">
        <v>182</v>
      </c>
      <c r="E132" s="175">
        <v>133.5</v>
      </c>
      <c r="F132" s="175"/>
      <c r="G132" s="176">
        <f>E132*F132</f>
        <v>0</v>
      </c>
      <c r="I132" s="207"/>
      <c r="O132" s="170">
        <v>2</v>
      </c>
      <c r="AA132" s="146">
        <v>1</v>
      </c>
      <c r="AB132" s="146">
        <v>1</v>
      </c>
      <c r="AC132" s="146">
        <v>1</v>
      </c>
      <c r="AZ132" s="146">
        <v>1</v>
      </c>
      <c r="BA132" s="146">
        <f>IF(AZ132=1,G132,0)</f>
        <v>0</v>
      </c>
      <c r="BB132" s="146">
        <f>IF(AZ132=2,G132,0)</f>
        <v>0</v>
      </c>
      <c r="BC132" s="146">
        <f>IF(AZ132=3,G132,0)</f>
        <v>0</v>
      </c>
      <c r="BD132" s="146">
        <f>IF(AZ132=4,G132,0)</f>
        <v>0</v>
      </c>
      <c r="BE132" s="146">
        <f>IF(AZ132=5,G132,0)</f>
        <v>0</v>
      </c>
      <c r="CA132" s="177">
        <v>1</v>
      </c>
      <c r="CB132" s="177">
        <v>1</v>
      </c>
      <c r="CZ132" s="146">
        <v>0</v>
      </c>
    </row>
    <row r="133" spans="1:15" ht="12.75">
      <c r="A133" s="178"/>
      <c r="B133" s="180"/>
      <c r="C133" s="231" t="s">
        <v>204</v>
      </c>
      <c r="D133" s="232"/>
      <c r="E133" s="181">
        <v>0</v>
      </c>
      <c r="F133" s="182"/>
      <c r="G133" s="183"/>
      <c r="I133" s="208"/>
      <c r="M133" s="179" t="s">
        <v>204</v>
      </c>
      <c r="O133" s="170"/>
    </row>
    <row r="134" spans="1:15" ht="12.75">
      <c r="A134" s="178"/>
      <c r="B134" s="180"/>
      <c r="C134" s="231" t="s">
        <v>205</v>
      </c>
      <c r="D134" s="232"/>
      <c r="E134" s="181">
        <v>117</v>
      </c>
      <c r="F134" s="182"/>
      <c r="G134" s="183"/>
      <c r="I134" s="208"/>
      <c r="M134" s="179" t="s">
        <v>205</v>
      </c>
      <c r="O134" s="170"/>
    </row>
    <row r="135" spans="1:15" ht="12.75">
      <c r="A135" s="178"/>
      <c r="B135" s="180"/>
      <c r="C135" s="233" t="s">
        <v>112</v>
      </c>
      <c r="D135" s="232"/>
      <c r="E135" s="204">
        <v>117</v>
      </c>
      <c r="F135" s="182"/>
      <c r="G135" s="183"/>
      <c r="I135" s="208"/>
      <c r="M135" s="179" t="s">
        <v>112</v>
      </c>
      <c r="O135" s="170"/>
    </row>
    <row r="136" spans="1:15" ht="12.75">
      <c r="A136" s="178"/>
      <c r="B136" s="180"/>
      <c r="C136" s="231" t="s">
        <v>206</v>
      </c>
      <c r="D136" s="232"/>
      <c r="E136" s="181">
        <v>10.5</v>
      </c>
      <c r="F136" s="182"/>
      <c r="G136" s="183"/>
      <c r="I136" s="208"/>
      <c r="M136" s="179" t="s">
        <v>206</v>
      </c>
      <c r="O136" s="170"/>
    </row>
    <row r="137" spans="1:15" ht="12.75">
      <c r="A137" s="178"/>
      <c r="B137" s="180"/>
      <c r="C137" s="231" t="s">
        <v>207</v>
      </c>
      <c r="D137" s="232"/>
      <c r="E137" s="181">
        <v>6</v>
      </c>
      <c r="F137" s="182"/>
      <c r="G137" s="183"/>
      <c r="I137" s="208"/>
      <c r="M137" s="179" t="s">
        <v>207</v>
      </c>
      <c r="O137" s="170"/>
    </row>
    <row r="138" spans="1:15" ht="12.75">
      <c r="A138" s="178"/>
      <c r="B138" s="180"/>
      <c r="C138" s="233" t="s">
        <v>112</v>
      </c>
      <c r="D138" s="232"/>
      <c r="E138" s="204">
        <v>16.5</v>
      </c>
      <c r="F138" s="182"/>
      <c r="G138" s="183"/>
      <c r="I138" s="208"/>
      <c r="M138" s="179" t="s">
        <v>112</v>
      </c>
      <c r="O138" s="170"/>
    </row>
    <row r="139" spans="1:104" ht="12.75">
      <c r="A139" s="171">
        <v>26</v>
      </c>
      <c r="B139" s="172" t="s">
        <v>80</v>
      </c>
      <c r="C139" s="173" t="s">
        <v>208</v>
      </c>
      <c r="D139" s="174" t="s">
        <v>182</v>
      </c>
      <c r="E139" s="175">
        <v>182.2</v>
      </c>
      <c r="F139" s="175"/>
      <c r="G139" s="176">
        <f>E139*F139</f>
        <v>0</v>
      </c>
      <c r="I139" s="207"/>
      <c r="O139" s="170">
        <v>2</v>
      </c>
      <c r="AA139" s="146">
        <v>1</v>
      </c>
      <c r="AB139" s="146">
        <v>1</v>
      </c>
      <c r="AC139" s="146">
        <v>1</v>
      </c>
      <c r="AZ139" s="146">
        <v>1</v>
      </c>
      <c r="BA139" s="146">
        <f>IF(AZ139=1,G139,0)</f>
        <v>0</v>
      </c>
      <c r="BB139" s="146">
        <f>IF(AZ139=2,G139,0)</f>
        <v>0</v>
      </c>
      <c r="BC139" s="146">
        <f>IF(AZ139=3,G139,0)</f>
        <v>0</v>
      </c>
      <c r="BD139" s="146">
        <f>IF(AZ139=4,G139,0)</f>
        <v>0</v>
      </c>
      <c r="BE139" s="146">
        <f>IF(AZ139=5,G139,0)</f>
        <v>0</v>
      </c>
      <c r="CA139" s="177">
        <v>1</v>
      </c>
      <c r="CB139" s="177">
        <v>1</v>
      </c>
      <c r="CZ139" s="146">
        <v>0</v>
      </c>
    </row>
    <row r="140" spans="1:15" ht="12.75">
      <c r="A140" s="178"/>
      <c r="B140" s="180"/>
      <c r="C140" s="231" t="s">
        <v>209</v>
      </c>
      <c r="D140" s="232"/>
      <c r="E140" s="181">
        <v>0</v>
      </c>
      <c r="F140" s="182"/>
      <c r="G140" s="183"/>
      <c r="I140" s="208"/>
      <c r="M140" s="179" t="s">
        <v>209</v>
      </c>
      <c r="O140" s="170"/>
    </row>
    <row r="141" spans="1:15" ht="12.75">
      <c r="A141" s="178"/>
      <c r="B141" s="180"/>
      <c r="C141" s="231" t="s">
        <v>210</v>
      </c>
      <c r="D141" s="232"/>
      <c r="E141" s="181">
        <v>153</v>
      </c>
      <c r="F141" s="182"/>
      <c r="G141" s="183"/>
      <c r="I141" s="208"/>
      <c r="M141" s="179" t="s">
        <v>210</v>
      </c>
      <c r="O141" s="170"/>
    </row>
    <row r="142" spans="1:15" ht="12.75">
      <c r="A142" s="178"/>
      <c r="B142" s="180"/>
      <c r="C142" s="233" t="s">
        <v>112</v>
      </c>
      <c r="D142" s="232"/>
      <c r="E142" s="204">
        <v>153</v>
      </c>
      <c r="F142" s="182"/>
      <c r="G142" s="183"/>
      <c r="I142" s="208"/>
      <c r="M142" s="179" t="s">
        <v>112</v>
      </c>
      <c r="O142" s="170"/>
    </row>
    <row r="143" spans="1:15" ht="12.75">
      <c r="A143" s="178"/>
      <c r="B143" s="180"/>
      <c r="C143" s="231" t="s">
        <v>211</v>
      </c>
      <c r="D143" s="232"/>
      <c r="E143" s="181">
        <v>24</v>
      </c>
      <c r="F143" s="182"/>
      <c r="G143" s="183"/>
      <c r="I143" s="208"/>
      <c r="M143" s="179" t="s">
        <v>211</v>
      </c>
      <c r="O143" s="170"/>
    </row>
    <row r="144" spans="1:15" ht="12.75">
      <c r="A144" s="178"/>
      <c r="B144" s="180"/>
      <c r="C144" s="231" t="s">
        <v>212</v>
      </c>
      <c r="D144" s="232"/>
      <c r="E144" s="181">
        <v>5.2</v>
      </c>
      <c r="F144" s="182"/>
      <c r="G144" s="183"/>
      <c r="I144" s="208"/>
      <c r="M144" s="179" t="s">
        <v>212</v>
      </c>
      <c r="O144" s="170"/>
    </row>
    <row r="145" spans="1:15" ht="12.75">
      <c r="A145" s="178"/>
      <c r="B145" s="180"/>
      <c r="C145" s="233" t="s">
        <v>112</v>
      </c>
      <c r="D145" s="232"/>
      <c r="E145" s="204">
        <v>29.2</v>
      </c>
      <c r="F145" s="182"/>
      <c r="G145" s="183"/>
      <c r="I145" s="208"/>
      <c r="M145" s="179" t="s">
        <v>112</v>
      </c>
      <c r="O145" s="170"/>
    </row>
    <row r="146" spans="1:57" ht="12.75">
      <c r="A146" s="184"/>
      <c r="B146" s="185" t="s">
        <v>77</v>
      </c>
      <c r="C146" s="186" t="str">
        <f>CONCATENATE(B119," ",C119)</f>
        <v>621 Štukatérské práce</v>
      </c>
      <c r="D146" s="187"/>
      <c r="E146" s="188"/>
      <c r="F146" s="189"/>
      <c r="G146" s="190">
        <f>SUM(G119:G145)</f>
        <v>0</v>
      </c>
      <c r="I146" s="209"/>
      <c r="O146" s="170">
        <v>4</v>
      </c>
      <c r="BA146" s="191">
        <f>SUM(BA119:BA145)</f>
        <v>0</v>
      </c>
      <c r="BB146" s="191">
        <f>SUM(BB119:BB145)</f>
        <v>0</v>
      </c>
      <c r="BC146" s="191">
        <f>SUM(BC119:BC145)</f>
        <v>0</v>
      </c>
      <c r="BD146" s="191">
        <f>SUM(BD119:BD145)</f>
        <v>0</v>
      </c>
      <c r="BE146" s="191">
        <f>SUM(BE119:BE145)</f>
        <v>0</v>
      </c>
    </row>
    <row r="147" spans="1:15" ht="12.75">
      <c r="A147" s="163" t="s">
        <v>74</v>
      </c>
      <c r="B147" s="164" t="s">
        <v>213</v>
      </c>
      <c r="C147" s="165" t="s">
        <v>214</v>
      </c>
      <c r="D147" s="166"/>
      <c r="E147" s="167"/>
      <c r="F147" s="167"/>
      <c r="G147" s="168"/>
      <c r="H147" s="169"/>
      <c r="I147" s="210"/>
      <c r="O147" s="170">
        <v>1</v>
      </c>
    </row>
    <row r="148" spans="1:104" ht="12.75">
      <c r="A148" s="171">
        <v>27</v>
      </c>
      <c r="B148" s="172" t="s">
        <v>215</v>
      </c>
      <c r="C148" s="173" t="s">
        <v>216</v>
      </c>
      <c r="D148" s="174" t="s">
        <v>88</v>
      </c>
      <c r="E148" s="175">
        <v>18.15</v>
      </c>
      <c r="F148" s="175"/>
      <c r="G148" s="176">
        <f>E148*F148</f>
        <v>0</v>
      </c>
      <c r="I148" s="207"/>
      <c r="O148" s="170">
        <v>2</v>
      </c>
      <c r="AA148" s="146">
        <v>1</v>
      </c>
      <c r="AB148" s="146">
        <v>1</v>
      </c>
      <c r="AC148" s="146">
        <v>1</v>
      </c>
      <c r="AZ148" s="146">
        <v>1</v>
      </c>
      <c r="BA148" s="146">
        <f>IF(AZ148=1,G148,0)</f>
        <v>0</v>
      </c>
      <c r="BB148" s="146">
        <f>IF(AZ148=2,G148,0)</f>
        <v>0</v>
      </c>
      <c r="BC148" s="146">
        <f>IF(AZ148=3,G148,0)</f>
        <v>0</v>
      </c>
      <c r="BD148" s="146">
        <f>IF(AZ148=4,G148,0)</f>
        <v>0</v>
      </c>
      <c r="BE148" s="146">
        <f>IF(AZ148=5,G148,0)</f>
        <v>0</v>
      </c>
      <c r="CA148" s="177">
        <v>1</v>
      </c>
      <c r="CB148" s="177">
        <v>1</v>
      </c>
      <c r="CZ148" s="146">
        <v>0.0286</v>
      </c>
    </row>
    <row r="149" spans="1:15" ht="12.75">
      <c r="A149" s="178"/>
      <c r="B149" s="180"/>
      <c r="C149" s="231" t="s">
        <v>217</v>
      </c>
      <c r="D149" s="232"/>
      <c r="E149" s="181">
        <v>0.87</v>
      </c>
      <c r="F149" s="182"/>
      <c r="G149" s="183"/>
      <c r="I149" s="208"/>
      <c r="M149" s="179" t="s">
        <v>217</v>
      </c>
      <c r="O149" s="170"/>
    </row>
    <row r="150" spans="1:15" ht="12.75">
      <c r="A150" s="178"/>
      <c r="B150" s="180"/>
      <c r="C150" s="231" t="s">
        <v>218</v>
      </c>
      <c r="D150" s="232"/>
      <c r="E150" s="181">
        <v>1.38</v>
      </c>
      <c r="F150" s="182"/>
      <c r="G150" s="183"/>
      <c r="I150" s="208"/>
      <c r="M150" s="179" t="s">
        <v>218</v>
      </c>
      <c r="O150" s="170"/>
    </row>
    <row r="151" spans="1:15" ht="12.75">
      <c r="A151" s="178"/>
      <c r="B151" s="180"/>
      <c r="C151" s="231" t="s">
        <v>219</v>
      </c>
      <c r="D151" s="232"/>
      <c r="E151" s="181">
        <v>2.4</v>
      </c>
      <c r="F151" s="182"/>
      <c r="G151" s="183"/>
      <c r="I151" s="208"/>
      <c r="M151" s="179" t="s">
        <v>219</v>
      </c>
      <c r="O151" s="170"/>
    </row>
    <row r="152" spans="1:15" ht="12.75">
      <c r="A152" s="178"/>
      <c r="B152" s="180"/>
      <c r="C152" s="231" t="s">
        <v>220</v>
      </c>
      <c r="D152" s="232"/>
      <c r="E152" s="181">
        <v>9</v>
      </c>
      <c r="F152" s="182"/>
      <c r="G152" s="183"/>
      <c r="I152" s="208"/>
      <c r="M152" s="179" t="s">
        <v>220</v>
      </c>
      <c r="O152" s="170"/>
    </row>
    <row r="153" spans="1:15" ht="12.75">
      <c r="A153" s="178"/>
      <c r="B153" s="180"/>
      <c r="C153" s="231" t="s">
        <v>221</v>
      </c>
      <c r="D153" s="232"/>
      <c r="E153" s="181">
        <v>4.5</v>
      </c>
      <c r="F153" s="182"/>
      <c r="G153" s="183"/>
      <c r="I153" s="208"/>
      <c r="M153" s="179" t="s">
        <v>221</v>
      </c>
      <c r="O153" s="170"/>
    </row>
    <row r="154" spans="1:57" ht="12.75">
      <c r="A154" s="184"/>
      <c r="B154" s="185" t="s">
        <v>77</v>
      </c>
      <c r="C154" s="186" t="str">
        <f>CONCATENATE(B147," ",C147)</f>
        <v>63 Podlahy a podlahové konstrukce</v>
      </c>
      <c r="D154" s="187"/>
      <c r="E154" s="188"/>
      <c r="F154" s="189"/>
      <c r="G154" s="190">
        <f>SUM(G147:G153)</f>
        <v>0</v>
      </c>
      <c r="I154" s="209"/>
      <c r="O154" s="170">
        <v>4</v>
      </c>
      <c r="BA154" s="191">
        <f>SUM(BA147:BA153)</f>
        <v>0</v>
      </c>
      <c r="BB154" s="191">
        <f>SUM(BB147:BB153)</f>
        <v>0</v>
      </c>
      <c r="BC154" s="191">
        <f>SUM(BC147:BC153)</f>
        <v>0</v>
      </c>
      <c r="BD154" s="191">
        <f>SUM(BD147:BD153)</f>
        <v>0</v>
      </c>
      <c r="BE154" s="191">
        <f>SUM(BE147:BE153)</f>
        <v>0</v>
      </c>
    </row>
    <row r="155" spans="1:15" ht="12.75">
      <c r="A155" s="163" t="s">
        <v>74</v>
      </c>
      <c r="B155" s="164" t="s">
        <v>222</v>
      </c>
      <c r="C155" s="165" t="s">
        <v>223</v>
      </c>
      <c r="D155" s="166"/>
      <c r="E155" s="167"/>
      <c r="F155" s="167"/>
      <c r="G155" s="168"/>
      <c r="H155" s="169"/>
      <c r="I155" s="210"/>
      <c r="O155" s="170">
        <v>1</v>
      </c>
    </row>
    <row r="156" spans="1:104" ht="12.75">
      <c r="A156" s="171">
        <v>28</v>
      </c>
      <c r="B156" s="172" t="s">
        <v>224</v>
      </c>
      <c r="C156" s="173" t="s">
        <v>225</v>
      </c>
      <c r="D156" s="174" t="s">
        <v>88</v>
      </c>
      <c r="E156" s="175">
        <v>300</v>
      </c>
      <c r="F156" s="175"/>
      <c r="G156" s="176">
        <f>E156*F156</f>
        <v>0</v>
      </c>
      <c r="I156" s="207"/>
      <c r="O156" s="170">
        <v>2</v>
      </c>
      <c r="AA156" s="146">
        <v>1</v>
      </c>
      <c r="AB156" s="146">
        <v>1</v>
      </c>
      <c r="AC156" s="146">
        <v>1</v>
      </c>
      <c r="AZ156" s="146">
        <v>1</v>
      </c>
      <c r="BA156" s="146">
        <f>IF(AZ156=1,G156,0)</f>
        <v>0</v>
      </c>
      <c r="BB156" s="146">
        <f>IF(AZ156=2,G156,0)</f>
        <v>0</v>
      </c>
      <c r="BC156" s="146">
        <f>IF(AZ156=3,G156,0)</f>
        <v>0</v>
      </c>
      <c r="BD156" s="146">
        <f>IF(AZ156=4,G156,0)</f>
        <v>0</v>
      </c>
      <c r="BE156" s="146">
        <f>IF(AZ156=5,G156,0)</f>
        <v>0</v>
      </c>
      <c r="CA156" s="177">
        <v>1</v>
      </c>
      <c r="CB156" s="177">
        <v>1</v>
      </c>
      <c r="CZ156" s="146">
        <v>0.02426</v>
      </c>
    </row>
    <row r="157" spans="1:15" ht="12.75">
      <c r="A157" s="178"/>
      <c r="B157" s="180"/>
      <c r="C157" s="231" t="s">
        <v>226</v>
      </c>
      <c r="D157" s="232"/>
      <c r="E157" s="181">
        <v>300</v>
      </c>
      <c r="F157" s="182"/>
      <c r="G157" s="183"/>
      <c r="I157" s="208"/>
      <c r="M157" s="179" t="s">
        <v>226</v>
      </c>
      <c r="O157" s="170"/>
    </row>
    <row r="158" spans="1:104" ht="12.75">
      <c r="A158" s="171">
        <v>29</v>
      </c>
      <c r="B158" s="172" t="s">
        <v>227</v>
      </c>
      <c r="C158" s="173" t="s">
        <v>228</v>
      </c>
      <c r="D158" s="174" t="s">
        <v>88</v>
      </c>
      <c r="E158" s="175">
        <v>750</v>
      </c>
      <c r="F158" s="175"/>
      <c r="G158" s="176">
        <f>E158*F158</f>
        <v>0</v>
      </c>
      <c r="I158" s="207"/>
      <c r="O158" s="170">
        <v>2</v>
      </c>
      <c r="AA158" s="146">
        <v>1</v>
      </c>
      <c r="AB158" s="146">
        <v>1</v>
      </c>
      <c r="AC158" s="146">
        <v>1</v>
      </c>
      <c r="AZ158" s="146">
        <v>1</v>
      </c>
      <c r="BA158" s="146">
        <f>IF(AZ158=1,G158,0)</f>
        <v>0</v>
      </c>
      <c r="BB158" s="146">
        <f>IF(AZ158=2,G158,0)</f>
        <v>0</v>
      </c>
      <c r="BC158" s="146">
        <f>IF(AZ158=3,G158,0)</f>
        <v>0</v>
      </c>
      <c r="BD158" s="146">
        <f>IF(AZ158=4,G158,0)</f>
        <v>0</v>
      </c>
      <c r="BE158" s="146">
        <f>IF(AZ158=5,G158,0)</f>
        <v>0</v>
      </c>
      <c r="CA158" s="177">
        <v>1</v>
      </c>
      <c r="CB158" s="177">
        <v>1</v>
      </c>
      <c r="CZ158" s="146">
        <v>0.00109</v>
      </c>
    </row>
    <row r="159" spans="1:15" ht="12.75">
      <c r="A159" s="178"/>
      <c r="B159" s="180"/>
      <c r="C159" s="231" t="s">
        <v>229</v>
      </c>
      <c r="D159" s="232"/>
      <c r="E159" s="181">
        <v>750</v>
      </c>
      <c r="F159" s="182"/>
      <c r="G159" s="183"/>
      <c r="I159" s="208"/>
      <c r="M159" s="179" t="s">
        <v>229</v>
      </c>
      <c r="O159" s="170"/>
    </row>
    <row r="160" spans="1:104" ht="12.75">
      <c r="A160" s="171">
        <v>30</v>
      </c>
      <c r="B160" s="172" t="s">
        <v>230</v>
      </c>
      <c r="C160" s="173" t="s">
        <v>231</v>
      </c>
      <c r="D160" s="174" t="s">
        <v>88</v>
      </c>
      <c r="E160" s="175">
        <v>300</v>
      </c>
      <c r="F160" s="175"/>
      <c r="G160" s="176">
        <f>E160*F160</f>
        <v>0</v>
      </c>
      <c r="I160" s="207"/>
      <c r="O160" s="170">
        <v>2</v>
      </c>
      <c r="AA160" s="146">
        <v>1</v>
      </c>
      <c r="AB160" s="146">
        <v>1</v>
      </c>
      <c r="AC160" s="146">
        <v>1</v>
      </c>
      <c r="AZ160" s="146">
        <v>1</v>
      </c>
      <c r="BA160" s="146">
        <f>IF(AZ160=1,G160,0)</f>
        <v>0</v>
      </c>
      <c r="BB160" s="146">
        <f>IF(AZ160=2,G160,0)</f>
        <v>0</v>
      </c>
      <c r="BC160" s="146">
        <f>IF(AZ160=3,G160,0)</f>
        <v>0</v>
      </c>
      <c r="BD160" s="146">
        <f>IF(AZ160=4,G160,0)</f>
        <v>0</v>
      </c>
      <c r="BE160" s="146">
        <f>IF(AZ160=5,G160,0)</f>
        <v>0</v>
      </c>
      <c r="CA160" s="177">
        <v>1</v>
      </c>
      <c r="CB160" s="177">
        <v>1</v>
      </c>
      <c r="CZ160" s="146">
        <v>0</v>
      </c>
    </row>
    <row r="161" spans="1:104" ht="12.75">
      <c r="A161" s="171">
        <v>31</v>
      </c>
      <c r="B161" s="172" t="s">
        <v>232</v>
      </c>
      <c r="C161" s="173" t="s">
        <v>233</v>
      </c>
      <c r="D161" s="174" t="s">
        <v>88</v>
      </c>
      <c r="E161" s="175">
        <v>340</v>
      </c>
      <c r="F161" s="175"/>
      <c r="G161" s="176">
        <f>E161*F161</f>
        <v>0</v>
      </c>
      <c r="I161" s="207"/>
      <c r="O161" s="170">
        <v>2</v>
      </c>
      <c r="AA161" s="146">
        <v>1</v>
      </c>
      <c r="AB161" s="146">
        <v>1</v>
      </c>
      <c r="AC161" s="146">
        <v>1</v>
      </c>
      <c r="AZ161" s="146">
        <v>1</v>
      </c>
      <c r="BA161" s="146">
        <f>IF(AZ161=1,G161,0)</f>
        <v>0</v>
      </c>
      <c r="BB161" s="146">
        <f>IF(AZ161=2,G161,0)</f>
        <v>0</v>
      </c>
      <c r="BC161" s="146">
        <f>IF(AZ161=3,G161,0)</f>
        <v>0</v>
      </c>
      <c r="BD161" s="146">
        <f>IF(AZ161=4,G161,0)</f>
        <v>0</v>
      </c>
      <c r="BE161" s="146">
        <f>IF(AZ161=5,G161,0)</f>
        <v>0</v>
      </c>
      <c r="CA161" s="177">
        <v>1</v>
      </c>
      <c r="CB161" s="177">
        <v>1</v>
      </c>
      <c r="CZ161" s="146">
        <v>0</v>
      </c>
    </row>
    <row r="162" spans="1:15" ht="12.75">
      <c r="A162" s="178"/>
      <c r="B162" s="180"/>
      <c r="C162" s="231" t="s">
        <v>226</v>
      </c>
      <c r="D162" s="232"/>
      <c r="E162" s="181">
        <v>300</v>
      </c>
      <c r="F162" s="182"/>
      <c r="G162" s="183"/>
      <c r="I162" s="208"/>
      <c r="M162" s="179" t="s">
        <v>226</v>
      </c>
      <c r="O162" s="170"/>
    </row>
    <row r="163" spans="1:15" ht="12.75">
      <c r="A163" s="178"/>
      <c r="B163" s="180"/>
      <c r="C163" s="231" t="s">
        <v>234</v>
      </c>
      <c r="D163" s="232"/>
      <c r="E163" s="181">
        <v>40</v>
      </c>
      <c r="F163" s="182"/>
      <c r="G163" s="183"/>
      <c r="I163" s="208"/>
      <c r="M163" s="179" t="s">
        <v>234</v>
      </c>
      <c r="O163" s="170"/>
    </row>
    <row r="164" spans="1:104" ht="12.75">
      <c r="A164" s="171">
        <v>32</v>
      </c>
      <c r="B164" s="172" t="s">
        <v>235</v>
      </c>
      <c r="C164" s="173" t="s">
        <v>236</v>
      </c>
      <c r="D164" s="174" t="s">
        <v>88</v>
      </c>
      <c r="E164" s="175">
        <v>850</v>
      </c>
      <c r="F164" s="175"/>
      <c r="G164" s="176">
        <f>E164*F164</f>
        <v>0</v>
      </c>
      <c r="I164" s="207"/>
      <c r="O164" s="170">
        <v>2</v>
      </c>
      <c r="AA164" s="146">
        <v>1</v>
      </c>
      <c r="AB164" s="146">
        <v>1</v>
      </c>
      <c r="AC164" s="146">
        <v>1</v>
      </c>
      <c r="AZ164" s="146">
        <v>1</v>
      </c>
      <c r="BA164" s="146">
        <f>IF(AZ164=1,G164,0)</f>
        <v>0</v>
      </c>
      <c r="BB164" s="146">
        <f>IF(AZ164=2,G164,0)</f>
        <v>0</v>
      </c>
      <c r="BC164" s="146">
        <f>IF(AZ164=3,G164,0)</f>
        <v>0</v>
      </c>
      <c r="BD164" s="146">
        <f>IF(AZ164=4,G164,0)</f>
        <v>0</v>
      </c>
      <c r="BE164" s="146">
        <f>IF(AZ164=5,G164,0)</f>
        <v>0</v>
      </c>
      <c r="CA164" s="177">
        <v>1</v>
      </c>
      <c r="CB164" s="177">
        <v>1</v>
      </c>
      <c r="CZ164" s="146">
        <v>0</v>
      </c>
    </row>
    <row r="165" spans="1:15" ht="12.75">
      <c r="A165" s="178"/>
      <c r="B165" s="180"/>
      <c r="C165" s="231" t="s">
        <v>237</v>
      </c>
      <c r="D165" s="232"/>
      <c r="E165" s="181">
        <v>850</v>
      </c>
      <c r="F165" s="182"/>
      <c r="G165" s="183"/>
      <c r="I165" s="208"/>
      <c r="M165" s="179" t="s">
        <v>237</v>
      </c>
      <c r="O165" s="170"/>
    </row>
    <row r="166" spans="1:104" ht="12.75">
      <c r="A166" s="171">
        <v>33</v>
      </c>
      <c r="B166" s="172" t="s">
        <v>238</v>
      </c>
      <c r="C166" s="173" t="s">
        <v>239</v>
      </c>
      <c r="D166" s="174" t="s">
        <v>88</v>
      </c>
      <c r="E166" s="175">
        <v>340</v>
      </c>
      <c r="F166" s="175"/>
      <c r="G166" s="176">
        <f>E166*F166</f>
        <v>0</v>
      </c>
      <c r="I166" s="207"/>
      <c r="O166" s="170">
        <v>2</v>
      </c>
      <c r="AA166" s="146">
        <v>1</v>
      </c>
      <c r="AB166" s="146">
        <v>1</v>
      </c>
      <c r="AC166" s="146">
        <v>1</v>
      </c>
      <c r="AZ166" s="146">
        <v>1</v>
      </c>
      <c r="BA166" s="146">
        <f>IF(AZ166=1,G166,0)</f>
        <v>0</v>
      </c>
      <c r="BB166" s="146">
        <f>IF(AZ166=2,G166,0)</f>
        <v>0</v>
      </c>
      <c r="BC166" s="146">
        <f>IF(AZ166=3,G166,0)</f>
        <v>0</v>
      </c>
      <c r="BD166" s="146">
        <f>IF(AZ166=4,G166,0)</f>
        <v>0</v>
      </c>
      <c r="BE166" s="146">
        <f>IF(AZ166=5,G166,0)</f>
        <v>0</v>
      </c>
      <c r="CA166" s="177">
        <v>1</v>
      </c>
      <c r="CB166" s="177">
        <v>1</v>
      </c>
      <c r="CZ166" s="146">
        <v>0</v>
      </c>
    </row>
    <row r="167" spans="1:104" ht="12.75">
      <c r="A167" s="171">
        <v>34</v>
      </c>
      <c r="B167" s="172" t="s">
        <v>240</v>
      </c>
      <c r="C167" s="173" t="s">
        <v>241</v>
      </c>
      <c r="D167" s="174" t="s">
        <v>88</v>
      </c>
      <c r="E167" s="175">
        <v>300</v>
      </c>
      <c r="F167" s="175"/>
      <c r="G167" s="176">
        <f>E167*F167</f>
        <v>0</v>
      </c>
      <c r="I167" s="207"/>
      <c r="O167" s="170">
        <v>2</v>
      </c>
      <c r="AA167" s="146">
        <v>1</v>
      </c>
      <c r="AB167" s="146">
        <v>1</v>
      </c>
      <c r="AC167" s="146">
        <v>1</v>
      </c>
      <c r="AZ167" s="146">
        <v>1</v>
      </c>
      <c r="BA167" s="146">
        <f>IF(AZ167=1,G167,0)</f>
        <v>0</v>
      </c>
      <c r="BB167" s="146">
        <f>IF(AZ167=2,G167,0)</f>
        <v>0</v>
      </c>
      <c r="BC167" s="146">
        <f>IF(AZ167=3,G167,0)</f>
        <v>0</v>
      </c>
      <c r="BD167" s="146">
        <f>IF(AZ167=4,G167,0)</f>
        <v>0</v>
      </c>
      <c r="BE167" s="146">
        <f>IF(AZ167=5,G167,0)</f>
        <v>0</v>
      </c>
      <c r="CA167" s="177">
        <v>1</v>
      </c>
      <c r="CB167" s="177">
        <v>1</v>
      </c>
      <c r="CZ167" s="146">
        <v>0</v>
      </c>
    </row>
    <row r="168" spans="1:57" ht="12.75">
      <c r="A168" s="184"/>
      <c r="B168" s="185" t="s">
        <v>77</v>
      </c>
      <c r="C168" s="186" t="str">
        <f>CONCATENATE(B155," ",C155)</f>
        <v>94 Lešení a stavební výtahy</v>
      </c>
      <c r="D168" s="187"/>
      <c r="E168" s="188"/>
      <c r="F168" s="189"/>
      <c r="G168" s="190">
        <f>SUM(G155:G167)</f>
        <v>0</v>
      </c>
      <c r="I168" s="209"/>
      <c r="O168" s="170">
        <v>4</v>
      </c>
      <c r="BA168" s="191">
        <f>SUM(BA155:BA167)</f>
        <v>0</v>
      </c>
      <c r="BB168" s="191">
        <f>SUM(BB155:BB167)</f>
        <v>0</v>
      </c>
      <c r="BC168" s="191">
        <f>SUM(BC155:BC167)</f>
        <v>0</v>
      </c>
      <c r="BD168" s="191">
        <f>SUM(BD155:BD167)</f>
        <v>0</v>
      </c>
      <c r="BE168" s="191">
        <f>SUM(BE155:BE167)</f>
        <v>0</v>
      </c>
    </row>
    <row r="169" spans="1:15" ht="12.75">
      <c r="A169" s="163" t="s">
        <v>74</v>
      </c>
      <c r="B169" s="164" t="s">
        <v>242</v>
      </c>
      <c r="C169" s="165" t="s">
        <v>243</v>
      </c>
      <c r="D169" s="166"/>
      <c r="E169" s="167"/>
      <c r="F169" s="167"/>
      <c r="G169" s="168"/>
      <c r="H169" s="169"/>
      <c r="I169" s="210"/>
      <c r="O169" s="170">
        <v>1</v>
      </c>
    </row>
    <row r="170" spans="1:104" ht="12.75">
      <c r="A170" s="171">
        <v>35</v>
      </c>
      <c r="B170" s="172" t="s">
        <v>244</v>
      </c>
      <c r="C170" s="173" t="s">
        <v>245</v>
      </c>
      <c r="D170" s="174" t="s">
        <v>88</v>
      </c>
      <c r="E170" s="175">
        <v>43.605</v>
      </c>
      <c r="F170" s="175"/>
      <c r="G170" s="176">
        <f>E170*F170</f>
        <v>0</v>
      </c>
      <c r="I170" s="207"/>
      <c r="O170" s="170">
        <v>2</v>
      </c>
      <c r="AA170" s="146">
        <v>1</v>
      </c>
      <c r="AB170" s="146">
        <v>1</v>
      </c>
      <c r="AC170" s="146">
        <v>1</v>
      </c>
      <c r="AZ170" s="146">
        <v>1</v>
      </c>
      <c r="BA170" s="146">
        <f>IF(AZ170=1,G170,0)</f>
        <v>0</v>
      </c>
      <c r="BB170" s="146">
        <f>IF(AZ170=2,G170,0)</f>
        <v>0</v>
      </c>
      <c r="BC170" s="146">
        <f>IF(AZ170=3,G170,0)</f>
        <v>0</v>
      </c>
      <c r="BD170" s="146">
        <f>IF(AZ170=4,G170,0)</f>
        <v>0</v>
      </c>
      <c r="BE170" s="146">
        <f>IF(AZ170=5,G170,0)</f>
        <v>0</v>
      </c>
      <c r="CA170" s="177">
        <v>1</v>
      </c>
      <c r="CB170" s="177">
        <v>1</v>
      </c>
      <c r="CZ170" s="146">
        <v>0</v>
      </c>
    </row>
    <row r="171" spans="1:104" ht="12.75">
      <c r="A171" s="171">
        <v>36</v>
      </c>
      <c r="B171" s="172" t="s">
        <v>246</v>
      </c>
      <c r="C171" s="173" t="s">
        <v>247</v>
      </c>
      <c r="D171" s="174" t="s">
        <v>88</v>
      </c>
      <c r="E171" s="175">
        <v>128.85</v>
      </c>
      <c r="F171" s="175"/>
      <c r="G171" s="176">
        <f>E171*F171</f>
        <v>0</v>
      </c>
      <c r="I171" s="207"/>
      <c r="O171" s="170">
        <v>2</v>
      </c>
      <c r="AA171" s="146">
        <v>1</v>
      </c>
      <c r="AB171" s="146">
        <v>1</v>
      </c>
      <c r="AC171" s="146">
        <v>1</v>
      </c>
      <c r="AZ171" s="146">
        <v>1</v>
      </c>
      <c r="BA171" s="146">
        <f>IF(AZ171=1,G171,0)</f>
        <v>0</v>
      </c>
      <c r="BB171" s="146">
        <f>IF(AZ171=2,G171,0)</f>
        <v>0</v>
      </c>
      <c r="BC171" s="146">
        <f>IF(AZ171=3,G171,0)</f>
        <v>0</v>
      </c>
      <c r="BD171" s="146">
        <f>IF(AZ171=4,G171,0)</f>
        <v>0</v>
      </c>
      <c r="BE171" s="146">
        <f>IF(AZ171=5,G171,0)</f>
        <v>0</v>
      </c>
      <c r="CA171" s="177">
        <v>1</v>
      </c>
      <c r="CB171" s="177">
        <v>1</v>
      </c>
      <c r="CZ171" s="146">
        <v>0</v>
      </c>
    </row>
    <row r="172" spans="1:104" ht="12.75">
      <c r="A172" s="171">
        <v>37</v>
      </c>
      <c r="B172" s="172" t="s">
        <v>248</v>
      </c>
      <c r="C172" s="173" t="s">
        <v>249</v>
      </c>
      <c r="D172" s="174" t="s">
        <v>88</v>
      </c>
      <c r="E172" s="175">
        <v>29.1575</v>
      </c>
      <c r="F172" s="175"/>
      <c r="G172" s="176">
        <f>E172*F172</f>
        <v>0</v>
      </c>
      <c r="I172" s="207"/>
      <c r="O172" s="170">
        <v>2</v>
      </c>
      <c r="AA172" s="146">
        <v>1</v>
      </c>
      <c r="AB172" s="146">
        <v>1</v>
      </c>
      <c r="AC172" s="146">
        <v>1</v>
      </c>
      <c r="AZ172" s="146">
        <v>1</v>
      </c>
      <c r="BA172" s="146">
        <f>IF(AZ172=1,G172,0)</f>
        <v>0</v>
      </c>
      <c r="BB172" s="146">
        <f>IF(AZ172=2,G172,0)</f>
        <v>0</v>
      </c>
      <c r="BC172" s="146">
        <f>IF(AZ172=3,G172,0)</f>
        <v>0</v>
      </c>
      <c r="BD172" s="146">
        <f>IF(AZ172=4,G172,0)</f>
        <v>0</v>
      </c>
      <c r="BE172" s="146">
        <f>IF(AZ172=5,G172,0)</f>
        <v>0</v>
      </c>
      <c r="CA172" s="177">
        <v>1</v>
      </c>
      <c r="CB172" s="177">
        <v>1</v>
      </c>
      <c r="CZ172" s="146">
        <v>0</v>
      </c>
    </row>
    <row r="173" spans="1:104" ht="12.75">
      <c r="A173" s="171">
        <v>38</v>
      </c>
      <c r="B173" s="172" t="s">
        <v>250</v>
      </c>
      <c r="C173" s="173" t="s">
        <v>251</v>
      </c>
      <c r="D173" s="174" t="s">
        <v>88</v>
      </c>
      <c r="E173" s="175">
        <v>106.55</v>
      </c>
      <c r="F173" s="175"/>
      <c r="G173" s="176">
        <f>E173*F173</f>
        <v>0</v>
      </c>
      <c r="I173" s="207"/>
      <c r="O173" s="170">
        <v>2</v>
      </c>
      <c r="AA173" s="146">
        <v>1</v>
      </c>
      <c r="AB173" s="146">
        <v>1</v>
      </c>
      <c r="AC173" s="146">
        <v>1</v>
      </c>
      <c r="AZ173" s="146">
        <v>1</v>
      </c>
      <c r="BA173" s="146">
        <f>IF(AZ173=1,G173,0)</f>
        <v>0</v>
      </c>
      <c r="BB173" s="146">
        <f>IF(AZ173=2,G173,0)</f>
        <v>0</v>
      </c>
      <c r="BC173" s="146">
        <f>IF(AZ173=3,G173,0)</f>
        <v>0</v>
      </c>
      <c r="BD173" s="146">
        <f>IF(AZ173=4,G173,0)</f>
        <v>0</v>
      </c>
      <c r="BE173" s="146">
        <f>IF(AZ173=5,G173,0)</f>
        <v>0</v>
      </c>
      <c r="CA173" s="177">
        <v>1</v>
      </c>
      <c r="CB173" s="177">
        <v>1</v>
      </c>
      <c r="CZ173" s="146">
        <v>0</v>
      </c>
    </row>
    <row r="174" spans="1:57" ht="12.75">
      <c r="A174" s="184"/>
      <c r="B174" s="185" t="s">
        <v>77</v>
      </c>
      <c r="C174" s="186" t="str">
        <f>CONCATENATE(B169," ",C169)</f>
        <v>97 Prorážení otvorů</v>
      </c>
      <c r="D174" s="187"/>
      <c r="E174" s="188"/>
      <c r="F174" s="189"/>
      <c r="G174" s="190">
        <f>SUM(G169:G173)</f>
        <v>0</v>
      </c>
      <c r="I174" s="209"/>
      <c r="O174" s="170">
        <v>4</v>
      </c>
      <c r="BA174" s="191">
        <f>SUM(BA169:BA173)</f>
        <v>0</v>
      </c>
      <c r="BB174" s="191">
        <f>SUM(BB169:BB173)</f>
        <v>0</v>
      </c>
      <c r="BC174" s="191">
        <f>SUM(BC169:BC173)</f>
        <v>0</v>
      </c>
      <c r="BD174" s="191">
        <f>SUM(BD169:BD173)</f>
        <v>0</v>
      </c>
      <c r="BE174" s="191">
        <f>SUM(BE169:BE173)</f>
        <v>0</v>
      </c>
    </row>
    <row r="175" spans="1:15" ht="12.75">
      <c r="A175" s="163" t="s">
        <v>74</v>
      </c>
      <c r="B175" s="164" t="s">
        <v>252</v>
      </c>
      <c r="C175" s="165" t="s">
        <v>253</v>
      </c>
      <c r="D175" s="166"/>
      <c r="E175" s="167"/>
      <c r="F175" s="167"/>
      <c r="G175" s="168"/>
      <c r="H175" s="169"/>
      <c r="I175" s="210"/>
      <c r="O175" s="170">
        <v>1</v>
      </c>
    </row>
    <row r="176" spans="1:104" ht="22.5">
      <c r="A176" s="171">
        <v>39</v>
      </c>
      <c r="B176" s="172" t="s">
        <v>254</v>
      </c>
      <c r="C176" s="173" t="s">
        <v>255</v>
      </c>
      <c r="D176" s="174" t="s">
        <v>256</v>
      </c>
      <c r="E176" s="175">
        <v>1</v>
      </c>
      <c r="F176" s="175"/>
      <c r="G176" s="176">
        <f>E176*F176</f>
        <v>0</v>
      </c>
      <c r="I176" s="207"/>
      <c r="O176" s="170">
        <v>2</v>
      </c>
      <c r="AA176" s="146">
        <v>12</v>
      </c>
      <c r="AB176" s="146">
        <v>0</v>
      </c>
      <c r="AC176" s="146">
        <v>62</v>
      </c>
      <c r="AZ176" s="146">
        <v>1</v>
      </c>
      <c r="BA176" s="146">
        <f>IF(AZ176=1,G176,0)</f>
        <v>0</v>
      </c>
      <c r="BB176" s="146">
        <f>IF(AZ176=2,G176,0)</f>
        <v>0</v>
      </c>
      <c r="BC176" s="146">
        <f>IF(AZ176=3,G176,0)</f>
        <v>0</v>
      </c>
      <c r="BD176" s="146">
        <f>IF(AZ176=4,G176,0)</f>
        <v>0</v>
      </c>
      <c r="BE176" s="146">
        <f>IF(AZ176=5,G176,0)</f>
        <v>0</v>
      </c>
      <c r="CA176" s="177">
        <v>12</v>
      </c>
      <c r="CB176" s="177">
        <v>0</v>
      </c>
      <c r="CZ176" s="146">
        <v>0</v>
      </c>
    </row>
    <row r="177" spans="1:15" ht="12.75">
      <c r="A177" s="178"/>
      <c r="B177" s="180"/>
      <c r="C177" s="231" t="s">
        <v>75</v>
      </c>
      <c r="D177" s="232"/>
      <c r="E177" s="181">
        <v>1</v>
      </c>
      <c r="F177" s="182"/>
      <c r="G177" s="183"/>
      <c r="I177" s="208"/>
      <c r="M177" s="179">
        <v>1</v>
      </c>
      <c r="O177" s="170"/>
    </row>
    <row r="178" spans="1:57" ht="12.75">
      <c r="A178" s="184"/>
      <c r="B178" s="185" t="s">
        <v>77</v>
      </c>
      <c r="C178" s="186" t="str">
        <f>CONCATENATE(B175," ",C175)</f>
        <v>989 Ostatní poplatky</v>
      </c>
      <c r="D178" s="187"/>
      <c r="E178" s="188"/>
      <c r="F178" s="189"/>
      <c r="G178" s="190">
        <f>SUM(G175:G177)</f>
        <v>0</v>
      </c>
      <c r="I178" s="209"/>
      <c r="O178" s="170">
        <v>4</v>
      </c>
      <c r="BA178" s="191">
        <f>SUM(BA175:BA177)</f>
        <v>0</v>
      </c>
      <c r="BB178" s="191">
        <f>SUM(BB175:BB177)</f>
        <v>0</v>
      </c>
      <c r="BC178" s="191">
        <f>SUM(BC175:BC177)</f>
        <v>0</v>
      </c>
      <c r="BD178" s="191">
        <f>SUM(BD175:BD177)</f>
        <v>0</v>
      </c>
      <c r="BE178" s="191">
        <f>SUM(BE175:BE177)</f>
        <v>0</v>
      </c>
    </row>
    <row r="179" spans="1:15" ht="12.75">
      <c r="A179" s="163" t="s">
        <v>74</v>
      </c>
      <c r="B179" s="164" t="s">
        <v>257</v>
      </c>
      <c r="C179" s="165" t="s">
        <v>258</v>
      </c>
      <c r="D179" s="166"/>
      <c r="E179" s="167"/>
      <c r="F179" s="167"/>
      <c r="G179" s="168"/>
      <c r="H179" s="169"/>
      <c r="I179" s="210"/>
      <c r="O179" s="170">
        <v>1</v>
      </c>
    </row>
    <row r="180" spans="1:104" ht="12.75">
      <c r="A180" s="171">
        <v>40</v>
      </c>
      <c r="B180" s="172" t="s">
        <v>259</v>
      </c>
      <c r="C180" s="173" t="s">
        <v>260</v>
      </c>
      <c r="D180" s="174" t="s">
        <v>261</v>
      </c>
      <c r="E180" s="175">
        <v>19.085424225</v>
      </c>
      <c r="F180" s="175"/>
      <c r="G180" s="176">
        <f>E180*F180</f>
        <v>0</v>
      </c>
      <c r="I180" s="207"/>
      <c r="O180" s="170">
        <v>2</v>
      </c>
      <c r="AA180" s="146">
        <v>7</v>
      </c>
      <c r="AB180" s="146">
        <v>1</v>
      </c>
      <c r="AC180" s="146">
        <v>2</v>
      </c>
      <c r="AZ180" s="146">
        <v>1</v>
      </c>
      <c r="BA180" s="146">
        <f>IF(AZ180=1,G180,0)</f>
        <v>0</v>
      </c>
      <c r="BB180" s="146">
        <f>IF(AZ180=2,G180,0)</f>
        <v>0</v>
      </c>
      <c r="BC180" s="146">
        <f>IF(AZ180=3,G180,0)</f>
        <v>0</v>
      </c>
      <c r="BD180" s="146">
        <f>IF(AZ180=4,G180,0)</f>
        <v>0</v>
      </c>
      <c r="BE180" s="146">
        <f>IF(AZ180=5,G180,0)</f>
        <v>0</v>
      </c>
      <c r="CA180" s="177">
        <v>7</v>
      </c>
      <c r="CB180" s="177">
        <v>1</v>
      </c>
      <c r="CZ180" s="146">
        <v>0</v>
      </c>
    </row>
    <row r="181" spans="1:57" ht="12.75">
      <c r="A181" s="184"/>
      <c r="B181" s="185" t="s">
        <v>77</v>
      </c>
      <c r="C181" s="186" t="str">
        <f>CONCATENATE(B179," ",C179)</f>
        <v>99 Staveništní přesun hmot</v>
      </c>
      <c r="D181" s="187"/>
      <c r="E181" s="188"/>
      <c r="F181" s="189"/>
      <c r="G181" s="190">
        <f>SUM(G179:G180)</f>
        <v>0</v>
      </c>
      <c r="I181" s="209"/>
      <c r="O181" s="170">
        <v>4</v>
      </c>
      <c r="BA181" s="191">
        <f>SUM(BA179:BA180)</f>
        <v>0</v>
      </c>
      <c r="BB181" s="191">
        <f>SUM(BB179:BB180)</f>
        <v>0</v>
      </c>
      <c r="BC181" s="191">
        <f>SUM(BC179:BC180)</f>
        <v>0</v>
      </c>
      <c r="BD181" s="191">
        <f>SUM(BD179:BD180)</f>
        <v>0</v>
      </c>
      <c r="BE181" s="191">
        <f>SUM(BE179:BE180)</f>
        <v>0</v>
      </c>
    </row>
    <row r="182" spans="1:15" ht="12.75">
      <c r="A182" s="163" t="s">
        <v>74</v>
      </c>
      <c r="B182" s="164" t="s">
        <v>262</v>
      </c>
      <c r="C182" s="165" t="s">
        <v>263</v>
      </c>
      <c r="D182" s="166"/>
      <c r="E182" s="167"/>
      <c r="F182" s="167"/>
      <c r="G182" s="168"/>
      <c r="H182" s="169"/>
      <c r="I182" s="210"/>
      <c r="O182" s="170">
        <v>1</v>
      </c>
    </row>
    <row r="183" spans="1:104" ht="12.75">
      <c r="A183" s="171">
        <v>41</v>
      </c>
      <c r="B183" s="172" t="s">
        <v>264</v>
      </c>
      <c r="C183" s="173" t="s">
        <v>265</v>
      </c>
      <c r="D183" s="174" t="s">
        <v>182</v>
      </c>
      <c r="E183" s="175">
        <v>23.1</v>
      </c>
      <c r="F183" s="175"/>
      <c r="G183" s="176">
        <f>E183*F183</f>
        <v>0</v>
      </c>
      <c r="I183" s="207"/>
      <c r="O183" s="170">
        <v>2</v>
      </c>
      <c r="AA183" s="146">
        <v>1</v>
      </c>
      <c r="AB183" s="146">
        <v>7</v>
      </c>
      <c r="AC183" s="146">
        <v>7</v>
      </c>
      <c r="AZ183" s="146">
        <v>2</v>
      </c>
      <c r="BA183" s="146">
        <f>IF(AZ183=1,G183,0)</f>
        <v>0</v>
      </c>
      <c r="BB183" s="146">
        <f>IF(AZ183=2,G183,0)</f>
        <v>0</v>
      </c>
      <c r="BC183" s="146">
        <f>IF(AZ183=3,G183,0)</f>
        <v>0</v>
      </c>
      <c r="BD183" s="146">
        <f>IF(AZ183=4,G183,0)</f>
        <v>0</v>
      </c>
      <c r="BE183" s="146">
        <f>IF(AZ183=5,G183,0)</f>
        <v>0</v>
      </c>
      <c r="CA183" s="177">
        <v>1</v>
      </c>
      <c r="CB183" s="177">
        <v>7</v>
      </c>
      <c r="CZ183" s="146">
        <v>0</v>
      </c>
    </row>
    <row r="184" spans="1:104" ht="12.75">
      <c r="A184" s="171">
        <v>42</v>
      </c>
      <c r="B184" s="172" t="s">
        <v>266</v>
      </c>
      <c r="C184" s="173" t="s">
        <v>267</v>
      </c>
      <c r="D184" s="174" t="s">
        <v>182</v>
      </c>
      <c r="E184" s="175">
        <v>61.8</v>
      </c>
      <c r="F184" s="175"/>
      <c r="G184" s="176">
        <f>E184*F184</f>
        <v>0</v>
      </c>
      <c r="I184" s="207"/>
      <c r="O184" s="170">
        <v>2</v>
      </c>
      <c r="AA184" s="146">
        <v>1</v>
      </c>
      <c r="AB184" s="146">
        <v>7</v>
      </c>
      <c r="AC184" s="146">
        <v>7</v>
      </c>
      <c r="AZ184" s="146">
        <v>2</v>
      </c>
      <c r="BA184" s="146">
        <f>IF(AZ184=1,G184,0)</f>
        <v>0</v>
      </c>
      <c r="BB184" s="146">
        <f>IF(AZ184=2,G184,0)</f>
        <v>0</v>
      </c>
      <c r="BC184" s="146">
        <f>IF(AZ184=3,G184,0)</f>
        <v>0</v>
      </c>
      <c r="BD184" s="146">
        <f>IF(AZ184=4,G184,0)</f>
        <v>0</v>
      </c>
      <c r="BE184" s="146">
        <f>IF(AZ184=5,G184,0)</f>
        <v>0</v>
      </c>
      <c r="CA184" s="177">
        <v>1</v>
      </c>
      <c r="CB184" s="177">
        <v>7</v>
      </c>
      <c r="CZ184" s="146">
        <v>0</v>
      </c>
    </row>
    <row r="185" spans="1:104" ht="12.75">
      <c r="A185" s="171">
        <v>43</v>
      </c>
      <c r="B185" s="172" t="s">
        <v>268</v>
      </c>
      <c r="C185" s="173" t="s">
        <v>269</v>
      </c>
      <c r="D185" s="174" t="s">
        <v>182</v>
      </c>
      <c r="E185" s="175">
        <v>20</v>
      </c>
      <c r="F185" s="175"/>
      <c r="G185" s="176">
        <f>E185*F185</f>
        <v>0</v>
      </c>
      <c r="I185" s="207"/>
      <c r="O185" s="170">
        <v>2</v>
      </c>
      <c r="AA185" s="146">
        <v>1</v>
      </c>
      <c r="AB185" s="146">
        <v>7</v>
      </c>
      <c r="AC185" s="146">
        <v>7</v>
      </c>
      <c r="AZ185" s="146">
        <v>2</v>
      </c>
      <c r="BA185" s="146">
        <f>IF(AZ185=1,G185,0)</f>
        <v>0</v>
      </c>
      <c r="BB185" s="146">
        <f>IF(AZ185=2,G185,0)</f>
        <v>0</v>
      </c>
      <c r="BC185" s="146">
        <f>IF(AZ185=3,G185,0)</f>
        <v>0</v>
      </c>
      <c r="BD185" s="146">
        <f>IF(AZ185=4,G185,0)</f>
        <v>0</v>
      </c>
      <c r="BE185" s="146">
        <f>IF(AZ185=5,G185,0)</f>
        <v>0</v>
      </c>
      <c r="CA185" s="177">
        <v>1</v>
      </c>
      <c r="CB185" s="177">
        <v>7</v>
      </c>
      <c r="CZ185" s="146">
        <v>0</v>
      </c>
    </row>
    <row r="186" spans="1:104" ht="12.75">
      <c r="A186" s="171">
        <v>44</v>
      </c>
      <c r="B186" s="172" t="s">
        <v>270</v>
      </c>
      <c r="C186" s="173" t="s">
        <v>271</v>
      </c>
      <c r="D186" s="174" t="s">
        <v>182</v>
      </c>
      <c r="E186" s="175">
        <v>23.13</v>
      </c>
      <c r="F186" s="175"/>
      <c r="G186" s="176">
        <f>E186*F186</f>
        <v>0</v>
      </c>
      <c r="I186" s="207"/>
      <c r="O186" s="170">
        <v>2</v>
      </c>
      <c r="AA186" s="146">
        <v>1</v>
      </c>
      <c r="AB186" s="146">
        <v>7</v>
      </c>
      <c r="AC186" s="146">
        <v>7</v>
      </c>
      <c r="AZ186" s="146">
        <v>2</v>
      </c>
      <c r="BA186" s="146">
        <f>IF(AZ186=1,G186,0)</f>
        <v>0</v>
      </c>
      <c r="BB186" s="146">
        <f>IF(AZ186=2,G186,0)</f>
        <v>0</v>
      </c>
      <c r="BC186" s="146">
        <f>IF(AZ186=3,G186,0)</f>
        <v>0</v>
      </c>
      <c r="BD186" s="146">
        <f>IF(AZ186=4,G186,0)</f>
        <v>0</v>
      </c>
      <c r="BE186" s="146">
        <f>IF(AZ186=5,G186,0)</f>
        <v>0</v>
      </c>
      <c r="CA186" s="177">
        <v>1</v>
      </c>
      <c r="CB186" s="177">
        <v>7</v>
      </c>
      <c r="CZ186" s="146">
        <v>0.00369</v>
      </c>
    </row>
    <row r="187" spans="1:104" ht="12.75">
      <c r="A187" s="171">
        <v>45</v>
      </c>
      <c r="B187" s="172" t="s">
        <v>272</v>
      </c>
      <c r="C187" s="173" t="s">
        <v>273</v>
      </c>
      <c r="D187" s="174" t="s">
        <v>182</v>
      </c>
      <c r="E187" s="175">
        <v>31.5</v>
      </c>
      <c r="F187" s="175"/>
      <c r="G187" s="176">
        <f>E187*F187</f>
        <v>0</v>
      </c>
      <c r="I187" s="207"/>
      <c r="O187" s="170">
        <v>2</v>
      </c>
      <c r="AA187" s="146">
        <v>1</v>
      </c>
      <c r="AB187" s="146">
        <v>7</v>
      </c>
      <c r="AC187" s="146">
        <v>7</v>
      </c>
      <c r="AZ187" s="146">
        <v>2</v>
      </c>
      <c r="BA187" s="146">
        <f>IF(AZ187=1,G187,0)</f>
        <v>0</v>
      </c>
      <c r="BB187" s="146">
        <f>IF(AZ187=2,G187,0)</f>
        <v>0</v>
      </c>
      <c r="BC187" s="146">
        <f>IF(AZ187=3,G187,0)</f>
        <v>0</v>
      </c>
      <c r="BD187" s="146">
        <f>IF(AZ187=4,G187,0)</f>
        <v>0</v>
      </c>
      <c r="BE187" s="146">
        <f>IF(AZ187=5,G187,0)</f>
        <v>0</v>
      </c>
      <c r="CA187" s="177">
        <v>1</v>
      </c>
      <c r="CB187" s="177">
        <v>7</v>
      </c>
      <c r="CZ187" s="146">
        <v>0.00359</v>
      </c>
    </row>
    <row r="188" spans="1:15" ht="12.75">
      <c r="A188" s="178"/>
      <c r="B188" s="180"/>
      <c r="C188" s="231" t="s">
        <v>274</v>
      </c>
      <c r="D188" s="232"/>
      <c r="E188" s="181">
        <v>31.5</v>
      </c>
      <c r="F188" s="182"/>
      <c r="G188" s="183"/>
      <c r="I188" s="208"/>
      <c r="M188" s="179" t="s">
        <v>274</v>
      </c>
      <c r="O188" s="170"/>
    </row>
    <row r="189" spans="1:104" ht="12.75">
      <c r="A189" s="171">
        <v>46</v>
      </c>
      <c r="B189" s="172" t="s">
        <v>275</v>
      </c>
      <c r="C189" s="173" t="s">
        <v>276</v>
      </c>
      <c r="D189" s="174" t="s">
        <v>182</v>
      </c>
      <c r="E189" s="175">
        <v>31.5</v>
      </c>
      <c r="F189" s="175"/>
      <c r="G189" s="176">
        <f>E189*F189</f>
        <v>0</v>
      </c>
      <c r="I189" s="207"/>
      <c r="O189" s="170">
        <v>2</v>
      </c>
      <c r="AA189" s="146">
        <v>1</v>
      </c>
      <c r="AB189" s="146">
        <v>7</v>
      </c>
      <c r="AC189" s="146">
        <v>7</v>
      </c>
      <c r="AZ189" s="146">
        <v>2</v>
      </c>
      <c r="BA189" s="146">
        <f>IF(AZ189=1,G189,0)</f>
        <v>0</v>
      </c>
      <c r="BB189" s="146">
        <f>IF(AZ189=2,G189,0)</f>
        <v>0</v>
      </c>
      <c r="BC189" s="146">
        <f>IF(AZ189=3,G189,0)</f>
        <v>0</v>
      </c>
      <c r="BD189" s="146">
        <f>IF(AZ189=4,G189,0)</f>
        <v>0</v>
      </c>
      <c r="BE189" s="146">
        <f>IF(AZ189=5,G189,0)</f>
        <v>0</v>
      </c>
      <c r="CA189" s="177">
        <v>1</v>
      </c>
      <c r="CB189" s="177">
        <v>7</v>
      </c>
      <c r="CZ189" s="146">
        <v>0.00407</v>
      </c>
    </row>
    <row r="190" spans="1:15" ht="12.75">
      <c r="A190" s="178"/>
      <c r="B190" s="180"/>
      <c r="C190" s="231" t="s">
        <v>277</v>
      </c>
      <c r="D190" s="232"/>
      <c r="E190" s="181">
        <v>31.5</v>
      </c>
      <c r="F190" s="182"/>
      <c r="G190" s="183"/>
      <c r="I190" s="208"/>
      <c r="M190" s="179" t="s">
        <v>277</v>
      </c>
      <c r="O190" s="170"/>
    </row>
    <row r="191" spans="1:104" ht="12.75">
      <c r="A191" s="171">
        <v>47</v>
      </c>
      <c r="B191" s="172" t="s">
        <v>278</v>
      </c>
      <c r="C191" s="173" t="s">
        <v>279</v>
      </c>
      <c r="D191" s="174" t="s">
        <v>182</v>
      </c>
      <c r="E191" s="175">
        <v>20</v>
      </c>
      <c r="F191" s="175"/>
      <c r="G191" s="176">
        <f>E191*F191</f>
        <v>0</v>
      </c>
      <c r="I191" s="207"/>
      <c r="O191" s="170">
        <v>2</v>
      </c>
      <c r="AA191" s="146">
        <v>1</v>
      </c>
      <c r="AB191" s="146">
        <v>7</v>
      </c>
      <c r="AC191" s="146">
        <v>7</v>
      </c>
      <c r="AZ191" s="146">
        <v>2</v>
      </c>
      <c r="BA191" s="146">
        <f>IF(AZ191=1,G191,0)</f>
        <v>0</v>
      </c>
      <c r="BB191" s="146">
        <f>IF(AZ191=2,G191,0)</f>
        <v>0</v>
      </c>
      <c r="BC191" s="146">
        <f>IF(AZ191=3,G191,0)</f>
        <v>0</v>
      </c>
      <c r="BD191" s="146">
        <f>IF(AZ191=4,G191,0)</f>
        <v>0</v>
      </c>
      <c r="BE191" s="146">
        <f>IF(AZ191=5,G191,0)</f>
        <v>0</v>
      </c>
      <c r="CA191" s="177">
        <v>1</v>
      </c>
      <c r="CB191" s="177">
        <v>7</v>
      </c>
      <c r="CZ191" s="146">
        <v>0.00346</v>
      </c>
    </row>
    <row r="192" spans="1:104" ht="12.75">
      <c r="A192" s="171">
        <v>48</v>
      </c>
      <c r="B192" s="172" t="s">
        <v>280</v>
      </c>
      <c r="C192" s="173" t="s">
        <v>281</v>
      </c>
      <c r="D192" s="174" t="s">
        <v>62</v>
      </c>
      <c r="E192" s="175">
        <v>889.9389</v>
      </c>
      <c r="F192" s="175"/>
      <c r="G192" s="176">
        <f>E192*F192</f>
        <v>0</v>
      </c>
      <c r="I192" s="207"/>
      <c r="O192" s="170">
        <v>2</v>
      </c>
      <c r="AA192" s="146">
        <v>7</v>
      </c>
      <c r="AB192" s="146">
        <v>1002</v>
      </c>
      <c r="AC192" s="146">
        <v>5</v>
      </c>
      <c r="AZ192" s="146">
        <v>2</v>
      </c>
      <c r="BA192" s="146">
        <f>IF(AZ192=1,G192,0)</f>
        <v>0</v>
      </c>
      <c r="BB192" s="146">
        <f>IF(AZ192=2,G192,0)</f>
        <v>0</v>
      </c>
      <c r="BC192" s="146">
        <f>IF(AZ192=3,G192,0)</f>
        <v>0</v>
      </c>
      <c r="BD192" s="146">
        <f>IF(AZ192=4,G192,0)</f>
        <v>0</v>
      </c>
      <c r="BE192" s="146">
        <f>IF(AZ192=5,G192,0)</f>
        <v>0</v>
      </c>
      <c r="CA192" s="177">
        <v>7</v>
      </c>
      <c r="CB192" s="177">
        <v>1002</v>
      </c>
      <c r="CZ192" s="146">
        <v>0</v>
      </c>
    </row>
    <row r="193" spans="1:57" ht="12.75">
      <c r="A193" s="184"/>
      <c r="B193" s="185" t="s">
        <v>77</v>
      </c>
      <c r="C193" s="186" t="str">
        <f>CONCATENATE(B182," ",C182)</f>
        <v>764 Konstrukce klempířské</v>
      </c>
      <c r="D193" s="187"/>
      <c r="E193" s="188"/>
      <c r="F193" s="189"/>
      <c r="G193" s="190">
        <f>SUM(G182:G192)</f>
        <v>0</v>
      </c>
      <c r="I193" s="209"/>
      <c r="O193" s="170">
        <v>4</v>
      </c>
      <c r="BA193" s="191">
        <f>SUM(BA182:BA192)</f>
        <v>0</v>
      </c>
      <c r="BB193" s="191">
        <f>SUM(BB182:BB192)</f>
        <v>0</v>
      </c>
      <c r="BC193" s="191">
        <f>SUM(BC182:BC192)</f>
        <v>0</v>
      </c>
      <c r="BD193" s="191">
        <f>SUM(BD182:BD192)</f>
        <v>0</v>
      </c>
      <c r="BE193" s="191">
        <f>SUM(BE182:BE192)</f>
        <v>0</v>
      </c>
    </row>
    <row r="194" spans="1:15" ht="12.75">
      <c r="A194" s="163" t="s">
        <v>74</v>
      </c>
      <c r="B194" s="164" t="s">
        <v>282</v>
      </c>
      <c r="C194" s="165" t="s">
        <v>283</v>
      </c>
      <c r="D194" s="166"/>
      <c r="E194" s="167"/>
      <c r="F194" s="167"/>
      <c r="G194" s="168"/>
      <c r="H194" s="169"/>
      <c r="I194" s="210"/>
      <c r="O194" s="170">
        <v>1</v>
      </c>
    </row>
    <row r="195" spans="1:104" ht="12.75">
      <c r="A195" s="171">
        <v>49</v>
      </c>
      <c r="B195" s="172" t="s">
        <v>82</v>
      </c>
      <c r="C195" s="173" t="s">
        <v>284</v>
      </c>
      <c r="D195" s="174" t="s">
        <v>182</v>
      </c>
      <c r="E195" s="175">
        <v>13.2</v>
      </c>
      <c r="F195" s="175"/>
      <c r="G195" s="176">
        <f>E195*F195</f>
        <v>0</v>
      </c>
      <c r="I195" s="207"/>
      <c r="O195" s="170">
        <v>2</v>
      </c>
      <c r="AA195" s="146">
        <v>1</v>
      </c>
      <c r="AB195" s="146">
        <v>7</v>
      </c>
      <c r="AC195" s="146">
        <v>7</v>
      </c>
      <c r="AZ195" s="146">
        <v>2</v>
      </c>
      <c r="BA195" s="146">
        <f>IF(AZ195=1,G195,0)</f>
        <v>0</v>
      </c>
      <c r="BB195" s="146">
        <f>IF(AZ195=2,G195,0)</f>
        <v>0</v>
      </c>
      <c r="BC195" s="146">
        <f>IF(AZ195=3,G195,0)</f>
        <v>0</v>
      </c>
      <c r="BD195" s="146">
        <f>IF(AZ195=4,G195,0)</f>
        <v>0</v>
      </c>
      <c r="BE195" s="146">
        <f>IF(AZ195=5,G195,0)</f>
        <v>0</v>
      </c>
      <c r="CA195" s="177">
        <v>1</v>
      </c>
      <c r="CB195" s="177">
        <v>7</v>
      </c>
      <c r="CZ195" s="146">
        <v>0</v>
      </c>
    </row>
    <row r="196" spans="1:104" ht="12.75">
      <c r="A196" s="171">
        <v>50</v>
      </c>
      <c r="B196" s="172" t="s">
        <v>285</v>
      </c>
      <c r="C196" s="173" t="s">
        <v>286</v>
      </c>
      <c r="D196" s="174" t="s">
        <v>88</v>
      </c>
      <c r="E196" s="175">
        <v>1</v>
      </c>
      <c r="F196" s="175"/>
      <c r="G196" s="176">
        <f>E196*F196</f>
        <v>0</v>
      </c>
      <c r="I196" s="207"/>
      <c r="O196" s="170">
        <v>2</v>
      </c>
      <c r="AA196" s="146">
        <v>1</v>
      </c>
      <c r="AB196" s="146">
        <v>7</v>
      </c>
      <c r="AC196" s="146">
        <v>7</v>
      </c>
      <c r="AZ196" s="146">
        <v>2</v>
      </c>
      <c r="BA196" s="146">
        <f>IF(AZ196=1,G196,0)</f>
        <v>0</v>
      </c>
      <c r="BB196" s="146">
        <f>IF(AZ196=2,G196,0)</f>
        <v>0</v>
      </c>
      <c r="BC196" s="146">
        <f>IF(AZ196=3,G196,0)</f>
        <v>0</v>
      </c>
      <c r="BD196" s="146">
        <f>IF(AZ196=4,G196,0)</f>
        <v>0</v>
      </c>
      <c r="BE196" s="146">
        <f>IF(AZ196=5,G196,0)</f>
        <v>0</v>
      </c>
      <c r="CA196" s="177">
        <v>1</v>
      </c>
      <c r="CB196" s="177">
        <v>7</v>
      </c>
      <c r="CZ196" s="146">
        <v>0.04899</v>
      </c>
    </row>
    <row r="197" spans="1:104" ht="12.75">
      <c r="A197" s="171">
        <v>51</v>
      </c>
      <c r="B197" s="172" t="s">
        <v>287</v>
      </c>
      <c r="C197" s="173" t="s">
        <v>288</v>
      </c>
      <c r="D197" s="174" t="s">
        <v>88</v>
      </c>
      <c r="E197" s="175">
        <v>1</v>
      </c>
      <c r="F197" s="175"/>
      <c r="G197" s="176">
        <f>E197*F197</f>
        <v>0</v>
      </c>
      <c r="I197" s="207"/>
      <c r="O197" s="170">
        <v>2</v>
      </c>
      <c r="AA197" s="146">
        <v>3</v>
      </c>
      <c r="AB197" s="146">
        <v>7</v>
      </c>
      <c r="AC197" s="146">
        <v>597642030</v>
      </c>
      <c r="AZ197" s="146">
        <v>2</v>
      </c>
      <c r="BA197" s="146">
        <f>IF(AZ197=1,G197,0)</f>
        <v>0</v>
      </c>
      <c r="BB197" s="146">
        <f>IF(AZ197=2,G197,0)</f>
        <v>0</v>
      </c>
      <c r="BC197" s="146">
        <f>IF(AZ197=3,G197,0)</f>
        <v>0</v>
      </c>
      <c r="BD197" s="146">
        <f>IF(AZ197=4,G197,0)</f>
        <v>0</v>
      </c>
      <c r="BE197" s="146">
        <f>IF(AZ197=5,G197,0)</f>
        <v>0</v>
      </c>
      <c r="CA197" s="177">
        <v>3</v>
      </c>
      <c r="CB197" s="177">
        <v>7</v>
      </c>
      <c r="CZ197" s="146">
        <v>0.0192</v>
      </c>
    </row>
    <row r="198" spans="1:104" ht="12.75">
      <c r="A198" s="171">
        <v>52</v>
      </c>
      <c r="B198" s="172" t="s">
        <v>289</v>
      </c>
      <c r="C198" s="173" t="s">
        <v>290</v>
      </c>
      <c r="D198" s="174" t="s">
        <v>62</v>
      </c>
      <c r="E198" s="175">
        <v>47.44</v>
      </c>
      <c r="F198" s="175"/>
      <c r="G198" s="176">
        <f>E198*F198</f>
        <v>0</v>
      </c>
      <c r="I198" s="207"/>
      <c r="O198" s="170">
        <v>2</v>
      </c>
      <c r="AA198" s="146">
        <v>7</v>
      </c>
      <c r="AB198" s="146">
        <v>1002</v>
      </c>
      <c r="AC198" s="146">
        <v>5</v>
      </c>
      <c r="AZ198" s="146">
        <v>2</v>
      </c>
      <c r="BA198" s="146">
        <f>IF(AZ198=1,G198,0)</f>
        <v>0</v>
      </c>
      <c r="BB198" s="146">
        <f>IF(AZ198=2,G198,0)</f>
        <v>0</v>
      </c>
      <c r="BC198" s="146">
        <f>IF(AZ198=3,G198,0)</f>
        <v>0</v>
      </c>
      <c r="BD198" s="146">
        <f>IF(AZ198=4,G198,0)</f>
        <v>0</v>
      </c>
      <c r="BE198" s="146">
        <f>IF(AZ198=5,G198,0)</f>
        <v>0</v>
      </c>
      <c r="CA198" s="177">
        <v>7</v>
      </c>
      <c r="CB198" s="177">
        <v>1002</v>
      </c>
      <c r="CZ198" s="146">
        <v>0</v>
      </c>
    </row>
    <row r="199" spans="1:57" ht="12.75">
      <c r="A199" s="184"/>
      <c r="B199" s="185" t="s">
        <v>77</v>
      </c>
      <c r="C199" s="186" t="str">
        <f>CONCATENATE(B194," ",C194)</f>
        <v>781 Obklady keramické</v>
      </c>
      <c r="D199" s="187"/>
      <c r="E199" s="188"/>
      <c r="F199" s="189"/>
      <c r="G199" s="190">
        <f>SUM(G194:G198)</f>
        <v>0</v>
      </c>
      <c r="I199" s="209"/>
      <c r="O199" s="170">
        <v>4</v>
      </c>
      <c r="BA199" s="191">
        <f>SUM(BA194:BA198)</f>
        <v>0</v>
      </c>
      <c r="BB199" s="191">
        <f>SUM(BB194:BB198)</f>
        <v>0</v>
      </c>
      <c r="BC199" s="191">
        <f>SUM(BC194:BC198)</f>
        <v>0</v>
      </c>
      <c r="BD199" s="191">
        <f>SUM(BD194:BD198)</f>
        <v>0</v>
      </c>
      <c r="BE199" s="191">
        <f>SUM(BE194:BE198)</f>
        <v>0</v>
      </c>
    </row>
    <row r="200" spans="1:15" ht="12.75">
      <c r="A200" s="163" t="s">
        <v>74</v>
      </c>
      <c r="B200" s="164" t="s">
        <v>291</v>
      </c>
      <c r="C200" s="165" t="s">
        <v>292</v>
      </c>
      <c r="D200" s="166"/>
      <c r="E200" s="167"/>
      <c r="F200" s="167"/>
      <c r="G200" s="168"/>
      <c r="H200" s="169"/>
      <c r="I200" s="210"/>
      <c r="O200" s="170">
        <v>1</v>
      </c>
    </row>
    <row r="201" spans="1:104" ht="12.75">
      <c r="A201" s="171">
        <v>53</v>
      </c>
      <c r="B201" s="172" t="s">
        <v>293</v>
      </c>
      <c r="C201" s="173" t="s">
        <v>294</v>
      </c>
      <c r="D201" s="174" t="s">
        <v>88</v>
      </c>
      <c r="E201" s="175">
        <v>43.605</v>
      </c>
      <c r="F201" s="175"/>
      <c r="G201" s="176">
        <f>E201*F201</f>
        <v>0</v>
      </c>
      <c r="I201" s="207"/>
      <c r="O201" s="170">
        <v>2</v>
      </c>
      <c r="AA201" s="146">
        <v>1</v>
      </c>
      <c r="AB201" s="146">
        <v>7</v>
      </c>
      <c r="AC201" s="146">
        <v>7</v>
      </c>
      <c r="AZ201" s="146">
        <v>2</v>
      </c>
      <c r="BA201" s="146">
        <f>IF(AZ201=1,G201,0)</f>
        <v>0</v>
      </c>
      <c r="BB201" s="146">
        <f>IF(AZ201=2,G201,0)</f>
        <v>0</v>
      </c>
      <c r="BC201" s="146">
        <f>IF(AZ201=3,G201,0)</f>
        <v>0</v>
      </c>
      <c r="BD201" s="146">
        <f>IF(AZ201=4,G201,0)</f>
        <v>0</v>
      </c>
      <c r="BE201" s="146">
        <f>IF(AZ201=5,G201,0)</f>
        <v>0</v>
      </c>
      <c r="CA201" s="177">
        <v>1</v>
      </c>
      <c r="CB201" s="177">
        <v>7</v>
      </c>
      <c r="CZ201" s="146">
        <v>0.00011</v>
      </c>
    </row>
    <row r="202" spans="1:15" ht="12.75">
      <c r="A202" s="178"/>
      <c r="B202" s="180"/>
      <c r="C202" s="231" t="s">
        <v>156</v>
      </c>
      <c r="D202" s="232"/>
      <c r="E202" s="181">
        <v>0</v>
      </c>
      <c r="F202" s="182"/>
      <c r="G202" s="183"/>
      <c r="I202" s="208"/>
      <c r="M202" s="179" t="s">
        <v>156</v>
      </c>
      <c r="O202" s="170"/>
    </row>
    <row r="203" spans="1:15" ht="12.75">
      <c r="A203" s="178"/>
      <c r="B203" s="180"/>
      <c r="C203" s="231" t="s">
        <v>116</v>
      </c>
      <c r="D203" s="232"/>
      <c r="E203" s="181">
        <v>51</v>
      </c>
      <c r="F203" s="182"/>
      <c r="G203" s="183"/>
      <c r="I203" s="208"/>
      <c r="M203" s="179" t="s">
        <v>116</v>
      </c>
      <c r="O203" s="170"/>
    </row>
    <row r="204" spans="1:15" ht="12.75">
      <c r="A204" s="178"/>
      <c r="B204" s="180"/>
      <c r="C204" s="231" t="s">
        <v>117</v>
      </c>
      <c r="D204" s="232"/>
      <c r="E204" s="181">
        <v>-13.455</v>
      </c>
      <c r="F204" s="182"/>
      <c r="G204" s="183"/>
      <c r="I204" s="208"/>
      <c r="M204" s="179" t="s">
        <v>117</v>
      </c>
      <c r="O204" s="170"/>
    </row>
    <row r="205" spans="1:15" ht="12.75">
      <c r="A205" s="178"/>
      <c r="B205" s="180"/>
      <c r="C205" s="231" t="s">
        <v>165</v>
      </c>
      <c r="D205" s="232"/>
      <c r="E205" s="181">
        <v>6.06</v>
      </c>
      <c r="F205" s="182"/>
      <c r="G205" s="183"/>
      <c r="I205" s="208"/>
      <c r="M205" s="179" t="s">
        <v>165</v>
      </c>
      <c r="O205" s="170"/>
    </row>
    <row r="206" spans="1:15" ht="12.75">
      <c r="A206" s="178"/>
      <c r="B206" s="180"/>
      <c r="C206" s="233" t="s">
        <v>112</v>
      </c>
      <c r="D206" s="232"/>
      <c r="E206" s="204">
        <v>43.605000000000004</v>
      </c>
      <c r="F206" s="182"/>
      <c r="G206" s="183"/>
      <c r="I206" s="208"/>
      <c r="M206" s="179" t="s">
        <v>112</v>
      </c>
      <c r="O206" s="170"/>
    </row>
    <row r="207" spans="1:104" ht="12.75">
      <c r="A207" s="171">
        <v>54</v>
      </c>
      <c r="B207" s="172" t="s">
        <v>295</v>
      </c>
      <c r="C207" s="173" t="s">
        <v>296</v>
      </c>
      <c r="D207" s="174" t="s">
        <v>175</v>
      </c>
      <c r="E207" s="175">
        <v>65.4075</v>
      </c>
      <c r="F207" s="175"/>
      <c r="G207" s="176">
        <f>E207*F207</f>
        <v>0</v>
      </c>
      <c r="I207" s="207"/>
      <c r="O207" s="170">
        <v>2</v>
      </c>
      <c r="AA207" s="146">
        <v>3</v>
      </c>
      <c r="AB207" s="146">
        <v>7</v>
      </c>
      <c r="AC207" s="146" t="s">
        <v>295</v>
      </c>
      <c r="AZ207" s="146">
        <v>2</v>
      </c>
      <c r="BA207" s="146">
        <f>IF(AZ207=1,G207,0)</f>
        <v>0</v>
      </c>
      <c r="BB207" s="146">
        <f>IF(AZ207=2,G207,0)</f>
        <v>0</v>
      </c>
      <c r="BC207" s="146">
        <f>IF(AZ207=3,G207,0)</f>
        <v>0</v>
      </c>
      <c r="BD207" s="146">
        <f>IF(AZ207=4,G207,0)</f>
        <v>0</v>
      </c>
      <c r="BE207" s="146">
        <f>IF(AZ207=5,G207,0)</f>
        <v>0</v>
      </c>
      <c r="CA207" s="177">
        <v>3</v>
      </c>
      <c r="CB207" s="177">
        <v>7</v>
      </c>
      <c r="CZ207" s="146">
        <v>0.00103</v>
      </c>
    </row>
    <row r="208" spans="1:15" ht="12.75">
      <c r="A208" s="178"/>
      <c r="B208" s="180"/>
      <c r="C208" s="231" t="s">
        <v>297</v>
      </c>
      <c r="D208" s="232"/>
      <c r="E208" s="181">
        <v>65.4075</v>
      </c>
      <c r="F208" s="182"/>
      <c r="G208" s="183"/>
      <c r="I208" s="208"/>
      <c r="M208" s="179" t="s">
        <v>297</v>
      </c>
      <c r="O208" s="170"/>
    </row>
    <row r="209" spans="1:57" ht="12.75">
      <c r="A209" s="184"/>
      <c r="B209" s="185" t="s">
        <v>77</v>
      </c>
      <c r="C209" s="186" t="str">
        <f>CONCATENATE(B200," ",C200)</f>
        <v>783 Nátěry</v>
      </c>
      <c r="D209" s="187"/>
      <c r="E209" s="188"/>
      <c r="F209" s="189"/>
      <c r="G209" s="190">
        <f>SUM(G200:G208)</f>
        <v>0</v>
      </c>
      <c r="I209" s="209"/>
      <c r="O209" s="170">
        <v>4</v>
      </c>
      <c r="BA209" s="191">
        <f>SUM(BA200:BA208)</f>
        <v>0</v>
      </c>
      <c r="BB209" s="191">
        <f>SUM(BB200:BB208)</f>
        <v>0</v>
      </c>
      <c r="BC209" s="191">
        <f>SUM(BC200:BC208)</f>
        <v>0</v>
      </c>
      <c r="BD209" s="191">
        <f>SUM(BD200:BD208)</f>
        <v>0</v>
      </c>
      <c r="BE209" s="191">
        <f>SUM(BE200:BE208)</f>
        <v>0</v>
      </c>
    </row>
    <row r="210" spans="1:15" ht="12.75">
      <c r="A210" s="163" t="s">
        <v>74</v>
      </c>
      <c r="B210" s="164" t="s">
        <v>298</v>
      </c>
      <c r="C210" s="165" t="s">
        <v>299</v>
      </c>
      <c r="D210" s="166"/>
      <c r="E210" s="167"/>
      <c r="F210" s="167"/>
      <c r="G210" s="168"/>
      <c r="H210" s="169"/>
      <c r="I210" s="210"/>
      <c r="O210" s="170">
        <v>1</v>
      </c>
    </row>
    <row r="211" spans="1:104" ht="12.75">
      <c r="A211" s="171">
        <v>55</v>
      </c>
      <c r="B211" s="172" t="s">
        <v>300</v>
      </c>
      <c r="C211" s="173" t="s">
        <v>301</v>
      </c>
      <c r="D211" s="174" t="s">
        <v>261</v>
      </c>
      <c r="E211" s="175">
        <v>7.8426575</v>
      </c>
      <c r="F211" s="175"/>
      <c r="G211" s="176">
        <f aca="true" t="shared" si="0" ref="G211:G217">E211*F211</f>
        <v>0</v>
      </c>
      <c r="I211" s="207"/>
      <c r="O211" s="170">
        <v>2</v>
      </c>
      <c r="AA211" s="146">
        <v>8</v>
      </c>
      <c r="AB211" s="146">
        <v>0</v>
      </c>
      <c r="AC211" s="146">
        <v>3</v>
      </c>
      <c r="AZ211" s="146">
        <v>1</v>
      </c>
      <c r="BA211" s="146">
        <f aca="true" t="shared" si="1" ref="BA211:BA217">IF(AZ211=1,G211,0)</f>
        <v>0</v>
      </c>
      <c r="BB211" s="146">
        <f aca="true" t="shared" si="2" ref="BB211:BB217">IF(AZ211=2,G211,0)</f>
        <v>0</v>
      </c>
      <c r="BC211" s="146">
        <f aca="true" t="shared" si="3" ref="BC211:BC217">IF(AZ211=3,G211,0)</f>
        <v>0</v>
      </c>
      <c r="BD211" s="146">
        <f aca="true" t="shared" si="4" ref="BD211:BD217">IF(AZ211=4,G211,0)</f>
        <v>0</v>
      </c>
      <c r="BE211" s="146">
        <f aca="true" t="shared" si="5" ref="BE211:BE217">IF(AZ211=5,G211,0)</f>
        <v>0</v>
      </c>
      <c r="CA211" s="177">
        <v>8</v>
      </c>
      <c r="CB211" s="177">
        <v>0</v>
      </c>
      <c r="CZ211" s="146">
        <v>0</v>
      </c>
    </row>
    <row r="212" spans="1:104" ht="12.75">
      <c r="A212" s="171">
        <v>56</v>
      </c>
      <c r="B212" s="172" t="s">
        <v>302</v>
      </c>
      <c r="C212" s="173" t="s">
        <v>303</v>
      </c>
      <c r="D212" s="174" t="s">
        <v>261</v>
      </c>
      <c r="E212" s="175">
        <v>15.685315</v>
      </c>
      <c r="F212" s="175"/>
      <c r="G212" s="176">
        <f t="shared" si="0"/>
        <v>0</v>
      </c>
      <c r="I212" s="207"/>
      <c r="O212" s="170">
        <v>2</v>
      </c>
      <c r="AA212" s="146">
        <v>8</v>
      </c>
      <c r="AB212" s="146">
        <v>0</v>
      </c>
      <c r="AC212" s="146">
        <v>3</v>
      </c>
      <c r="AZ212" s="146">
        <v>1</v>
      </c>
      <c r="BA212" s="146">
        <f t="shared" si="1"/>
        <v>0</v>
      </c>
      <c r="BB212" s="146">
        <f t="shared" si="2"/>
        <v>0</v>
      </c>
      <c r="BC212" s="146">
        <f t="shared" si="3"/>
        <v>0</v>
      </c>
      <c r="BD212" s="146">
        <f t="shared" si="4"/>
        <v>0</v>
      </c>
      <c r="BE212" s="146">
        <f t="shared" si="5"/>
        <v>0</v>
      </c>
      <c r="CA212" s="177">
        <v>8</v>
      </c>
      <c r="CB212" s="177">
        <v>0</v>
      </c>
      <c r="CZ212" s="146">
        <v>0</v>
      </c>
    </row>
    <row r="213" spans="1:104" ht="12.75">
      <c r="A213" s="171">
        <v>57</v>
      </c>
      <c r="B213" s="172" t="s">
        <v>304</v>
      </c>
      <c r="C213" s="173" t="s">
        <v>305</v>
      </c>
      <c r="D213" s="174" t="s">
        <v>261</v>
      </c>
      <c r="E213" s="175">
        <v>15.685315</v>
      </c>
      <c r="F213" s="175"/>
      <c r="G213" s="176">
        <f t="shared" si="0"/>
        <v>0</v>
      </c>
      <c r="I213" s="207"/>
      <c r="O213" s="170">
        <v>2</v>
      </c>
      <c r="AA213" s="146">
        <v>8</v>
      </c>
      <c r="AB213" s="146">
        <v>0</v>
      </c>
      <c r="AC213" s="146">
        <v>3</v>
      </c>
      <c r="AZ213" s="146">
        <v>1</v>
      </c>
      <c r="BA213" s="146">
        <f t="shared" si="1"/>
        <v>0</v>
      </c>
      <c r="BB213" s="146">
        <f t="shared" si="2"/>
        <v>0</v>
      </c>
      <c r="BC213" s="146">
        <f t="shared" si="3"/>
        <v>0</v>
      </c>
      <c r="BD213" s="146">
        <f t="shared" si="4"/>
        <v>0</v>
      </c>
      <c r="BE213" s="146">
        <f t="shared" si="5"/>
        <v>0</v>
      </c>
      <c r="CA213" s="177">
        <v>8</v>
      </c>
      <c r="CB213" s="177">
        <v>0</v>
      </c>
      <c r="CZ213" s="146">
        <v>0</v>
      </c>
    </row>
    <row r="214" spans="1:104" ht="12.75">
      <c r="A214" s="171">
        <v>58</v>
      </c>
      <c r="B214" s="172" t="s">
        <v>306</v>
      </c>
      <c r="C214" s="173" t="s">
        <v>307</v>
      </c>
      <c r="D214" s="174" t="s">
        <v>261</v>
      </c>
      <c r="E214" s="175">
        <v>70.5839175</v>
      </c>
      <c r="F214" s="175"/>
      <c r="G214" s="176">
        <f t="shared" si="0"/>
        <v>0</v>
      </c>
      <c r="I214" s="207"/>
      <c r="O214" s="170">
        <v>2</v>
      </c>
      <c r="AA214" s="146">
        <v>8</v>
      </c>
      <c r="AB214" s="146">
        <v>0</v>
      </c>
      <c r="AC214" s="146">
        <v>3</v>
      </c>
      <c r="AZ214" s="146">
        <v>1</v>
      </c>
      <c r="BA214" s="146">
        <f t="shared" si="1"/>
        <v>0</v>
      </c>
      <c r="BB214" s="146">
        <f t="shared" si="2"/>
        <v>0</v>
      </c>
      <c r="BC214" s="146">
        <f t="shared" si="3"/>
        <v>0</v>
      </c>
      <c r="BD214" s="146">
        <f t="shared" si="4"/>
        <v>0</v>
      </c>
      <c r="BE214" s="146">
        <f t="shared" si="5"/>
        <v>0</v>
      </c>
      <c r="CA214" s="177">
        <v>8</v>
      </c>
      <c r="CB214" s="177">
        <v>0</v>
      </c>
      <c r="CZ214" s="146">
        <v>0</v>
      </c>
    </row>
    <row r="215" spans="1:104" ht="12.75">
      <c r="A215" s="171">
        <v>59</v>
      </c>
      <c r="B215" s="172" t="s">
        <v>308</v>
      </c>
      <c r="C215" s="173" t="s">
        <v>309</v>
      </c>
      <c r="D215" s="174" t="s">
        <v>261</v>
      </c>
      <c r="E215" s="175">
        <v>15.685315</v>
      </c>
      <c r="F215" s="175"/>
      <c r="G215" s="176">
        <f t="shared" si="0"/>
        <v>0</v>
      </c>
      <c r="I215" s="207"/>
      <c r="O215" s="170">
        <v>2</v>
      </c>
      <c r="AA215" s="146">
        <v>8</v>
      </c>
      <c r="AB215" s="146">
        <v>0</v>
      </c>
      <c r="AC215" s="146">
        <v>3</v>
      </c>
      <c r="AZ215" s="146">
        <v>1</v>
      </c>
      <c r="BA215" s="146">
        <f t="shared" si="1"/>
        <v>0</v>
      </c>
      <c r="BB215" s="146">
        <f t="shared" si="2"/>
        <v>0</v>
      </c>
      <c r="BC215" s="146">
        <f t="shared" si="3"/>
        <v>0</v>
      </c>
      <c r="BD215" s="146">
        <f t="shared" si="4"/>
        <v>0</v>
      </c>
      <c r="BE215" s="146">
        <f t="shared" si="5"/>
        <v>0</v>
      </c>
      <c r="CA215" s="177">
        <v>8</v>
      </c>
      <c r="CB215" s="177">
        <v>0</v>
      </c>
      <c r="CZ215" s="146">
        <v>0</v>
      </c>
    </row>
    <row r="216" spans="1:104" ht="12.75">
      <c r="A216" s="171">
        <v>60</v>
      </c>
      <c r="B216" s="172" t="s">
        <v>310</v>
      </c>
      <c r="C216" s="173" t="s">
        <v>311</v>
      </c>
      <c r="D216" s="174" t="s">
        <v>261</v>
      </c>
      <c r="E216" s="175">
        <v>31.37063</v>
      </c>
      <c r="F216" s="175"/>
      <c r="G216" s="176">
        <f t="shared" si="0"/>
        <v>0</v>
      </c>
      <c r="I216" s="207"/>
      <c r="O216" s="170">
        <v>2</v>
      </c>
      <c r="AA216" s="146">
        <v>8</v>
      </c>
      <c r="AB216" s="146">
        <v>0</v>
      </c>
      <c r="AC216" s="146">
        <v>3</v>
      </c>
      <c r="AZ216" s="146">
        <v>1</v>
      </c>
      <c r="BA216" s="146">
        <f t="shared" si="1"/>
        <v>0</v>
      </c>
      <c r="BB216" s="146">
        <f t="shared" si="2"/>
        <v>0</v>
      </c>
      <c r="BC216" s="146">
        <f t="shared" si="3"/>
        <v>0</v>
      </c>
      <c r="BD216" s="146">
        <f t="shared" si="4"/>
        <v>0</v>
      </c>
      <c r="BE216" s="146">
        <f t="shared" si="5"/>
        <v>0</v>
      </c>
      <c r="CA216" s="177">
        <v>8</v>
      </c>
      <c r="CB216" s="177">
        <v>0</v>
      </c>
      <c r="CZ216" s="146">
        <v>0</v>
      </c>
    </row>
    <row r="217" spans="1:104" ht="12.75">
      <c r="A217" s="171">
        <v>61</v>
      </c>
      <c r="B217" s="172" t="s">
        <v>312</v>
      </c>
      <c r="C217" s="173" t="s">
        <v>313</v>
      </c>
      <c r="D217" s="174" t="s">
        <v>261</v>
      </c>
      <c r="E217" s="175">
        <v>15.685315</v>
      </c>
      <c r="F217" s="175"/>
      <c r="G217" s="176">
        <f t="shared" si="0"/>
        <v>0</v>
      </c>
      <c r="I217" s="207"/>
      <c r="O217" s="170">
        <v>2</v>
      </c>
      <c r="AA217" s="146">
        <v>8</v>
      </c>
      <c r="AB217" s="146">
        <v>0</v>
      </c>
      <c r="AC217" s="146">
        <v>3</v>
      </c>
      <c r="AZ217" s="146">
        <v>1</v>
      </c>
      <c r="BA217" s="146">
        <f t="shared" si="1"/>
        <v>0</v>
      </c>
      <c r="BB217" s="146">
        <f t="shared" si="2"/>
        <v>0</v>
      </c>
      <c r="BC217" s="146">
        <f t="shared" si="3"/>
        <v>0</v>
      </c>
      <c r="BD217" s="146">
        <f t="shared" si="4"/>
        <v>0</v>
      </c>
      <c r="BE217" s="146">
        <f t="shared" si="5"/>
        <v>0</v>
      </c>
      <c r="CA217" s="177">
        <v>8</v>
      </c>
      <c r="CB217" s="177">
        <v>0</v>
      </c>
      <c r="CZ217" s="146">
        <v>0</v>
      </c>
    </row>
    <row r="218" spans="1:57" ht="12.75">
      <c r="A218" s="184"/>
      <c r="B218" s="185" t="s">
        <v>77</v>
      </c>
      <c r="C218" s="186" t="str">
        <f>CONCATENATE(B210," ",C210)</f>
        <v>D96 Přesuny suti a vybouraných hmot</v>
      </c>
      <c r="D218" s="187"/>
      <c r="E218" s="188"/>
      <c r="F218" s="189"/>
      <c r="G218" s="190">
        <f>SUM(G210:G217)</f>
        <v>0</v>
      </c>
      <c r="O218" s="170">
        <v>4</v>
      </c>
      <c r="BA218" s="191">
        <f>SUM(BA210:BA217)</f>
        <v>0</v>
      </c>
      <c r="BB218" s="191">
        <f>SUM(BB210:BB217)</f>
        <v>0</v>
      </c>
      <c r="BC218" s="191">
        <f>SUM(BC210:BC217)</f>
        <v>0</v>
      </c>
      <c r="BD218" s="191">
        <f>SUM(BD210:BD217)</f>
        <v>0</v>
      </c>
      <c r="BE218" s="191">
        <f>SUM(BE210:BE217)</f>
        <v>0</v>
      </c>
    </row>
    <row r="219" ht="12.75">
      <c r="E219" s="146"/>
    </row>
    <row r="220" ht="12.75">
      <c r="E220" s="146"/>
    </row>
    <row r="221" ht="12.75">
      <c r="E221" s="146"/>
    </row>
    <row r="222" ht="12.75">
      <c r="E222" s="146"/>
    </row>
    <row r="223" ht="12.75">
      <c r="E223" s="146"/>
    </row>
    <row r="224" ht="12.75">
      <c r="E224" s="146"/>
    </row>
    <row r="225" ht="12.75">
      <c r="E225" s="146"/>
    </row>
    <row r="226" ht="12.75">
      <c r="E226" s="146"/>
    </row>
    <row r="227" ht="12.75">
      <c r="E227" s="146"/>
    </row>
    <row r="228" ht="12.75">
      <c r="E228" s="146"/>
    </row>
    <row r="229" ht="12.75">
      <c r="E229" s="146"/>
    </row>
    <row r="230" ht="12.75">
      <c r="E230" s="146"/>
    </row>
    <row r="231" ht="12.75">
      <c r="E231" s="146"/>
    </row>
    <row r="232" ht="12.75">
      <c r="E232" s="146"/>
    </row>
    <row r="233" ht="12.75">
      <c r="E233" s="146"/>
    </row>
    <row r="234" ht="12.75">
      <c r="E234" s="146"/>
    </row>
    <row r="235" ht="12.75">
      <c r="E235" s="146"/>
    </row>
    <row r="236" ht="12.75">
      <c r="E236" s="146"/>
    </row>
    <row r="237" ht="12.75">
      <c r="E237" s="146"/>
    </row>
    <row r="238" ht="12.75">
      <c r="E238" s="146"/>
    </row>
    <row r="239" ht="12.75">
      <c r="E239" s="146"/>
    </row>
    <row r="240" ht="12.75">
      <c r="E240" s="146"/>
    </row>
    <row r="241" ht="12.75">
      <c r="E241" s="146"/>
    </row>
    <row r="242" spans="1:7" ht="12.75">
      <c r="A242" s="192"/>
      <c r="B242" s="192"/>
      <c r="C242" s="192"/>
      <c r="D242" s="192"/>
      <c r="E242" s="192"/>
      <c r="F242" s="192"/>
      <c r="G242" s="192"/>
    </row>
    <row r="243" spans="1:7" ht="12.75">
      <c r="A243" s="192"/>
      <c r="B243" s="192"/>
      <c r="C243" s="192"/>
      <c r="D243" s="192"/>
      <c r="E243" s="192"/>
      <c r="F243" s="192"/>
      <c r="G243" s="192"/>
    </row>
    <row r="244" spans="1:7" ht="12.75">
      <c r="A244" s="192"/>
      <c r="B244" s="192"/>
      <c r="C244" s="192"/>
      <c r="D244" s="192"/>
      <c r="E244" s="192"/>
      <c r="F244" s="192"/>
      <c r="G244" s="192"/>
    </row>
    <row r="245" spans="1:7" ht="12.75">
      <c r="A245" s="192"/>
      <c r="B245" s="192"/>
      <c r="C245" s="192"/>
      <c r="D245" s="192"/>
      <c r="E245" s="192"/>
      <c r="F245" s="192"/>
      <c r="G245" s="192"/>
    </row>
    <row r="246" ht="12.75">
      <c r="E246" s="146"/>
    </row>
    <row r="247" ht="12.75">
      <c r="E247" s="146"/>
    </row>
    <row r="248" ht="12.75">
      <c r="E248" s="146"/>
    </row>
    <row r="249" ht="12.75">
      <c r="E249" s="146"/>
    </row>
    <row r="250" ht="12.75">
      <c r="E250" s="146"/>
    </row>
    <row r="251" ht="12.75">
      <c r="E251" s="146"/>
    </row>
    <row r="252" ht="12.75">
      <c r="E252" s="146"/>
    </row>
    <row r="253" ht="12.75">
      <c r="E253" s="146"/>
    </row>
    <row r="254" ht="12.75">
      <c r="E254" s="146"/>
    </row>
    <row r="255" ht="12.75">
      <c r="E255" s="146"/>
    </row>
    <row r="256" ht="12.75">
      <c r="E256" s="146"/>
    </row>
    <row r="257" ht="12.75">
      <c r="E257" s="146"/>
    </row>
    <row r="258" ht="12.75">
      <c r="E258" s="146"/>
    </row>
    <row r="259" ht="12.75">
      <c r="E259" s="146"/>
    </row>
    <row r="260" ht="12.75">
      <c r="E260" s="146"/>
    </row>
    <row r="261" ht="12.75">
      <c r="E261" s="146"/>
    </row>
    <row r="262" ht="12.75">
      <c r="E262" s="146"/>
    </row>
    <row r="263" ht="12.75">
      <c r="E263" s="146"/>
    </row>
    <row r="264" ht="12.75">
      <c r="E264" s="146"/>
    </row>
    <row r="265" ht="12.75">
      <c r="E265" s="146"/>
    </row>
    <row r="266" ht="12.75">
      <c r="E266" s="146"/>
    </row>
    <row r="267" ht="12.75">
      <c r="E267" s="146"/>
    </row>
    <row r="268" ht="12.75">
      <c r="E268" s="146"/>
    </row>
    <row r="269" ht="12.75">
      <c r="E269" s="146"/>
    </row>
    <row r="270" ht="12.75">
      <c r="E270" s="146"/>
    </row>
    <row r="271" ht="12.75">
      <c r="E271" s="146"/>
    </row>
    <row r="272" ht="12.75">
      <c r="E272" s="146"/>
    </row>
    <row r="273" ht="12.75">
      <c r="E273" s="146"/>
    </row>
    <row r="274" ht="12.75">
      <c r="E274" s="146"/>
    </row>
    <row r="275" ht="12.75">
      <c r="E275" s="146"/>
    </row>
    <row r="276" ht="12.75">
      <c r="E276" s="146"/>
    </row>
    <row r="277" spans="1:2" ht="12.75">
      <c r="A277" s="193"/>
      <c r="B277" s="193"/>
    </row>
    <row r="278" spans="1:7" ht="12.75">
      <c r="A278" s="192"/>
      <c r="B278" s="192"/>
      <c r="C278" s="195"/>
      <c r="D278" s="195"/>
      <c r="E278" s="196"/>
      <c r="F278" s="195"/>
      <c r="G278" s="197"/>
    </row>
    <row r="279" spans="1:7" ht="12.75">
      <c r="A279" s="198"/>
      <c r="B279" s="198"/>
      <c r="C279" s="192"/>
      <c r="D279" s="192"/>
      <c r="E279" s="199"/>
      <c r="F279" s="192"/>
      <c r="G279" s="192"/>
    </row>
    <row r="280" spans="1:7" ht="12.75">
      <c r="A280" s="192"/>
      <c r="B280" s="192"/>
      <c r="C280" s="192"/>
      <c r="D280" s="192"/>
      <c r="E280" s="199"/>
      <c r="F280" s="192"/>
      <c r="G280" s="192"/>
    </row>
    <row r="281" spans="1:7" ht="12.75">
      <c r="A281" s="192"/>
      <c r="B281" s="192"/>
      <c r="C281" s="192"/>
      <c r="D281" s="192"/>
      <c r="E281" s="199"/>
      <c r="F281" s="192"/>
      <c r="G281" s="192"/>
    </row>
    <row r="282" spans="1:7" ht="12.75">
      <c r="A282" s="192"/>
      <c r="B282" s="192"/>
      <c r="C282" s="192"/>
      <c r="D282" s="192"/>
      <c r="E282" s="199"/>
      <c r="F282" s="192"/>
      <c r="G282" s="192"/>
    </row>
    <row r="283" spans="1:7" ht="12.75">
      <c r="A283" s="192"/>
      <c r="B283" s="192"/>
      <c r="C283" s="192"/>
      <c r="D283" s="192"/>
      <c r="E283" s="199"/>
      <c r="F283" s="192"/>
      <c r="G283" s="192"/>
    </row>
    <row r="284" spans="1:7" ht="12.75">
      <c r="A284" s="192"/>
      <c r="B284" s="192"/>
      <c r="C284" s="192"/>
      <c r="D284" s="192"/>
      <c r="E284" s="199"/>
      <c r="F284" s="192"/>
      <c r="G284" s="192"/>
    </row>
    <row r="285" spans="1:7" ht="12.75">
      <c r="A285" s="192"/>
      <c r="B285" s="192"/>
      <c r="C285" s="192"/>
      <c r="D285" s="192"/>
      <c r="E285" s="199"/>
      <c r="F285" s="192"/>
      <c r="G285" s="192"/>
    </row>
    <row r="286" spans="1:7" ht="12.75">
      <c r="A286" s="192"/>
      <c r="B286" s="192"/>
      <c r="C286" s="192"/>
      <c r="D286" s="192"/>
      <c r="E286" s="199"/>
      <c r="F286" s="192"/>
      <c r="G286" s="192"/>
    </row>
    <row r="287" spans="1:7" ht="12.75">
      <c r="A287" s="192"/>
      <c r="B287" s="192"/>
      <c r="C287" s="192"/>
      <c r="D287" s="192"/>
      <c r="E287" s="199"/>
      <c r="F287" s="192"/>
      <c r="G287" s="192"/>
    </row>
    <row r="288" spans="1:7" ht="12.75">
      <c r="A288" s="192"/>
      <c r="B288" s="192"/>
      <c r="C288" s="192"/>
      <c r="D288" s="192"/>
      <c r="E288" s="199"/>
      <c r="F288" s="192"/>
      <c r="G288" s="192"/>
    </row>
    <row r="289" spans="1:7" ht="12.75">
      <c r="A289" s="192"/>
      <c r="B289" s="192"/>
      <c r="C289" s="192"/>
      <c r="D289" s="192"/>
      <c r="E289" s="199"/>
      <c r="F289" s="192"/>
      <c r="G289" s="192"/>
    </row>
    <row r="290" spans="1:7" ht="12.75">
      <c r="A290" s="192"/>
      <c r="B290" s="192"/>
      <c r="C290" s="192"/>
      <c r="D290" s="192"/>
      <c r="E290" s="199"/>
      <c r="F290" s="192"/>
      <c r="G290" s="192"/>
    </row>
    <row r="291" spans="1:7" ht="12.75">
      <c r="A291" s="192"/>
      <c r="B291" s="192"/>
      <c r="C291" s="192"/>
      <c r="D291" s="192"/>
      <c r="E291" s="199"/>
      <c r="F291" s="192"/>
      <c r="G291" s="192"/>
    </row>
  </sheetData>
  <mergeCells count="133">
    <mergeCell ref="C18:D18"/>
    <mergeCell ref="C19:D19"/>
    <mergeCell ref="C20:D20"/>
    <mergeCell ref="C22:D22"/>
    <mergeCell ref="C23:D23"/>
    <mergeCell ref="C24:D24"/>
    <mergeCell ref="A1:G1"/>
    <mergeCell ref="A3:B3"/>
    <mergeCell ref="A4:B4"/>
    <mergeCell ref="E4:G4"/>
    <mergeCell ref="C9:D9"/>
    <mergeCell ref="C13:D13"/>
    <mergeCell ref="C14:D14"/>
    <mergeCell ref="C17:D17"/>
    <mergeCell ref="C32:D32"/>
    <mergeCell ref="C34:D34"/>
    <mergeCell ref="C35:D35"/>
    <mergeCell ref="C36:D36"/>
    <mergeCell ref="C37:D37"/>
    <mergeCell ref="C38:D38"/>
    <mergeCell ref="C25:D25"/>
    <mergeCell ref="C26:D26"/>
    <mergeCell ref="C28:D28"/>
    <mergeCell ref="C29:D29"/>
    <mergeCell ref="C30:D30"/>
    <mergeCell ref="C31:D31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9:D59"/>
    <mergeCell ref="C60:D60"/>
    <mergeCell ref="C61:D61"/>
    <mergeCell ref="C62:D62"/>
    <mergeCell ref="C63:D63"/>
    <mergeCell ref="C64:D64"/>
    <mergeCell ref="C51:D51"/>
    <mergeCell ref="C52:D52"/>
    <mergeCell ref="C53:D53"/>
    <mergeCell ref="C56:D56"/>
    <mergeCell ref="C57:D57"/>
    <mergeCell ref="C58:D58"/>
    <mergeCell ref="C71:D71"/>
    <mergeCell ref="C72:D72"/>
    <mergeCell ref="C73:D73"/>
    <mergeCell ref="C74:D74"/>
    <mergeCell ref="C75:D75"/>
    <mergeCell ref="C76:D76"/>
    <mergeCell ref="C65:D65"/>
    <mergeCell ref="C66:D66"/>
    <mergeCell ref="C67:D67"/>
    <mergeCell ref="C68:D68"/>
    <mergeCell ref="C69:D69"/>
    <mergeCell ref="C70:D70"/>
    <mergeCell ref="C83:D83"/>
    <mergeCell ref="C85:D85"/>
    <mergeCell ref="C86:D86"/>
    <mergeCell ref="C87:D87"/>
    <mergeCell ref="C88:D88"/>
    <mergeCell ref="C89:D89"/>
    <mergeCell ref="C77:D77"/>
    <mergeCell ref="C78:D78"/>
    <mergeCell ref="C79:D79"/>
    <mergeCell ref="C80:D80"/>
    <mergeCell ref="C81:D81"/>
    <mergeCell ref="C82:D82"/>
    <mergeCell ref="C97:D97"/>
    <mergeCell ref="C98:D98"/>
    <mergeCell ref="C99:D99"/>
    <mergeCell ref="C100:D100"/>
    <mergeCell ref="C101:D101"/>
    <mergeCell ref="C102:D102"/>
    <mergeCell ref="C90:D90"/>
    <mergeCell ref="C91:D91"/>
    <mergeCell ref="C92:D92"/>
    <mergeCell ref="C94:D94"/>
    <mergeCell ref="C95:D95"/>
    <mergeCell ref="C96:D96"/>
    <mergeCell ref="C109:D109"/>
    <mergeCell ref="C110:D110"/>
    <mergeCell ref="C111:D111"/>
    <mergeCell ref="C112:D112"/>
    <mergeCell ref="C113:D113"/>
    <mergeCell ref="C114:D114"/>
    <mergeCell ref="C103:D103"/>
    <mergeCell ref="C104:D104"/>
    <mergeCell ref="C105:D105"/>
    <mergeCell ref="C106:D106"/>
    <mergeCell ref="C107:D107"/>
    <mergeCell ref="C108:D108"/>
    <mergeCell ref="C137:D137"/>
    <mergeCell ref="C138:D138"/>
    <mergeCell ref="C140:D140"/>
    <mergeCell ref="C141:D141"/>
    <mergeCell ref="C142:D142"/>
    <mergeCell ref="C143:D143"/>
    <mergeCell ref="C116:D116"/>
    <mergeCell ref="C123:D123"/>
    <mergeCell ref="C125:D125"/>
    <mergeCell ref="C127:D127"/>
    <mergeCell ref="C133:D133"/>
    <mergeCell ref="C134:D134"/>
    <mergeCell ref="C135:D135"/>
    <mergeCell ref="C136:D136"/>
    <mergeCell ref="C157:D157"/>
    <mergeCell ref="C159:D159"/>
    <mergeCell ref="C162:D162"/>
    <mergeCell ref="C163:D163"/>
    <mergeCell ref="C165:D165"/>
    <mergeCell ref="C144:D144"/>
    <mergeCell ref="C145:D145"/>
    <mergeCell ref="C149:D149"/>
    <mergeCell ref="C150:D150"/>
    <mergeCell ref="C151:D151"/>
    <mergeCell ref="C152:D152"/>
    <mergeCell ref="C153:D153"/>
    <mergeCell ref="C202:D202"/>
    <mergeCell ref="C203:D203"/>
    <mergeCell ref="C204:D204"/>
    <mergeCell ref="C205:D205"/>
    <mergeCell ref="C206:D206"/>
    <mergeCell ref="C208:D208"/>
    <mergeCell ref="C188:D188"/>
    <mergeCell ref="C190:D190"/>
    <mergeCell ref="C177:D177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kohoutek</cp:lastModifiedBy>
  <dcterms:created xsi:type="dcterms:W3CDTF">2014-03-11T07:54:44Z</dcterms:created>
  <dcterms:modified xsi:type="dcterms:W3CDTF">2014-04-17T15:19:44Z</dcterms:modified>
  <cp:category/>
  <cp:version/>
  <cp:contentType/>
  <cp:contentStatus/>
</cp:coreProperties>
</file>