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17\17146_Hod_nem_prov_obj_VŘ\00_Podklady\CD PROVOZNÍ BUDOVA + RAZÍTKA + DPS+DPS\"/>
    </mc:Choice>
  </mc:AlternateContent>
  <bookViews>
    <workbookView xWindow="0" yWindow="0" windowWidth="28800" windowHeight="118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Rekapitulace!$G$33</definedName>
    <definedName name="Dodavka0">Položky!#REF!</definedName>
    <definedName name="HSV">Rekapitulace!$E$33</definedName>
    <definedName name="HSV0">Položky!#REF!</definedName>
    <definedName name="HZS">Rekapitulace!$I$33</definedName>
    <definedName name="HZS0">Položky!#REF!</definedName>
    <definedName name="JKSO">'Krycí list'!$G$2</definedName>
    <definedName name="MJ">'Krycí list'!$G$5</definedName>
    <definedName name="Mont">Rekapitulace!$H$33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Položky!$A$1:$G$795</definedName>
    <definedName name="_xlnm.Print_Area" localSheetId="1">Rekapitulace!$A$1:$I$34</definedName>
    <definedName name="PocetMJ">'Krycí list'!$G$6</definedName>
    <definedName name="Poznamka">'Krycí list'!$B$37</definedName>
    <definedName name="Projektant">'Krycí list'!$C$8</definedName>
    <definedName name="PSV">Rekapitulace!$F$33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</workbook>
</file>

<file path=xl/calcChain.xml><?xml version="1.0" encoding="utf-8"?>
<calcChain xmlns="http://schemas.openxmlformats.org/spreadsheetml/2006/main">
  <c r="E680" i="3" l="1"/>
  <c r="E675" i="3" s="1"/>
  <c r="E159" i="3"/>
  <c r="BE794" i="3" l="1"/>
  <c r="BD794" i="3"/>
  <c r="BC794" i="3"/>
  <c r="BB794" i="3"/>
  <c r="G794" i="3"/>
  <c r="BA794" i="3" s="1"/>
  <c r="BE793" i="3"/>
  <c r="BD793" i="3"/>
  <c r="BC793" i="3"/>
  <c r="BB793" i="3"/>
  <c r="G793" i="3"/>
  <c r="BA793" i="3" s="1"/>
  <c r="BE792" i="3"/>
  <c r="BD792" i="3"/>
  <c r="BC792" i="3"/>
  <c r="BB792" i="3"/>
  <c r="G792" i="3"/>
  <c r="BA792" i="3" s="1"/>
  <c r="BE791" i="3"/>
  <c r="BD791" i="3"/>
  <c r="BC791" i="3"/>
  <c r="BB791" i="3"/>
  <c r="G791" i="3"/>
  <c r="BE790" i="3"/>
  <c r="BD790" i="3"/>
  <c r="BC790" i="3"/>
  <c r="BB790" i="3"/>
  <c r="G790" i="3"/>
  <c r="BA790" i="3" s="1"/>
  <c r="BE789" i="3"/>
  <c r="BD789" i="3"/>
  <c r="BC789" i="3"/>
  <c r="BB789" i="3"/>
  <c r="G789" i="3"/>
  <c r="BA789" i="3" s="1"/>
  <c r="B32" i="2"/>
  <c r="A32" i="2"/>
  <c r="C795" i="3"/>
  <c r="BE786" i="3"/>
  <c r="BC786" i="3"/>
  <c r="BB786" i="3"/>
  <c r="BA786" i="3"/>
  <c r="G786" i="3"/>
  <c r="BD786" i="3" s="1"/>
  <c r="BE783" i="3"/>
  <c r="BC783" i="3"/>
  <c r="BB783" i="3"/>
  <c r="BA783" i="3"/>
  <c r="G783" i="3"/>
  <c r="BD783" i="3" s="1"/>
  <c r="B31" i="2"/>
  <c r="A31" i="2"/>
  <c r="C787" i="3"/>
  <c r="BE778" i="3"/>
  <c r="BE781" i="3" s="1"/>
  <c r="I30" i="2" s="1"/>
  <c r="BC778" i="3"/>
  <c r="BC781" i="3" s="1"/>
  <c r="G30" i="2" s="1"/>
  <c r="BB778" i="3"/>
  <c r="BB781" i="3" s="1"/>
  <c r="F30" i="2" s="1"/>
  <c r="BA778" i="3"/>
  <c r="BA781" i="3" s="1"/>
  <c r="E30" i="2" s="1"/>
  <c r="G778" i="3"/>
  <c r="BD778" i="3" s="1"/>
  <c r="BD781" i="3" s="1"/>
  <c r="H30" i="2" s="1"/>
  <c r="B30" i="2"/>
  <c r="A30" i="2"/>
  <c r="C781" i="3"/>
  <c r="BE773" i="3"/>
  <c r="BD773" i="3"/>
  <c r="BC773" i="3"/>
  <c r="BA773" i="3"/>
  <c r="G773" i="3"/>
  <c r="BB773" i="3" s="1"/>
  <c r="BE770" i="3"/>
  <c r="BD770" i="3"/>
  <c r="BC770" i="3"/>
  <c r="BA770" i="3"/>
  <c r="G770" i="3"/>
  <c r="BB770" i="3" s="1"/>
  <c r="BE767" i="3"/>
  <c r="BD767" i="3"/>
  <c r="BC767" i="3"/>
  <c r="BA767" i="3"/>
  <c r="G767" i="3"/>
  <c r="BB767" i="3" s="1"/>
  <c r="BE764" i="3"/>
  <c r="BD764" i="3"/>
  <c r="BC764" i="3"/>
  <c r="BA764" i="3"/>
  <c r="G764" i="3"/>
  <c r="BB764" i="3" s="1"/>
  <c r="B29" i="2"/>
  <c r="A29" i="2"/>
  <c r="C776" i="3"/>
  <c r="BE761" i="3"/>
  <c r="BE762" i="3" s="1"/>
  <c r="I28" i="2" s="1"/>
  <c r="BD761" i="3"/>
  <c r="BD762" i="3" s="1"/>
  <c r="H28" i="2" s="1"/>
  <c r="BC761" i="3"/>
  <c r="BC762" i="3" s="1"/>
  <c r="G28" i="2" s="1"/>
  <c r="BA761" i="3"/>
  <c r="BA762" i="3" s="1"/>
  <c r="E28" i="2" s="1"/>
  <c r="G761" i="3"/>
  <c r="BB761" i="3" s="1"/>
  <c r="BB762" i="3" s="1"/>
  <c r="F28" i="2" s="1"/>
  <c r="B28" i="2"/>
  <c r="A28" i="2"/>
  <c r="C762" i="3"/>
  <c r="BE758" i="3"/>
  <c r="BD758" i="3"/>
  <c r="BC758" i="3"/>
  <c r="BA758" i="3"/>
  <c r="G758" i="3"/>
  <c r="BB758" i="3" s="1"/>
  <c r="BE757" i="3"/>
  <c r="BD757" i="3"/>
  <c r="BC757" i="3"/>
  <c r="BA757" i="3"/>
  <c r="G757" i="3"/>
  <c r="BB757" i="3" s="1"/>
  <c r="BE756" i="3"/>
  <c r="BD756" i="3"/>
  <c r="BC756" i="3"/>
  <c r="BA756" i="3"/>
  <c r="G756" i="3"/>
  <c r="BB756" i="3" s="1"/>
  <c r="BE755" i="3"/>
  <c r="BD755" i="3"/>
  <c r="BC755" i="3"/>
  <c r="BA755" i="3"/>
  <c r="G755" i="3"/>
  <c r="BB755" i="3" s="1"/>
  <c r="BE754" i="3"/>
  <c r="BD754" i="3"/>
  <c r="BC754" i="3"/>
  <c r="BA754" i="3"/>
  <c r="G754" i="3"/>
  <c r="BB754" i="3" s="1"/>
  <c r="BE753" i="3"/>
  <c r="BD753" i="3"/>
  <c r="BC753" i="3"/>
  <c r="BA753" i="3"/>
  <c r="G753" i="3"/>
  <c r="BB753" i="3" s="1"/>
  <c r="B27" i="2"/>
  <c r="A27" i="2"/>
  <c r="C759" i="3"/>
  <c r="BE749" i="3"/>
  <c r="BE751" i="3" s="1"/>
  <c r="I26" i="2" s="1"/>
  <c r="BD749" i="3"/>
  <c r="BD751" i="3" s="1"/>
  <c r="H26" i="2" s="1"/>
  <c r="BC749" i="3"/>
  <c r="BC751" i="3" s="1"/>
  <c r="G26" i="2" s="1"/>
  <c r="BA749" i="3"/>
  <c r="BA751" i="3" s="1"/>
  <c r="E26" i="2" s="1"/>
  <c r="G749" i="3"/>
  <c r="BB749" i="3" s="1"/>
  <c r="BB751" i="3" s="1"/>
  <c r="F26" i="2" s="1"/>
  <c r="B26" i="2"/>
  <c r="A26" i="2"/>
  <c r="C751" i="3"/>
  <c r="BE746" i="3"/>
  <c r="BD746" i="3"/>
  <c r="BC746" i="3"/>
  <c r="BA746" i="3"/>
  <c r="G746" i="3"/>
  <c r="BB746" i="3" s="1"/>
  <c r="BE745" i="3"/>
  <c r="BD745" i="3"/>
  <c r="BC745" i="3"/>
  <c r="BA745" i="3"/>
  <c r="G745" i="3"/>
  <c r="BB745" i="3" s="1"/>
  <c r="BE743" i="3"/>
  <c r="BD743" i="3"/>
  <c r="BC743" i="3"/>
  <c r="BA743" i="3"/>
  <c r="G743" i="3"/>
  <c r="BB743" i="3" s="1"/>
  <c r="BE741" i="3"/>
  <c r="BD741" i="3"/>
  <c r="BC741" i="3"/>
  <c r="BA741" i="3"/>
  <c r="G741" i="3"/>
  <c r="BB741" i="3" s="1"/>
  <c r="BE739" i="3"/>
  <c r="BD739" i="3"/>
  <c r="BC739" i="3"/>
  <c r="BA739" i="3"/>
  <c r="G739" i="3"/>
  <c r="BB739" i="3" s="1"/>
  <c r="BE737" i="3"/>
  <c r="BD737" i="3"/>
  <c r="BC737" i="3"/>
  <c r="BA737" i="3"/>
  <c r="G737" i="3"/>
  <c r="BB737" i="3" s="1"/>
  <c r="BE735" i="3"/>
  <c r="BD735" i="3"/>
  <c r="BC735" i="3"/>
  <c r="BA735" i="3"/>
  <c r="G735" i="3"/>
  <c r="BB735" i="3" s="1"/>
  <c r="BE733" i="3"/>
  <c r="BD733" i="3"/>
  <c r="BC733" i="3"/>
  <c r="BA733" i="3"/>
  <c r="G733" i="3"/>
  <c r="BB733" i="3" s="1"/>
  <c r="BE731" i="3"/>
  <c r="BD731" i="3"/>
  <c r="BC731" i="3"/>
  <c r="BA731" i="3"/>
  <c r="G731" i="3"/>
  <c r="BB731" i="3" s="1"/>
  <c r="BE729" i="3"/>
  <c r="BD729" i="3"/>
  <c r="BC729" i="3"/>
  <c r="BA729" i="3"/>
  <c r="G729" i="3"/>
  <c r="BB729" i="3" s="1"/>
  <c r="BE726" i="3"/>
  <c r="BD726" i="3"/>
  <c r="BC726" i="3"/>
  <c r="BA726" i="3"/>
  <c r="G726" i="3"/>
  <c r="BB726" i="3" s="1"/>
  <c r="BE725" i="3"/>
  <c r="BD725" i="3"/>
  <c r="BC725" i="3"/>
  <c r="BA725" i="3"/>
  <c r="G725" i="3"/>
  <c r="BB725" i="3" s="1"/>
  <c r="BE724" i="3"/>
  <c r="BD724" i="3"/>
  <c r="BC724" i="3"/>
  <c r="BA724" i="3"/>
  <c r="G724" i="3"/>
  <c r="BB724" i="3" s="1"/>
  <c r="BE723" i="3"/>
  <c r="BD723" i="3"/>
  <c r="BC723" i="3"/>
  <c r="BA723" i="3"/>
  <c r="G723" i="3"/>
  <c r="BB723" i="3" s="1"/>
  <c r="BE722" i="3"/>
  <c r="BD722" i="3"/>
  <c r="BC722" i="3"/>
  <c r="BA722" i="3"/>
  <c r="G722" i="3"/>
  <c r="BB722" i="3" s="1"/>
  <c r="BE714" i="3"/>
  <c r="BD714" i="3"/>
  <c r="BC714" i="3"/>
  <c r="BA714" i="3"/>
  <c r="G714" i="3"/>
  <c r="BB714" i="3" s="1"/>
  <c r="BE713" i="3"/>
  <c r="BD713" i="3"/>
  <c r="BC713" i="3"/>
  <c r="BA713" i="3"/>
  <c r="G713" i="3"/>
  <c r="BB713" i="3" s="1"/>
  <c r="BE712" i="3"/>
  <c r="BD712" i="3"/>
  <c r="BC712" i="3"/>
  <c r="BA712" i="3"/>
  <c r="G712" i="3"/>
  <c r="BB712" i="3" s="1"/>
  <c r="BE709" i="3"/>
  <c r="BD709" i="3"/>
  <c r="BC709" i="3"/>
  <c r="BA709" i="3"/>
  <c r="G709" i="3"/>
  <c r="B25" i="2"/>
  <c r="A25" i="2"/>
  <c r="C747" i="3"/>
  <c r="BE705" i="3"/>
  <c r="BD705" i="3"/>
  <c r="BC705" i="3"/>
  <c r="BA705" i="3"/>
  <c r="G705" i="3"/>
  <c r="BB705" i="3" s="1"/>
  <c r="BE703" i="3"/>
  <c r="BD703" i="3"/>
  <c r="BC703" i="3"/>
  <c r="BA703" i="3"/>
  <c r="G703" i="3"/>
  <c r="BB703" i="3" s="1"/>
  <c r="BE701" i="3"/>
  <c r="BD701" i="3"/>
  <c r="BC701" i="3"/>
  <c r="BA701" i="3"/>
  <c r="G701" i="3"/>
  <c r="BB701" i="3" s="1"/>
  <c r="BE699" i="3"/>
  <c r="BD699" i="3"/>
  <c r="BC699" i="3"/>
  <c r="BA699" i="3"/>
  <c r="G699" i="3"/>
  <c r="B24" i="2"/>
  <c r="A24" i="2"/>
  <c r="C707" i="3"/>
  <c r="BE696" i="3"/>
  <c r="BE697" i="3" s="1"/>
  <c r="I23" i="2" s="1"/>
  <c r="BD696" i="3"/>
  <c r="BD697" i="3" s="1"/>
  <c r="H23" i="2" s="1"/>
  <c r="BC696" i="3"/>
  <c r="BC697" i="3" s="1"/>
  <c r="G23" i="2" s="1"/>
  <c r="BA696" i="3"/>
  <c r="BA697" i="3" s="1"/>
  <c r="E23" i="2" s="1"/>
  <c r="G696" i="3"/>
  <c r="G697" i="3" s="1"/>
  <c r="B23" i="2"/>
  <c r="A23" i="2"/>
  <c r="C697" i="3"/>
  <c r="BE692" i="3"/>
  <c r="BD692" i="3"/>
  <c r="BC692" i="3"/>
  <c r="BA692" i="3"/>
  <c r="G692" i="3"/>
  <c r="BB692" i="3" s="1"/>
  <c r="BE691" i="3"/>
  <c r="BD691" i="3"/>
  <c r="BC691" i="3"/>
  <c r="BA691" i="3"/>
  <c r="G691" i="3"/>
  <c r="BB691" i="3" s="1"/>
  <c r="BE689" i="3"/>
  <c r="BD689" i="3"/>
  <c r="BC689" i="3"/>
  <c r="BA689" i="3"/>
  <c r="G689" i="3"/>
  <c r="BB689" i="3" s="1"/>
  <c r="BE687" i="3"/>
  <c r="BD687" i="3"/>
  <c r="BC687" i="3"/>
  <c r="BA687" i="3"/>
  <c r="G687" i="3"/>
  <c r="BB687" i="3" s="1"/>
  <c r="BE681" i="3"/>
  <c r="BD681" i="3"/>
  <c r="BC681" i="3"/>
  <c r="BA681" i="3"/>
  <c r="G681" i="3"/>
  <c r="BB681" i="3" s="1"/>
  <c r="BE675" i="3"/>
  <c r="BD675" i="3"/>
  <c r="BC675" i="3"/>
  <c r="BA675" i="3"/>
  <c r="G675" i="3"/>
  <c r="BB675" i="3" s="1"/>
  <c r="BE673" i="3"/>
  <c r="BD673" i="3"/>
  <c r="BC673" i="3"/>
  <c r="BA673" i="3"/>
  <c r="G673" i="3"/>
  <c r="BB673" i="3" s="1"/>
  <c r="BE671" i="3"/>
  <c r="BD671" i="3"/>
  <c r="BC671" i="3"/>
  <c r="BA671" i="3"/>
  <c r="G671" i="3"/>
  <c r="BB671" i="3" s="1"/>
  <c r="BE665" i="3"/>
  <c r="BD665" i="3"/>
  <c r="BC665" i="3"/>
  <c r="BA665" i="3"/>
  <c r="G665" i="3"/>
  <c r="BB665" i="3" s="1"/>
  <c r="BE663" i="3"/>
  <c r="BD663" i="3"/>
  <c r="BC663" i="3"/>
  <c r="BA663" i="3"/>
  <c r="G663" i="3"/>
  <c r="BB663" i="3" s="1"/>
  <c r="BE661" i="3"/>
  <c r="BD661" i="3"/>
  <c r="BC661" i="3"/>
  <c r="BA661" i="3"/>
  <c r="G661" i="3"/>
  <c r="B22" i="2"/>
  <c r="A22" i="2"/>
  <c r="C694" i="3"/>
  <c r="BE658" i="3"/>
  <c r="BD658" i="3"/>
  <c r="BC658" i="3"/>
  <c r="BA658" i="3"/>
  <c r="G658" i="3"/>
  <c r="BB658" i="3" s="1"/>
  <c r="BE654" i="3"/>
  <c r="BD654" i="3"/>
  <c r="BC654" i="3"/>
  <c r="BA654" i="3"/>
  <c r="G654" i="3"/>
  <c r="BB654" i="3" s="1"/>
  <c r="BE652" i="3"/>
  <c r="BD652" i="3"/>
  <c r="BC652" i="3"/>
  <c r="BA652" i="3"/>
  <c r="G652" i="3"/>
  <c r="BB652" i="3" s="1"/>
  <c r="BE650" i="3"/>
  <c r="BD650" i="3"/>
  <c r="BC650" i="3"/>
  <c r="BA650" i="3"/>
  <c r="G650" i="3"/>
  <c r="BB650" i="3" s="1"/>
  <c r="BE645" i="3"/>
  <c r="BD645" i="3"/>
  <c r="BC645" i="3"/>
  <c r="BA645" i="3"/>
  <c r="G645" i="3"/>
  <c r="BB645" i="3" s="1"/>
  <c r="BE643" i="3"/>
  <c r="BD643" i="3"/>
  <c r="BC643" i="3"/>
  <c r="BA643" i="3"/>
  <c r="G643" i="3"/>
  <c r="BB643" i="3" s="1"/>
  <c r="BE636" i="3"/>
  <c r="BD636" i="3"/>
  <c r="BC636" i="3"/>
  <c r="BA636" i="3"/>
  <c r="G636" i="3"/>
  <c r="BB636" i="3" s="1"/>
  <c r="BE630" i="3"/>
  <c r="BD630" i="3"/>
  <c r="BC630" i="3"/>
  <c r="BA630" i="3"/>
  <c r="G630" i="3"/>
  <c r="BB630" i="3" s="1"/>
  <c r="BE628" i="3"/>
  <c r="BD628" i="3"/>
  <c r="BC628" i="3"/>
  <c r="BA628" i="3"/>
  <c r="G628" i="3"/>
  <c r="BB628" i="3" s="1"/>
  <c r="B21" i="2"/>
  <c r="A21" i="2"/>
  <c r="C659" i="3"/>
  <c r="BE624" i="3"/>
  <c r="BD624" i="3"/>
  <c r="BC624" i="3"/>
  <c r="BA624" i="3"/>
  <c r="G624" i="3"/>
  <c r="BB624" i="3" s="1"/>
  <c r="BE622" i="3"/>
  <c r="BD622" i="3"/>
  <c r="BC622" i="3"/>
  <c r="BA622" i="3"/>
  <c r="G622" i="3"/>
  <c r="BB622" i="3" s="1"/>
  <c r="BE620" i="3"/>
  <c r="BD620" i="3"/>
  <c r="BC620" i="3"/>
  <c r="BA620" i="3"/>
  <c r="G620" i="3"/>
  <c r="BB620" i="3" s="1"/>
  <c r="BE619" i="3"/>
  <c r="BD619" i="3"/>
  <c r="BC619" i="3"/>
  <c r="BA619" i="3"/>
  <c r="G619" i="3"/>
  <c r="BB619" i="3" s="1"/>
  <c r="BE617" i="3"/>
  <c r="BD617" i="3"/>
  <c r="BC617" i="3"/>
  <c r="BA617" i="3"/>
  <c r="G617" i="3"/>
  <c r="BB617" i="3" s="1"/>
  <c r="BE615" i="3"/>
  <c r="BD615" i="3"/>
  <c r="BC615" i="3"/>
  <c r="BA615" i="3"/>
  <c r="G615" i="3"/>
  <c r="BB615" i="3" s="1"/>
  <c r="B20" i="2"/>
  <c r="A20" i="2"/>
  <c r="C626" i="3"/>
  <c r="BE612" i="3"/>
  <c r="BD612" i="3"/>
  <c r="BC612" i="3"/>
  <c r="BB612" i="3"/>
  <c r="G612" i="3"/>
  <c r="BA612" i="3" s="1"/>
  <c r="BE611" i="3"/>
  <c r="BD611" i="3"/>
  <c r="BC611" i="3"/>
  <c r="BB611" i="3"/>
  <c r="G611" i="3"/>
  <c r="BA611" i="3" s="1"/>
  <c r="BE610" i="3"/>
  <c r="BD610" i="3"/>
  <c r="BC610" i="3"/>
  <c r="BB610" i="3"/>
  <c r="G610" i="3"/>
  <c r="BA610" i="3" s="1"/>
  <c r="BE609" i="3"/>
  <c r="BD609" i="3"/>
  <c r="BC609" i="3"/>
  <c r="BB609" i="3"/>
  <c r="G609" i="3"/>
  <c r="BA609" i="3" s="1"/>
  <c r="BE608" i="3"/>
  <c r="BD608" i="3"/>
  <c r="BC608" i="3"/>
  <c r="BB608" i="3"/>
  <c r="G608" i="3"/>
  <c r="BA608" i="3" s="1"/>
  <c r="BE607" i="3"/>
  <c r="BD607" i="3"/>
  <c r="BC607" i="3"/>
  <c r="BB607" i="3"/>
  <c r="G607" i="3"/>
  <c r="BA607" i="3" s="1"/>
  <c r="BE606" i="3"/>
  <c r="BD606" i="3"/>
  <c r="BC606" i="3"/>
  <c r="BB606" i="3"/>
  <c r="G606" i="3"/>
  <c r="BA606" i="3" s="1"/>
  <c r="B19" i="2"/>
  <c r="A19" i="2"/>
  <c r="C613" i="3"/>
  <c r="BE603" i="3"/>
  <c r="BE604" i="3" s="1"/>
  <c r="I18" i="2" s="1"/>
  <c r="BD603" i="3"/>
  <c r="BD604" i="3" s="1"/>
  <c r="H18" i="2" s="1"/>
  <c r="BC603" i="3"/>
  <c r="BC604" i="3" s="1"/>
  <c r="G18" i="2" s="1"/>
  <c r="BB603" i="3"/>
  <c r="BB604" i="3" s="1"/>
  <c r="F18" i="2" s="1"/>
  <c r="G603" i="3"/>
  <c r="BA603" i="3" s="1"/>
  <c r="BA604" i="3" s="1"/>
  <c r="E18" i="2" s="1"/>
  <c r="B18" i="2"/>
  <c r="A18" i="2"/>
  <c r="C604" i="3"/>
  <c r="BE567" i="3"/>
  <c r="BD567" i="3"/>
  <c r="BC567" i="3"/>
  <c r="BB567" i="3"/>
  <c r="G567" i="3"/>
  <c r="BA567" i="3" s="1"/>
  <c r="BE501" i="3"/>
  <c r="BD501" i="3"/>
  <c r="BC501" i="3"/>
  <c r="BB501" i="3"/>
  <c r="G501" i="3"/>
  <c r="BA501" i="3" s="1"/>
  <c r="B17" i="2"/>
  <c r="A17" i="2"/>
  <c r="C601" i="3"/>
  <c r="BE497" i="3"/>
  <c r="BE499" i="3" s="1"/>
  <c r="I16" i="2" s="1"/>
  <c r="BD497" i="3"/>
  <c r="BD499" i="3" s="1"/>
  <c r="H16" i="2" s="1"/>
  <c r="BC497" i="3"/>
  <c r="BC499" i="3" s="1"/>
  <c r="G16" i="2" s="1"/>
  <c r="BB497" i="3"/>
  <c r="BB499" i="3" s="1"/>
  <c r="F16" i="2" s="1"/>
  <c r="G497" i="3"/>
  <c r="BA497" i="3" s="1"/>
  <c r="BA499" i="3" s="1"/>
  <c r="E16" i="2" s="1"/>
  <c r="B16" i="2"/>
  <c r="A16" i="2"/>
  <c r="C499" i="3"/>
  <c r="BE474" i="3"/>
  <c r="BD474" i="3"/>
  <c r="BC474" i="3"/>
  <c r="BB474" i="3"/>
  <c r="G474" i="3"/>
  <c r="BA474" i="3" s="1"/>
  <c r="BE453" i="3"/>
  <c r="BD453" i="3"/>
  <c r="BC453" i="3"/>
  <c r="BB453" i="3"/>
  <c r="G453" i="3"/>
  <c r="BA453" i="3" s="1"/>
  <c r="BE451" i="3"/>
  <c r="BD451" i="3"/>
  <c r="BC451" i="3"/>
  <c r="BB451" i="3"/>
  <c r="G451" i="3"/>
  <c r="BA451" i="3" s="1"/>
  <c r="BE430" i="3"/>
  <c r="BD430" i="3"/>
  <c r="BC430" i="3"/>
  <c r="BB430" i="3"/>
  <c r="G430" i="3"/>
  <c r="BA430" i="3" s="1"/>
  <c r="B15" i="2"/>
  <c r="A15" i="2"/>
  <c r="C495" i="3"/>
  <c r="BE362" i="3"/>
  <c r="BD362" i="3"/>
  <c r="BC362" i="3"/>
  <c r="BB362" i="3"/>
  <c r="G362" i="3"/>
  <c r="BA362" i="3" s="1"/>
  <c r="BE360" i="3"/>
  <c r="BD360" i="3"/>
  <c r="BC360" i="3"/>
  <c r="BB360" i="3"/>
  <c r="G360" i="3"/>
  <c r="BA360" i="3" s="1"/>
  <c r="B14" i="2"/>
  <c r="A14" i="2"/>
  <c r="C428" i="3"/>
  <c r="BE356" i="3"/>
  <c r="BD356" i="3"/>
  <c r="BC356" i="3"/>
  <c r="BB356" i="3"/>
  <c r="G356" i="3"/>
  <c r="BA356" i="3" s="1"/>
  <c r="BE354" i="3"/>
  <c r="BD354" i="3"/>
  <c r="BC354" i="3"/>
  <c r="BB354" i="3"/>
  <c r="G354" i="3"/>
  <c r="BA354" i="3" s="1"/>
  <c r="BE352" i="3"/>
  <c r="BD352" i="3"/>
  <c r="BC352" i="3"/>
  <c r="BB352" i="3"/>
  <c r="G352" i="3"/>
  <c r="BA352" i="3" s="1"/>
  <c r="B13" i="2"/>
  <c r="A13" i="2"/>
  <c r="C358" i="3"/>
  <c r="BE349" i="3"/>
  <c r="BD349" i="3"/>
  <c r="BC349" i="3"/>
  <c r="BB349" i="3"/>
  <c r="G349" i="3"/>
  <c r="BA349" i="3" s="1"/>
  <c r="BE347" i="3"/>
  <c r="BD347" i="3"/>
  <c r="BC347" i="3"/>
  <c r="BB347" i="3"/>
  <c r="G347" i="3"/>
  <c r="BA347" i="3" s="1"/>
  <c r="B12" i="2"/>
  <c r="A12" i="2"/>
  <c r="C350" i="3"/>
  <c r="BE342" i="3"/>
  <c r="BD342" i="3"/>
  <c r="BC342" i="3"/>
  <c r="BB342" i="3"/>
  <c r="G342" i="3"/>
  <c r="BA342" i="3" s="1"/>
  <c r="BE336" i="3"/>
  <c r="BD336" i="3"/>
  <c r="BC336" i="3"/>
  <c r="BB336" i="3"/>
  <c r="G336" i="3"/>
  <c r="BA336" i="3" s="1"/>
  <c r="BE334" i="3"/>
  <c r="BD334" i="3"/>
  <c r="BC334" i="3"/>
  <c r="BB334" i="3"/>
  <c r="G334" i="3"/>
  <c r="BA334" i="3" s="1"/>
  <c r="BE268" i="3"/>
  <c r="BD268" i="3"/>
  <c r="BC268" i="3"/>
  <c r="BB268" i="3"/>
  <c r="G268" i="3"/>
  <c r="BA268" i="3" s="1"/>
  <c r="BE262" i="3"/>
  <c r="BD262" i="3"/>
  <c r="BC262" i="3"/>
  <c r="BB262" i="3"/>
  <c r="G262" i="3"/>
  <c r="BA262" i="3" s="1"/>
  <c r="BE243" i="3"/>
  <c r="BD243" i="3"/>
  <c r="BC243" i="3"/>
  <c r="BB243" i="3"/>
  <c r="G243" i="3"/>
  <c r="BA243" i="3" s="1"/>
  <c r="BE177" i="3"/>
  <c r="BD177" i="3"/>
  <c r="BC177" i="3"/>
  <c r="BB177" i="3"/>
  <c r="G177" i="3"/>
  <c r="BA177" i="3" s="1"/>
  <c r="BE159" i="3"/>
  <c r="BD159" i="3"/>
  <c r="BC159" i="3"/>
  <c r="BB159" i="3"/>
  <c r="G159" i="3"/>
  <c r="BA159" i="3" s="1"/>
  <c r="BE143" i="3"/>
  <c r="BD143" i="3"/>
  <c r="BC143" i="3"/>
  <c r="BB143" i="3"/>
  <c r="G143" i="3"/>
  <c r="BA143" i="3" s="1"/>
  <c r="BE141" i="3"/>
  <c r="BD141" i="3"/>
  <c r="BC141" i="3"/>
  <c r="BB141" i="3"/>
  <c r="G141" i="3"/>
  <c r="BA141" i="3" s="1"/>
  <c r="BE111" i="3"/>
  <c r="BD111" i="3"/>
  <c r="BC111" i="3"/>
  <c r="BB111" i="3"/>
  <c r="G111" i="3"/>
  <c r="BA111" i="3" s="1"/>
  <c r="B11" i="2"/>
  <c r="A11" i="2"/>
  <c r="C345" i="3"/>
  <c r="BE43" i="3"/>
  <c r="BE109" i="3" s="1"/>
  <c r="I10" i="2" s="1"/>
  <c r="BD43" i="3"/>
  <c r="BD109" i="3" s="1"/>
  <c r="H10" i="2" s="1"/>
  <c r="BC43" i="3"/>
  <c r="BC109" i="3" s="1"/>
  <c r="G10" i="2" s="1"/>
  <c r="BB43" i="3"/>
  <c r="BB109" i="3" s="1"/>
  <c r="F10" i="2" s="1"/>
  <c r="G43" i="3"/>
  <c r="BA43" i="3" s="1"/>
  <c r="BA109" i="3" s="1"/>
  <c r="E10" i="2" s="1"/>
  <c r="B10" i="2"/>
  <c r="A10" i="2"/>
  <c r="C109" i="3"/>
  <c r="BE39" i="3"/>
  <c r="BD39" i="3"/>
  <c r="BC39" i="3"/>
  <c r="BB39" i="3"/>
  <c r="G39" i="3"/>
  <c r="BA39" i="3" s="1"/>
  <c r="BE37" i="3"/>
  <c r="BD37" i="3"/>
  <c r="BC37" i="3"/>
  <c r="BB37" i="3"/>
  <c r="G37" i="3"/>
  <c r="BA37" i="3" s="1"/>
  <c r="BE35" i="3"/>
  <c r="BD35" i="3"/>
  <c r="BC35" i="3"/>
  <c r="BB35" i="3"/>
  <c r="G35" i="3"/>
  <c r="BA35" i="3" s="1"/>
  <c r="BE33" i="3"/>
  <c r="BD33" i="3"/>
  <c r="BC33" i="3"/>
  <c r="BB33" i="3"/>
  <c r="G33" i="3"/>
  <c r="BA33" i="3" s="1"/>
  <c r="B9" i="2"/>
  <c r="A9" i="2"/>
  <c r="C41" i="3"/>
  <c r="BE28" i="3"/>
  <c r="BE31" i="3" s="1"/>
  <c r="I8" i="2" s="1"/>
  <c r="BD28" i="3"/>
  <c r="BD31" i="3" s="1"/>
  <c r="H8" i="2" s="1"/>
  <c r="BC28" i="3"/>
  <c r="BC31" i="3" s="1"/>
  <c r="G8" i="2" s="1"/>
  <c r="BB28" i="3"/>
  <c r="BB31" i="3" s="1"/>
  <c r="F8" i="2" s="1"/>
  <c r="G28" i="3"/>
  <c r="BA28" i="3" s="1"/>
  <c r="BA31" i="3" s="1"/>
  <c r="E8" i="2" s="1"/>
  <c r="B8" i="2"/>
  <c r="A8" i="2"/>
  <c r="C31" i="3"/>
  <c r="BE24" i="3"/>
  <c r="BD24" i="3"/>
  <c r="BC24" i="3"/>
  <c r="BB24" i="3"/>
  <c r="G24" i="3"/>
  <c r="BA24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8" i="3"/>
  <c r="BD8" i="3"/>
  <c r="BC8" i="3"/>
  <c r="BB8" i="3"/>
  <c r="G8" i="3"/>
  <c r="BA8" i="3" s="1"/>
  <c r="B7" i="2"/>
  <c r="A7" i="2"/>
  <c r="C26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C601" i="3" l="1"/>
  <c r="G17" i="2" s="1"/>
  <c r="BE601" i="3"/>
  <c r="I17" i="2" s="1"/>
  <c r="BE358" i="3"/>
  <c r="I13" i="2" s="1"/>
  <c r="BE428" i="3"/>
  <c r="I14" i="2" s="1"/>
  <c r="BB601" i="3"/>
  <c r="F17" i="2" s="1"/>
  <c r="BA776" i="3"/>
  <c r="E29" i="2" s="1"/>
  <c r="BE776" i="3"/>
  <c r="I29" i="2" s="1"/>
  <c r="BB795" i="3"/>
  <c r="F32" i="2" s="1"/>
  <c r="G781" i="3"/>
  <c r="BE787" i="3"/>
  <c r="I31" i="2" s="1"/>
  <c r="BA787" i="3"/>
  <c r="E31" i="2" s="1"/>
  <c r="BC795" i="3"/>
  <c r="G32" i="2" s="1"/>
  <c r="BD795" i="3"/>
  <c r="H32" i="2" s="1"/>
  <c r="G795" i="3"/>
  <c r="BB787" i="3"/>
  <c r="F31" i="2" s="1"/>
  <c r="BE795" i="3"/>
  <c r="I32" i="2" s="1"/>
  <c r="BA659" i="3"/>
  <c r="E21" i="2" s="1"/>
  <c r="BD626" i="3"/>
  <c r="H20" i="2" s="1"/>
  <c r="BE759" i="3"/>
  <c r="I27" i="2" s="1"/>
  <c r="BA791" i="3"/>
  <c r="BA795" i="3" s="1"/>
  <c r="E32" i="2" s="1"/>
  <c r="BC358" i="3"/>
  <c r="G13" i="2" s="1"/>
  <c r="BC613" i="3"/>
  <c r="G19" i="2" s="1"/>
  <c r="BE694" i="3"/>
  <c r="I22" i="2" s="1"/>
  <c r="BC776" i="3"/>
  <c r="G29" i="2" s="1"/>
  <c r="BA495" i="3"/>
  <c r="E15" i="2" s="1"/>
  <c r="BC659" i="3"/>
  <c r="G21" i="2" s="1"/>
  <c r="G707" i="3"/>
  <c r="BD776" i="3"/>
  <c r="H29" i="2" s="1"/>
  <c r="BC428" i="3"/>
  <c r="G14" i="2" s="1"/>
  <c r="BC626" i="3"/>
  <c r="G20" i="2" s="1"/>
  <c r="G776" i="3"/>
  <c r="BD358" i="3"/>
  <c r="H13" i="2" s="1"/>
  <c r="BC694" i="3"/>
  <c r="G22" i="2" s="1"/>
  <c r="BB428" i="3"/>
  <c r="F14" i="2" s="1"/>
  <c r="BE495" i="3"/>
  <c r="I15" i="2" s="1"/>
  <c r="BC495" i="3"/>
  <c r="G15" i="2" s="1"/>
  <c r="BE707" i="3"/>
  <c r="I24" i="2" s="1"/>
  <c r="BC707" i="3"/>
  <c r="G24" i="2" s="1"/>
  <c r="BC787" i="3"/>
  <c r="G31" i="2" s="1"/>
  <c r="G787" i="3"/>
  <c r="BB776" i="3"/>
  <c r="F29" i="2" s="1"/>
  <c r="G762" i="3"/>
  <c r="BA759" i="3"/>
  <c r="E27" i="2" s="1"/>
  <c r="BC759" i="3"/>
  <c r="G27" i="2" s="1"/>
  <c r="BD759" i="3"/>
  <c r="H27" i="2" s="1"/>
  <c r="BD747" i="3"/>
  <c r="H25" i="2" s="1"/>
  <c r="BA747" i="3"/>
  <c r="E25" i="2" s="1"/>
  <c r="BE747" i="3"/>
  <c r="I25" i="2" s="1"/>
  <c r="BC747" i="3"/>
  <c r="G25" i="2" s="1"/>
  <c r="BA707" i="3"/>
  <c r="E24" i="2" s="1"/>
  <c r="G694" i="3"/>
  <c r="BA694" i="3"/>
  <c r="E22" i="2" s="1"/>
  <c r="BD659" i="3"/>
  <c r="H21" i="2" s="1"/>
  <c r="BE659" i="3"/>
  <c r="I21" i="2" s="1"/>
  <c r="BA626" i="3"/>
  <c r="E20" i="2" s="1"/>
  <c r="BE626" i="3"/>
  <c r="I20" i="2" s="1"/>
  <c r="BA613" i="3"/>
  <c r="E19" i="2" s="1"/>
  <c r="BE613" i="3"/>
  <c r="I19" i="2" s="1"/>
  <c r="BD428" i="3"/>
  <c r="H14" i="2" s="1"/>
  <c r="BC350" i="3"/>
  <c r="G12" i="2" s="1"/>
  <c r="BA350" i="3"/>
  <c r="E12" i="2" s="1"/>
  <c r="BE350" i="3"/>
  <c r="I12" i="2" s="1"/>
  <c r="BC345" i="3"/>
  <c r="G11" i="2" s="1"/>
  <c r="BD345" i="3"/>
  <c r="H11" i="2" s="1"/>
  <c r="BE345" i="3"/>
  <c r="I11" i="2" s="1"/>
  <c r="BC41" i="3"/>
  <c r="G9" i="2" s="1"/>
  <c r="BE41" i="3"/>
  <c r="I9" i="2" s="1"/>
  <c r="BC26" i="3"/>
  <c r="G7" i="2" s="1"/>
  <c r="BE26" i="3"/>
  <c r="I7" i="2" s="1"/>
  <c r="BA26" i="3"/>
  <c r="E7" i="2" s="1"/>
  <c r="BA41" i="3"/>
  <c r="E9" i="2" s="1"/>
  <c r="BB345" i="3"/>
  <c r="F11" i="2" s="1"/>
  <c r="BB358" i="3"/>
  <c r="F13" i="2" s="1"/>
  <c r="BD601" i="3"/>
  <c r="H17" i="2" s="1"/>
  <c r="G747" i="3"/>
  <c r="G751" i="3"/>
  <c r="BB26" i="3"/>
  <c r="F7" i="2" s="1"/>
  <c r="BB41" i="3"/>
  <c r="F9" i="2" s="1"/>
  <c r="BB350" i="3"/>
  <c r="F12" i="2" s="1"/>
  <c r="BD495" i="3"/>
  <c r="H15" i="2" s="1"/>
  <c r="BD613" i="3"/>
  <c r="H19" i="2" s="1"/>
  <c r="BD694" i="3"/>
  <c r="H22" i="2" s="1"/>
  <c r="BD707" i="3"/>
  <c r="H24" i="2" s="1"/>
  <c r="G759" i="3"/>
  <c r="BD26" i="3"/>
  <c r="H7" i="2" s="1"/>
  <c r="BD41" i="3"/>
  <c r="H9" i="2" s="1"/>
  <c r="BD350" i="3"/>
  <c r="H12" i="2" s="1"/>
  <c r="BB495" i="3"/>
  <c r="F15" i="2" s="1"/>
  <c r="BB613" i="3"/>
  <c r="F19" i="2" s="1"/>
  <c r="BA345" i="3"/>
  <c r="E11" i="2" s="1"/>
  <c r="BA358" i="3"/>
  <c r="E13" i="2" s="1"/>
  <c r="BA428" i="3"/>
  <c r="E14" i="2" s="1"/>
  <c r="BA601" i="3"/>
  <c r="E17" i="2" s="1"/>
  <c r="BB626" i="3"/>
  <c r="F20" i="2" s="1"/>
  <c r="BB659" i="3"/>
  <c r="F21" i="2" s="1"/>
  <c r="G26" i="3"/>
  <c r="G31" i="3"/>
  <c r="G41" i="3"/>
  <c r="G109" i="3"/>
  <c r="G345" i="3"/>
  <c r="G350" i="3"/>
  <c r="G358" i="3"/>
  <c r="G428" i="3"/>
  <c r="G495" i="3"/>
  <c r="G499" i="3"/>
  <c r="G601" i="3"/>
  <c r="G604" i="3"/>
  <c r="G613" i="3"/>
  <c r="G626" i="3"/>
  <c r="G659" i="3"/>
  <c r="BB661" i="3"/>
  <c r="BB694" i="3" s="1"/>
  <c r="F22" i="2" s="1"/>
  <c r="BB759" i="3"/>
  <c r="F27" i="2" s="1"/>
  <c r="BD787" i="3"/>
  <c r="H31" i="2" s="1"/>
  <c r="BB696" i="3"/>
  <c r="BB697" i="3" s="1"/>
  <c r="F23" i="2" s="1"/>
  <c r="BB699" i="3"/>
  <c r="BB707" i="3" s="1"/>
  <c r="F24" i="2" s="1"/>
  <c r="BB709" i="3"/>
  <c r="BB747" i="3" s="1"/>
  <c r="F25" i="2" s="1"/>
  <c r="E33" i="2" l="1"/>
  <c r="C15" i="1" s="1"/>
  <c r="I33" i="2"/>
  <c r="C21" i="1" s="1"/>
  <c r="G33" i="2"/>
  <c r="C18" i="1" s="1"/>
  <c r="H33" i="2"/>
  <c r="C17" i="1" s="1"/>
  <c r="F33" i="2"/>
  <c r="C16" i="1" s="1"/>
  <c r="C19" i="1" l="1"/>
  <c r="C22" i="1" s="1"/>
  <c r="C23" i="1" s="1"/>
  <c r="F30" i="1" s="1"/>
  <c r="F31" i="1" l="1"/>
  <c r="F34" i="1" s="1"/>
</calcChain>
</file>

<file path=xl/sharedStrings.xml><?xml version="1.0" encoding="utf-8"?>
<sst xmlns="http://schemas.openxmlformats.org/spreadsheetml/2006/main" count="1784" uniqueCount="533">
  <si>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</si>
  <si>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</si>
  <si>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</si>
  <si>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</si>
  <si>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</si>
  <si>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</si>
  <si>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</si>
  <si>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</si>
  <si>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</si>
  <si>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</si>
  <si>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</si>
  <si>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</si>
  <si>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</si>
  <si>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</si>
  <si>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</si>
  <si>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</si>
  <si>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</si>
  <si>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</si>
  <si>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</si>
  <si>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</si>
  <si>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</si>
  <si>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</si>
  <si>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</si>
  <si>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</si>
  <si>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</si>
  <si>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</si>
  <si>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</si>
  <si>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</si>
  <si>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</si>
  <si>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</si>
  <si>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</si>
  <si>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</si>
  <si>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</si>
  <si>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</si>
  <si>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</si>
  <si>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</si>
  <si>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</si>
  <si>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</si>
  <si>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</si>
  <si>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</si>
  <si>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</si>
  <si>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</si>
  <si>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</si>
  <si>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</si>
  <si>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</si>
  <si>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</si>
  <si>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</si>
  <si>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</si>
  <si>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</si>
  <si>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</si>
  <si>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</si>
  <si>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</si>
  <si>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</si>
  <si>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</si>
  <si>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</si>
  <si>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</si>
  <si>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</si>
  <si>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</si>
  <si>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</si>
  <si>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</si>
  <si>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</si>
  <si>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</si>
  <si>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</si>
  <si>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</si>
  <si>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</si>
  <si>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</si>
  <si>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</si>
  <si>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</si>
  <si>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</si>
  <si>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</si>
  <si>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FK012017</t>
  </si>
  <si>
    <t>Zateplení provozní budovy NTGM Hodonín</t>
  </si>
  <si>
    <t>SO01</t>
  </si>
  <si>
    <t>Provozní budova</t>
  </si>
  <si>
    <t>SO01.1</t>
  </si>
  <si>
    <t>Stavební řešení</t>
  </si>
  <si>
    <t>113107122R00</t>
  </si>
  <si>
    <t xml:space="preserve">Odstranění podkladu pl. 200 m2,kam.drcené tl.20 cm </t>
  </si>
  <si>
    <t>m2</t>
  </si>
  <si>
    <t>(11,57+27,43+30,67+12,06+19)*0,9</t>
  </si>
  <si>
    <t xml:space="preserve">Odstraň okap.chodníků z betonu,dlažby </t>
  </si>
  <si>
    <t xml:space="preserve">Hloub rýh š 0,6 m soudr hor 3 ručně </t>
  </si>
  <si>
    <t>m3</t>
  </si>
  <si>
    <t>(11,57+27,43+30,67+12,06+19)*0,9*0,6</t>
  </si>
  <si>
    <t xml:space="preserve">Příplatek za lepivost 3 hor </t>
  </si>
  <si>
    <t>162301101R00</t>
  </si>
  <si>
    <t xml:space="preserve">Vodorovné přemístění výkopku z hor.1-4 do 500 m </t>
  </si>
  <si>
    <t>(11,57+27,43+30,67+12,06+19)*0,9*0,6*2</t>
  </si>
  <si>
    <t>167101101R00</t>
  </si>
  <si>
    <t xml:space="preserve">Nakládání výkopku z hor.1-4 v množství do 100 m3 </t>
  </si>
  <si>
    <t>171201201R00</t>
  </si>
  <si>
    <t xml:space="preserve">Uložení sypaniny na skládku </t>
  </si>
  <si>
    <t>175101201R00</t>
  </si>
  <si>
    <t xml:space="preserve">Obsyp objektu bez prohození sypaniny </t>
  </si>
  <si>
    <t>175101209R00</t>
  </si>
  <si>
    <t xml:space="preserve">Příplatek za prohození sypaniny pro obsyp objektu </t>
  </si>
  <si>
    <t>3</t>
  </si>
  <si>
    <t>Svislé a kompletní konstrukce</t>
  </si>
  <si>
    <t>310238211R00</t>
  </si>
  <si>
    <t xml:space="preserve">Zazdívka otvorů plochy do 1 m2 cihlami na MVC </t>
  </si>
  <si>
    <t>střecha:</t>
  </si>
  <si>
    <t>4:1*0,5*0,2</t>
  </si>
  <si>
    <t>5</t>
  </si>
  <si>
    <t>Komunikace</t>
  </si>
  <si>
    <t xml:space="preserve">Podklad komunikací štěrkopísku 15cm </t>
  </si>
  <si>
    <t>581121111R00</t>
  </si>
  <si>
    <t xml:space="preserve">Kryt cementobeton. komunikacískup.3 a 4 tl. 15 cm </t>
  </si>
  <si>
    <t>28,5*0,9</t>
  </si>
  <si>
    <t>596811111RT5</t>
  </si>
  <si>
    <t>Kladení dlaždic kom.pro pěší, lože z kameniva těž. včetně dlaždic betonových HBB 50/50/6 cm</t>
  </si>
  <si>
    <t>(11,57+12,06+19)*0,9</t>
  </si>
  <si>
    <t>599141111R00</t>
  </si>
  <si>
    <t xml:space="preserve">Vyplnění spár živičnou zálivkou </t>
  </si>
  <si>
    <t>m</t>
  </si>
  <si>
    <t>27,43+0,9*2</t>
  </si>
  <si>
    <t>6</t>
  </si>
  <si>
    <t>Úpravy povrchu, podlahy</t>
  </si>
  <si>
    <t>PP</t>
  </si>
  <si>
    <t>Příprava podkladu pro aplikaci KZS-vyrovnání zdiva očištění, vyspravení nesoudržných vrstev</t>
  </si>
  <si>
    <t>Hodnota:1235,2</t>
  </si>
  <si>
    <t>;2!(8,4+0,6+17,4)*2,7</t>
  </si>
  <si>
    <t>;ostění a nadpraží!</t>
  </si>
  <si>
    <t>;SZ!</t>
  </si>
  <si>
    <t>;(2,4+1,7*2)*7*0,25</t>
  </si>
  <si>
    <t>;0,6*3*3*0,25</t>
  </si>
  <si>
    <t>Mezisoučet</t>
  </si>
  <si>
    <t>;JZ!</t>
  </si>
  <si>
    <t>;(2,4+1,7*2)*7*0,25+(1,8+1,7*2)*2*0,25</t>
  </si>
  <si>
    <t>;SV!</t>
  </si>
  <si>
    <t>;(2,4+1,7*2)*9*0,25+(1,9+1,7*2)*0,25</t>
  </si>
  <si>
    <t>;JV1!</t>
  </si>
  <si>
    <t>;1,4*3*0,25</t>
  </si>
  <si>
    <t>;JV2!</t>
  </si>
  <si>
    <t>;střecha!(12,6*2+18,8)*3</t>
  </si>
  <si>
    <t>;</t>
  </si>
  <si>
    <t>;SZ!28*6,8</t>
  </si>
  <si>
    <t>;-2,4*1,7*7</t>
  </si>
  <si>
    <t>;-0,6*0,6*3</t>
  </si>
  <si>
    <t>;JZ!25,5*6,8+5,3*5,6</t>
  </si>
  <si>
    <t>;-2,4*1,7*7-1,8*1,7*2</t>
  </si>
  <si>
    <t>;SV!25,2*6,8+9,8*5,2+9*1,4+8,8*8+4,4*4</t>
  </si>
  <si>
    <t>;-2,4*1,7*9-1,9*1,7</t>
  </si>
  <si>
    <t>;JV1!6,8*6,8+0,8*1,8+7,4*2,6</t>
  </si>
  <si>
    <t>;-1,4*1,4</t>
  </si>
  <si>
    <t>;JV2!8,6*7,2+2,6*10</t>
  </si>
  <si>
    <t>;(2,4+1,7*2)*0,25*7</t>
  </si>
  <si>
    <t>;(2,4+1*2)*0,25+(1,6+1*2)*2*0,25+(0,5+1*2)*0,25+(0,9+2*2)*0,25+(1,9+2*2)*0,25</t>
  </si>
  <si>
    <t>;(2+2,15*2)*0,25*2+(2,2+2,15*2)*0,25*6+(1,9+1,5*2)*0,25*2</t>
  </si>
  <si>
    <t>;(2,7+3*2)*0,25+(1,7+2,5*2)*0,25*3+(3+1,7*2)*0,25+(2+0,9*2)*0,25*4</t>
  </si>
  <si>
    <t>;(1,7+0,7*2)*0,25*2</t>
  </si>
  <si>
    <t>;(1,8+0,7*2)*0,25*2</t>
  </si>
  <si>
    <t>;SZ!28*3</t>
  </si>
  <si>
    <t>;-2,4*1-1,6*1*2-0,5*1-0,9*2-1,9*2</t>
  </si>
  <si>
    <t>;JZ!25,5*3</t>
  </si>
  <si>
    <t>;-2*2,15*2-2,2*2,15*6-1,9*1,5*2</t>
  </si>
  <si>
    <t>;SV!18,8*3+11,7*2,5</t>
  </si>
  <si>
    <t>;-2,7*3-1,7*2,5*3-3*1,7-2*0,9*4</t>
  </si>
  <si>
    <t>;JV1!6,8*3</t>
  </si>
  <si>
    <t>;-1,7*0,7*2</t>
  </si>
  <si>
    <t>;JV2!11,4*3</t>
  </si>
  <si>
    <t>;-1,8*0,7*2</t>
  </si>
  <si>
    <t>62</t>
  </si>
  <si>
    <t>Úpravy povrchů vnější</t>
  </si>
  <si>
    <t>620991121R00</t>
  </si>
  <si>
    <t xml:space="preserve">Zakrývání výplní vnějších otvorů z lešení </t>
  </si>
  <si>
    <t>SZ:</t>
  </si>
  <si>
    <t>2,4*1,7*7</t>
  </si>
  <si>
    <t>0,6*0,6*3</t>
  </si>
  <si>
    <t>JZ:</t>
  </si>
  <si>
    <t>2,4*1,7*7+1,8*1,7*2</t>
  </si>
  <si>
    <t>SV:</t>
  </si>
  <si>
    <t>2,4*1,7*9+1,9*1,7</t>
  </si>
  <si>
    <t>JV1:</t>
  </si>
  <si>
    <t>1,4*1,4</t>
  </si>
  <si>
    <t>JV2:</t>
  </si>
  <si>
    <t>2,4*1+1,6*1*2+0,5*1+0,9*2+1,9*2</t>
  </si>
  <si>
    <t>2*2,15*2+2,2*2,15*6+1,9*1,5*2</t>
  </si>
  <si>
    <t>2,7*3+1,7*2,5*3+3*1,7+2*0,9*4</t>
  </si>
  <si>
    <t>1,7*0,7*2</t>
  </si>
  <si>
    <t>1,8*0,7*2</t>
  </si>
  <si>
    <t>KZS ETICS izolant MW tl.120mm lambda=0,039W/mK omítka štuková vrstva tl.3-4mm</t>
  </si>
  <si>
    <t>2:(8,4+0,6+17,4)*2,7</t>
  </si>
  <si>
    <t>KZS ETICS izolant MW tl 50mm lambda=0,039w/mK vč.omítky silikát.zr.1,5mm, toč.se zvýš.biocid.och</t>
  </si>
  <si>
    <t>ostění a nadpraží:</t>
  </si>
  <si>
    <t>(2,4+1,7*2)*7*0,25</t>
  </si>
  <si>
    <t>0,6*3*3*0,25</t>
  </si>
  <si>
    <t>(2,4+1,7*2)*7*0,25+(1,8+1,7*2)*2*0,25</t>
  </si>
  <si>
    <t>(2,4+1,7*2)*9*0,25+(1,9+1,7*2)*0,25</t>
  </si>
  <si>
    <t>1,4*3*0,25</t>
  </si>
  <si>
    <t>střecha:(12,6*2+18,8)*3</t>
  </si>
  <si>
    <t>SZ:28*6,8</t>
  </si>
  <si>
    <t>-2,4*1,7*7</t>
  </si>
  <si>
    <t>-0,6*0,6*3</t>
  </si>
  <si>
    <t>JZ:25,5*6,8+5,3*5,6</t>
  </si>
  <si>
    <t>-2,4*1,7*7-1,8*1,7*2</t>
  </si>
  <si>
    <t>SV:25,2*6,8+9,8*5,2+9*1,4+8,8*8+4,4*4</t>
  </si>
  <si>
    <t>-2,4*1,7*9-1,9*1,7</t>
  </si>
  <si>
    <t>JV1:6,8*6,8+0,8*1,8+7,4*2,6</t>
  </si>
  <si>
    <t>-1,4*1,4</t>
  </si>
  <si>
    <t>JV2:8,6*7,2+2,6*10</t>
  </si>
  <si>
    <t>622421121R00</t>
  </si>
  <si>
    <t xml:space="preserve">Omítka vnější stěn, MVC, hrubá zatřená </t>
  </si>
  <si>
    <t>KZS ETICS izolant MW tl 50mm lambda=0,039w/mK vč.omítky pod obklad se zvýš.biocid.och</t>
  </si>
  <si>
    <t>Hodnota:52,115</t>
  </si>
  <si>
    <t>;(2,7+3,29*2)*0,5</t>
  </si>
  <si>
    <t>SZ:28*3</t>
  </si>
  <si>
    <t>JZ:25,5*3</t>
  </si>
  <si>
    <t>SV:18,8*3+11,7*2,5</t>
  </si>
  <si>
    <t>JV1:6,8*3</t>
  </si>
  <si>
    <t>JV2:11,4*3</t>
  </si>
  <si>
    <t>ZP</t>
  </si>
  <si>
    <t xml:space="preserve">Zateplení pod vnější parapet D+M </t>
  </si>
  <si>
    <t>1,89*2*0,28</t>
  </si>
  <si>
    <t>(1,9+2,42*2)*0,3</t>
  </si>
  <si>
    <t>(2,27*4+2,42*7)*0,39</t>
  </si>
  <si>
    <t>(1,84*2+2,42*7)*0,4</t>
  </si>
  <si>
    <t>1,9*0,46</t>
  </si>
  <si>
    <t>620</t>
  </si>
  <si>
    <t xml:space="preserve">Hloubková penetrace podkladu pod KZS </t>
  </si>
  <si>
    <t>DL</t>
  </si>
  <si>
    <t xml:space="preserve">D+M dilatace v KZS překrytí systémovou lištou </t>
  </si>
  <si>
    <t>10*3</t>
  </si>
  <si>
    <t>PL</t>
  </si>
  <si>
    <t xml:space="preserve">D+M parapetní lišty ke KZS </t>
  </si>
  <si>
    <t>1,89*2</t>
  </si>
  <si>
    <t>(1,9+2,42*2)</t>
  </si>
  <si>
    <t>(2,27*4+2,42*7)</t>
  </si>
  <si>
    <t>(1,84*2+2,42*7)</t>
  </si>
  <si>
    <t>1,9</t>
  </si>
  <si>
    <t>RL</t>
  </si>
  <si>
    <t xml:space="preserve">D+M rohové lišty se sítí ke KZS </t>
  </si>
  <si>
    <t>3*4</t>
  </si>
  <si>
    <t>10*6</t>
  </si>
  <si>
    <t>8</t>
  </si>
  <si>
    <t>Trubní vedení</t>
  </si>
  <si>
    <t>27</t>
  </si>
  <si>
    <t>D+M odvodňovacího žlabu polymer.s mříží litina š.150mm,v=300mm vč.zaústění, podloží D+M</t>
  </si>
  <si>
    <t>2,7</t>
  </si>
  <si>
    <t>VG</t>
  </si>
  <si>
    <t>Odstranění pův.gajgru, osazení nového a dopojení na kanalizazaci dl.2,5m</t>
  </si>
  <si>
    <t>sb</t>
  </si>
  <si>
    <t>91</t>
  </si>
  <si>
    <t>Doplňující práce na komunikaci</t>
  </si>
  <si>
    <t>917862111RT3</t>
  </si>
  <si>
    <t>Osazení stojat. obrub. bet. s opěrou,lože z B 12,5 včetně obrubníku  100/8/25</t>
  </si>
  <si>
    <t>(11,57+12,06+19)</t>
  </si>
  <si>
    <t>919735124R00</t>
  </si>
  <si>
    <t xml:space="preserve">Řezání stávajícího betonového krytu tl. 15 - 20 cm </t>
  </si>
  <si>
    <t>30</t>
  </si>
  <si>
    <t>OCH</t>
  </si>
  <si>
    <t xml:space="preserve">Okapový chodník z kačírku D+M </t>
  </si>
  <si>
    <t>11,57*0,9</t>
  </si>
  <si>
    <t>93</t>
  </si>
  <si>
    <t>Dokončovací práce inženýrskách staveb</t>
  </si>
  <si>
    <t>935111112R00</t>
  </si>
  <si>
    <t xml:space="preserve">Osazení přík. žlabu do štěrkopísku z bet. desek </t>
  </si>
  <si>
    <t>30,17</t>
  </si>
  <si>
    <t xml:space="preserve">Očištění povrchu tlakovou vodou </t>
  </si>
  <si>
    <t>94</t>
  </si>
  <si>
    <t>Lešení a stavební výtahy</t>
  </si>
  <si>
    <t>941941042R00</t>
  </si>
  <si>
    <t xml:space="preserve">Montáž lešení leh.řad.s podlahami,š.1,2 m, H 30 m </t>
  </si>
  <si>
    <t>941941292R00</t>
  </si>
  <si>
    <t xml:space="preserve">Příplatek za každý měsíc použití lešení k pol.1042 </t>
  </si>
  <si>
    <t>1375,27*8</t>
  </si>
  <si>
    <t>941941842R00</t>
  </si>
  <si>
    <t xml:space="preserve">Demontáž lešení leh.řad.s podlahami,š.1,2 m,H 30 m </t>
  </si>
  <si>
    <t xml:space="preserve">Ochranná síť na lešení z textilie </t>
  </si>
  <si>
    <t>95</t>
  </si>
  <si>
    <t>Dokončovací konstrukce na pozemních stavbách</t>
  </si>
  <si>
    <t>952901411R00</t>
  </si>
  <si>
    <t xml:space="preserve">Vyčištění podstřešního prostoru </t>
  </si>
  <si>
    <t>26,75*24,28</t>
  </si>
  <si>
    <t>97</t>
  </si>
  <si>
    <t>Prorážení otvorů</t>
  </si>
  <si>
    <t>978015291R00</t>
  </si>
  <si>
    <t xml:space="preserve">Otlučení omítek vnějších MVC v složit.1-4 do 100 % </t>
  </si>
  <si>
    <t>978059631R00</t>
  </si>
  <si>
    <t xml:space="preserve">Odsekání vnějších obkladů stěn nad 2 m2 </t>
  </si>
  <si>
    <t>Hodnota:1792,425</t>
  </si>
  <si>
    <t>;(2,4*1,7*2)*025*7</t>
  </si>
  <si>
    <t>;JZ!25,5*9,5</t>
  </si>
  <si>
    <t>;-2*2,15*2-2,2*2,15*6-1,9*1,5*2-2,4*1,7*7</t>
  </si>
  <si>
    <t>99</t>
  </si>
  <si>
    <t>Staveništní přesun hmot</t>
  </si>
  <si>
    <t>999281111R00</t>
  </si>
  <si>
    <t xml:space="preserve">Přesun hmot </t>
  </si>
  <si>
    <t>t</t>
  </si>
  <si>
    <t>ON</t>
  </si>
  <si>
    <t>Ostatní náklady</t>
  </si>
  <si>
    <t>DB</t>
  </si>
  <si>
    <t xml:space="preserve">Dočasný bilboard </t>
  </si>
  <si>
    <t>kus</t>
  </si>
  <si>
    <t>E</t>
  </si>
  <si>
    <t xml:space="preserve">Energie, voda pro provoz staveniště </t>
  </si>
  <si>
    <t>měs</t>
  </si>
  <si>
    <t>G</t>
  </si>
  <si>
    <t xml:space="preserve">Geodetické práce </t>
  </si>
  <si>
    <t>PD</t>
  </si>
  <si>
    <t xml:space="preserve">Stálá pamětní deska </t>
  </si>
  <si>
    <t xml:space="preserve">Projektová dokumentace RDS, DSPS, výrobní </t>
  </si>
  <si>
    <t>SR</t>
  </si>
  <si>
    <t xml:space="preserve">Staveništní rozvody elektro, voda </t>
  </si>
  <si>
    <t>ZS</t>
  </si>
  <si>
    <t>Objekty ZS - buńkoviště, oplocení, plochy, sklady, provizorní předěly a zakrytí, uvedení do pův.stavu</t>
  </si>
  <si>
    <t>711</t>
  </si>
  <si>
    <t>Izolace proti vodě</t>
  </si>
  <si>
    <t>711482001R00</t>
  </si>
  <si>
    <t>Izolační systém nop.fólií, jednoduchý spoj, svisle vč.nop.fólie v.nopu 20mm, kotevní lišt, spoj.mat.</t>
  </si>
  <si>
    <t>(11,57+27,43+30,17+12,06)*0,6</t>
  </si>
  <si>
    <t>11163225</t>
  </si>
  <si>
    <t>Penetrační nátěr pod izolace stěrkové</t>
  </si>
  <si>
    <t>l</t>
  </si>
  <si>
    <t>(11,57+27,43+30,17+12,06)*0,4</t>
  </si>
  <si>
    <t>998711202R00</t>
  </si>
  <si>
    <t xml:space="preserve">Přesun hmot pro izolace proti vodě, výšky do 12 m </t>
  </si>
  <si>
    <t>711.1</t>
  </si>
  <si>
    <t xml:space="preserve">Izolační stěrka dvojnásobná minerální modifikovaná </t>
  </si>
  <si>
    <t>711.2</t>
  </si>
  <si>
    <t xml:space="preserve">Příprava podkladu pod izolační minerální stěrku </t>
  </si>
  <si>
    <t>711.3</t>
  </si>
  <si>
    <t xml:space="preserve">Úprava stávající izolace-přehnutí do svislé polohy </t>
  </si>
  <si>
    <t>(11,57+27,43+30,17+12,06)</t>
  </si>
  <si>
    <t>712</t>
  </si>
  <si>
    <t>Živičné krytiny</t>
  </si>
  <si>
    <t>712212111R00</t>
  </si>
  <si>
    <t xml:space="preserve">Podkladní pás z textilie přibitím </t>
  </si>
  <si>
    <t>šikmá:27,43*24,96*1,18</t>
  </si>
  <si>
    <t>712431101R00</t>
  </si>
  <si>
    <t xml:space="preserve">Povlaková krytina střech do 30°,na sucho kotvené </t>
  </si>
  <si>
    <t>rovná:21*5,22</t>
  </si>
  <si>
    <t>4,4*5,41</t>
  </si>
  <si>
    <t>vtažení na svislé stěny:(24,2*2+26,6)*1,3+(7+7)*0,9+(19*2+13,6)*0,5</t>
  </si>
  <si>
    <t>(8,735+20,2*2+5,21*2)*0,5</t>
  </si>
  <si>
    <t>712471801RZ4</t>
  </si>
  <si>
    <t>Povlaková krytina do 30°, fólií PVC kotvená, svaře 1 vrstva - včetně fólie tl. 1,5 mm</t>
  </si>
  <si>
    <t>712997001R00</t>
  </si>
  <si>
    <t xml:space="preserve">Přilepení náběhových klínů </t>
  </si>
  <si>
    <t>20,4*2+9*2+5,21</t>
  </si>
  <si>
    <t>SP</t>
  </si>
  <si>
    <t>Systémové prvky z poplast.plechu k fóliové krytině d+m</t>
  </si>
  <si>
    <t>Atiky:(27,43+24,96+7*2+9,72+5,21+5,03)*0,4</t>
  </si>
  <si>
    <t>kotevní lišty na sv.zdech:(20*2+13,6*2+16+4)*0,25</t>
  </si>
  <si>
    <t>zaatikový žlab:(24,2*2+26,8)*0,5</t>
  </si>
  <si>
    <t>okapnice:(20,2*2+13,6*2)*0,35</t>
  </si>
  <si>
    <t>SSV</t>
  </si>
  <si>
    <t xml:space="preserve">D+M střešní vpusti nerez vyhřívané </t>
  </si>
  <si>
    <t>10+16</t>
  </si>
  <si>
    <t>63145723</t>
  </si>
  <si>
    <t>Klín atikový izolační1 000x60x60 mm</t>
  </si>
  <si>
    <t>69366198</t>
  </si>
  <si>
    <t>Textilie  netkaná 300 g/m2 š. 200cm 100% PP</t>
  </si>
  <si>
    <t>šikmá:27,43*24,96*1,18*1,2</t>
  </si>
  <si>
    <t>vtažení na svislé stěny:(24,2*2+26,6)*1,3*1,2+(7+7)*0,9*1,2+(19*2+13,6)*0,5*1,2</t>
  </si>
  <si>
    <t>998712203R00</t>
  </si>
  <si>
    <t xml:space="preserve">Přesun hmot pro povlakové krytiny, výšky do 24 m </t>
  </si>
  <si>
    <t>713</t>
  </si>
  <si>
    <t>Izolace tepelné</t>
  </si>
  <si>
    <t>713111111RT2</t>
  </si>
  <si>
    <t>Izolace tepelné stropů vrchem kladené volně 2 vrstvy - materiál ve specifikaci</t>
  </si>
  <si>
    <t>713131131R00</t>
  </si>
  <si>
    <t xml:space="preserve">Izolace tepelná stěn lepením </t>
  </si>
  <si>
    <t>713141125R00</t>
  </si>
  <si>
    <t xml:space="preserve">Izolace tepelná střech, desky , na lepidlo </t>
  </si>
  <si>
    <t>rovná:21*5,22*4</t>
  </si>
  <si>
    <t>4,4*5,41*4</t>
  </si>
  <si>
    <t>vtažení na svislé stěny:(24,2*2+26,6)*1,3+(7+7)*0,9+(19*2+13,6)*0,5*4</t>
  </si>
  <si>
    <t>(8,735+20,2*2+5,21*2)*0,5*4</t>
  </si>
  <si>
    <t>19</t>
  </si>
  <si>
    <t xml:space="preserve">Zateplení koutu z fenolitické pěny D+M </t>
  </si>
  <si>
    <t>10</t>
  </si>
  <si>
    <t>28375454</t>
  </si>
  <si>
    <t>Polystyren extrudovaný tl. 140 mm</t>
  </si>
  <si>
    <t>(11,57+27,43+30,17+12,06)*0,6*1,1</t>
  </si>
  <si>
    <t>28375766.A</t>
  </si>
  <si>
    <t>Deska polystyrén samozhášivý EPS 100 S</t>
  </si>
  <si>
    <t>rovná:21*5,22*2*0,14*1,1</t>
  </si>
  <si>
    <t>4,4*5,41*2*0,14*1,1</t>
  </si>
  <si>
    <t>vtažení na svislé stěny:(24,2*2+26,6)*1,3*0,05*1,1+(7+7)*0,9*0,05*1,1+(19*2+13,6)*0,5*0,05*1,1</t>
  </si>
  <si>
    <t>(8,735+20,2*2+5,21*2)*0,5*0,05*1,1</t>
  </si>
  <si>
    <t>63140206</t>
  </si>
  <si>
    <t>Deska střešní z minerál.vláken těžká tl.  3 cm</t>
  </si>
  <si>
    <t>rovná:21*5,22*2*1,1</t>
  </si>
  <si>
    <t>4,4*5,41*2*1,1</t>
  </si>
  <si>
    <t>vtažení na svislé stěny:(24,2*2+26,6)*1,3+(7+7)*0,9+(19*2+13,6)*0,5*2</t>
  </si>
  <si>
    <t>(8,735+20,2*2+5,21*2)*0,5*2</t>
  </si>
  <si>
    <t>63150853</t>
  </si>
  <si>
    <t>26,75*24,28*1,1*2</t>
  </si>
  <si>
    <t>63152104</t>
  </si>
  <si>
    <t>Pás izolační MW tl. 100 mm lambda=0,039W/mK</t>
  </si>
  <si>
    <t>26,75*24,28*1,1</t>
  </si>
  <si>
    <t>998713203R00</t>
  </si>
  <si>
    <t xml:space="preserve">Přesun hmot pro izolace tepelné, výšky do 24 m </t>
  </si>
  <si>
    <t>713.8</t>
  </si>
  <si>
    <t xml:space="preserve">Vyrovnání nerovností stávajících základů před </t>
  </si>
  <si>
    <t>721</t>
  </si>
  <si>
    <t>Vnitřní kanalizace</t>
  </si>
  <si>
    <t>12</t>
  </si>
  <si>
    <t>Prodloužení stávajících průduchů DN125 s protidešťovou hlavicí a PVC manžetou DaM</t>
  </si>
  <si>
    <t>762</t>
  </si>
  <si>
    <t>Konstrukce tesařské</t>
  </si>
  <si>
    <t>762341210RT2</t>
  </si>
  <si>
    <t>Montáž bednění střech rovných, prkna hrubá na sraz včetně dodávky řeziva, prkna tl. 24 mm</t>
  </si>
  <si>
    <t>26,75*24,28*1,18</t>
  </si>
  <si>
    <t>762341811R00</t>
  </si>
  <si>
    <t xml:space="preserve">Demontáž bednění střech rovných z prken hrubých </t>
  </si>
  <si>
    <t xml:space="preserve">Záklop strop CETRIS trám sraz 10mm </t>
  </si>
  <si>
    <t>762.1</t>
  </si>
  <si>
    <t>Opravy s doplněním vadných prvků stávajícího krovu vč.vyřezání,podchycení, spoj.mat. D+M</t>
  </si>
  <si>
    <t>26,75*24,28*1,18*0,015</t>
  </si>
  <si>
    <t>764</t>
  </si>
  <si>
    <t>Konstrukce klempířské</t>
  </si>
  <si>
    <t>764311822R00</t>
  </si>
  <si>
    <t xml:space="preserve">Demont. krytiny, tabule 2 x 1 m, nad 25 m2, do 30° </t>
  </si>
  <si>
    <t>5,22*1</t>
  </si>
  <si>
    <t>764351820R00</t>
  </si>
  <si>
    <t xml:space="preserve">Demontáž žlabů 4hran., rovných, rš 400 mm, do 30° </t>
  </si>
  <si>
    <t>764352810R00</t>
  </si>
  <si>
    <t xml:space="preserve">Demontáž žlabů půlkruh. rovných, rš 330 mm, do 30° </t>
  </si>
  <si>
    <t>764410850R00</t>
  </si>
  <si>
    <t xml:space="preserve">Demontáž oplechování parapetů,rš od 100 do 330 mm </t>
  </si>
  <si>
    <t>0,63+0,66*4+0,92+0,99+1,36+1,84*2+1,86</t>
  </si>
  <si>
    <t>2,42+2,47*4+4,29+4,95*3</t>
  </si>
  <si>
    <t>1,9+2,42*2</t>
  </si>
  <si>
    <t>2,27*4+2,42*7</t>
  </si>
  <si>
    <t>1,84*2+2,42*7</t>
  </si>
  <si>
    <t>764453842R00</t>
  </si>
  <si>
    <t xml:space="preserve">Demontáž kolen horních dvojitých,75 a 100 mm </t>
  </si>
  <si>
    <t>764454801R00</t>
  </si>
  <si>
    <t xml:space="preserve">Demontáž odpadních trub kruhových,D 75 a 100 mm </t>
  </si>
  <si>
    <t xml:space="preserve">Střešní univerzální výstup </t>
  </si>
  <si>
    <t>18</t>
  </si>
  <si>
    <t>Větrací hlavice pozink.DN200 s plech.manž. protidešť.hlavicí, ochr.mříží, fól.manžeta D+M</t>
  </si>
  <si>
    <t>K/1</t>
  </si>
  <si>
    <t>K/2</t>
  </si>
  <si>
    <t>K/3</t>
  </si>
  <si>
    <t>K/4</t>
  </si>
  <si>
    <t>K/5</t>
  </si>
  <si>
    <t>K/6</t>
  </si>
  <si>
    <t>K/7</t>
  </si>
  <si>
    <t xml:space="preserve">Žlab podokap.1/2kr poplast.lakov.plech r.š.330mm </t>
  </si>
  <si>
    <t>5,3</t>
  </si>
  <si>
    <t>K/8</t>
  </si>
  <si>
    <t xml:space="preserve">Žlab podokap.4hr poplast.lakov.plech r.š.400mm </t>
  </si>
  <si>
    <t>53,2</t>
  </si>
  <si>
    <t>K/9</t>
  </si>
  <si>
    <t xml:space="preserve">Svod poplast.lakov.plech r.š.330mm </t>
  </si>
  <si>
    <t>OSV</t>
  </si>
  <si>
    <t xml:space="preserve">Odstranění střešních výlezů vč.likvidace </t>
  </si>
  <si>
    <t>998764203R00</t>
  </si>
  <si>
    <t xml:space="preserve">Přesun hmot pro klempířské konstr., výšky do 24 m </t>
  </si>
  <si>
    <t>765</t>
  </si>
  <si>
    <t>Krytiny tvrdé</t>
  </si>
  <si>
    <t>765901103R00</t>
  </si>
  <si>
    <t xml:space="preserve">Fólie podstřešní paropropust. </t>
  </si>
  <si>
    <t>767</t>
  </si>
  <si>
    <t>Konstrukce zámečnické</t>
  </si>
  <si>
    <t xml:space="preserve">DTŽ okenní mříže, zpětná MTŽ vč.úpravy kotvení </t>
  </si>
  <si>
    <t>15</t>
  </si>
  <si>
    <t>DTŽ stáv.inst.boxu, zpět.MTŽ, přefoliování trubní prostupy opatřen manžetami D+M</t>
  </si>
  <si>
    <t>20</t>
  </si>
  <si>
    <t>Demontáž stáv.žebříku, prodlouž.kotev.trubek,zpět. montáž, ošetření nového spoje nástřikem D+M</t>
  </si>
  <si>
    <t>DTŽ přístřešku 7300/2400mm, zpětná MTŽ vč.úpravy kotvení</t>
  </si>
  <si>
    <t>PM</t>
  </si>
  <si>
    <t xml:space="preserve">D+M plast.větrací mřížky 400/400mm </t>
  </si>
  <si>
    <t>998767203R00</t>
  </si>
  <si>
    <t xml:space="preserve">Přesun hmot pro zámečnické konstr., výšky do 24 m </t>
  </si>
  <si>
    <t>781</t>
  </si>
  <si>
    <t>Obklady keramické</t>
  </si>
  <si>
    <t>781770110RA0</t>
  </si>
  <si>
    <t>Obklad vnější do tmele do 30 x 30 cm vč.obkladu, lišt, spárování, tmelení,</t>
  </si>
  <si>
    <t>783</t>
  </si>
  <si>
    <t>Nátěry</t>
  </si>
  <si>
    <t>783201821R00</t>
  </si>
  <si>
    <t xml:space="preserve">Odstranění nátěrů z kovových konstrukcí opálením </t>
  </si>
  <si>
    <t>žebříky:3*2*1,2</t>
  </si>
  <si>
    <t>mříže:1,9*1,5*2</t>
  </si>
  <si>
    <t>783225100R00</t>
  </si>
  <si>
    <t xml:space="preserve">Nátěr syntetický kovových konstrukcí 2x + 1x email </t>
  </si>
  <si>
    <t>783226100R00</t>
  </si>
  <si>
    <t xml:space="preserve">Nátěr syntetický kovových konstrukcí základní </t>
  </si>
  <si>
    <t>783782205R00</t>
  </si>
  <si>
    <t xml:space="preserve">Nátěr tesařských konstrukcí nátěrem ochranným 2x </t>
  </si>
  <si>
    <t>26,75*24,28*1,18*2,5</t>
  </si>
  <si>
    <t>5,22*1*2,5</t>
  </si>
  <si>
    <t>M21</t>
  </si>
  <si>
    <t>Elektromontáže</t>
  </si>
  <si>
    <t>7</t>
  </si>
  <si>
    <t>Odpojení, demontáž a zpětná montáž koncových elektro prvků - svítidla,vypínače,kamera,zvonky ap</t>
  </si>
  <si>
    <t>M24</t>
  </si>
  <si>
    <t>Montáže vzduchotechnických zařízení</t>
  </si>
  <si>
    <t>Odpoj.klima jednotky, dtž konzol, zpětná mtž konzol a klimajednotky d+M</t>
  </si>
  <si>
    <t>2</t>
  </si>
  <si>
    <t>VIV</t>
  </si>
  <si>
    <t xml:space="preserve">Ventilační turbína VIV 14/355 d+M 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</si>
  <si>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</si>
  <si>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</si>
  <si>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</si>
  <si>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</si>
  <si>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</si>
  <si>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</si>
  <si>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</si>
  <si>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</si>
  <si>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</si>
  <si>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</si>
  <si>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979086112R00</t>
  </si>
  <si>
    <t xml:space="preserve">Nakládání nebo překládání suti a vybouraných hmot </t>
  </si>
  <si>
    <t>979999998R00</t>
  </si>
  <si>
    <t xml:space="preserve">Poplatek za skládku </t>
  </si>
  <si>
    <t>1375,27*3</t>
  </si>
  <si>
    <t>KZS ETICS izolant MW tl. 180mm lambda=0,0367W/mK vč.omítky silikát.zr.1,5mm,toč.se zvýš.biocid.ochr, včetně zakládací lišty</t>
  </si>
  <si>
    <t>původní skolková část</t>
  </si>
  <si>
    <t>Pás izolační lambda=0,038 W/mK tl. 120 mm</t>
  </si>
  <si>
    <t xml:space="preserve">Oplech.parapetu poplast.lakovaný plech r.š.290mm </t>
  </si>
  <si>
    <t xml:space="preserve">Oplech.parapetu poplast.lakovaný plech r.š.320mm </t>
  </si>
  <si>
    <t xml:space="preserve">Oplech.parapetu poplast.lakovaný plech r.š.340mm </t>
  </si>
  <si>
    <t xml:space="preserve">Oplech.parapetu poplast.lakovaný plech r.š.430mm </t>
  </si>
  <si>
    <t xml:space="preserve">Oplech.parapetu poplast.lakovaný plech r.š.440mm </t>
  </si>
  <si>
    <t xml:space="preserve">Oplech.parapetu poplast.lakovaný plech r.š.480mm </t>
  </si>
  <si>
    <t>rovná:21*5,22*2*0,2*1,1</t>
  </si>
  <si>
    <t>4,4*5,41*2*0,2*1,1</t>
  </si>
  <si>
    <t>564201300RV1</t>
  </si>
  <si>
    <t>622405494RV1</t>
  </si>
  <si>
    <t>622405521RV1</t>
  </si>
  <si>
    <t>622405592RV1</t>
  </si>
  <si>
    <t>622405522RV1</t>
  </si>
  <si>
    <t>938533111RV1</t>
  </si>
  <si>
    <t>944944111RV1</t>
  </si>
  <si>
    <t>762810111RV1</t>
  </si>
  <si>
    <t>765333511RV1</t>
  </si>
  <si>
    <t>113107130RV1</t>
  </si>
  <si>
    <t>132202101RV1</t>
  </si>
  <si>
    <t>132202209RV1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</si>
</sst>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6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sz val="8"/>
      <color indexed="9"/>
      <name val="Arial CE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53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1" fillId="2" borderId="13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7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8" fillId="0" borderId="7" xfId="0" applyFont="1" applyBorder="1"/>
    <xf numFmtId="0" fontId="0" fillId="0" borderId="12" xfId="0" applyBorder="1"/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5" xfId="1" applyFont="1" applyBorder="1"/>
    <xf numFmtId="0" fontId="10" fillId="0" borderId="45" xfId="1" applyBorder="1"/>
    <xf numFmtId="0" fontId="10" fillId="0" borderId="45" xfId="1" applyBorder="1" applyAlignment="1">
      <alignment horizontal="right"/>
    </xf>
    <xf numFmtId="0" fontId="10" fillId="0" borderId="46" xfId="1" applyFont="1" applyBorder="1"/>
    <xf numFmtId="0" fontId="0" fillId="0" borderId="45" xfId="0" applyNumberFormat="1" applyBorder="1" applyAlignment="1">
      <alignment horizontal="left"/>
    </xf>
    <xf numFmtId="0" fontId="0" fillId="0" borderId="47" xfId="0" applyNumberFormat="1" applyBorder="1"/>
    <xf numFmtId="0" fontId="3" fillId="0" borderId="50" xfId="1" applyFont="1" applyBorder="1"/>
    <xf numFmtId="0" fontId="10" fillId="0" borderId="50" xfId="1" applyBorder="1"/>
    <xf numFmtId="0" fontId="10" fillId="0" borderId="50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21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1" fillId="0" borderId="0" xfId="0" applyFont="1" applyBorder="1"/>
    <xf numFmtId="3" fontId="8" fillId="0" borderId="35" xfId="0" applyNumberFormat="1" applyFont="1" applyBorder="1"/>
    <xf numFmtId="0" fontId="7" fillId="2" borderId="21" xfId="0" applyFont="1" applyFill="1" applyBorder="1"/>
    <xf numFmtId="0" fontId="7" fillId="2" borderId="22" xfId="0" applyFont="1" applyFill="1" applyBorder="1"/>
    <xf numFmtId="3" fontId="7" fillId="2" borderId="23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3" fontId="7" fillId="2" borderId="55" xfId="0" applyNumberFormat="1" applyFont="1" applyFill="1" applyBorder="1"/>
    <xf numFmtId="0" fontId="7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6" xfId="1" applyFont="1" applyBorder="1" applyAlignment="1">
      <alignment horizontal="right"/>
    </xf>
    <xf numFmtId="0" fontId="10" fillId="0" borderId="45" xfId="1" applyBorder="1" applyAlignment="1">
      <alignment horizontal="left"/>
    </xf>
    <xf numFmtId="0" fontId="10" fillId="0" borderId="47" xfId="1" applyBorder="1"/>
    <xf numFmtId="0" fontId="11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8" xfId="1" applyNumberFormat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56" xfId="1" applyFont="1" applyBorder="1" applyAlignment="1">
      <alignment horizontal="center"/>
    </xf>
    <xf numFmtId="49" fontId="7" fillId="0" borderId="56" xfId="1" applyNumberFormat="1" applyFont="1" applyBorder="1" applyAlignment="1">
      <alignment horizontal="left"/>
    </xf>
    <xf numFmtId="0" fontId="7" fillId="0" borderId="15" xfId="1" applyFont="1" applyBorder="1"/>
    <xf numFmtId="0" fontId="10" fillId="0" borderId="9" xfId="1" applyBorder="1" applyAlignment="1">
      <alignment horizontal="center"/>
    </xf>
    <xf numFmtId="0" fontId="10" fillId="0" borderId="9" xfId="1" applyNumberFormat="1" applyBorder="1" applyAlignment="1">
      <alignment horizontal="right"/>
    </xf>
    <xf numFmtId="0" fontId="10" fillId="0" borderId="8" xfId="1" applyNumberFormat="1" applyBorder="1"/>
    <xf numFmtId="0" fontId="10" fillId="0" borderId="0" xfId="1" applyNumberFormat="1"/>
    <xf numFmtId="0" fontId="16" fillId="0" borderId="0" xfId="1" applyFont="1"/>
    <xf numFmtId="0" fontId="9" fillId="0" borderId="58" xfId="1" applyFont="1" applyBorder="1" applyAlignment="1">
      <alignment horizontal="center" vertical="top"/>
    </xf>
    <xf numFmtId="49" fontId="9" fillId="0" borderId="58" xfId="1" applyNumberFormat="1" applyFont="1" applyBorder="1" applyAlignment="1">
      <alignment horizontal="left" vertical="top"/>
    </xf>
    <xf numFmtId="0" fontId="9" fillId="0" borderId="58" xfId="1" applyFont="1" applyBorder="1" applyAlignment="1">
      <alignment vertical="top" wrapText="1"/>
    </xf>
    <xf numFmtId="49" fontId="17" fillId="0" borderId="58" xfId="1" applyNumberFormat="1" applyFont="1" applyBorder="1" applyAlignment="1">
      <alignment horizontal="center" shrinkToFit="1"/>
    </xf>
    <xf numFmtId="4" fontId="17" fillId="0" borderId="58" xfId="1" applyNumberFormat="1" applyFont="1" applyBorder="1" applyAlignment="1">
      <alignment horizontal="right"/>
    </xf>
    <xf numFmtId="4" fontId="17" fillId="0" borderId="58" xfId="1" applyNumberFormat="1" applyFont="1" applyBorder="1"/>
    <xf numFmtId="0" fontId="18" fillId="0" borderId="0" xfId="1" applyFont="1"/>
    <xf numFmtId="0" fontId="11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11" fillId="0" borderId="56" xfId="1" applyNumberFormat="1" applyFont="1" applyBorder="1" applyAlignment="1">
      <alignment horizontal="right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10" fillId="2" borderId="10" xfId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10" fillId="2" borderId="9" xfId="1" applyFill="1" applyBorder="1" applyAlignment="1">
      <alignment horizontal="center"/>
    </xf>
    <xf numFmtId="4" fontId="10" fillId="2" borderId="9" xfId="1" applyNumberFormat="1" applyFill="1" applyBorder="1" applyAlignment="1">
      <alignment horizontal="right"/>
    </xf>
    <xf numFmtId="4" fontId="10" fillId="2" borderId="8" xfId="1" applyNumberFormat="1" applyFill="1" applyBorder="1" applyAlignment="1">
      <alignment horizontal="right"/>
    </xf>
    <xf numFmtId="4" fontId="7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12" xfId="0" applyNumberFormat="1" applyFont="1" applyBorder="1"/>
    <xf numFmtId="3" fontId="8" fillId="0" borderId="13" xfId="0" applyNumberFormat="1" applyFont="1" applyBorder="1"/>
    <xf numFmtId="3" fontId="8" fillId="0" borderId="56" xfId="0" applyNumberFormat="1" applyFont="1" applyBorder="1"/>
    <xf numFmtId="3" fontId="8" fillId="0" borderId="57" xfId="0" applyNumberFormat="1" applyFont="1" applyBorder="1"/>
    <xf numFmtId="4" fontId="25" fillId="3" borderId="61" xfId="1" applyNumberFormat="1" applyFont="1" applyFill="1" applyBorder="1" applyAlignment="1">
      <alignment horizontal="right" wrapText="1"/>
    </xf>
    <xf numFmtId="0" fontId="9" fillId="0" borderId="58" xfId="1" applyFont="1" applyFill="1" applyBorder="1" applyAlignment="1">
      <alignment vertical="top" wrapText="1"/>
    </xf>
    <xf numFmtId="49" fontId="17" fillId="0" borderId="58" xfId="1" applyNumberFormat="1" applyFont="1" applyFill="1" applyBorder="1" applyAlignment="1">
      <alignment horizontal="center" shrinkToFit="1"/>
    </xf>
    <xf numFmtId="0" fontId="9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10" fillId="0" borderId="43" xfId="1" applyFont="1" applyBorder="1" applyAlignment="1">
      <alignment horizontal="center"/>
    </xf>
    <xf numFmtId="0" fontId="10" fillId="0" borderId="44" xfId="1" applyFont="1" applyBorder="1" applyAlignment="1">
      <alignment horizontal="center"/>
    </xf>
    <xf numFmtId="0" fontId="10" fillId="0" borderId="48" xfId="1" applyFont="1" applyBorder="1" applyAlignment="1">
      <alignment horizontal="center"/>
    </xf>
    <xf numFmtId="0" fontId="10" fillId="0" borderId="49" xfId="1" applyFont="1" applyBorder="1" applyAlignment="1">
      <alignment horizontal="center"/>
    </xf>
    <xf numFmtId="0" fontId="10" fillId="0" borderId="51" xfId="1" applyFont="1" applyBorder="1" applyAlignment="1">
      <alignment horizontal="left"/>
    </xf>
    <xf numFmtId="0" fontId="10" fillId="0" borderId="50" xfId="1" applyFont="1" applyBorder="1" applyAlignment="1">
      <alignment horizontal="left"/>
    </xf>
    <xf numFmtId="0" fontId="10" fillId="0" borderId="52" xfId="1" applyFont="1" applyBorder="1" applyAlignment="1">
      <alignment horizontal="lef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0" fontId="12" fillId="0" borderId="0" xfId="1" applyFont="1" applyAlignment="1">
      <alignment horizontal="center"/>
    </xf>
    <xf numFmtId="49" fontId="10" fillId="0" borderId="48" xfId="1" applyNumberFormat="1" applyFont="1" applyBorder="1" applyAlignment="1">
      <alignment horizontal="center"/>
    </xf>
    <xf numFmtId="0" fontId="10" fillId="0" borderId="51" xfId="1" applyBorder="1" applyAlignment="1">
      <alignment horizontal="center" shrinkToFit="1"/>
    </xf>
    <xf numFmtId="0" fontId="10" fillId="0" borderId="50" xfId="1" applyBorder="1" applyAlignment="1">
      <alignment horizontal="center" shrinkToFit="1"/>
    </xf>
    <xf numFmtId="0" fontId="10" fillId="0" borderId="52" xfId="1" applyBorder="1" applyAlignment="1">
      <alignment horizontal="center" shrinkToFit="1"/>
    </xf>
    <xf numFmtId="49" fontId="25" fillId="3" borderId="59" xfId="1" applyNumberFormat="1" applyFont="1" applyFill="1" applyBorder="1" applyAlignment="1">
      <alignment horizontal="left" wrapText="1"/>
    </xf>
    <xf numFmtId="49" fontId="20" fillId="0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Fill="1" applyBorder="1" applyAlignment="1">
      <alignment horizontal="left" wrapText="1"/>
    </xf>
    <xf numFmtId="0" fontId="9" fillId="4" borderId="58" xfId="1" applyFont="1" applyFill="1" applyBorder="1" applyAlignment="1">
      <alignment vertical="top" wrapTex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K20" sqref="K2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SO01.1</v>
      </c>
      <c r="D2" s="5" t="str">
        <f>Rekapitulace!G2</f>
        <v>Stavební řešení</v>
      </c>
      <c r="E2" s="4"/>
      <c r="F2" s="6" t="s">
        <v>2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 x14ac:dyDescent="0.2">
      <c r="A5" s="15" t="s">
        <v>72</v>
      </c>
      <c r="B5" s="16"/>
      <c r="C5" s="17" t="s">
        <v>73</v>
      </c>
      <c r="D5" s="18"/>
      <c r="E5" s="19"/>
      <c r="F5" s="11" t="s">
        <v>7</v>
      </c>
      <c r="G5" s="12"/>
    </row>
    <row r="6" spans="1:57" ht="12.95" customHeight="1" x14ac:dyDescent="0.2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 x14ac:dyDescent="0.2">
      <c r="A7" s="23" t="s">
        <v>70</v>
      </c>
      <c r="B7" s="24"/>
      <c r="C7" s="25" t="s">
        <v>71</v>
      </c>
      <c r="D7" s="26"/>
      <c r="E7" s="26"/>
      <c r="F7" s="27" t="s">
        <v>11</v>
      </c>
      <c r="G7" s="21">
        <f>IF(PocetMJ=0,,ROUND((F30+F32)/PocetMJ,1))</f>
        <v>0</v>
      </c>
    </row>
    <row r="8" spans="1:57" x14ac:dyDescent="0.2">
      <c r="A8" s="28" t="s">
        <v>12</v>
      </c>
      <c r="B8" s="11"/>
      <c r="C8" s="185"/>
      <c r="D8" s="185"/>
      <c r="E8" s="186"/>
      <c r="F8" s="29" t="s">
        <v>13</v>
      </c>
      <c r="G8" s="30"/>
      <c r="H8" s="31"/>
      <c r="I8" s="32"/>
    </row>
    <row r="9" spans="1:57" x14ac:dyDescent="0.2">
      <c r="A9" s="28" t="s">
        <v>14</v>
      </c>
      <c r="B9" s="11"/>
      <c r="C9" s="185">
        <f>Projektant</f>
        <v>0</v>
      </c>
      <c r="D9" s="185"/>
      <c r="E9" s="186"/>
      <c r="F9" s="11"/>
      <c r="G9" s="33"/>
      <c r="H9" s="34"/>
    </row>
    <row r="10" spans="1:57" x14ac:dyDescent="0.2">
      <c r="A10" s="28" t="s">
        <v>15</v>
      </c>
      <c r="B10" s="11"/>
      <c r="C10" s="185"/>
      <c r="D10" s="185"/>
      <c r="E10" s="185"/>
      <c r="F10" s="35"/>
      <c r="G10" s="36"/>
      <c r="H10" s="37"/>
    </row>
    <row r="11" spans="1:57" ht="13.5" customHeight="1" x14ac:dyDescent="0.2">
      <c r="A11" s="28" t="s">
        <v>16</v>
      </c>
      <c r="B11" s="11"/>
      <c r="C11" s="185"/>
      <c r="D11" s="185"/>
      <c r="E11" s="185"/>
      <c r="F11" s="38" t="s">
        <v>17</v>
      </c>
      <c r="G11" s="39" t="s">
        <v>70</v>
      </c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18</v>
      </c>
      <c r="B12" s="9"/>
      <c r="C12" s="187"/>
      <c r="D12" s="187"/>
      <c r="E12" s="187"/>
      <c r="F12" s="42" t="s">
        <v>19</v>
      </c>
      <c r="G12" s="43"/>
      <c r="H12" s="34"/>
    </row>
    <row r="13" spans="1:57" ht="28.5" customHeight="1" thickBot="1" x14ac:dyDescent="0.25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21</v>
      </c>
      <c r="B14" s="49"/>
      <c r="C14" s="50"/>
      <c r="D14" s="51"/>
      <c r="E14" s="52"/>
      <c r="F14" s="52"/>
      <c r="G14" s="50"/>
    </row>
    <row r="15" spans="1:57" ht="15.95" customHeight="1" x14ac:dyDescent="0.2">
      <c r="A15" s="53"/>
      <c r="B15" s="54" t="s">
        <v>22</v>
      </c>
      <c r="C15" s="55">
        <f>HSV</f>
        <v>0</v>
      </c>
      <c r="D15" s="56"/>
      <c r="E15" s="57"/>
      <c r="F15" s="58"/>
      <c r="G15" s="55"/>
    </row>
    <row r="16" spans="1:57" ht="15.95" customHeight="1" x14ac:dyDescent="0.2">
      <c r="A16" s="53" t="s">
        <v>23</v>
      </c>
      <c r="B16" s="54" t="s">
        <v>24</v>
      </c>
      <c r="C16" s="55">
        <f>PSV</f>
        <v>0</v>
      </c>
      <c r="D16" s="59"/>
      <c r="E16" s="60"/>
      <c r="F16" s="61"/>
      <c r="G16" s="55"/>
    </row>
    <row r="17" spans="1:7" ht="15.95" customHeight="1" x14ac:dyDescent="0.2">
      <c r="A17" s="53" t="s">
        <v>25</v>
      </c>
      <c r="B17" s="54" t="s">
        <v>26</v>
      </c>
      <c r="C17" s="55">
        <f>Mont</f>
        <v>0</v>
      </c>
      <c r="D17" s="59"/>
      <c r="E17" s="60"/>
      <c r="F17" s="61"/>
      <c r="G17" s="55"/>
    </row>
    <row r="18" spans="1:7" ht="15.95" customHeight="1" x14ac:dyDescent="0.2">
      <c r="A18" s="62" t="s">
        <v>27</v>
      </c>
      <c r="B18" s="63" t="s">
        <v>28</v>
      </c>
      <c r="C18" s="55">
        <f>Dodavka</f>
        <v>0</v>
      </c>
      <c r="D18" s="59"/>
      <c r="E18" s="60"/>
      <c r="F18" s="61"/>
      <c r="G18" s="55"/>
    </row>
    <row r="19" spans="1:7" ht="15.95" customHeight="1" x14ac:dyDescent="0.2">
      <c r="A19" s="64" t="s">
        <v>29</v>
      </c>
      <c r="B19" s="54"/>
      <c r="C19" s="55">
        <f>SUM(C15:C18)</f>
        <v>0</v>
      </c>
      <c r="D19" s="65"/>
      <c r="E19" s="60"/>
      <c r="F19" s="61"/>
      <c r="G19" s="55"/>
    </row>
    <row r="20" spans="1:7" ht="15.95" customHeight="1" x14ac:dyDescent="0.2">
      <c r="A20" s="64"/>
      <c r="B20" s="54"/>
      <c r="C20" s="55"/>
      <c r="D20" s="59"/>
      <c r="E20" s="60"/>
      <c r="F20" s="61"/>
      <c r="G20" s="55"/>
    </row>
    <row r="21" spans="1:7" ht="15.95" customHeight="1" x14ac:dyDescent="0.2">
      <c r="A21" s="64" t="s">
        <v>30</v>
      </c>
      <c r="B21" s="54"/>
      <c r="C21" s="55">
        <f>HZS</f>
        <v>0</v>
      </c>
      <c r="D21" s="59"/>
      <c r="E21" s="60"/>
      <c r="F21" s="61"/>
      <c r="G21" s="55"/>
    </row>
    <row r="22" spans="1:7" ht="15.95" customHeight="1" x14ac:dyDescent="0.2">
      <c r="A22" s="66" t="s">
        <v>31</v>
      </c>
      <c r="B22" s="34"/>
      <c r="C22" s="55">
        <f>C19+C21</f>
        <v>0</v>
      </c>
      <c r="D22" s="59"/>
      <c r="E22" s="60"/>
      <c r="F22" s="61"/>
      <c r="G22" s="55"/>
    </row>
    <row r="23" spans="1:7" ht="15.95" customHeight="1" thickBot="1" x14ac:dyDescent="0.25">
      <c r="A23" s="188" t="s">
        <v>32</v>
      </c>
      <c r="B23" s="189"/>
      <c r="C23" s="67">
        <f>C22+G23</f>
        <v>0</v>
      </c>
      <c r="D23" s="68"/>
      <c r="E23" s="69"/>
      <c r="F23" s="70"/>
      <c r="G23" s="55"/>
    </row>
    <row r="24" spans="1:7" x14ac:dyDescent="0.2">
      <c r="A24" s="71" t="s">
        <v>33</v>
      </c>
      <c r="B24" s="72"/>
      <c r="C24" s="73"/>
      <c r="D24" s="72" t="s">
        <v>34</v>
      </c>
      <c r="E24" s="72"/>
      <c r="F24" s="74" t="s">
        <v>35</v>
      </c>
      <c r="G24" s="75"/>
    </row>
    <row r="25" spans="1:7" x14ac:dyDescent="0.2">
      <c r="A25" s="66" t="s">
        <v>36</v>
      </c>
      <c r="B25" s="34"/>
      <c r="C25" s="76"/>
      <c r="D25" s="34" t="s">
        <v>36</v>
      </c>
      <c r="F25" s="77" t="s">
        <v>36</v>
      </c>
      <c r="G25" s="78"/>
    </row>
    <row r="26" spans="1:7" ht="37.5" customHeight="1" x14ac:dyDescent="0.2">
      <c r="A26" s="66" t="s">
        <v>37</v>
      </c>
      <c r="B26" s="79"/>
      <c r="C26" s="76"/>
      <c r="D26" s="34" t="s">
        <v>37</v>
      </c>
      <c r="F26" s="77" t="s">
        <v>37</v>
      </c>
      <c r="G26" s="78"/>
    </row>
    <row r="27" spans="1:7" x14ac:dyDescent="0.2">
      <c r="A27" s="66"/>
      <c r="B27" s="80"/>
      <c r="C27" s="76"/>
      <c r="D27" s="34"/>
      <c r="F27" s="77"/>
      <c r="G27" s="78"/>
    </row>
    <row r="28" spans="1:7" x14ac:dyDescent="0.2">
      <c r="A28" s="66" t="s">
        <v>38</v>
      </c>
      <c r="B28" s="34"/>
      <c r="C28" s="76"/>
      <c r="D28" s="77" t="s">
        <v>39</v>
      </c>
      <c r="E28" s="76"/>
      <c r="F28" s="81" t="s">
        <v>39</v>
      </c>
      <c r="G28" s="78"/>
    </row>
    <row r="29" spans="1:7" ht="69" customHeight="1" x14ac:dyDescent="0.2">
      <c r="A29" s="66"/>
      <c r="B29" s="34"/>
      <c r="C29" s="82"/>
      <c r="D29" s="83"/>
      <c r="E29" s="82"/>
      <c r="F29" s="34"/>
      <c r="G29" s="78"/>
    </row>
    <row r="30" spans="1:7" x14ac:dyDescent="0.2">
      <c r="A30" s="84" t="s">
        <v>40</v>
      </c>
      <c r="B30" s="85"/>
      <c r="C30" s="86">
        <v>21</v>
      </c>
      <c r="D30" s="85" t="s">
        <v>41</v>
      </c>
      <c r="E30" s="87"/>
      <c r="F30" s="190">
        <f>ROUND(C23-F32,0)</f>
        <v>0</v>
      </c>
      <c r="G30" s="191"/>
    </row>
    <row r="31" spans="1:7" x14ac:dyDescent="0.2">
      <c r="A31" s="84" t="s">
        <v>42</v>
      </c>
      <c r="B31" s="85"/>
      <c r="C31" s="86">
        <f>SazbaDPH1</f>
        <v>21</v>
      </c>
      <c r="D31" s="85" t="s">
        <v>43</v>
      </c>
      <c r="E31" s="87"/>
      <c r="F31" s="190">
        <f>ROUND(PRODUCT(F30,C31/100),1)</f>
        <v>0</v>
      </c>
      <c r="G31" s="191"/>
    </row>
    <row r="32" spans="1:7" x14ac:dyDescent="0.2">
      <c r="A32" s="84" t="s">
        <v>40</v>
      </c>
      <c r="B32" s="85"/>
      <c r="C32" s="86">
        <v>0</v>
      </c>
      <c r="D32" s="85" t="s">
        <v>43</v>
      </c>
      <c r="E32" s="87"/>
      <c r="F32" s="190">
        <v>0</v>
      </c>
      <c r="G32" s="191"/>
    </row>
    <row r="33" spans="1:8" x14ac:dyDescent="0.2">
      <c r="A33" s="84" t="s">
        <v>42</v>
      </c>
      <c r="B33" s="88"/>
      <c r="C33" s="89">
        <f>SazbaDPH2</f>
        <v>0</v>
      </c>
      <c r="D33" s="85" t="s">
        <v>43</v>
      </c>
      <c r="E33" s="61"/>
      <c r="F33" s="190">
        <f>ROUND(PRODUCT(F32,C33/100),1)</f>
        <v>0</v>
      </c>
      <c r="G33" s="191"/>
    </row>
    <row r="34" spans="1:8" s="93" customFormat="1" ht="19.5" customHeight="1" thickBot="1" x14ac:dyDescent="0.3">
      <c r="A34" s="90" t="s">
        <v>44</v>
      </c>
      <c r="B34" s="91"/>
      <c r="C34" s="91"/>
      <c r="D34" s="91"/>
      <c r="E34" s="92"/>
      <c r="F34" s="192">
        <f>CEILING(SUM(F30:F33),IF(SUM(F30:F33)&gt;=0,1,-1))</f>
        <v>0</v>
      </c>
      <c r="G34" s="193"/>
    </row>
    <row r="36" spans="1:8" x14ac:dyDescent="0.2">
      <c r="A36" s="94" t="s">
        <v>45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 x14ac:dyDescent="0.2">
      <c r="A37" s="94"/>
      <c r="B37" s="184"/>
      <c r="C37" s="184"/>
      <c r="D37" s="184"/>
      <c r="E37" s="184"/>
      <c r="F37" s="184"/>
      <c r="G37" s="184"/>
      <c r="H37" t="s">
        <v>6</v>
      </c>
    </row>
    <row r="38" spans="1:8" ht="12.75" customHeight="1" x14ac:dyDescent="0.2">
      <c r="A38" s="95"/>
      <c r="B38" s="184"/>
      <c r="C38" s="184"/>
      <c r="D38" s="184"/>
      <c r="E38" s="184"/>
      <c r="F38" s="184"/>
      <c r="G38" s="184"/>
      <c r="H38" t="s">
        <v>6</v>
      </c>
    </row>
    <row r="39" spans="1:8" x14ac:dyDescent="0.2">
      <c r="A39" s="95"/>
      <c r="B39" s="184"/>
      <c r="C39" s="184"/>
      <c r="D39" s="184"/>
      <c r="E39" s="184"/>
      <c r="F39" s="184"/>
      <c r="G39" s="184"/>
      <c r="H39" t="s">
        <v>6</v>
      </c>
    </row>
    <row r="40" spans="1:8" x14ac:dyDescent="0.2">
      <c r="A40" s="95"/>
      <c r="B40" s="184"/>
      <c r="C40" s="184"/>
      <c r="D40" s="184"/>
      <c r="E40" s="184"/>
      <c r="F40" s="184"/>
      <c r="G40" s="184"/>
      <c r="H40" t="s">
        <v>6</v>
      </c>
    </row>
    <row r="41" spans="1:8" x14ac:dyDescent="0.2">
      <c r="A41" s="95"/>
      <c r="B41" s="184"/>
      <c r="C41" s="184"/>
      <c r="D41" s="184"/>
      <c r="E41" s="184"/>
      <c r="F41" s="184"/>
      <c r="G41" s="184"/>
      <c r="H41" t="s">
        <v>6</v>
      </c>
    </row>
    <row r="42" spans="1:8" x14ac:dyDescent="0.2">
      <c r="A42" s="95"/>
      <c r="B42" s="184"/>
      <c r="C42" s="184"/>
      <c r="D42" s="184"/>
      <c r="E42" s="184"/>
      <c r="F42" s="184"/>
      <c r="G42" s="184"/>
      <c r="H42" t="s">
        <v>6</v>
      </c>
    </row>
    <row r="43" spans="1:8" x14ac:dyDescent="0.2">
      <c r="A43" s="95"/>
      <c r="B43" s="184"/>
      <c r="C43" s="184"/>
      <c r="D43" s="184"/>
      <c r="E43" s="184"/>
      <c r="F43" s="184"/>
      <c r="G43" s="184"/>
      <c r="H43" t="s">
        <v>6</v>
      </c>
    </row>
    <row r="44" spans="1:8" x14ac:dyDescent="0.2">
      <c r="A44" s="95"/>
      <c r="B44" s="184"/>
      <c r="C44" s="184"/>
      <c r="D44" s="184"/>
      <c r="E44" s="184"/>
      <c r="F44" s="184"/>
      <c r="G44" s="184"/>
      <c r="H44" t="s">
        <v>6</v>
      </c>
    </row>
    <row r="45" spans="1:8" ht="0.75" customHeight="1" x14ac:dyDescent="0.2">
      <c r="A45" s="95"/>
      <c r="B45" s="184"/>
      <c r="C45" s="184"/>
      <c r="D45" s="184"/>
      <c r="E45" s="184"/>
      <c r="F45" s="184"/>
      <c r="G45" s="184"/>
      <c r="H45" t="s">
        <v>6</v>
      </c>
    </row>
    <row r="46" spans="1:8" x14ac:dyDescent="0.2">
      <c r="B46" s="194"/>
      <c r="C46" s="194"/>
      <c r="D46" s="194"/>
      <c r="E46" s="194"/>
      <c r="F46" s="194"/>
      <c r="G46" s="194"/>
    </row>
    <row r="47" spans="1:8" x14ac:dyDescent="0.2">
      <c r="B47" s="194"/>
      <c r="C47" s="194"/>
      <c r="D47" s="194"/>
      <c r="E47" s="194"/>
      <c r="F47" s="194"/>
      <c r="G47" s="194"/>
    </row>
    <row r="48" spans="1:8" x14ac:dyDescent="0.2">
      <c r="B48" s="194"/>
      <c r="C48" s="194"/>
      <c r="D48" s="194"/>
      <c r="E48" s="194"/>
      <c r="F48" s="194"/>
      <c r="G48" s="194"/>
    </row>
    <row r="49" spans="2:7" x14ac:dyDescent="0.2">
      <c r="B49" s="194"/>
      <c r="C49" s="194"/>
      <c r="D49" s="194"/>
      <c r="E49" s="194"/>
      <c r="F49" s="194"/>
      <c r="G49" s="194"/>
    </row>
    <row r="50" spans="2:7" x14ac:dyDescent="0.2">
      <c r="B50" s="194"/>
      <c r="C50" s="194"/>
      <c r="D50" s="194"/>
      <c r="E50" s="194"/>
      <c r="F50" s="194"/>
      <c r="G50" s="194"/>
    </row>
    <row r="51" spans="2:7" x14ac:dyDescent="0.2">
      <c r="B51" s="194"/>
      <c r="C51" s="194"/>
      <c r="D51" s="194"/>
      <c r="E51" s="194"/>
      <c r="F51" s="194"/>
      <c r="G51" s="194"/>
    </row>
    <row r="52" spans="2:7" x14ac:dyDescent="0.2">
      <c r="B52" s="194"/>
      <c r="C52" s="194"/>
      <c r="D52" s="194"/>
      <c r="E52" s="194"/>
      <c r="F52" s="194"/>
      <c r="G52" s="194"/>
    </row>
    <row r="53" spans="2:7" x14ac:dyDescent="0.2">
      <c r="B53" s="194"/>
      <c r="C53" s="194"/>
      <c r="D53" s="194"/>
      <c r="E53" s="194"/>
      <c r="F53" s="194"/>
      <c r="G53" s="194"/>
    </row>
    <row r="54" spans="2:7" x14ac:dyDescent="0.2">
      <c r="B54" s="194"/>
      <c r="C54" s="194"/>
      <c r="D54" s="194"/>
      <c r="E54" s="194"/>
      <c r="F54" s="194"/>
      <c r="G54" s="194"/>
    </row>
    <row r="55" spans="2:7" x14ac:dyDescent="0.2">
      <c r="B55" s="194"/>
      <c r="C55" s="194"/>
      <c r="D55" s="194"/>
      <c r="E55" s="194"/>
      <c r="F55" s="194"/>
      <c r="G55" s="194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83"/>
  <sheetViews>
    <sheetView workbookViewId="0">
      <selection activeCell="E13" sqref="E1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95" t="s">
        <v>46</v>
      </c>
      <c r="B1" s="196"/>
      <c r="C1" s="96" t="str">
        <f>CONCATENATE(cislostavby," ",nazevstavby)</f>
        <v>FK012017 Zateplení provozní budovy NTGM Hodonín</v>
      </c>
      <c r="D1" s="97"/>
      <c r="E1" s="98"/>
      <c r="F1" s="97"/>
      <c r="G1" s="99" t="s">
        <v>47</v>
      </c>
      <c r="H1" s="100" t="s">
        <v>74</v>
      </c>
      <c r="I1" s="101"/>
    </row>
    <row r="2" spans="1:9" ht="13.5" thickBot="1" x14ac:dyDescent="0.25">
      <c r="A2" s="197" t="s">
        <v>48</v>
      </c>
      <c r="B2" s="198"/>
      <c r="C2" s="102" t="str">
        <f>CONCATENATE(cisloobjektu," ",nazevobjektu)</f>
        <v>SO01 Provozní budova</v>
      </c>
      <c r="D2" s="103"/>
      <c r="E2" s="104"/>
      <c r="F2" s="103"/>
      <c r="G2" s="199" t="s">
        <v>75</v>
      </c>
      <c r="H2" s="200"/>
      <c r="I2" s="201"/>
    </row>
    <row r="3" spans="1:9" ht="13.5" thickTop="1" x14ac:dyDescent="0.2">
      <c r="F3" s="34"/>
    </row>
    <row r="4" spans="1:9" ht="19.5" customHeight="1" x14ac:dyDescent="0.25">
      <c r="A4" s="105" t="s">
        <v>49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 x14ac:dyDescent="0.25"/>
    <row r="6" spans="1:9" s="34" customFormat="1" ht="13.5" thickBot="1" x14ac:dyDescent="0.25">
      <c r="A6" s="108"/>
      <c r="B6" s="109" t="s">
        <v>50</v>
      </c>
      <c r="C6" s="109"/>
      <c r="D6" s="110"/>
      <c r="E6" s="111" t="s">
        <v>51</v>
      </c>
      <c r="F6" s="112" t="s">
        <v>52</v>
      </c>
      <c r="G6" s="112" t="s">
        <v>53</v>
      </c>
      <c r="H6" s="112" t="s">
        <v>54</v>
      </c>
      <c r="I6" s="113" t="s">
        <v>30</v>
      </c>
    </row>
    <row r="7" spans="1:9" s="34" customFormat="1" x14ac:dyDescent="0.2">
      <c r="A7" s="177" t="str">
        <f>Položky!B7</f>
        <v>1</v>
      </c>
      <c r="B7" s="114" t="str">
        <f>Položky!C7</f>
        <v>Zemní práce</v>
      </c>
      <c r="D7" s="115"/>
      <c r="E7" s="178">
        <f>Položky!BA26</f>
        <v>0</v>
      </c>
      <c r="F7" s="179">
        <f>Položky!BB26</f>
        <v>0</v>
      </c>
      <c r="G7" s="179">
        <f>Položky!BC26</f>
        <v>0</v>
      </c>
      <c r="H7" s="179">
        <f>Položky!BD26</f>
        <v>0</v>
      </c>
      <c r="I7" s="180">
        <f>Položky!BE26</f>
        <v>0</v>
      </c>
    </row>
    <row r="8" spans="1:9" s="34" customFormat="1" x14ac:dyDescent="0.2">
      <c r="A8" s="177" t="str">
        <f>Položky!B27</f>
        <v>3</v>
      </c>
      <c r="B8" s="114" t="str">
        <f>Položky!C27</f>
        <v>Svislé a kompletní konstrukce</v>
      </c>
      <c r="D8" s="115"/>
      <c r="E8" s="178">
        <f>Položky!BA31</f>
        <v>0</v>
      </c>
      <c r="F8" s="179">
        <f>Položky!BB31</f>
        <v>0</v>
      </c>
      <c r="G8" s="179">
        <f>Položky!BC31</f>
        <v>0</v>
      </c>
      <c r="H8" s="179">
        <f>Položky!BD31</f>
        <v>0</v>
      </c>
      <c r="I8" s="180">
        <f>Položky!BE31</f>
        <v>0</v>
      </c>
    </row>
    <row r="9" spans="1:9" s="34" customFormat="1" x14ac:dyDescent="0.2">
      <c r="A9" s="177" t="str">
        <f>Položky!B32</f>
        <v>5</v>
      </c>
      <c r="B9" s="114" t="str">
        <f>Položky!C32</f>
        <v>Komunikace</v>
      </c>
      <c r="D9" s="115"/>
      <c r="E9" s="178">
        <f>Položky!BA41</f>
        <v>0</v>
      </c>
      <c r="F9" s="179">
        <f>Položky!BB41</f>
        <v>0</v>
      </c>
      <c r="G9" s="179">
        <f>Položky!BC41</f>
        <v>0</v>
      </c>
      <c r="H9" s="179">
        <f>Položky!BD41</f>
        <v>0</v>
      </c>
      <c r="I9" s="180">
        <f>Položky!BE41</f>
        <v>0</v>
      </c>
    </row>
    <row r="10" spans="1:9" s="34" customFormat="1" x14ac:dyDescent="0.2">
      <c r="A10" s="177" t="str">
        <f>Položky!B42</f>
        <v>6</v>
      </c>
      <c r="B10" s="114" t="str">
        <f>Položky!C42</f>
        <v>Úpravy povrchu, podlahy</v>
      </c>
      <c r="D10" s="115"/>
      <c r="E10" s="178">
        <f>Položky!BA109</f>
        <v>0</v>
      </c>
      <c r="F10" s="179">
        <f>Položky!BB109</f>
        <v>0</v>
      </c>
      <c r="G10" s="179">
        <f>Položky!BC109</f>
        <v>0</v>
      </c>
      <c r="H10" s="179">
        <f>Položky!BD109</f>
        <v>0</v>
      </c>
      <c r="I10" s="180">
        <f>Položky!BE109</f>
        <v>0</v>
      </c>
    </row>
    <row r="11" spans="1:9" s="34" customFormat="1" x14ac:dyDescent="0.2">
      <c r="A11" s="177" t="str">
        <f>Položky!B110</f>
        <v>62</v>
      </c>
      <c r="B11" s="114" t="str">
        <f>Položky!C110</f>
        <v>Úpravy povrchů vnější</v>
      </c>
      <c r="D11" s="115"/>
      <c r="E11" s="178">
        <f>Položky!BA345</f>
        <v>0</v>
      </c>
      <c r="F11" s="179">
        <f>Položky!BB345</f>
        <v>0</v>
      </c>
      <c r="G11" s="179">
        <f>Položky!BC345</f>
        <v>0</v>
      </c>
      <c r="H11" s="179">
        <f>Položky!BD345</f>
        <v>0</v>
      </c>
      <c r="I11" s="180">
        <f>Položky!BE345</f>
        <v>0</v>
      </c>
    </row>
    <row r="12" spans="1:9" s="34" customFormat="1" x14ac:dyDescent="0.2">
      <c r="A12" s="177" t="str">
        <f>Položky!B346</f>
        <v>8</v>
      </c>
      <c r="B12" s="114" t="str">
        <f>Položky!C346</f>
        <v>Trubní vedení</v>
      </c>
      <c r="D12" s="115"/>
      <c r="E12" s="178">
        <f>Položky!BA350</f>
        <v>0</v>
      </c>
      <c r="F12" s="179">
        <f>Položky!BB350</f>
        <v>0</v>
      </c>
      <c r="G12" s="179">
        <f>Položky!BC350</f>
        <v>0</v>
      </c>
      <c r="H12" s="179">
        <f>Položky!BD350</f>
        <v>0</v>
      </c>
      <c r="I12" s="180">
        <f>Položky!BE350</f>
        <v>0</v>
      </c>
    </row>
    <row r="13" spans="1:9" s="34" customFormat="1" x14ac:dyDescent="0.2">
      <c r="A13" s="177" t="str">
        <f>Položky!B351</f>
        <v>91</v>
      </c>
      <c r="B13" s="114" t="str">
        <f>Položky!C351</f>
        <v>Doplňující práce na komunikaci</v>
      </c>
      <c r="D13" s="115"/>
      <c r="E13" s="178">
        <f>Položky!BA358</f>
        <v>0</v>
      </c>
      <c r="F13" s="179">
        <f>Položky!BB358</f>
        <v>0</v>
      </c>
      <c r="G13" s="179">
        <f>Položky!BC358</f>
        <v>0</v>
      </c>
      <c r="H13" s="179">
        <f>Položky!BD358</f>
        <v>0</v>
      </c>
      <c r="I13" s="180">
        <f>Položky!BE358</f>
        <v>0</v>
      </c>
    </row>
    <row r="14" spans="1:9" s="34" customFormat="1" x14ac:dyDescent="0.2">
      <c r="A14" s="177" t="str">
        <f>Položky!B359</f>
        <v>93</v>
      </c>
      <c r="B14" s="114" t="str">
        <f>Položky!C359</f>
        <v>Dokončovací práce inženýrskách staveb</v>
      </c>
      <c r="D14" s="115"/>
      <c r="E14" s="178">
        <f>Položky!BA428</f>
        <v>0</v>
      </c>
      <c r="F14" s="179">
        <f>Položky!BB428</f>
        <v>0</v>
      </c>
      <c r="G14" s="179">
        <f>Položky!BC428</f>
        <v>0</v>
      </c>
      <c r="H14" s="179">
        <f>Položky!BD428</f>
        <v>0</v>
      </c>
      <c r="I14" s="180">
        <f>Položky!BE428</f>
        <v>0</v>
      </c>
    </row>
    <row r="15" spans="1:9" s="34" customFormat="1" x14ac:dyDescent="0.2">
      <c r="A15" s="177" t="str">
        <f>Položky!B429</f>
        <v>94</v>
      </c>
      <c r="B15" s="114" t="str">
        <f>Položky!C429</f>
        <v>Lešení a stavební výtahy</v>
      </c>
      <c r="D15" s="115"/>
      <c r="E15" s="178">
        <f>Položky!BA495</f>
        <v>0</v>
      </c>
      <c r="F15" s="179">
        <f>Položky!BB495</f>
        <v>0</v>
      </c>
      <c r="G15" s="179">
        <f>Položky!BC495</f>
        <v>0</v>
      </c>
      <c r="H15" s="179">
        <f>Položky!BD495</f>
        <v>0</v>
      </c>
      <c r="I15" s="180">
        <f>Položky!BE495</f>
        <v>0</v>
      </c>
    </row>
    <row r="16" spans="1:9" s="34" customFormat="1" x14ac:dyDescent="0.2">
      <c r="A16" s="177" t="str">
        <f>Položky!B496</f>
        <v>95</v>
      </c>
      <c r="B16" s="114" t="str">
        <f>Položky!C496</f>
        <v>Dokončovací konstrukce na pozemních stavbách</v>
      </c>
      <c r="D16" s="115"/>
      <c r="E16" s="178">
        <f>Položky!BA499</f>
        <v>0</v>
      </c>
      <c r="F16" s="179">
        <f>Položky!BB499</f>
        <v>0</v>
      </c>
      <c r="G16" s="179">
        <f>Položky!BC499</f>
        <v>0</v>
      </c>
      <c r="H16" s="179">
        <f>Položky!BD499</f>
        <v>0</v>
      </c>
      <c r="I16" s="180">
        <f>Položky!BE499</f>
        <v>0</v>
      </c>
    </row>
    <row r="17" spans="1:9" s="34" customFormat="1" x14ac:dyDescent="0.2">
      <c r="A17" s="177" t="str">
        <f>Položky!B500</f>
        <v>97</v>
      </c>
      <c r="B17" s="114" t="str">
        <f>Položky!C500</f>
        <v>Prorážení otvorů</v>
      </c>
      <c r="D17" s="115"/>
      <c r="E17" s="178">
        <f>Položky!BA601</f>
        <v>0</v>
      </c>
      <c r="F17" s="179">
        <f>Položky!BB601</f>
        <v>0</v>
      </c>
      <c r="G17" s="179">
        <f>Položky!BC601</f>
        <v>0</v>
      </c>
      <c r="H17" s="179">
        <f>Položky!BD601</f>
        <v>0</v>
      </c>
      <c r="I17" s="180">
        <f>Položky!BE601</f>
        <v>0</v>
      </c>
    </row>
    <row r="18" spans="1:9" s="34" customFormat="1" x14ac:dyDescent="0.2">
      <c r="A18" s="177" t="str">
        <f>Položky!B602</f>
        <v>99</v>
      </c>
      <c r="B18" s="114" t="str">
        <f>Položky!C602</f>
        <v>Staveništní přesun hmot</v>
      </c>
      <c r="D18" s="115"/>
      <c r="E18" s="178">
        <f>Položky!BA604</f>
        <v>0</v>
      </c>
      <c r="F18" s="179">
        <f>Položky!BB604</f>
        <v>0</v>
      </c>
      <c r="G18" s="179">
        <f>Položky!BC604</f>
        <v>0</v>
      </c>
      <c r="H18" s="179">
        <f>Položky!BD604</f>
        <v>0</v>
      </c>
      <c r="I18" s="180">
        <f>Položky!BE604</f>
        <v>0</v>
      </c>
    </row>
    <row r="19" spans="1:9" s="34" customFormat="1" x14ac:dyDescent="0.2">
      <c r="A19" s="177" t="str">
        <f>Položky!B605</f>
        <v>ON</v>
      </c>
      <c r="B19" s="114" t="str">
        <f>Položky!C605</f>
        <v>Ostatní náklady</v>
      </c>
      <c r="D19" s="115"/>
      <c r="E19" s="178">
        <f>Položky!BA613</f>
        <v>0</v>
      </c>
      <c r="F19" s="179">
        <f>Položky!BB613</f>
        <v>0</v>
      </c>
      <c r="G19" s="179">
        <f>Položky!BC613</f>
        <v>0</v>
      </c>
      <c r="H19" s="179">
        <f>Položky!BD613</f>
        <v>0</v>
      </c>
      <c r="I19" s="180">
        <f>Položky!BE613</f>
        <v>0</v>
      </c>
    </row>
    <row r="20" spans="1:9" s="34" customFormat="1" x14ac:dyDescent="0.2">
      <c r="A20" s="177" t="str">
        <f>Položky!B614</f>
        <v>711</v>
      </c>
      <c r="B20" s="114" t="str">
        <f>Položky!C614</f>
        <v>Izolace proti vodě</v>
      </c>
      <c r="D20" s="115"/>
      <c r="E20" s="178">
        <f>Položky!BA626</f>
        <v>0</v>
      </c>
      <c r="F20" s="179">
        <f>Položky!BB626</f>
        <v>0</v>
      </c>
      <c r="G20" s="179">
        <f>Položky!BC626</f>
        <v>0</v>
      </c>
      <c r="H20" s="179">
        <f>Položky!BD626</f>
        <v>0</v>
      </c>
      <c r="I20" s="180">
        <f>Položky!BE626</f>
        <v>0</v>
      </c>
    </row>
    <row r="21" spans="1:9" s="34" customFormat="1" x14ac:dyDescent="0.2">
      <c r="A21" s="177" t="str">
        <f>Položky!B627</f>
        <v>712</v>
      </c>
      <c r="B21" s="114" t="str">
        <f>Položky!C627</f>
        <v>Živičné krytiny</v>
      </c>
      <c r="D21" s="115"/>
      <c r="E21" s="178">
        <f>Položky!BA659</f>
        <v>0</v>
      </c>
      <c r="F21" s="179">
        <f>Položky!BB659</f>
        <v>0</v>
      </c>
      <c r="G21" s="179">
        <f>Položky!BC659</f>
        <v>0</v>
      </c>
      <c r="H21" s="179">
        <f>Položky!BD659</f>
        <v>0</v>
      </c>
      <c r="I21" s="180">
        <f>Položky!BE659</f>
        <v>0</v>
      </c>
    </row>
    <row r="22" spans="1:9" s="34" customFormat="1" x14ac:dyDescent="0.2">
      <c r="A22" s="177" t="str">
        <f>Položky!B660</f>
        <v>713</v>
      </c>
      <c r="B22" s="114" t="str">
        <f>Položky!C660</f>
        <v>Izolace tepelné</v>
      </c>
      <c r="D22" s="115"/>
      <c r="E22" s="178">
        <f>Položky!BA694</f>
        <v>0</v>
      </c>
      <c r="F22" s="179">
        <f>Položky!BB694</f>
        <v>0</v>
      </c>
      <c r="G22" s="179">
        <f>Položky!BC694</f>
        <v>0</v>
      </c>
      <c r="H22" s="179">
        <f>Položky!BD694</f>
        <v>0</v>
      </c>
      <c r="I22" s="180">
        <f>Položky!BE694</f>
        <v>0</v>
      </c>
    </row>
    <row r="23" spans="1:9" s="34" customFormat="1" x14ac:dyDescent="0.2">
      <c r="A23" s="177" t="str">
        <f>Položky!B695</f>
        <v>721</v>
      </c>
      <c r="B23" s="114" t="str">
        <f>Položky!C695</f>
        <v>Vnitřní kanalizace</v>
      </c>
      <c r="D23" s="115"/>
      <c r="E23" s="178">
        <f>Položky!BA697</f>
        <v>0</v>
      </c>
      <c r="F23" s="179">
        <f>Položky!BB697</f>
        <v>0</v>
      </c>
      <c r="G23" s="179">
        <f>Položky!BC697</f>
        <v>0</v>
      </c>
      <c r="H23" s="179">
        <f>Položky!BD697</f>
        <v>0</v>
      </c>
      <c r="I23" s="180">
        <f>Položky!BE697</f>
        <v>0</v>
      </c>
    </row>
    <row r="24" spans="1:9" s="34" customFormat="1" x14ac:dyDescent="0.2">
      <c r="A24" s="177" t="str">
        <f>Položky!B698</f>
        <v>762</v>
      </c>
      <c r="B24" s="114" t="str">
        <f>Položky!C698</f>
        <v>Konstrukce tesařské</v>
      </c>
      <c r="D24" s="115"/>
      <c r="E24" s="178">
        <f>Položky!BA707</f>
        <v>0</v>
      </c>
      <c r="F24" s="179">
        <f>Položky!BB707</f>
        <v>0</v>
      </c>
      <c r="G24" s="179">
        <f>Položky!BC707</f>
        <v>0</v>
      </c>
      <c r="H24" s="179">
        <f>Položky!BD707</f>
        <v>0</v>
      </c>
      <c r="I24" s="180">
        <f>Položky!BE707</f>
        <v>0</v>
      </c>
    </row>
    <row r="25" spans="1:9" s="34" customFormat="1" x14ac:dyDescent="0.2">
      <c r="A25" s="177" t="str">
        <f>Položky!B708</f>
        <v>764</v>
      </c>
      <c r="B25" s="114" t="str">
        <f>Položky!C708</f>
        <v>Konstrukce klempířské</v>
      </c>
      <c r="D25" s="115"/>
      <c r="E25" s="178">
        <f>Položky!BA747</f>
        <v>0</v>
      </c>
      <c r="F25" s="179">
        <f>Položky!BB747</f>
        <v>0</v>
      </c>
      <c r="G25" s="179">
        <f>Položky!BC747</f>
        <v>0</v>
      </c>
      <c r="H25" s="179">
        <f>Položky!BD747</f>
        <v>0</v>
      </c>
      <c r="I25" s="180">
        <f>Položky!BE747</f>
        <v>0</v>
      </c>
    </row>
    <row r="26" spans="1:9" s="34" customFormat="1" x14ac:dyDescent="0.2">
      <c r="A26" s="177" t="str">
        <f>Položky!B748</f>
        <v>765</v>
      </c>
      <c r="B26" s="114" t="str">
        <f>Položky!C748</f>
        <v>Krytiny tvrdé</v>
      </c>
      <c r="D26" s="115"/>
      <c r="E26" s="178">
        <f>Položky!BA751</f>
        <v>0</v>
      </c>
      <c r="F26" s="179">
        <f>Položky!BB751</f>
        <v>0</v>
      </c>
      <c r="G26" s="179">
        <f>Položky!BC751</f>
        <v>0</v>
      </c>
      <c r="H26" s="179">
        <f>Položky!BD751</f>
        <v>0</v>
      </c>
      <c r="I26" s="180">
        <f>Položky!BE751</f>
        <v>0</v>
      </c>
    </row>
    <row r="27" spans="1:9" s="34" customFormat="1" x14ac:dyDescent="0.2">
      <c r="A27" s="177" t="str">
        <f>Položky!B752</f>
        <v>767</v>
      </c>
      <c r="B27" s="114" t="str">
        <f>Položky!C752</f>
        <v>Konstrukce zámečnické</v>
      </c>
      <c r="D27" s="115"/>
      <c r="E27" s="178">
        <f>Položky!BA759</f>
        <v>0</v>
      </c>
      <c r="F27" s="179">
        <f>Položky!BB759</f>
        <v>0</v>
      </c>
      <c r="G27" s="179">
        <f>Položky!BC759</f>
        <v>0</v>
      </c>
      <c r="H27" s="179">
        <f>Položky!BD759</f>
        <v>0</v>
      </c>
      <c r="I27" s="180">
        <f>Položky!BE759</f>
        <v>0</v>
      </c>
    </row>
    <row r="28" spans="1:9" s="34" customFormat="1" x14ac:dyDescent="0.2">
      <c r="A28" s="177" t="str">
        <f>Položky!B760</f>
        <v>781</v>
      </c>
      <c r="B28" s="114" t="str">
        <f>Položky!C760</f>
        <v>Obklady keramické</v>
      </c>
      <c r="D28" s="115"/>
      <c r="E28" s="178">
        <f>Položky!BA762</f>
        <v>0</v>
      </c>
      <c r="F28" s="179">
        <f>Položky!BB762</f>
        <v>0</v>
      </c>
      <c r="G28" s="179">
        <f>Položky!BC762</f>
        <v>0</v>
      </c>
      <c r="H28" s="179">
        <f>Položky!BD762</f>
        <v>0</v>
      </c>
      <c r="I28" s="180">
        <f>Položky!BE762</f>
        <v>0</v>
      </c>
    </row>
    <row r="29" spans="1:9" s="34" customFormat="1" x14ac:dyDescent="0.2">
      <c r="A29" s="177" t="str">
        <f>Položky!B763</f>
        <v>783</v>
      </c>
      <c r="B29" s="114" t="str">
        <f>Položky!C763</f>
        <v>Nátěry</v>
      </c>
      <c r="D29" s="115"/>
      <c r="E29" s="178">
        <f>Položky!BA776</f>
        <v>0</v>
      </c>
      <c r="F29" s="179">
        <f>Položky!BB776</f>
        <v>0</v>
      </c>
      <c r="G29" s="179">
        <f>Položky!BC776</f>
        <v>0</v>
      </c>
      <c r="H29" s="179">
        <f>Položky!BD776</f>
        <v>0</v>
      </c>
      <c r="I29" s="180">
        <f>Položky!BE776</f>
        <v>0</v>
      </c>
    </row>
    <row r="30" spans="1:9" s="34" customFormat="1" x14ac:dyDescent="0.2">
      <c r="A30" s="177" t="str">
        <f>Položky!B777</f>
        <v>M21</v>
      </c>
      <c r="B30" s="114" t="str">
        <f>Položky!C777</f>
        <v>Elektromontáže</v>
      </c>
      <c r="D30" s="115"/>
      <c r="E30" s="178">
        <f>Položky!BA781</f>
        <v>0</v>
      </c>
      <c r="F30" s="179">
        <f>Položky!BB781</f>
        <v>0</v>
      </c>
      <c r="G30" s="179">
        <f>Položky!BC781</f>
        <v>0</v>
      </c>
      <c r="H30" s="179">
        <f>Položky!BD781</f>
        <v>0</v>
      </c>
      <c r="I30" s="180">
        <f>Položky!BE781</f>
        <v>0</v>
      </c>
    </row>
    <row r="31" spans="1:9" s="34" customFormat="1" x14ac:dyDescent="0.2">
      <c r="A31" s="177" t="str">
        <f>Položky!B782</f>
        <v>M24</v>
      </c>
      <c r="B31" s="114" t="str">
        <f>Položky!C782</f>
        <v>Montáže vzduchotechnických zařízení</v>
      </c>
      <c r="D31" s="115"/>
      <c r="E31" s="178">
        <f>Položky!BA787</f>
        <v>0</v>
      </c>
      <c r="F31" s="179">
        <f>Položky!BB787</f>
        <v>0</v>
      </c>
      <c r="G31" s="179">
        <f>Položky!BC787</f>
        <v>0</v>
      </c>
      <c r="H31" s="179">
        <f>Položky!BD787</f>
        <v>0</v>
      </c>
      <c r="I31" s="180">
        <f>Položky!BE787</f>
        <v>0</v>
      </c>
    </row>
    <row r="32" spans="1:9" s="34" customFormat="1" ht="13.5" thickBot="1" x14ac:dyDescent="0.25">
      <c r="A32" s="177" t="str">
        <f>Položky!B788</f>
        <v>D96</v>
      </c>
      <c r="B32" s="114" t="str">
        <f>Položky!C788</f>
        <v>Přesuny suti a vybouraných hmot</v>
      </c>
      <c r="D32" s="115"/>
      <c r="E32" s="178">
        <f>Položky!BA795</f>
        <v>0</v>
      </c>
      <c r="F32" s="179">
        <f>Položky!BB795</f>
        <v>0</v>
      </c>
      <c r="G32" s="179">
        <f>Položky!BC795</f>
        <v>0</v>
      </c>
      <c r="H32" s="179">
        <f>Položky!BD795</f>
        <v>0</v>
      </c>
      <c r="I32" s="180">
        <f>Položky!BE795</f>
        <v>0</v>
      </c>
    </row>
    <row r="33" spans="1:9" s="122" customFormat="1" ht="13.5" thickBot="1" x14ac:dyDescent="0.25">
      <c r="A33" s="116"/>
      <c r="B33" s="117" t="s">
        <v>55</v>
      </c>
      <c r="C33" s="117"/>
      <c r="D33" s="118"/>
      <c r="E33" s="119">
        <f>SUM(E7:E32)</f>
        <v>0</v>
      </c>
      <c r="F33" s="120">
        <f>SUM(F7:F32)</f>
        <v>0</v>
      </c>
      <c r="G33" s="120">
        <f>SUM(G7:G32)</f>
        <v>0</v>
      </c>
      <c r="H33" s="120">
        <f>SUM(H7:H32)</f>
        <v>0</v>
      </c>
      <c r="I33" s="121">
        <f>SUM(I7:I32)</f>
        <v>0</v>
      </c>
    </row>
    <row r="34" spans="1:9" x14ac:dyDescent="0.2">
      <c r="A34" s="34"/>
      <c r="B34" s="34"/>
      <c r="C34" s="34"/>
      <c r="D34" s="34"/>
      <c r="E34" s="34"/>
      <c r="F34" s="34"/>
      <c r="G34" s="34"/>
      <c r="H34" s="34"/>
      <c r="I34" s="34"/>
    </row>
    <row r="35" spans="1:9" x14ac:dyDescent="0.2">
      <c r="F35" s="123"/>
      <c r="G35" s="124"/>
      <c r="H35" s="124"/>
      <c r="I35" s="125"/>
    </row>
    <row r="36" spans="1:9" x14ac:dyDescent="0.2">
      <c r="F36" s="123"/>
      <c r="G36" s="124"/>
      <c r="H36" s="124"/>
      <c r="I36" s="125"/>
    </row>
    <row r="37" spans="1:9" x14ac:dyDescent="0.2">
      <c r="F37" s="123"/>
      <c r="G37" s="124"/>
      <c r="H37" s="124"/>
      <c r="I37" s="125"/>
    </row>
    <row r="38" spans="1:9" x14ac:dyDescent="0.2">
      <c r="F38" s="123"/>
      <c r="G38" s="124"/>
      <c r="H38" s="124"/>
      <c r="I38" s="125"/>
    </row>
    <row r="39" spans="1:9" x14ac:dyDescent="0.2">
      <c r="F39" s="123"/>
      <c r="G39" s="124"/>
      <c r="H39" s="124"/>
      <c r="I39" s="125"/>
    </row>
    <row r="40" spans="1:9" x14ac:dyDescent="0.2">
      <c r="F40" s="123"/>
      <c r="G40" s="124"/>
      <c r="H40" s="124"/>
      <c r="I40" s="125"/>
    </row>
    <row r="41" spans="1:9" x14ac:dyDescent="0.2">
      <c r="F41" s="123"/>
      <c r="G41" s="124"/>
      <c r="H41" s="124"/>
      <c r="I41" s="125"/>
    </row>
    <row r="42" spans="1:9" x14ac:dyDescent="0.2">
      <c r="F42" s="123"/>
      <c r="G42" s="124"/>
      <c r="H42" s="124"/>
      <c r="I42" s="125"/>
    </row>
    <row r="43" spans="1:9" x14ac:dyDescent="0.2">
      <c r="F43" s="123"/>
      <c r="G43" s="124"/>
      <c r="H43" s="124"/>
      <c r="I43" s="125"/>
    </row>
    <row r="44" spans="1:9" x14ac:dyDescent="0.2">
      <c r="F44" s="123"/>
      <c r="G44" s="124"/>
      <c r="H44" s="124"/>
      <c r="I44" s="125"/>
    </row>
    <row r="45" spans="1:9" x14ac:dyDescent="0.2">
      <c r="F45" s="123"/>
      <c r="G45" s="124"/>
      <c r="H45" s="124"/>
      <c r="I45" s="125"/>
    </row>
    <row r="46" spans="1:9" x14ac:dyDescent="0.2">
      <c r="F46" s="123"/>
      <c r="G46" s="124"/>
      <c r="H46" s="124"/>
      <c r="I46" s="125"/>
    </row>
    <row r="47" spans="1:9" x14ac:dyDescent="0.2">
      <c r="F47" s="123"/>
      <c r="G47" s="124"/>
      <c r="H47" s="124"/>
      <c r="I47" s="125"/>
    </row>
    <row r="48" spans="1:9" x14ac:dyDescent="0.2">
      <c r="F48" s="123"/>
      <c r="G48" s="124"/>
      <c r="H48" s="124"/>
      <c r="I48" s="125"/>
    </row>
    <row r="49" spans="6:9" x14ac:dyDescent="0.2">
      <c r="F49" s="123"/>
      <c r="G49" s="124"/>
      <c r="H49" s="124"/>
      <c r="I49" s="125"/>
    </row>
    <row r="50" spans="6:9" x14ac:dyDescent="0.2">
      <c r="F50" s="123"/>
      <c r="G50" s="124"/>
      <c r="H50" s="124"/>
      <c r="I50" s="125"/>
    </row>
    <row r="51" spans="6:9" x14ac:dyDescent="0.2">
      <c r="F51" s="123"/>
      <c r="G51" s="124"/>
      <c r="H51" s="124"/>
      <c r="I51" s="125"/>
    </row>
    <row r="52" spans="6:9" x14ac:dyDescent="0.2">
      <c r="F52" s="123"/>
      <c r="G52" s="124"/>
      <c r="H52" s="124"/>
      <c r="I52" s="125"/>
    </row>
    <row r="53" spans="6:9" x14ac:dyDescent="0.2">
      <c r="F53" s="123"/>
      <c r="G53" s="124"/>
      <c r="H53" s="124"/>
      <c r="I53" s="125"/>
    </row>
    <row r="54" spans="6:9" x14ac:dyDescent="0.2">
      <c r="F54" s="123"/>
      <c r="G54" s="124"/>
      <c r="H54" s="124"/>
      <c r="I54" s="125"/>
    </row>
    <row r="55" spans="6:9" x14ac:dyDescent="0.2">
      <c r="F55" s="123"/>
      <c r="G55" s="124"/>
      <c r="H55" s="124"/>
      <c r="I55" s="125"/>
    </row>
    <row r="56" spans="6:9" x14ac:dyDescent="0.2">
      <c r="F56" s="123"/>
      <c r="G56" s="124"/>
      <c r="H56" s="124"/>
      <c r="I56" s="125"/>
    </row>
    <row r="57" spans="6:9" x14ac:dyDescent="0.2">
      <c r="F57" s="123"/>
      <c r="G57" s="124"/>
      <c r="H57" s="124"/>
      <c r="I57" s="125"/>
    </row>
    <row r="58" spans="6:9" x14ac:dyDescent="0.2">
      <c r="F58" s="123"/>
      <c r="G58" s="124"/>
      <c r="H58" s="124"/>
      <c r="I58" s="125"/>
    </row>
    <row r="59" spans="6:9" x14ac:dyDescent="0.2">
      <c r="F59" s="123"/>
      <c r="G59" s="124"/>
      <c r="H59" s="124"/>
      <c r="I59" s="125"/>
    </row>
    <row r="60" spans="6:9" x14ac:dyDescent="0.2">
      <c r="F60" s="123"/>
      <c r="G60" s="124"/>
      <c r="H60" s="124"/>
      <c r="I60" s="125"/>
    </row>
    <row r="61" spans="6:9" x14ac:dyDescent="0.2">
      <c r="F61" s="123"/>
      <c r="G61" s="124"/>
      <c r="H61" s="124"/>
      <c r="I61" s="125"/>
    </row>
    <row r="62" spans="6:9" x14ac:dyDescent="0.2">
      <c r="F62" s="123"/>
      <c r="G62" s="124"/>
      <c r="H62" s="124"/>
      <c r="I62" s="125"/>
    </row>
    <row r="63" spans="6:9" x14ac:dyDescent="0.2">
      <c r="F63" s="123"/>
      <c r="G63" s="124"/>
      <c r="H63" s="124"/>
      <c r="I63" s="125"/>
    </row>
    <row r="64" spans="6:9" x14ac:dyDescent="0.2">
      <c r="F64" s="123"/>
      <c r="G64" s="124"/>
      <c r="H64" s="124"/>
      <c r="I64" s="125"/>
    </row>
    <row r="65" spans="6:9" x14ac:dyDescent="0.2">
      <c r="F65" s="123"/>
      <c r="G65" s="124"/>
      <c r="H65" s="124"/>
      <c r="I65" s="125"/>
    </row>
    <row r="66" spans="6:9" x14ac:dyDescent="0.2">
      <c r="F66" s="123"/>
      <c r="G66" s="124"/>
      <c r="H66" s="124"/>
      <c r="I66" s="125"/>
    </row>
    <row r="67" spans="6:9" x14ac:dyDescent="0.2">
      <c r="F67" s="123"/>
      <c r="G67" s="124"/>
      <c r="H67" s="124"/>
      <c r="I67" s="125"/>
    </row>
    <row r="68" spans="6:9" x14ac:dyDescent="0.2">
      <c r="F68" s="123"/>
      <c r="G68" s="124"/>
      <c r="H68" s="124"/>
      <c r="I68" s="125"/>
    </row>
    <row r="69" spans="6:9" x14ac:dyDescent="0.2">
      <c r="F69" s="123"/>
      <c r="G69" s="124"/>
      <c r="H69" s="124"/>
      <c r="I69" s="125"/>
    </row>
    <row r="70" spans="6:9" x14ac:dyDescent="0.2">
      <c r="F70" s="123"/>
      <c r="G70" s="124"/>
      <c r="H70" s="124"/>
      <c r="I70" s="125"/>
    </row>
    <row r="71" spans="6:9" x14ac:dyDescent="0.2">
      <c r="F71" s="123"/>
      <c r="G71" s="124"/>
      <c r="H71" s="124"/>
      <c r="I71" s="125"/>
    </row>
    <row r="72" spans="6:9" x14ac:dyDescent="0.2">
      <c r="F72" s="123"/>
      <c r="G72" s="124"/>
      <c r="H72" s="124"/>
      <c r="I72" s="125"/>
    </row>
    <row r="73" spans="6:9" x14ac:dyDescent="0.2">
      <c r="F73" s="123"/>
      <c r="G73" s="124"/>
      <c r="H73" s="124"/>
      <c r="I73" s="125"/>
    </row>
    <row r="74" spans="6:9" x14ac:dyDescent="0.2">
      <c r="F74" s="123"/>
      <c r="G74" s="124"/>
      <c r="H74" s="124"/>
      <c r="I74" s="125"/>
    </row>
    <row r="75" spans="6:9" x14ac:dyDescent="0.2">
      <c r="F75" s="123"/>
      <c r="G75" s="124"/>
      <c r="H75" s="124"/>
      <c r="I75" s="125"/>
    </row>
    <row r="76" spans="6:9" x14ac:dyDescent="0.2">
      <c r="F76" s="123"/>
      <c r="G76" s="124"/>
      <c r="H76" s="124"/>
      <c r="I76" s="125"/>
    </row>
    <row r="77" spans="6:9" x14ac:dyDescent="0.2">
      <c r="F77" s="123"/>
      <c r="G77" s="124"/>
      <c r="H77" s="124"/>
      <c r="I77" s="125"/>
    </row>
    <row r="78" spans="6:9" x14ac:dyDescent="0.2">
      <c r="F78" s="123"/>
      <c r="G78" s="124"/>
      <c r="H78" s="124"/>
      <c r="I78" s="125"/>
    </row>
    <row r="79" spans="6:9" x14ac:dyDescent="0.2">
      <c r="F79" s="123"/>
      <c r="G79" s="124"/>
      <c r="H79" s="124"/>
      <c r="I79" s="125"/>
    </row>
    <row r="80" spans="6:9" x14ac:dyDescent="0.2">
      <c r="F80" s="123"/>
      <c r="G80" s="124"/>
      <c r="H80" s="124"/>
      <c r="I80" s="125"/>
    </row>
    <row r="81" spans="6:9" x14ac:dyDescent="0.2">
      <c r="F81" s="123"/>
      <c r="G81" s="124"/>
      <c r="H81" s="124"/>
      <c r="I81" s="125"/>
    </row>
    <row r="82" spans="6:9" x14ac:dyDescent="0.2">
      <c r="F82" s="123"/>
      <c r="G82" s="124"/>
      <c r="H82" s="124"/>
      <c r="I82" s="125"/>
    </row>
    <row r="83" spans="6:9" x14ac:dyDescent="0.2">
      <c r="F83" s="123"/>
      <c r="G83" s="124"/>
      <c r="H83" s="124"/>
      <c r="I83" s="125"/>
    </row>
  </sheetData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868"/>
  <sheetViews>
    <sheetView showGridLines="0" showZeros="0" tabSelected="1" topLeftCell="A607" zoomScale="130" zoomScaleNormal="130" workbookViewId="0">
      <selection activeCell="C749" sqref="C749"/>
    </sheetView>
  </sheetViews>
  <sheetFormatPr defaultRowHeight="12.75" x14ac:dyDescent="0.2"/>
  <cols>
    <col min="1" max="1" width="4.42578125" style="126" customWidth="1"/>
    <col min="2" max="2" width="11.5703125" style="126" customWidth="1"/>
    <col min="3" max="3" width="40.42578125" style="126" customWidth="1"/>
    <col min="4" max="4" width="5.5703125" style="126" customWidth="1"/>
    <col min="5" max="5" width="8.5703125" style="135" customWidth="1"/>
    <col min="6" max="6" width="9.85546875" style="126" customWidth="1"/>
    <col min="7" max="7" width="13.85546875" style="126" customWidth="1"/>
    <col min="8" max="11" width="9.140625" style="126"/>
    <col min="12" max="12" width="75.42578125" style="126" customWidth="1"/>
    <col min="13" max="13" width="45.28515625" style="126" customWidth="1"/>
    <col min="14" max="16384" width="9.140625" style="126"/>
  </cols>
  <sheetData>
    <row r="1" spans="1:104" ht="15.75" x14ac:dyDescent="0.25">
      <c r="A1" s="204" t="s">
        <v>57</v>
      </c>
      <c r="B1" s="204"/>
      <c r="C1" s="204"/>
      <c r="D1" s="204"/>
      <c r="E1" s="204"/>
      <c r="F1" s="204"/>
      <c r="G1" s="204"/>
    </row>
    <row r="2" spans="1:104" ht="14.25" customHeight="1" thickBot="1" x14ac:dyDescent="0.25">
      <c r="B2" s="127"/>
      <c r="C2" s="128"/>
      <c r="D2" s="128"/>
      <c r="E2" s="129"/>
      <c r="F2" s="128"/>
      <c r="G2" s="128"/>
    </row>
    <row r="3" spans="1:104" ht="13.5" thickTop="1" x14ac:dyDescent="0.2">
      <c r="A3" s="195" t="s">
        <v>46</v>
      </c>
      <c r="B3" s="196"/>
      <c r="C3" s="96" t="str">
        <f>CONCATENATE(cislostavby," ",nazevstavby)</f>
        <v>FK012017 Zateplení provozní budovy NTGM Hodonín</v>
      </c>
      <c r="D3" s="97"/>
      <c r="E3" s="130" t="s">
        <v>58</v>
      </c>
      <c r="F3" s="131" t="str">
        <f>Rekapitulace!H1</f>
        <v>SO01.1</v>
      </c>
      <c r="G3" s="132"/>
    </row>
    <row r="4" spans="1:104" ht="13.5" thickBot="1" x14ac:dyDescent="0.25">
      <c r="A4" s="205" t="s">
        <v>48</v>
      </c>
      <c r="B4" s="198"/>
      <c r="C4" s="102" t="str">
        <f>CONCATENATE(cisloobjektu," ",nazevobjektu)</f>
        <v>SO01 Provozní budova</v>
      </c>
      <c r="D4" s="103"/>
      <c r="E4" s="206" t="str">
        <f>Rekapitulace!G2</f>
        <v>Stavební řešení</v>
      </c>
      <c r="F4" s="207"/>
      <c r="G4" s="208"/>
    </row>
    <row r="5" spans="1:104" ht="13.5" thickTop="1" x14ac:dyDescent="0.2">
      <c r="A5" s="133"/>
      <c r="B5" s="134"/>
      <c r="C5" s="134"/>
      <c r="G5" s="136"/>
    </row>
    <row r="6" spans="1:104" x14ac:dyDescent="0.2">
      <c r="A6" s="137" t="s">
        <v>59</v>
      </c>
      <c r="B6" s="138" t="s">
        <v>60</v>
      </c>
      <c r="C6" s="138" t="s">
        <v>61</v>
      </c>
      <c r="D6" s="138" t="s">
        <v>62</v>
      </c>
      <c r="E6" s="139" t="s">
        <v>63</v>
      </c>
      <c r="F6" s="138" t="s">
        <v>64</v>
      </c>
      <c r="G6" s="140" t="s">
        <v>65</v>
      </c>
    </row>
    <row r="7" spans="1:104" x14ac:dyDescent="0.2">
      <c r="A7" s="141" t="s">
        <v>66</v>
      </c>
      <c r="B7" s="142" t="s">
        <v>67</v>
      </c>
      <c r="C7" s="143" t="s">
        <v>68</v>
      </c>
      <c r="D7" s="144"/>
      <c r="E7" s="145"/>
      <c r="F7" s="145"/>
      <c r="G7" s="146"/>
      <c r="H7" s="147"/>
      <c r="I7" s="147"/>
      <c r="O7" s="148">
        <v>1</v>
      </c>
    </row>
    <row r="8" spans="1:104" x14ac:dyDescent="0.2">
      <c r="A8" s="149">
        <v>1</v>
      </c>
      <c r="B8" s="150" t="s">
        <v>76</v>
      </c>
      <c r="C8" s="151" t="s">
        <v>77</v>
      </c>
      <c r="D8" s="152" t="s">
        <v>78</v>
      </c>
      <c r="E8" s="153">
        <v>90.656999999999996</v>
      </c>
      <c r="F8" s="153"/>
      <c r="G8" s="154">
        <f>E8*F8</f>
        <v>0</v>
      </c>
      <c r="O8" s="148">
        <v>2</v>
      </c>
      <c r="AA8" s="126">
        <v>1</v>
      </c>
      <c r="AB8" s="126">
        <v>1</v>
      </c>
      <c r="AC8" s="126">
        <v>1</v>
      </c>
      <c r="AZ8" s="126">
        <v>1</v>
      </c>
      <c r="BA8" s="126">
        <f>IF(AZ8=1,G8,0)</f>
        <v>0</v>
      </c>
      <c r="BB8" s="126">
        <f>IF(AZ8=2,G8,0)</f>
        <v>0</v>
      </c>
      <c r="BC8" s="126">
        <f>IF(AZ8=3,G8,0)</f>
        <v>0</v>
      </c>
      <c r="BD8" s="126">
        <f>IF(AZ8=4,G8,0)</f>
        <v>0</v>
      </c>
      <c r="BE8" s="126">
        <f>IF(AZ8=5,G8,0)</f>
        <v>0</v>
      </c>
      <c r="CA8" s="155">
        <v>1</v>
      </c>
      <c r="CB8" s="155">
        <v>1</v>
      </c>
      <c r="CZ8" s="126">
        <v>0</v>
      </c>
    </row>
    <row r="9" spans="1:104" x14ac:dyDescent="0.2">
      <c r="A9" s="156"/>
      <c r="B9" s="158"/>
      <c r="C9" s="202" t="s">
        <v>79</v>
      </c>
      <c r="D9" s="203"/>
      <c r="E9" s="159">
        <v>90.656999999999996</v>
      </c>
      <c r="F9" s="160"/>
      <c r="G9" s="161"/>
      <c r="M9" s="157" t="s">
        <v>79</v>
      </c>
      <c r="O9" s="148"/>
    </row>
    <row r="10" spans="1:104" x14ac:dyDescent="0.2">
      <c r="A10" s="149">
        <v>2</v>
      </c>
      <c r="B10" s="150" t="s">
        <v>530</v>
      </c>
      <c r="C10" s="151" t="s">
        <v>80</v>
      </c>
      <c r="D10" s="152" t="s">
        <v>78</v>
      </c>
      <c r="E10" s="153">
        <v>90.656999999999996</v>
      </c>
      <c r="F10" s="153"/>
      <c r="G10" s="154">
        <f>E10*F10</f>
        <v>0</v>
      </c>
      <c r="O10" s="148">
        <v>2</v>
      </c>
      <c r="AA10" s="126">
        <v>1</v>
      </c>
      <c r="AB10" s="126">
        <v>1</v>
      </c>
      <c r="AC10" s="126">
        <v>1</v>
      </c>
      <c r="AZ10" s="126">
        <v>1</v>
      </c>
      <c r="BA10" s="126">
        <f>IF(AZ10=1,G10,0)</f>
        <v>0</v>
      </c>
      <c r="BB10" s="126">
        <f>IF(AZ10=2,G10,0)</f>
        <v>0</v>
      </c>
      <c r="BC10" s="126">
        <f>IF(AZ10=3,G10,0)</f>
        <v>0</v>
      </c>
      <c r="BD10" s="126">
        <f>IF(AZ10=4,G10,0)</f>
        <v>0</v>
      </c>
      <c r="BE10" s="126">
        <f>IF(AZ10=5,G10,0)</f>
        <v>0</v>
      </c>
      <c r="CA10" s="155">
        <v>1</v>
      </c>
      <c r="CB10" s="155">
        <v>1</v>
      </c>
      <c r="CZ10" s="126">
        <v>0</v>
      </c>
    </row>
    <row r="11" spans="1:104" x14ac:dyDescent="0.2">
      <c r="A11" s="156"/>
      <c r="B11" s="158"/>
      <c r="C11" s="202" t="s">
        <v>79</v>
      </c>
      <c r="D11" s="203"/>
      <c r="E11" s="159">
        <v>90.656999999999996</v>
      </c>
      <c r="F11" s="160"/>
      <c r="G11" s="161"/>
      <c r="M11" s="157" t="s">
        <v>79</v>
      </c>
      <c r="O11" s="148"/>
    </row>
    <row r="12" spans="1:104" x14ac:dyDescent="0.2">
      <c r="A12" s="149">
        <v>3</v>
      </c>
      <c r="B12" s="150" t="s">
        <v>531</v>
      </c>
      <c r="C12" s="151" t="s">
        <v>81</v>
      </c>
      <c r="D12" s="152" t="s">
        <v>82</v>
      </c>
      <c r="E12" s="153">
        <v>54.394199999999998</v>
      </c>
      <c r="F12" s="153"/>
      <c r="G12" s="154">
        <f>E12*F12</f>
        <v>0</v>
      </c>
      <c r="O12" s="148">
        <v>2</v>
      </c>
      <c r="AA12" s="126">
        <v>1</v>
      </c>
      <c r="AB12" s="126">
        <v>1</v>
      </c>
      <c r="AC12" s="126">
        <v>1</v>
      </c>
      <c r="AZ12" s="126">
        <v>1</v>
      </c>
      <c r="BA12" s="126">
        <f>IF(AZ12=1,G12,0)</f>
        <v>0</v>
      </c>
      <c r="BB12" s="126">
        <f>IF(AZ12=2,G12,0)</f>
        <v>0</v>
      </c>
      <c r="BC12" s="126">
        <f>IF(AZ12=3,G12,0)</f>
        <v>0</v>
      </c>
      <c r="BD12" s="126">
        <f>IF(AZ12=4,G12,0)</f>
        <v>0</v>
      </c>
      <c r="BE12" s="126">
        <f>IF(AZ12=5,G12,0)</f>
        <v>0</v>
      </c>
      <c r="CA12" s="155">
        <v>1</v>
      </c>
      <c r="CB12" s="155">
        <v>1</v>
      </c>
      <c r="CZ12" s="126">
        <v>0</v>
      </c>
    </row>
    <row r="13" spans="1:104" x14ac:dyDescent="0.2">
      <c r="A13" s="156"/>
      <c r="B13" s="158"/>
      <c r="C13" s="202" t="s">
        <v>83</v>
      </c>
      <c r="D13" s="203"/>
      <c r="E13" s="159">
        <v>54.394199999999998</v>
      </c>
      <c r="F13" s="160"/>
      <c r="G13" s="161"/>
      <c r="M13" s="157" t="s">
        <v>83</v>
      </c>
      <c r="O13" s="148"/>
    </row>
    <row r="14" spans="1:104" x14ac:dyDescent="0.2">
      <c r="A14" s="149">
        <v>4</v>
      </c>
      <c r="B14" s="150" t="s">
        <v>532</v>
      </c>
      <c r="C14" s="151" t="s">
        <v>84</v>
      </c>
      <c r="D14" s="152" t="s">
        <v>82</v>
      </c>
      <c r="E14" s="153">
        <v>54.394199999999998</v>
      </c>
      <c r="F14" s="153"/>
      <c r="G14" s="154">
        <f>E14*F14</f>
        <v>0</v>
      </c>
      <c r="O14" s="148">
        <v>2</v>
      </c>
      <c r="AA14" s="126">
        <v>1</v>
      </c>
      <c r="AB14" s="126">
        <v>1</v>
      </c>
      <c r="AC14" s="126">
        <v>1</v>
      </c>
      <c r="AZ14" s="126">
        <v>1</v>
      </c>
      <c r="BA14" s="126">
        <f>IF(AZ14=1,G14,0)</f>
        <v>0</v>
      </c>
      <c r="BB14" s="126">
        <f>IF(AZ14=2,G14,0)</f>
        <v>0</v>
      </c>
      <c r="BC14" s="126">
        <f>IF(AZ14=3,G14,0)</f>
        <v>0</v>
      </c>
      <c r="BD14" s="126">
        <f>IF(AZ14=4,G14,0)</f>
        <v>0</v>
      </c>
      <c r="BE14" s="126">
        <f>IF(AZ14=5,G14,0)</f>
        <v>0</v>
      </c>
      <c r="CA14" s="155">
        <v>1</v>
      </c>
      <c r="CB14" s="155">
        <v>1</v>
      </c>
      <c r="CZ14" s="126">
        <v>0</v>
      </c>
    </row>
    <row r="15" spans="1:104" x14ac:dyDescent="0.2">
      <c r="A15" s="156"/>
      <c r="B15" s="158"/>
      <c r="C15" s="202" t="s">
        <v>83</v>
      </c>
      <c r="D15" s="203"/>
      <c r="E15" s="159">
        <v>54.394199999999998</v>
      </c>
      <c r="F15" s="160"/>
      <c r="G15" s="161"/>
      <c r="M15" s="157" t="s">
        <v>83</v>
      </c>
      <c r="O15" s="148"/>
    </row>
    <row r="16" spans="1:104" x14ac:dyDescent="0.2">
      <c r="A16" s="149">
        <v>5</v>
      </c>
      <c r="B16" s="150" t="s">
        <v>85</v>
      </c>
      <c r="C16" s="151" t="s">
        <v>86</v>
      </c>
      <c r="D16" s="152" t="s">
        <v>82</v>
      </c>
      <c r="E16" s="153">
        <v>108.7884</v>
      </c>
      <c r="F16" s="153"/>
      <c r="G16" s="154">
        <f>E16*F16</f>
        <v>0</v>
      </c>
      <c r="O16" s="148">
        <v>2</v>
      </c>
      <c r="AA16" s="126">
        <v>1</v>
      </c>
      <c r="AB16" s="126">
        <v>1</v>
      </c>
      <c r="AC16" s="126">
        <v>1</v>
      </c>
      <c r="AZ16" s="126">
        <v>1</v>
      </c>
      <c r="BA16" s="126">
        <f>IF(AZ16=1,G16,0)</f>
        <v>0</v>
      </c>
      <c r="BB16" s="126">
        <f>IF(AZ16=2,G16,0)</f>
        <v>0</v>
      </c>
      <c r="BC16" s="126">
        <f>IF(AZ16=3,G16,0)</f>
        <v>0</v>
      </c>
      <c r="BD16" s="126">
        <f>IF(AZ16=4,G16,0)</f>
        <v>0</v>
      </c>
      <c r="BE16" s="126">
        <f>IF(AZ16=5,G16,0)</f>
        <v>0</v>
      </c>
      <c r="CA16" s="155">
        <v>1</v>
      </c>
      <c r="CB16" s="155">
        <v>1</v>
      </c>
      <c r="CZ16" s="126">
        <v>0</v>
      </c>
    </row>
    <row r="17" spans="1:104" x14ac:dyDescent="0.2">
      <c r="A17" s="156"/>
      <c r="B17" s="158"/>
      <c r="C17" s="202" t="s">
        <v>87</v>
      </c>
      <c r="D17" s="203"/>
      <c r="E17" s="159">
        <v>108.7884</v>
      </c>
      <c r="F17" s="160"/>
      <c r="G17" s="161"/>
      <c r="M17" s="157" t="s">
        <v>87</v>
      </c>
      <c r="O17" s="148"/>
    </row>
    <row r="18" spans="1:104" x14ac:dyDescent="0.2">
      <c r="A18" s="149">
        <v>6</v>
      </c>
      <c r="B18" s="150" t="s">
        <v>88</v>
      </c>
      <c r="C18" s="151" t="s">
        <v>89</v>
      </c>
      <c r="D18" s="152" t="s">
        <v>82</v>
      </c>
      <c r="E18" s="153">
        <v>108.7884</v>
      </c>
      <c r="F18" s="153"/>
      <c r="G18" s="154">
        <f>E18*F18</f>
        <v>0</v>
      </c>
      <c r="O18" s="148">
        <v>2</v>
      </c>
      <c r="AA18" s="126">
        <v>1</v>
      </c>
      <c r="AB18" s="126">
        <v>1</v>
      </c>
      <c r="AC18" s="126">
        <v>1</v>
      </c>
      <c r="AZ18" s="126">
        <v>1</v>
      </c>
      <c r="BA18" s="126">
        <f>IF(AZ18=1,G18,0)</f>
        <v>0</v>
      </c>
      <c r="BB18" s="126">
        <f>IF(AZ18=2,G18,0)</f>
        <v>0</v>
      </c>
      <c r="BC18" s="126">
        <f>IF(AZ18=3,G18,0)</f>
        <v>0</v>
      </c>
      <c r="BD18" s="126">
        <f>IF(AZ18=4,G18,0)</f>
        <v>0</v>
      </c>
      <c r="BE18" s="126">
        <f>IF(AZ18=5,G18,0)</f>
        <v>0</v>
      </c>
      <c r="CA18" s="155">
        <v>1</v>
      </c>
      <c r="CB18" s="155">
        <v>1</v>
      </c>
      <c r="CZ18" s="126">
        <v>0</v>
      </c>
    </row>
    <row r="19" spans="1:104" x14ac:dyDescent="0.2">
      <c r="A19" s="156"/>
      <c r="B19" s="158"/>
      <c r="C19" s="202" t="s">
        <v>87</v>
      </c>
      <c r="D19" s="203"/>
      <c r="E19" s="159">
        <v>108.7884</v>
      </c>
      <c r="F19" s="160"/>
      <c r="G19" s="161"/>
      <c r="M19" s="157" t="s">
        <v>87</v>
      </c>
      <c r="O19" s="148"/>
    </row>
    <row r="20" spans="1:104" x14ac:dyDescent="0.2">
      <c r="A20" s="149">
        <v>7</v>
      </c>
      <c r="B20" s="150" t="s">
        <v>90</v>
      </c>
      <c r="C20" s="151" t="s">
        <v>91</v>
      </c>
      <c r="D20" s="152" t="s">
        <v>82</v>
      </c>
      <c r="E20" s="153">
        <v>108.7884</v>
      </c>
      <c r="F20" s="153"/>
      <c r="G20" s="154">
        <f>E20*F20</f>
        <v>0</v>
      </c>
      <c r="O20" s="148">
        <v>2</v>
      </c>
      <c r="AA20" s="126">
        <v>1</v>
      </c>
      <c r="AB20" s="126">
        <v>1</v>
      </c>
      <c r="AC20" s="126">
        <v>1</v>
      </c>
      <c r="AZ20" s="126">
        <v>1</v>
      </c>
      <c r="BA20" s="126">
        <f>IF(AZ20=1,G20,0)</f>
        <v>0</v>
      </c>
      <c r="BB20" s="126">
        <f>IF(AZ20=2,G20,0)</f>
        <v>0</v>
      </c>
      <c r="BC20" s="126">
        <f>IF(AZ20=3,G20,0)</f>
        <v>0</v>
      </c>
      <c r="BD20" s="126">
        <f>IF(AZ20=4,G20,0)</f>
        <v>0</v>
      </c>
      <c r="BE20" s="126">
        <f>IF(AZ20=5,G20,0)</f>
        <v>0</v>
      </c>
      <c r="CA20" s="155">
        <v>1</v>
      </c>
      <c r="CB20" s="155">
        <v>1</v>
      </c>
      <c r="CZ20" s="126">
        <v>0</v>
      </c>
    </row>
    <row r="21" spans="1:104" x14ac:dyDescent="0.2">
      <c r="A21" s="156"/>
      <c r="B21" s="158"/>
      <c r="C21" s="202" t="s">
        <v>87</v>
      </c>
      <c r="D21" s="203"/>
      <c r="E21" s="159">
        <v>108.7884</v>
      </c>
      <c r="F21" s="160"/>
      <c r="G21" s="161"/>
      <c r="M21" s="157" t="s">
        <v>87</v>
      </c>
      <c r="O21" s="148"/>
    </row>
    <row r="22" spans="1:104" x14ac:dyDescent="0.2">
      <c r="A22" s="149">
        <v>8</v>
      </c>
      <c r="B22" s="150" t="s">
        <v>92</v>
      </c>
      <c r="C22" s="151" t="s">
        <v>93</v>
      </c>
      <c r="D22" s="152" t="s">
        <v>82</v>
      </c>
      <c r="E22" s="153">
        <v>54.394199999999998</v>
      </c>
      <c r="F22" s="153"/>
      <c r="G22" s="154">
        <f>E22*F22</f>
        <v>0</v>
      </c>
      <c r="O22" s="148">
        <v>2</v>
      </c>
      <c r="AA22" s="126">
        <v>1</v>
      </c>
      <c r="AB22" s="126">
        <v>1</v>
      </c>
      <c r="AC22" s="126">
        <v>1</v>
      </c>
      <c r="AZ22" s="126">
        <v>1</v>
      </c>
      <c r="BA22" s="126">
        <f>IF(AZ22=1,G22,0)</f>
        <v>0</v>
      </c>
      <c r="BB22" s="126">
        <f>IF(AZ22=2,G22,0)</f>
        <v>0</v>
      </c>
      <c r="BC22" s="126">
        <f>IF(AZ22=3,G22,0)</f>
        <v>0</v>
      </c>
      <c r="BD22" s="126">
        <f>IF(AZ22=4,G22,0)</f>
        <v>0</v>
      </c>
      <c r="BE22" s="126">
        <f>IF(AZ22=5,G22,0)</f>
        <v>0</v>
      </c>
      <c r="CA22" s="155">
        <v>1</v>
      </c>
      <c r="CB22" s="155">
        <v>1</v>
      </c>
      <c r="CZ22" s="126">
        <v>0</v>
      </c>
    </row>
    <row r="23" spans="1:104" x14ac:dyDescent="0.2">
      <c r="A23" s="156"/>
      <c r="B23" s="158"/>
      <c r="C23" s="202" t="s">
        <v>83</v>
      </c>
      <c r="D23" s="203"/>
      <c r="E23" s="159">
        <v>54.394199999999998</v>
      </c>
      <c r="F23" s="160"/>
      <c r="G23" s="161"/>
      <c r="M23" s="157" t="s">
        <v>83</v>
      </c>
      <c r="O23" s="148"/>
    </row>
    <row r="24" spans="1:104" x14ac:dyDescent="0.2">
      <c r="A24" s="149">
        <v>9</v>
      </c>
      <c r="B24" s="150" t="s">
        <v>94</v>
      </c>
      <c r="C24" s="151" t="s">
        <v>95</v>
      </c>
      <c r="D24" s="152" t="s">
        <v>82</v>
      </c>
      <c r="E24" s="153">
        <v>54.394199999999998</v>
      </c>
      <c r="F24" s="153"/>
      <c r="G24" s="154">
        <f>E24*F24</f>
        <v>0</v>
      </c>
      <c r="O24" s="148">
        <v>2</v>
      </c>
      <c r="AA24" s="126">
        <v>1</v>
      </c>
      <c r="AB24" s="126">
        <v>1</v>
      </c>
      <c r="AC24" s="126">
        <v>1</v>
      </c>
      <c r="AZ24" s="126">
        <v>1</v>
      </c>
      <c r="BA24" s="126">
        <f>IF(AZ24=1,G24,0)</f>
        <v>0</v>
      </c>
      <c r="BB24" s="126">
        <f>IF(AZ24=2,G24,0)</f>
        <v>0</v>
      </c>
      <c r="BC24" s="126">
        <f>IF(AZ24=3,G24,0)</f>
        <v>0</v>
      </c>
      <c r="BD24" s="126">
        <f>IF(AZ24=4,G24,0)</f>
        <v>0</v>
      </c>
      <c r="BE24" s="126">
        <f>IF(AZ24=5,G24,0)</f>
        <v>0</v>
      </c>
      <c r="CA24" s="155">
        <v>1</v>
      </c>
      <c r="CB24" s="155">
        <v>1</v>
      </c>
      <c r="CZ24" s="126">
        <v>0</v>
      </c>
    </row>
    <row r="25" spans="1:104" x14ac:dyDescent="0.2">
      <c r="A25" s="156"/>
      <c r="B25" s="158"/>
      <c r="C25" s="202" t="s">
        <v>83</v>
      </c>
      <c r="D25" s="203"/>
      <c r="E25" s="159">
        <v>54.394199999999998</v>
      </c>
      <c r="F25" s="160"/>
      <c r="G25" s="161"/>
      <c r="M25" s="157" t="s">
        <v>83</v>
      </c>
      <c r="O25" s="148"/>
    </row>
    <row r="26" spans="1:104" x14ac:dyDescent="0.2">
      <c r="A26" s="162"/>
      <c r="B26" s="163" t="s">
        <v>69</v>
      </c>
      <c r="C26" s="164" t="str">
        <f>CONCATENATE(B7," ",C7)</f>
        <v>1 Zemní práce</v>
      </c>
      <c r="D26" s="165"/>
      <c r="E26" s="166"/>
      <c r="F26" s="167"/>
      <c r="G26" s="168">
        <f>SUM(G7:G25)</f>
        <v>0</v>
      </c>
      <c r="O26" s="148">
        <v>4</v>
      </c>
      <c r="BA26" s="169">
        <f>SUM(BA7:BA25)</f>
        <v>0</v>
      </c>
      <c r="BB26" s="169">
        <f>SUM(BB7:BB25)</f>
        <v>0</v>
      </c>
      <c r="BC26" s="169">
        <f>SUM(BC7:BC25)</f>
        <v>0</v>
      </c>
      <c r="BD26" s="169">
        <f>SUM(BD7:BD25)</f>
        <v>0</v>
      </c>
      <c r="BE26" s="169">
        <f>SUM(BE7:BE25)</f>
        <v>0</v>
      </c>
    </row>
    <row r="27" spans="1:104" x14ac:dyDescent="0.2">
      <c r="A27" s="141" t="s">
        <v>66</v>
      </c>
      <c r="B27" s="142" t="s">
        <v>96</v>
      </c>
      <c r="C27" s="143" t="s">
        <v>97</v>
      </c>
      <c r="D27" s="144"/>
      <c r="E27" s="145"/>
      <c r="F27" s="145"/>
      <c r="G27" s="146"/>
      <c r="H27" s="147"/>
      <c r="I27" s="147"/>
      <c r="O27" s="148">
        <v>1</v>
      </c>
    </row>
    <row r="28" spans="1:104" x14ac:dyDescent="0.2">
      <c r="A28" s="149">
        <v>10</v>
      </c>
      <c r="B28" s="150" t="s">
        <v>98</v>
      </c>
      <c r="C28" s="151" t="s">
        <v>99</v>
      </c>
      <c r="D28" s="152" t="s">
        <v>82</v>
      </c>
      <c r="E28" s="153">
        <v>0.1</v>
      </c>
      <c r="F28" s="153"/>
      <c r="G28" s="154">
        <f>E28*F28</f>
        <v>0</v>
      </c>
      <c r="O28" s="148">
        <v>2</v>
      </c>
      <c r="AA28" s="126">
        <v>1</v>
      </c>
      <c r="AB28" s="126">
        <v>1</v>
      </c>
      <c r="AC28" s="126">
        <v>1</v>
      </c>
      <c r="AZ28" s="126">
        <v>1</v>
      </c>
      <c r="BA28" s="126">
        <f>IF(AZ28=1,G28,0)</f>
        <v>0</v>
      </c>
      <c r="BB28" s="126">
        <f>IF(AZ28=2,G28,0)</f>
        <v>0</v>
      </c>
      <c r="BC28" s="126">
        <f>IF(AZ28=3,G28,0)</f>
        <v>0</v>
      </c>
      <c r="BD28" s="126">
        <f>IF(AZ28=4,G28,0)</f>
        <v>0</v>
      </c>
      <c r="BE28" s="126">
        <f>IF(AZ28=5,G28,0)</f>
        <v>0</v>
      </c>
      <c r="CA28" s="155">
        <v>1</v>
      </c>
      <c r="CB28" s="155">
        <v>1</v>
      </c>
      <c r="CZ28" s="126">
        <v>1.7840099999993999</v>
      </c>
    </row>
    <row r="29" spans="1:104" x14ac:dyDescent="0.2">
      <c r="A29" s="156"/>
      <c r="B29" s="158"/>
      <c r="C29" s="202" t="s">
        <v>100</v>
      </c>
      <c r="D29" s="203"/>
      <c r="E29" s="159">
        <v>0</v>
      </c>
      <c r="F29" s="160"/>
      <c r="G29" s="161"/>
      <c r="M29" s="157" t="s">
        <v>100</v>
      </c>
      <c r="O29" s="148"/>
    </row>
    <row r="30" spans="1:104" x14ac:dyDescent="0.2">
      <c r="A30" s="156"/>
      <c r="B30" s="158"/>
      <c r="C30" s="202" t="s">
        <v>101</v>
      </c>
      <c r="D30" s="203"/>
      <c r="E30" s="159">
        <v>0.1</v>
      </c>
      <c r="F30" s="160"/>
      <c r="G30" s="161"/>
      <c r="M30" s="157" t="s">
        <v>101</v>
      </c>
      <c r="O30" s="148"/>
    </row>
    <row r="31" spans="1:104" x14ac:dyDescent="0.2">
      <c r="A31" s="162"/>
      <c r="B31" s="163" t="s">
        <v>69</v>
      </c>
      <c r="C31" s="164" t="str">
        <f>CONCATENATE(B27," ",C27)</f>
        <v>3 Svislé a kompletní konstrukce</v>
      </c>
      <c r="D31" s="165"/>
      <c r="E31" s="166"/>
      <c r="F31" s="167"/>
      <c r="G31" s="168">
        <f>SUM(G27:G30)</f>
        <v>0</v>
      </c>
      <c r="O31" s="148">
        <v>4</v>
      </c>
      <c r="BA31" s="169">
        <f>SUM(BA27:BA30)</f>
        <v>0</v>
      </c>
      <c r="BB31" s="169">
        <f>SUM(BB27:BB30)</f>
        <v>0</v>
      </c>
      <c r="BC31" s="169">
        <f>SUM(BC27:BC30)</f>
        <v>0</v>
      </c>
      <c r="BD31" s="169">
        <f>SUM(BD27:BD30)</f>
        <v>0</v>
      </c>
      <c r="BE31" s="169">
        <f>SUM(BE27:BE30)</f>
        <v>0</v>
      </c>
    </row>
    <row r="32" spans="1:104" x14ac:dyDescent="0.2">
      <c r="A32" s="141" t="s">
        <v>66</v>
      </c>
      <c r="B32" s="142" t="s">
        <v>102</v>
      </c>
      <c r="C32" s="143" t="s">
        <v>103</v>
      </c>
      <c r="D32" s="144"/>
      <c r="E32" s="145"/>
      <c r="F32" s="145"/>
      <c r="G32" s="146"/>
      <c r="H32" s="147"/>
      <c r="I32" s="147"/>
      <c r="O32" s="148">
        <v>1</v>
      </c>
    </row>
    <row r="33" spans="1:104" x14ac:dyDescent="0.2">
      <c r="A33" s="149">
        <v>11</v>
      </c>
      <c r="B33" s="150" t="s">
        <v>521</v>
      </c>
      <c r="C33" s="151" t="s">
        <v>104</v>
      </c>
      <c r="D33" s="152" t="s">
        <v>78</v>
      </c>
      <c r="E33" s="153">
        <v>90.656999999999996</v>
      </c>
      <c r="F33" s="153"/>
      <c r="G33" s="154">
        <f>E33*F33</f>
        <v>0</v>
      </c>
      <c r="O33" s="148">
        <v>2</v>
      </c>
      <c r="AA33" s="126">
        <v>1</v>
      </c>
      <c r="AB33" s="126">
        <v>1</v>
      </c>
      <c r="AC33" s="126">
        <v>1</v>
      </c>
      <c r="AZ33" s="126">
        <v>1</v>
      </c>
      <c r="BA33" s="126">
        <f>IF(AZ33=1,G33,0)</f>
        <v>0</v>
      </c>
      <c r="BB33" s="126">
        <f>IF(AZ33=2,G33,0)</f>
        <v>0</v>
      </c>
      <c r="BC33" s="126">
        <f>IF(AZ33=3,G33,0)</f>
        <v>0</v>
      </c>
      <c r="BD33" s="126">
        <f>IF(AZ33=4,G33,0)</f>
        <v>0</v>
      </c>
      <c r="BE33" s="126">
        <f>IF(AZ33=5,G33,0)</f>
        <v>0</v>
      </c>
      <c r="CA33" s="155">
        <v>1</v>
      </c>
      <c r="CB33" s="155">
        <v>1</v>
      </c>
      <c r="CZ33" s="126">
        <v>0.30000000000018201</v>
      </c>
    </row>
    <row r="34" spans="1:104" x14ac:dyDescent="0.2">
      <c r="A34" s="156"/>
      <c r="B34" s="158"/>
      <c r="C34" s="202" t="s">
        <v>79</v>
      </c>
      <c r="D34" s="203"/>
      <c r="E34" s="159">
        <v>90.656999999999996</v>
      </c>
      <c r="F34" s="160"/>
      <c r="G34" s="161"/>
      <c r="M34" s="157" t="s">
        <v>79</v>
      </c>
      <c r="O34" s="148"/>
    </row>
    <row r="35" spans="1:104" x14ac:dyDescent="0.2">
      <c r="A35" s="149">
        <v>12</v>
      </c>
      <c r="B35" s="150" t="s">
        <v>105</v>
      </c>
      <c r="C35" s="151" t="s">
        <v>106</v>
      </c>
      <c r="D35" s="152" t="s">
        <v>78</v>
      </c>
      <c r="E35" s="153">
        <v>25.65</v>
      </c>
      <c r="F35" s="153"/>
      <c r="G35" s="154">
        <f>E35*F35</f>
        <v>0</v>
      </c>
      <c r="O35" s="148">
        <v>2</v>
      </c>
      <c r="AA35" s="126">
        <v>1</v>
      </c>
      <c r="AB35" s="126">
        <v>1</v>
      </c>
      <c r="AC35" s="126">
        <v>1</v>
      </c>
      <c r="AZ35" s="126">
        <v>1</v>
      </c>
      <c r="BA35" s="126">
        <f>IF(AZ35=1,G35,0)</f>
        <v>0</v>
      </c>
      <c r="BB35" s="126">
        <f>IF(AZ35=2,G35,0)</f>
        <v>0</v>
      </c>
      <c r="BC35" s="126">
        <f>IF(AZ35=3,G35,0)</f>
        <v>0</v>
      </c>
      <c r="BD35" s="126">
        <f>IF(AZ35=4,G35,0)</f>
        <v>0</v>
      </c>
      <c r="BE35" s="126">
        <f>IF(AZ35=5,G35,0)</f>
        <v>0</v>
      </c>
      <c r="CA35" s="155">
        <v>1</v>
      </c>
      <c r="CB35" s="155">
        <v>1</v>
      </c>
      <c r="CZ35" s="126">
        <v>0.35865000000012498</v>
      </c>
    </row>
    <row r="36" spans="1:104" x14ac:dyDescent="0.2">
      <c r="A36" s="156"/>
      <c r="B36" s="158"/>
      <c r="C36" s="202" t="s">
        <v>107</v>
      </c>
      <c r="D36" s="203"/>
      <c r="E36" s="159">
        <v>25.65</v>
      </c>
      <c r="F36" s="160"/>
      <c r="G36" s="161"/>
      <c r="M36" s="157" t="s">
        <v>107</v>
      </c>
      <c r="O36" s="148"/>
    </row>
    <row r="37" spans="1:104" ht="22.5" x14ac:dyDescent="0.2">
      <c r="A37" s="149">
        <v>13</v>
      </c>
      <c r="B37" s="150" t="s">
        <v>108</v>
      </c>
      <c r="C37" s="151" t="s">
        <v>109</v>
      </c>
      <c r="D37" s="152" t="s">
        <v>78</v>
      </c>
      <c r="E37" s="153">
        <v>38.366999999999997</v>
      </c>
      <c r="F37" s="153"/>
      <c r="G37" s="154">
        <f>E37*F37</f>
        <v>0</v>
      </c>
      <c r="O37" s="148">
        <v>2</v>
      </c>
      <c r="AA37" s="126">
        <v>1</v>
      </c>
      <c r="AB37" s="126">
        <v>1</v>
      </c>
      <c r="AC37" s="126">
        <v>1</v>
      </c>
      <c r="AZ37" s="126">
        <v>1</v>
      </c>
      <c r="BA37" s="126">
        <f>IF(AZ37=1,G37,0)</f>
        <v>0</v>
      </c>
      <c r="BB37" s="126">
        <f>IF(AZ37=2,G37,0)</f>
        <v>0</v>
      </c>
      <c r="BC37" s="126">
        <f>IF(AZ37=3,G37,0)</f>
        <v>0</v>
      </c>
      <c r="BD37" s="126">
        <f>IF(AZ37=4,G37,0)</f>
        <v>0</v>
      </c>
      <c r="BE37" s="126">
        <f>IF(AZ37=5,G37,0)</f>
        <v>0</v>
      </c>
      <c r="CA37" s="155">
        <v>1</v>
      </c>
      <c r="CB37" s="155">
        <v>1</v>
      </c>
      <c r="CZ37" s="126">
        <v>0.21437999999989199</v>
      </c>
    </row>
    <row r="38" spans="1:104" x14ac:dyDescent="0.2">
      <c r="A38" s="156"/>
      <c r="B38" s="158"/>
      <c r="C38" s="202" t="s">
        <v>110</v>
      </c>
      <c r="D38" s="203"/>
      <c r="E38" s="159">
        <v>38.366999999999997</v>
      </c>
      <c r="F38" s="160"/>
      <c r="G38" s="161"/>
      <c r="M38" s="157" t="s">
        <v>110</v>
      </c>
      <c r="O38" s="148"/>
    </row>
    <row r="39" spans="1:104" x14ac:dyDescent="0.2">
      <c r="A39" s="149">
        <v>14</v>
      </c>
      <c r="B39" s="150" t="s">
        <v>111</v>
      </c>
      <c r="C39" s="151" t="s">
        <v>112</v>
      </c>
      <c r="D39" s="152" t="s">
        <v>113</v>
      </c>
      <c r="E39" s="153">
        <v>29.23</v>
      </c>
      <c r="F39" s="153"/>
      <c r="G39" s="154">
        <f>E39*F39</f>
        <v>0</v>
      </c>
      <c r="O39" s="148">
        <v>2</v>
      </c>
      <c r="AA39" s="126">
        <v>1</v>
      </c>
      <c r="AB39" s="126">
        <v>1</v>
      </c>
      <c r="AC39" s="126">
        <v>1</v>
      </c>
      <c r="AZ39" s="126">
        <v>1</v>
      </c>
      <c r="BA39" s="126">
        <f>IF(AZ39=1,G39,0)</f>
        <v>0</v>
      </c>
      <c r="BB39" s="126">
        <f>IF(AZ39=2,G39,0)</f>
        <v>0</v>
      </c>
      <c r="BC39" s="126">
        <f>IF(AZ39=3,G39,0)</f>
        <v>0</v>
      </c>
      <c r="BD39" s="126">
        <f>IF(AZ39=4,G39,0)</f>
        <v>0</v>
      </c>
      <c r="BE39" s="126">
        <f>IF(AZ39=5,G39,0)</f>
        <v>0</v>
      </c>
      <c r="CA39" s="155">
        <v>1</v>
      </c>
      <c r="CB39" s="155">
        <v>1</v>
      </c>
      <c r="CZ39" s="126">
        <v>3.5999999999987201E-3</v>
      </c>
    </row>
    <row r="40" spans="1:104" x14ac:dyDescent="0.2">
      <c r="A40" s="156"/>
      <c r="B40" s="158"/>
      <c r="C40" s="202" t="s">
        <v>114</v>
      </c>
      <c r="D40" s="203"/>
      <c r="E40" s="159">
        <v>29.23</v>
      </c>
      <c r="F40" s="160"/>
      <c r="G40" s="161"/>
      <c r="M40" s="157" t="s">
        <v>114</v>
      </c>
      <c r="O40" s="148"/>
    </row>
    <row r="41" spans="1:104" x14ac:dyDescent="0.2">
      <c r="A41" s="162"/>
      <c r="B41" s="163" t="s">
        <v>69</v>
      </c>
      <c r="C41" s="164" t="str">
        <f>CONCATENATE(B32," ",C32)</f>
        <v>5 Komunikace</v>
      </c>
      <c r="D41" s="165"/>
      <c r="E41" s="166"/>
      <c r="F41" s="167"/>
      <c r="G41" s="168">
        <f>SUM(G32:G40)</f>
        <v>0</v>
      </c>
      <c r="O41" s="148">
        <v>4</v>
      </c>
      <c r="BA41" s="169">
        <f>SUM(BA32:BA40)</f>
        <v>0</v>
      </c>
      <c r="BB41" s="169">
        <f>SUM(BB32:BB40)</f>
        <v>0</v>
      </c>
      <c r="BC41" s="169">
        <f>SUM(BC32:BC40)</f>
        <v>0</v>
      </c>
      <c r="BD41" s="169">
        <f>SUM(BD32:BD40)</f>
        <v>0</v>
      </c>
      <c r="BE41" s="169">
        <f>SUM(BE32:BE40)</f>
        <v>0</v>
      </c>
    </row>
    <row r="42" spans="1:104" x14ac:dyDescent="0.2">
      <c r="A42" s="141" t="s">
        <v>66</v>
      </c>
      <c r="B42" s="142" t="s">
        <v>115</v>
      </c>
      <c r="C42" s="143" t="s">
        <v>116</v>
      </c>
      <c r="D42" s="144"/>
      <c r="E42" s="145"/>
      <c r="F42" s="145"/>
      <c r="G42" s="146"/>
      <c r="H42" s="147"/>
      <c r="I42" s="147"/>
      <c r="O42" s="148">
        <v>1</v>
      </c>
    </row>
    <row r="43" spans="1:104" ht="22.5" x14ac:dyDescent="0.2">
      <c r="A43" s="149">
        <v>15</v>
      </c>
      <c r="B43" s="150" t="s">
        <v>117</v>
      </c>
      <c r="C43" s="151" t="s">
        <v>118</v>
      </c>
      <c r="D43" s="152" t="s">
        <v>78</v>
      </c>
      <c r="E43" s="153">
        <v>1235.2</v>
      </c>
      <c r="F43" s="153"/>
      <c r="G43" s="154">
        <f>E43*F43</f>
        <v>0</v>
      </c>
      <c r="O43" s="148">
        <v>2</v>
      </c>
      <c r="AA43" s="126">
        <v>12</v>
      </c>
      <c r="AB43" s="126">
        <v>0</v>
      </c>
      <c r="AC43" s="126">
        <v>38</v>
      </c>
      <c r="AZ43" s="126">
        <v>1</v>
      </c>
      <c r="BA43" s="126">
        <f>IF(AZ43=1,G43,0)</f>
        <v>0</v>
      </c>
      <c r="BB43" s="126">
        <f>IF(AZ43=2,G43,0)</f>
        <v>0</v>
      </c>
      <c r="BC43" s="126">
        <f>IF(AZ43=3,G43,0)</f>
        <v>0</v>
      </c>
      <c r="BD43" s="126">
        <f>IF(AZ43=4,G43,0)</f>
        <v>0</v>
      </c>
      <c r="BE43" s="126">
        <f>IF(AZ43=5,G43,0)</f>
        <v>0</v>
      </c>
      <c r="CA43" s="155">
        <v>12</v>
      </c>
      <c r="CB43" s="155">
        <v>0</v>
      </c>
      <c r="CZ43" s="126">
        <v>0</v>
      </c>
    </row>
    <row r="44" spans="1:104" x14ac:dyDescent="0.2">
      <c r="A44" s="156"/>
      <c r="B44" s="158"/>
      <c r="C44" s="202" t="s">
        <v>119</v>
      </c>
      <c r="D44" s="203"/>
      <c r="E44" s="159">
        <v>0</v>
      </c>
      <c r="F44" s="160"/>
      <c r="G44" s="161"/>
      <c r="M44" s="157" t="s">
        <v>119</v>
      </c>
      <c r="O44" s="148"/>
    </row>
    <row r="45" spans="1:104" x14ac:dyDescent="0.2">
      <c r="A45" s="156"/>
      <c r="B45" s="158"/>
      <c r="C45" s="202" t="s">
        <v>120</v>
      </c>
      <c r="D45" s="203"/>
      <c r="E45" s="159">
        <v>71.28</v>
      </c>
      <c r="F45" s="160"/>
      <c r="G45" s="161"/>
      <c r="M45" s="157" t="s">
        <v>120</v>
      </c>
      <c r="O45" s="148"/>
    </row>
    <row r="46" spans="1:104" x14ac:dyDescent="0.2">
      <c r="A46" s="156"/>
      <c r="B46" s="158"/>
      <c r="C46" s="202" t="s">
        <v>121</v>
      </c>
      <c r="D46" s="203"/>
      <c r="E46" s="159">
        <v>0</v>
      </c>
      <c r="F46" s="160"/>
      <c r="G46" s="161"/>
      <c r="M46" s="157" t="s">
        <v>121</v>
      </c>
      <c r="O46" s="148"/>
    </row>
    <row r="47" spans="1:104" x14ac:dyDescent="0.2">
      <c r="A47" s="156"/>
      <c r="B47" s="158"/>
      <c r="C47" s="202" t="s">
        <v>122</v>
      </c>
      <c r="D47" s="203"/>
      <c r="E47" s="159">
        <v>0</v>
      </c>
      <c r="F47" s="160"/>
      <c r="G47" s="161"/>
      <c r="M47" s="157" t="s">
        <v>122</v>
      </c>
      <c r="O47" s="148"/>
    </row>
    <row r="48" spans="1:104" x14ac:dyDescent="0.2">
      <c r="A48" s="156"/>
      <c r="B48" s="158"/>
      <c r="C48" s="202" t="s">
        <v>123</v>
      </c>
      <c r="D48" s="203"/>
      <c r="E48" s="159">
        <v>10.15</v>
      </c>
      <c r="F48" s="160"/>
      <c r="G48" s="161"/>
      <c r="M48" s="157" t="s">
        <v>123</v>
      </c>
      <c r="O48" s="148"/>
    </row>
    <row r="49" spans="1:15" x14ac:dyDescent="0.2">
      <c r="A49" s="156"/>
      <c r="B49" s="158"/>
      <c r="C49" s="202" t="s">
        <v>124</v>
      </c>
      <c r="D49" s="203"/>
      <c r="E49" s="159">
        <v>1.35</v>
      </c>
      <c r="F49" s="160"/>
      <c r="G49" s="161"/>
      <c r="M49" s="157" t="s">
        <v>124</v>
      </c>
      <c r="O49" s="148"/>
    </row>
    <row r="50" spans="1:15" x14ac:dyDescent="0.2">
      <c r="A50" s="156"/>
      <c r="B50" s="158"/>
      <c r="C50" s="209" t="s">
        <v>125</v>
      </c>
      <c r="D50" s="203"/>
      <c r="E50" s="181">
        <v>82.78</v>
      </c>
      <c r="F50" s="160"/>
      <c r="G50" s="161"/>
      <c r="M50" s="157" t="s">
        <v>125</v>
      </c>
      <c r="O50" s="148"/>
    </row>
    <row r="51" spans="1:15" x14ac:dyDescent="0.2">
      <c r="A51" s="156"/>
      <c r="B51" s="158"/>
      <c r="C51" s="202" t="s">
        <v>126</v>
      </c>
      <c r="D51" s="203"/>
      <c r="E51" s="159">
        <v>0</v>
      </c>
      <c r="F51" s="160"/>
      <c r="G51" s="161"/>
      <c r="M51" s="157" t="s">
        <v>126</v>
      </c>
      <c r="O51" s="148"/>
    </row>
    <row r="52" spans="1:15" x14ac:dyDescent="0.2">
      <c r="A52" s="156"/>
      <c r="B52" s="158"/>
      <c r="C52" s="202" t="s">
        <v>127</v>
      </c>
      <c r="D52" s="203"/>
      <c r="E52" s="159">
        <v>12.75</v>
      </c>
      <c r="F52" s="160"/>
      <c r="G52" s="161"/>
      <c r="M52" s="157" t="s">
        <v>127</v>
      </c>
      <c r="O52" s="148"/>
    </row>
    <row r="53" spans="1:15" x14ac:dyDescent="0.2">
      <c r="A53" s="156"/>
      <c r="B53" s="158"/>
      <c r="C53" s="209" t="s">
        <v>125</v>
      </c>
      <c r="D53" s="203"/>
      <c r="E53" s="181">
        <v>12.75</v>
      </c>
      <c r="F53" s="160"/>
      <c r="G53" s="161"/>
      <c r="M53" s="157" t="s">
        <v>125</v>
      </c>
      <c r="O53" s="148"/>
    </row>
    <row r="54" spans="1:15" x14ac:dyDescent="0.2">
      <c r="A54" s="156"/>
      <c r="B54" s="158"/>
      <c r="C54" s="202" t="s">
        <v>128</v>
      </c>
      <c r="D54" s="203"/>
      <c r="E54" s="159">
        <v>0</v>
      </c>
      <c r="F54" s="160"/>
      <c r="G54" s="161"/>
      <c r="M54" s="157" t="s">
        <v>128</v>
      </c>
      <c r="O54" s="148"/>
    </row>
    <row r="55" spans="1:15" x14ac:dyDescent="0.2">
      <c r="A55" s="156"/>
      <c r="B55" s="158"/>
      <c r="C55" s="202" t="s">
        <v>129</v>
      </c>
      <c r="D55" s="203"/>
      <c r="E55" s="159">
        <v>14.375</v>
      </c>
      <c r="F55" s="160"/>
      <c r="G55" s="161"/>
      <c r="M55" s="157" t="s">
        <v>129</v>
      </c>
      <c r="O55" s="148"/>
    </row>
    <row r="56" spans="1:15" x14ac:dyDescent="0.2">
      <c r="A56" s="156"/>
      <c r="B56" s="158"/>
      <c r="C56" s="209" t="s">
        <v>125</v>
      </c>
      <c r="D56" s="203"/>
      <c r="E56" s="181">
        <v>14.375</v>
      </c>
      <c r="F56" s="160"/>
      <c r="G56" s="161"/>
      <c r="M56" s="157" t="s">
        <v>125</v>
      </c>
      <c r="O56" s="148"/>
    </row>
    <row r="57" spans="1:15" x14ac:dyDescent="0.2">
      <c r="A57" s="156"/>
      <c r="B57" s="158"/>
      <c r="C57" s="202" t="s">
        <v>130</v>
      </c>
      <c r="D57" s="203"/>
      <c r="E57" s="159">
        <v>0</v>
      </c>
      <c r="F57" s="160"/>
      <c r="G57" s="161"/>
      <c r="M57" s="157" t="s">
        <v>130</v>
      </c>
      <c r="O57" s="148"/>
    </row>
    <row r="58" spans="1:15" x14ac:dyDescent="0.2">
      <c r="A58" s="156"/>
      <c r="B58" s="158"/>
      <c r="C58" s="202" t="s">
        <v>131</v>
      </c>
      <c r="D58" s="203"/>
      <c r="E58" s="159">
        <v>1.05</v>
      </c>
      <c r="F58" s="160"/>
      <c r="G58" s="161"/>
      <c r="M58" s="157" t="s">
        <v>131</v>
      </c>
      <c r="O58" s="148"/>
    </row>
    <row r="59" spans="1:15" x14ac:dyDescent="0.2">
      <c r="A59" s="156"/>
      <c r="B59" s="158"/>
      <c r="C59" s="202" t="s">
        <v>132</v>
      </c>
      <c r="D59" s="203"/>
      <c r="E59" s="159">
        <v>0</v>
      </c>
      <c r="F59" s="160"/>
      <c r="G59" s="161"/>
      <c r="M59" s="157" t="s">
        <v>132</v>
      </c>
      <c r="O59" s="148"/>
    </row>
    <row r="60" spans="1:15" x14ac:dyDescent="0.2">
      <c r="A60" s="156"/>
      <c r="B60" s="158"/>
      <c r="C60" s="209" t="s">
        <v>125</v>
      </c>
      <c r="D60" s="203"/>
      <c r="E60" s="181">
        <v>1.05</v>
      </c>
      <c r="F60" s="160"/>
      <c r="G60" s="161"/>
      <c r="M60" s="157" t="s">
        <v>125</v>
      </c>
      <c r="O60" s="148"/>
    </row>
    <row r="61" spans="1:15" x14ac:dyDescent="0.2">
      <c r="A61" s="156"/>
      <c r="B61" s="158"/>
      <c r="C61" s="202" t="s">
        <v>133</v>
      </c>
      <c r="D61" s="203"/>
      <c r="E61" s="159">
        <v>132</v>
      </c>
      <c r="F61" s="160"/>
      <c r="G61" s="161"/>
      <c r="M61" s="157" t="s">
        <v>133</v>
      </c>
      <c r="O61" s="148"/>
    </row>
    <row r="62" spans="1:15" x14ac:dyDescent="0.2">
      <c r="A62" s="156"/>
      <c r="B62" s="158"/>
      <c r="C62" s="209" t="s">
        <v>125</v>
      </c>
      <c r="D62" s="203"/>
      <c r="E62" s="181">
        <v>132</v>
      </c>
      <c r="F62" s="160"/>
      <c r="G62" s="161"/>
      <c r="M62" s="157" t="s">
        <v>125</v>
      </c>
      <c r="O62" s="148"/>
    </row>
    <row r="63" spans="1:15" x14ac:dyDescent="0.2">
      <c r="A63" s="156"/>
      <c r="B63" s="158"/>
      <c r="C63" s="202" t="s">
        <v>134</v>
      </c>
      <c r="D63" s="203"/>
      <c r="E63" s="159">
        <v>0</v>
      </c>
      <c r="F63" s="160"/>
      <c r="G63" s="161"/>
      <c r="M63" s="157" t="s">
        <v>134</v>
      </c>
      <c r="O63" s="148"/>
    </row>
    <row r="64" spans="1:15" x14ac:dyDescent="0.2">
      <c r="A64" s="156"/>
      <c r="B64" s="158"/>
      <c r="C64" s="202" t="s">
        <v>135</v>
      </c>
      <c r="D64" s="203"/>
      <c r="E64" s="159">
        <v>190.4</v>
      </c>
      <c r="F64" s="160"/>
      <c r="G64" s="161"/>
      <c r="M64" s="157" t="s">
        <v>135</v>
      </c>
      <c r="O64" s="148"/>
    </row>
    <row r="65" spans="1:15" x14ac:dyDescent="0.2">
      <c r="A65" s="156"/>
      <c r="B65" s="158"/>
      <c r="C65" s="202" t="s">
        <v>136</v>
      </c>
      <c r="D65" s="203"/>
      <c r="E65" s="159">
        <v>-28.56</v>
      </c>
      <c r="F65" s="160"/>
      <c r="G65" s="161"/>
      <c r="M65" s="157" t="s">
        <v>136</v>
      </c>
      <c r="O65" s="148"/>
    </row>
    <row r="66" spans="1:15" x14ac:dyDescent="0.2">
      <c r="A66" s="156"/>
      <c r="B66" s="158"/>
      <c r="C66" s="202" t="s">
        <v>137</v>
      </c>
      <c r="D66" s="203"/>
      <c r="E66" s="159">
        <v>-1.08</v>
      </c>
      <c r="F66" s="160"/>
      <c r="G66" s="161"/>
      <c r="M66" s="157" t="s">
        <v>137</v>
      </c>
      <c r="O66" s="148"/>
    </row>
    <row r="67" spans="1:15" x14ac:dyDescent="0.2">
      <c r="A67" s="156"/>
      <c r="B67" s="158"/>
      <c r="C67" s="209" t="s">
        <v>125</v>
      </c>
      <c r="D67" s="203"/>
      <c r="E67" s="181">
        <v>160.76</v>
      </c>
      <c r="F67" s="160"/>
      <c r="G67" s="161"/>
      <c r="M67" s="157" t="s">
        <v>125</v>
      </c>
      <c r="O67" s="148"/>
    </row>
    <row r="68" spans="1:15" x14ac:dyDescent="0.2">
      <c r="A68" s="156"/>
      <c r="B68" s="158"/>
      <c r="C68" s="202" t="s">
        <v>138</v>
      </c>
      <c r="D68" s="203"/>
      <c r="E68" s="159">
        <v>203.08</v>
      </c>
      <c r="F68" s="160"/>
      <c r="G68" s="161"/>
      <c r="M68" s="157" t="s">
        <v>138</v>
      </c>
      <c r="O68" s="148"/>
    </row>
    <row r="69" spans="1:15" x14ac:dyDescent="0.2">
      <c r="A69" s="156"/>
      <c r="B69" s="158"/>
      <c r="C69" s="202" t="s">
        <v>139</v>
      </c>
      <c r="D69" s="203"/>
      <c r="E69" s="159">
        <v>-34.68</v>
      </c>
      <c r="F69" s="160"/>
      <c r="G69" s="161"/>
      <c r="M69" s="157" t="s">
        <v>139</v>
      </c>
      <c r="O69" s="148"/>
    </row>
    <row r="70" spans="1:15" x14ac:dyDescent="0.2">
      <c r="A70" s="156"/>
      <c r="B70" s="158"/>
      <c r="C70" s="209" t="s">
        <v>125</v>
      </c>
      <c r="D70" s="203"/>
      <c r="E70" s="181">
        <v>168.4</v>
      </c>
      <c r="F70" s="160"/>
      <c r="G70" s="161"/>
      <c r="M70" s="157" t="s">
        <v>125</v>
      </c>
      <c r="O70" s="148"/>
    </row>
    <row r="71" spans="1:15" x14ac:dyDescent="0.2">
      <c r="A71" s="156"/>
      <c r="B71" s="158"/>
      <c r="C71" s="202" t="s">
        <v>140</v>
      </c>
      <c r="D71" s="203"/>
      <c r="E71" s="159">
        <v>322.92</v>
      </c>
      <c r="F71" s="160"/>
      <c r="G71" s="161"/>
      <c r="M71" s="157" t="s">
        <v>140</v>
      </c>
      <c r="O71" s="148"/>
    </row>
    <row r="72" spans="1:15" x14ac:dyDescent="0.2">
      <c r="A72" s="156"/>
      <c r="B72" s="158"/>
      <c r="C72" s="202" t="s">
        <v>141</v>
      </c>
      <c r="D72" s="203"/>
      <c r="E72" s="159">
        <v>-39.950000000000003</v>
      </c>
      <c r="F72" s="160"/>
      <c r="G72" s="161"/>
      <c r="M72" s="157" t="s">
        <v>141</v>
      </c>
      <c r="O72" s="148"/>
    </row>
    <row r="73" spans="1:15" x14ac:dyDescent="0.2">
      <c r="A73" s="156"/>
      <c r="B73" s="158"/>
      <c r="C73" s="209" t="s">
        <v>125</v>
      </c>
      <c r="D73" s="203"/>
      <c r="E73" s="181">
        <v>282.97000000000003</v>
      </c>
      <c r="F73" s="160"/>
      <c r="G73" s="161"/>
      <c r="M73" s="157" t="s">
        <v>125</v>
      </c>
      <c r="O73" s="148"/>
    </row>
    <row r="74" spans="1:15" x14ac:dyDescent="0.2">
      <c r="A74" s="156"/>
      <c r="B74" s="158"/>
      <c r="C74" s="202" t="s">
        <v>142</v>
      </c>
      <c r="D74" s="203"/>
      <c r="E74" s="159">
        <v>66.92</v>
      </c>
      <c r="F74" s="160"/>
      <c r="G74" s="161"/>
      <c r="M74" s="157" t="s">
        <v>142</v>
      </c>
      <c r="O74" s="148"/>
    </row>
    <row r="75" spans="1:15" x14ac:dyDescent="0.2">
      <c r="A75" s="156"/>
      <c r="B75" s="158"/>
      <c r="C75" s="202" t="s">
        <v>143</v>
      </c>
      <c r="D75" s="203"/>
      <c r="E75" s="159">
        <v>-1.96</v>
      </c>
      <c r="F75" s="160"/>
      <c r="G75" s="161"/>
      <c r="M75" s="157" t="s">
        <v>143</v>
      </c>
      <c r="O75" s="148"/>
    </row>
    <row r="76" spans="1:15" x14ac:dyDescent="0.2">
      <c r="A76" s="156"/>
      <c r="B76" s="158"/>
      <c r="C76" s="202" t="s">
        <v>144</v>
      </c>
      <c r="D76" s="203"/>
      <c r="E76" s="159">
        <v>87.92</v>
      </c>
      <c r="F76" s="160"/>
      <c r="G76" s="161"/>
      <c r="M76" s="157" t="s">
        <v>144</v>
      </c>
      <c r="O76" s="148"/>
    </row>
    <row r="77" spans="1:15" x14ac:dyDescent="0.2">
      <c r="A77" s="156"/>
      <c r="B77" s="158"/>
      <c r="C77" s="209" t="s">
        <v>125</v>
      </c>
      <c r="D77" s="203"/>
      <c r="E77" s="181">
        <v>152.88</v>
      </c>
      <c r="F77" s="160"/>
      <c r="G77" s="161"/>
      <c r="M77" s="157" t="s">
        <v>125</v>
      </c>
      <c r="O77" s="148"/>
    </row>
    <row r="78" spans="1:15" x14ac:dyDescent="0.2">
      <c r="A78" s="156"/>
      <c r="B78" s="158"/>
      <c r="C78" s="202" t="s">
        <v>122</v>
      </c>
      <c r="D78" s="203"/>
      <c r="E78" s="159">
        <v>0</v>
      </c>
      <c r="F78" s="160"/>
      <c r="G78" s="161"/>
      <c r="M78" s="157" t="s">
        <v>122</v>
      </c>
      <c r="O78" s="148"/>
    </row>
    <row r="79" spans="1:15" x14ac:dyDescent="0.2">
      <c r="A79" s="156"/>
      <c r="B79" s="158"/>
      <c r="C79" s="202" t="s">
        <v>145</v>
      </c>
      <c r="D79" s="203"/>
      <c r="E79" s="159">
        <v>10.15</v>
      </c>
      <c r="F79" s="160"/>
      <c r="G79" s="161"/>
      <c r="M79" s="157" t="s">
        <v>145</v>
      </c>
      <c r="O79" s="148"/>
    </row>
    <row r="80" spans="1:15" ht="22.5" x14ac:dyDescent="0.2">
      <c r="A80" s="156"/>
      <c r="B80" s="158"/>
      <c r="C80" s="202" t="s">
        <v>146</v>
      </c>
      <c r="D80" s="203"/>
      <c r="E80" s="159">
        <v>6.2249999999999996</v>
      </c>
      <c r="F80" s="160"/>
      <c r="G80" s="161"/>
      <c r="M80" s="157" t="s">
        <v>146</v>
      </c>
      <c r="O80" s="148"/>
    </row>
    <row r="81" spans="1:15" x14ac:dyDescent="0.2">
      <c r="A81" s="156"/>
      <c r="B81" s="158"/>
      <c r="C81" s="209" t="s">
        <v>125</v>
      </c>
      <c r="D81" s="203"/>
      <c r="E81" s="181">
        <v>16.375</v>
      </c>
      <c r="F81" s="160"/>
      <c r="G81" s="161"/>
      <c r="M81" s="157" t="s">
        <v>125</v>
      </c>
      <c r="O81" s="148"/>
    </row>
    <row r="82" spans="1:15" x14ac:dyDescent="0.2">
      <c r="A82" s="156"/>
      <c r="B82" s="158"/>
      <c r="C82" s="202" t="s">
        <v>126</v>
      </c>
      <c r="D82" s="203"/>
      <c r="E82" s="159">
        <v>0</v>
      </c>
      <c r="F82" s="160"/>
      <c r="G82" s="161"/>
      <c r="M82" s="157" t="s">
        <v>126</v>
      </c>
      <c r="O82" s="148"/>
    </row>
    <row r="83" spans="1:15" x14ac:dyDescent="0.2">
      <c r="A83" s="156"/>
      <c r="B83" s="158"/>
      <c r="C83" s="202" t="s">
        <v>147</v>
      </c>
      <c r="D83" s="203"/>
      <c r="E83" s="159">
        <v>15.35</v>
      </c>
      <c r="F83" s="160"/>
      <c r="G83" s="161"/>
      <c r="M83" s="157" t="s">
        <v>147</v>
      </c>
      <c r="O83" s="148"/>
    </row>
    <row r="84" spans="1:15" x14ac:dyDescent="0.2">
      <c r="A84" s="156"/>
      <c r="B84" s="158"/>
      <c r="C84" s="209" t="s">
        <v>125</v>
      </c>
      <c r="D84" s="203"/>
      <c r="E84" s="181">
        <v>15.35</v>
      </c>
      <c r="F84" s="160"/>
      <c r="G84" s="161"/>
      <c r="M84" s="157" t="s">
        <v>125</v>
      </c>
      <c r="O84" s="148"/>
    </row>
    <row r="85" spans="1:15" x14ac:dyDescent="0.2">
      <c r="A85" s="156"/>
      <c r="B85" s="158"/>
      <c r="C85" s="202" t="s">
        <v>128</v>
      </c>
      <c r="D85" s="203"/>
      <c r="E85" s="159">
        <v>0</v>
      </c>
      <c r="F85" s="160"/>
      <c r="G85" s="161"/>
      <c r="M85" s="157" t="s">
        <v>128</v>
      </c>
      <c r="O85" s="148"/>
    </row>
    <row r="86" spans="1:15" ht="22.5" x14ac:dyDescent="0.2">
      <c r="A86" s="156"/>
      <c r="B86" s="158"/>
      <c r="C86" s="202" t="s">
        <v>148</v>
      </c>
      <c r="D86" s="203"/>
      <c r="E86" s="159">
        <v>12.6</v>
      </c>
      <c r="F86" s="160"/>
      <c r="G86" s="161"/>
      <c r="M86" s="157" t="s">
        <v>148</v>
      </c>
      <c r="O86" s="148"/>
    </row>
    <row r="87" spans="1:15" x14ac:dyDescent="0.2">
      <c r="A87" s="156"/>
      <c r="B87" s="158"/>
      <c r="C87" s="209" t="s">
        <v>125</v>
      </c>
      <c r="D87" s="203"/>
      <c r="E87" s="181">
        <v>12.6</v>
      </c>
      <c r="F87" s="160"/>
      <c r="G87" s="161"/>
      <c r="M87" s="157" t="s">
        <v>125</v>
      </c>
      <c r="O87" s="148"/>
    </row>
    <row r="88" spans="1:15" x14ac:dyDescent="0.2">
      <c r="A88" s="156"/>
      <c r="B88" s="158"/>
      <c r="C88" s="202" t="s">
        <v>130</v>
      </c>
      <c r="D88" s="203"/>
      <c r="E88" s="159">
        <v>0</v>
      </c>
      <c r="F88" s="160"/>
      <c r="G88" s="161"/>
      <c r="M88" s="157" t="s">
        <v>130</v>
      </c>
      <c r="O88" s="148"/>
    </row>
    <row r="89" spans="1:15" x14ac:dyDescent="0.2">
      <c r="A89" s="156"/>
      <c r="B89" s="158"/>
      <c r="C89" s="202" t="s">
        <v>149</v>
      </c>
      <c r="D89" s="203"/>
      <c r="E89" s="159">
        <v>1.55</v>
      </c>
      <c r="F89" s="160"/>
      <c r="G89" s="161"/>
      <c r="M89" s="157" t="s">
        <v>149</v>
      </c>
      <c r="O89" s="148"/>
    </row>
    <row r="90" spans="1:15" x14ac:dyDescent="0.2">
      <c r="A90" s="156"/>
      <c r="B90" s="158"/>
      <c r="C90" s="202" t="s">
        <v>132</v>
      </c>
      <c r="D90" s="203"/>
      <c r="E90" s="159">
        <v>0</v>
      </c>
      <c r="F90" s="160"/>
      <c r="G90" s="161"/>
      <c r="M90" s="157" t="s">
        <v>132</v>
      </c>
      <c r="O90" s="148"/>
    </row>
    <row r="91" spans="1:15" x14ac:dyDescent="0.2">
      <c r="A91" s="156"/>
      <c r="B91" s="158"/>
      <c r="C91" s="202" t="s">
        <v>150</v>
      </c>
      <c r="D91" s="203"/>
      <c r="E91" s="159">
        <v>1.6</v>
      </c>
      <c r="F91" s="160"/>
      <c r="G91" s="161"/>
      <c r="M91" s="157" t="s">
        <v>150</v>
      </c>
      <c r="O91" s="148"/>
    </row>
    <row r="92" spans="1:15" x14ac:dyDescent="0.2">
      <c r="A92" s="156"/>
      <c r="B92" s="158"/>
      <c r="C92" s="209" t="s">
        <v>125</v>
      </c>
      <c r="D92" s="203"/>
      <c r="E92" s="181">
        <v>3.1500000000000004</v>
      </c>
      <c r="F92" s="160"/>
      <c r="G92" s="161"/>
      <c r="M92" s="157" t="s">
        <v>125</v>
      </c>
      <c r="O92" s="148"/>
    </row>
    <row r="93" spans="1:15" x14ac:dyDescent="0.2">
      <c r="A93" s="156"/>
      <c r="B93" s="158"/>
      <c r="C93" s="202" t="s">
        <v>151</v>
      </c>
      <c r="D93" s="203"/>
      <c r="E93" s="159">
        <v>84</v>
      </c>
      <c r="F93" s="160"/>
      <c r="G93" s="161"/>
      <c r="M93" s="157" t="s">
        <v>151</v>
      </c>
      <c r="O93" s="148"/>
    </row>
    <row r="94" spans="1:15" x14ac:dyDescent="0.2">
      <c r="A94" s="156"/>
      <c r="B94" s="158"/>
      <c r="C94" s="202" t="s">
        <v>136</v>
      </c>
      <c r="D94" s="203"/>
      <c r="E94" s="159">
        <v>-28.56</v>
      </c>
      <c r="F94" s="160"/>
      <c r="G94" s="161"/>
      <c r="M94" s="157" t="s">
        <v>136</v>
      </c>
      <c r="O94" s="148"/>
    </row>
    <row r="95" spans="1:15" x14ac:dyDescent="0.2">
      <c r="A95" s="156"/>
      <c r="B95" s="158"/>
      <c r="C95" s="202" t="s">
        <v>152</v>
      </c>
      <c r="D95" s="203"/>
      <c r="E95" s="159">
        <v>-11.7</v>
      </c>
      <c r="F95" s="160"/>
      <c r="G95" s="161"/>
      <c r="M95" s="157" t="s">
        <v>152</v>
      </c>
      <c r="O95" s="148"/>
    </row>
    <row r="96" spans="1:15" x14ac:dyDescent="0.2">
      <c r="A96" s="156"/>
      <c r="B96" s="158"/>
      <c r="C96" s="209" t="s">
        <v>125</v>
      </c>
      <c r="D96" s="203"/>
      <c r="E96" s="181">
        <v>43.739999999999995</v>
      </c>
      <c r="F96" s="160"/>
      <c r="G96" s="161"/>
      <c r="M96" s="157" t="s">
        <v>125</v>
      </c>
      <c r="O96" s="148"/>
    </row>
    <row r="97" spans="1:104" x14ac:dyDescent="0.2">
      <c r="A97" s="156"/>
      <c r="B97" s="158"/>
      <c r="C97" s="202" t="s">
        <v>153</v>
      </c>
      <c r="D97" s="203"/>
      <c r="E97" s="159">
        <v>76.5</v>
      </c>
      <c r="F97" s="160"/>
      <c r="G97" s="161"/>
      <c r="M97" s="157" t="s">
        <v>153</v>
      </c>
      <c r="O97" s="148"/>
    </row>
    <row r="98" spans="1:104" x14ac:dyDescent="0.2">
      <c r="A98" s="156"/>
      <c r="B98" s="158"/>
      <c r="C98" s="202" t="s">
        <v>154</v>
      </c>
      <c r="D98" s="203"/>
      <c r="E98" s="159">
        <v>-42.68</v>
      </c>
      <c r="F98" s="160"/>
      <c r="G98" s="161"/>
      <c r="M98" s="157" t="s">
        <v>154</v>
      </c>
      <c r="O98" s="148"/>
    </row>
    <row r="99" spans="1:104" x14ac:dyDescent="0.2">
      <c r="A99" s="156"/>
      <c r="B99" s="158"/>
      <c r="C99" s="209" t="s">
        <v>125</v>
      </c>
      <c r="D99" s="203"/>
      <c r="E99" s="181">
        <v>33.82</v>
      </c>
      <c r="F99" s="160"/>
      <c r="G99" s="161"/>
      <c r="M99" s="157" t="s">
        <v>125</v>
      </c>
      <c r="O99" s="148"/>
    </row>
    <row r="100" spans="1:104" x14ac:dyDescent="0.2">
      <c r="A100" s="156"/>
      <c r="B100" s="158"/>
      <c r="C100" s="202" t="s">
        <v>155</v>
      </c>
      <c r="D100" s="203"/>
      <c r="E100" s="159">
        <v>85.65</v>
      </c>
      <c r="F100" s="160"/>
      <c r="G100" s="161"/>
      <c r="M100" s="157" t="s">
        <v>155</v>
      </c>
      <c r="O100" s="148"/>
    </row>
    <row r="101" spans="1:104" x14ac:dyDescent="0.2">
      <c r="A101" s="156"/>
      <c r="B101" s="158"/>
      <c r="C101" s="202" t="s">
        <v>156</v>
      </c>
      <c r="D101" s="203"/>
      <c r="E101" s="159">
        <v>-33.15</v>
      </c>
      <c r="F101" s="160"/>
      <c r="G101" s="161"/>
      <c r="M101" s="157" t="s">
        <v>156</v>
      </c>
      <c r="O101" s="148"/>
    </row>
    <row r="102" spans="1:104" x14ac:dyDescent="0.2">
      <c r="A102" s="156"/>
      <c r="B102" s="158"/>
      <c r="C102" s="209" t="s">
        <v>125</v>
      </c>
      <c r="D102" s="203"/>
      <c r="E102" s="181">
        <v>52.500000000000007</v>
      </c>
      <c r="F102" s="160"/>
      <c r="G102" s="161"/>
      <c r="M102" s="157" t="s">
        <v>125</v>
      </c>
      <c r="O102" s="148"/>
    </row>
    <row r="103" spans="1:104" x14ac:dyDescent="0.2">
      <c r="A103" s="156"/>
      <c r="B103" s="158"/>
      <c r="C103" s="202" t="s">
        <v>157</v>
      </c>
      <c r="D103" s="203"/>
      <c r="E103" s="159">
        <v>20.399999999999999</v>
      </c>
      <c r="F103" s="160"/>
      <c r="G103" s="161"/>
      <c r="M103" s="157" t="s">
        <v>157</v>
      </c>
      <c r="O103" s="148"/>
    </row>
    <row r="104" spans="1:104" x14ac:dyDescent="0.2">
      <c r="A104" s="156"/>
      <c r="B104" s="158"/>
      <c r="C104" s="202" t="s">
        <v>158</v>
      </c>
      <c r="D104" s="203"/>
      <c r="E104" s="159">
        <v>-2.38</v>
      </c>
      <c r="F104" s="160"/>
      <c r="G104" s="161"/>
      <c r="M104" s="157" t="s">
        <v>158</v>
      </c>
      <c r="O104" s="148"/>
    </row>
    <row r="105" spans="1:104" x14ac:dyDescent="0.2">
      <c r="A105" s="156"/>
      <c r="B105" s="158"/>
      <c r="C105" s="202" t="s">
        <v>159</v>
      </c>
      <c r="D105" s="203"/>
      <c r="E105" s="159">
        <v>34.200000000000003</v>
      </c>
      <c r="F105" s="160"/>
      <c r="G105" s="161"/>
      <c r="M105" s="157" t="s">
        <v>159</v>
      </c>
      <c r="O105" s="148"/>
    </row>
    <row r="106" spans="1:104" x14ac:dyDescent="0.2">
      <c r="A106" s="156"/>
      <c r="B106" s="158"/>
      <c r="C106" s="202" t="s">
        <v>160</v>
      </c>
      <c r="D106" s="203"/>
      <c r="E106" s="159">
        <v>-2.52</v>
      </c>
      <c r="F106" s="160"/>
      <c r="G106" s="161"/>
      <c r="M106" s="157" t="s">
        <v>160</v>
      </c>
      <c r="O106" s="148"/>
    </row>
    <row r="107" spans="1:104" x14ac:dyDescent="0.2">
      <c r="A107" s="156"/>
      <c r="B107" s="158"/>
      <c r="C107" s="209" t="s">
        <v>125</v>
      </c>
      <c r="D107" s="203"/>
      <c r="E107" s="181">
        <v>49.699999999999996</v>
      </c>
      <c r="F107" s="160"/>
      <c r="G107" s="161"/>
      <c r="M107" s="157" t="s">
        <v>125</v>
      </c>
      <c r="O107" s="148"/>
    </row>
    <row r="108" spans="1:104" x14ac:dyDescent="0.2">
      <c r="A108" s="156"/>
      <c r="B108" s="158"/>
      <c r="C108" s="202" t="s">
        <v>134</v>
      </c>
      <c r="D108" s="203"/>
      <c r="E108" s="159">
        <v>0</v>
      </c>
      <c r="F108" s="160"/>
      <c r="G108" s="161"/>
      <c r="M108" s="157" t="s">
        <v>134</v>
      </c>
      <c r="O108" s="148"/>
    </row>
    <row r="109" spans="1:104" x14ac:dyDescent="0.2">
      <c r="A109" s="162"/>
      <c r="B109" s="163" t="s">
        <v>69</v>
      </c>
      <c r="C109" s="164" t="str">
        <f>CONCATENATE(B42," ",C42)</f>
        <v>6 Úpravy povrchu, podlahy</v>
      </c>
      <c r="D109" s="165"/>
      <c r="E109" s="166"/>
      <c r="F109" s="167"/>
      <c r="G109" s="168">
        <f>SUM(G42:G108)</f>
        <v>0</v>
      </c>
      <c r="O109" s="148">
        <v>4</v>
      </c>
      <c r="BA109" s="169">
        <f>SUM(BA42:BA108)</f>
        <v>0</v>
      </c>
      <c r="BB109" s="169">
        <f>SUM(BB42:BB108)</f>
        <v>0</v>
      </c>
      <c r="BC109" s="169">
        <f>SUM(BC42:BC108)</f>
        <v>0</v>
      </c>
      <c r="BD109" s="169">
        <f>SUM(BD42:BD108)</f>
        <v>0</v>
      </c>
      <c r="BE109" s="169">
        <f>SUM(BE42:BE108)</f>
        <v>0</v>
      </c>
    </row>
    <row r="110" spans="1:104" x14ac:dyDescent="0.2">
      <c r="A110" s="141" t="s">
        <v>66</v>
      </c>
      <c r="B110" s="142" t="s">
        <v>161</v>
      </c>
      <c r="C110" s="143" t="s">
        <v>162</v>
      </c>
      <c r="D110" s="144"/>
      <c r="E110" s="145"/>
      <c r="F110" s="145"/>
      <c r="G110" s="146"/>
      <c r="H110" s="147"/>
      <c r="I110" s="147"/>
      <c r="O110" s="148">
        <v>1</v>
      </c>
    </row>
    <row r="111" spans="1:104" x14ac:dyDescent="0.2">
      <c r="A111" s="149">
        <v>16</v>
      </c>
      <c r="B111" s="150" t="s">
        <v>163</v>
      </c>
      <c r="C111" s="151" t="s">
        <v>164</v>
      </c>
      <c r="D111" s="152" t="s">
        <v>78</v>
      </c>
      <c r="E111" s="153">
        <v>227.22</v>
      </c>
      <c r="F111" s="153"/>
      <c r="G111" s="154">
        <f>E111*F111</f>
        <v>0</v>
      </c>
      <c r="O111" s="148">
        <v>2</v>
      </c>
      <c r="AA111" s="126">
        <v>1</v>
      </c>
      <c r="AB111" s="126">
        <v>1</v>
      </c>
      <c r="AC111" s="126">
        <v>1</v>
      </c>
      <c r="AZ111" s="126">
        <v>1</v>
      </c>
      <c r="BA111" s="126">
        <f>IF(AZ111=1,G111,0)</f>
        <v>0</v>
      </c>
      <c r="BB111" s="126">
        <f>IF(AZ111=2,G111,0)</f>
        <v>0</v>
      </c>
      <c r="BC111" s="126">
        <f>IF(AZ111=3,G111,0)</f>
        <v>0</v>
      </c>
      <c r="BD111" s="126">
        <f>IF(AZ111=4,G111,0)</f>
        <v>0</v>
      </c>
      <c r="BE111" s="126">
        <f>IF(AZ111=5,G111,0)</f>
        <v>0</v>
      </c>
      <c r="CA111" s="155">
        <v>1</v>
      </c>
      <c r="CB111" s="155">
        <v>1</v>
      </c>
      <c r="CZ111" s="126">
        <v>9.9999999999989E-5</v>
      </c>
    </row>
    <row r="112" spans="1:104" x14ac:dyDescent="0.2">
      <c r="A112" s="156"/>
      <c r="B112" s="158"/>
      <c r="C112" s="202" t="s">
        <v>165</v>
      </c>
      <c r="D112" s="203"/>
      <c r="E112" s="159">
        <v>0</v>
      </c>
      <c r="F112" s="160"/>
      <c r="G112" s="161"/>
      <c r="M112" s="157" t="s">
        <v>165</v>
      </c>
      <c r="O112" s="148"/>
    </row>
    <row r="113" spans="1:15" x14ac:dyDescent="0.2">
      <c r="A113" s="156"/>
      <c r="B113" s="158"/>
      <c r="C113" s="202" t="s">
        <v>166</v>
      </c>
      <c r="D113" s="203"/>
      <c r="E113" s="159">
        <v>28.56</v>
      </c>
      <c r="F113" s="160"/>
      <c r="G113" s="161"/>
      <c r="M113" s="157" t="s">
        <v>166</v>
      </c>
      <c r="O113" s="148"/>
    </row>
    <row r="114" spans="1:15" x14ac:dyDescent="0.2">
      <c r="A114" s="156"/>
      <c r="B114" s="158"/>
      <c r="C114" s="202" t="s">
        <v>167</v>
      </c>
      <c r="D114" s="203"/>
      <c r="E114" s="159">
        <v>1.08</v>
      </c>
      <c r="F114" s="160"/>
      <c r="G114" s="161"/>
      <c r="M114" s="157" t="s">
        <v>167</v>
      </c>
      <c r="O114" s="148"/>
    </row>
    <row r="115" spans="1:15" x14ac:dyDescent="0.2">
      <c r="A115" s="156"/>
      <c r="B115" s="158"/>
      <c r="C115" s="209" t="s">
        <v>125</v>
      </c>
      <c r="D115" s="203"/>
      <c r="E115" s="181">
        <v>29.64</v>
      </c>
      <c r="F115" s="160"/>
      <c r="G115" s="161"/>
      <c r="M115" s="157" t="s">
        <v>125</v>
      </c>
      <c r="O115" s="148"/>
    </row>
    <row r="116" spans="1:15" x14ac:dyDescent="0.2">
      <c r="A116" s="156"/>
      <c r="B116" s="158"/>
      <c r="C116" s="202" t="s">
        <v>168</v>
      </c>
      <c r="D116" s="203"/>
      <c r="E116" s="159">
        <v>0</v>
      </c>
      <c r="F116" s="160"/>
      <c r="G116" s="161"/>
      <c r="M116" s="157" t="s">
        <v>168</v>
      </c>
      <c r="O116" s="148"/>
    </row>
    <row r="117" spans="1:15" x14ac:dyDescent="0.2">
      <c r="A117" s="156"/>
      <c r="B117" s="158"/>
      <c r="C117" s="202" t="s">
        <v>169</v>
      </c>
      <c r="D117" s="203"/>
      <c r="E117" s="159">
        <v>34.68</v>
      </c>
      <c r="F117" s="160"/>
      <c r="G117" s="161"/>
      <c r="M117" s="157" t="s">
        <v>169</v>
      </c>
      <c r="O117" s="148"/>
    </row>
    <row r="118" spans="1:15" x14ac:dyDescent="0.2">
      <c r="A118" s="156"/>
      <c r="B118" s="158"/>
      <c r="C118" s="209" t="s">
        <v>125</v>
      </c>
      <c r="D118" s="203"/>
      <c r="E118" s="181">
        <v>34.68</v>
      </c>
      <c r="F118" s="160"/>
      <c r="G118" s="161"/>
      <c r="M118" s="157" t="s">
        <v>125</v>
      </c>
      <c r="O118" s="148"/>
    </row>
    <row r="119" spans="1:15" x14ac:dyDescent="0.2">
      <c r="A119" s="156"/>
      <c r="B119" s="158"/>
      <c r="C119" s="202" t="s">
        <v>170</v>
      </c>
      <c r="D119" s="203"/>
      <c r="E119" s="159">
        <v>0</v>
      </c>
      <c r="F119" s="160"/>
      <c r="G119" s="161"/>
      <c r="M119" s="157" t="s">
        <v>170</v>
      </c>
      <c r="O119" s="148"/>
    </row>
    <row r="120" spans="1:15" x14ac:dyDescent="0.2">
      <c r="A120" s="156"/>
      <c r="B120" s="158"/>
      <c r="C120" s="202" t="s">
        <v>171</v>
      </c>
      <c r="D120" s="203"/>
      <c r="E120" s="159">
        <v>39.950000000000003</v>
      </c>
      <c r="F120" s="160"/>
      <c r="G120" s="161"/>
      <c r="M120" s="157" t="s">
        <v>171</v>
      </c>
      <c r="O120" s="148"/>
    </row>
    <row r="121" spans="1:15" x14ac:dyDescent="0.2">
      <c r="A121" s="156"/>
      <c r="B121" s="158"/>
      <c r="C121" s="209" t="s">
        <v>125</v>
      </c>
      <c r="D121" s="203"/>
      <c r="E121" s="181">
        <v>39.950000000000003</v>
      </c>
      <c r="F121" s="160"/>
      <c r="G121" s="161"/>
      <c r="M121" s="157" t="s">
        <v>125</v>
      </c>
      <c r="O121" s="148"/>
    </row>
    <row r="122" spans="1:15" x14ac:dyDescent="0.2">
      <c r="A122" s="156"/>
      <c r="B122" s="158"/>
      <c r="C122" s="202" t="s">
        <v>172</v>
      </c>
      <c r="D122" s="203"/>
      <c r="E122" s="159">
        <v>0</v>
      </c>
      <c r="F122" s="160"/>
      <c r="G122" s="161"/>
      <c r="M122" s="157" t="s">
        <v>172</v>
      </c>
      <c r="O122" s="148"/>
    </row>
    <row r="123" spans="1:15" x14ac:dyDescent="0.2">
      <c r="A123" s="156"/>
      <c r="B123" s="158"/>
      <c r="C123" s="202" t="s">
        <v>173</v>
      </c>
      <c r="D123" s="203"/>
      <c r="E123" s="159">
        <v>1.96</v>
      </c>
      <c r="F123" s="160"/>
      <c r="G123" s="161"/>
      <c r="M123" s="157" t="s">
        <v>173</v>
      </c>
      <c r="O123" s="148"/>
    </row>
    <row r="124" spans="1:15" x14ac:dyDescent="0.2">
      <c r="A124" s="156"/>
      <c r="B124" s="158"/>
      <c r="C124" s="202" t="s">
        <v>174</v>
      </c>
      <c r="D124" s="203"/>
      <c r="E124" s="159">
        <v>0</v>
      </c>
      <c r="F124" s="160"/>
      <c r="G124" s="161"/>
      <c r="M124" s="157" t="s">
        <v>174</v>
      </c>
      <c r="O124" s="148"/>
    </row>
    <row r="125" spans="1:15" x14ac:dyDescent="0.2">
      <c r="A125" s="156"/>
      <c r="B125" s="158"/>
      <c r="C125" s="209" t="s">
        <v>125</v>
      </c>
      <c r="D125" s="203"/>
      <c r="E125" s="181">
        <v>1.96</v>
      </c>
      <c r="F125" s="160"/>
      <c r="G125" s="161"/>
      <c r="M125" s="157" t="s">
        <v>125</v>
      </c>
      <c r="O125" s="148"/>
    </row>
    <row r="126" spans="1:15" x14ac:dyDescent="0.2">
      <c r="A126" s="156"/>
      <c r="B126" s="158"/>
      <c r="C126" s="202" t="s">
        <v>165</v>
      </c>
      <c r="D126" s="203"/>
      <c r="E126" s="159">
        <v>0</v>
      </c>
      <c r="F126" s="160"/>
      <c r="G126" s="161"/>
      <c r="M126" s="157" t="s">
        <v>165</v>
      </c>
      <c r="O126" s="148"/>
    </row>
    <row r="127" spans="1:15" x14ac:dyDescent="0.2">
      <c r="A127" s="156"/>
      <c r="B127" s="158"/>
      <c r="C127" s="202" t="s">
        <v>166</v>
      </c>
      <c r="D127" s="203"/>
      <c r="E127" s="159">
        <v>28.56</v>
      </c>
      <c r="F127" s="160"/>
      <c r="G127" s="161"/>
      <c r="M127" s="157" t="s">
        <v>166</v>
      </c>
      <c r="O127" s="148"/>
    </row>
    <row r="128" spans="1:15" x14ac:dyDescent="0.2">
      <c r="A128" s="156"/>
      <c r="B128" s="158"/>
      <c r="C128" s="202" t="s">
        <v>175</v>
      </c>
      <c r="D128" s="203"/>
      <c r="E128" s="159">
        <v>11.7</v>
      </c>
      <c r="F128" s="160"/>
      <c r="G128" s="161"/>
      <c r="M128" s="157" t="s">
        <v>175</v>
      </c>
      <c r="O128" s="148"/>
    </row>
    <row r="129" spans="1:104" x14ac:dyDescent="0.2">
      <c r="A129" s="156"/>
      <c r="B129" s="158"/>
      <c r="C129" s="209" t="s">
        <v>125</v>
      </c>
      <c r="D129" s="203"/>
      <c r="E129" s="181">
        <v>40.26</v>
      </c>
      <c r="F129" s="160"/>
      <c r="G129" s="161"/>
      <c r="M129" s="157" t="s">
        <v>125</v>
      </c>
      <c r="O129" s="148"/>
    </row>
    <row r="130" spans="1:104" x14ac:dyDescent="0.2">
      <c r="A130" s="156"/>
      <c r="B130" s="158"/>
      <c r="C130" s="202" t="s">
        <v>168</v>
      </c>
      <c r="D130" s="203"/>
      <c r="E130" s="159">
        <v>0</v>
      </c>
      <c r="F130" s="160"/>
      <c r="G130" s="161"/>
      <c r="M130" s="157" t="s">
        <v>168</v>
      </c>
      <c r="O130" s="148"/>
    </row>
    <row r="131" spans="1:104" x14ac:dyDescent="0.2">
      <c r="A131" s="156"/>
      <c r="B131" s="158"/>
      <c r="C131" s="202" t="s">
        <v>176</v>
      </c>
      <c r="D131" s="203"/>
      <c r="E131" s="159">
        <v>42.68</v>
      </c>
      <c r="F131" s="160"/>
      <c r="G131" s="161"/>
      <c r="M131" s="157" t="s">
        <v>176</v>
      </c>
      <c r="O131" s="148"/>
    </row>
    <row r="132" spans="1:104" x14ac:dyDescent="0.2">
      <c r="A132" s="156"/>
      <c r="B132" s="158"/>
      <c r="C132" s="209" t="s">
        <v>125</v>
      </c>
      <c r="D132" s="203"/>
      <c r="E132" s="181">
        <v>42.68</v>
      </c>
      <c r="F132" s="160"/>
      <c r="G132" s="161"/>
      <c r="M132" s="157" t="s">
        <v>125</v>
      </c>
      <c r="O132" s="148"/>
    </row>
    <row r="133" spans="1:104" x14ac:dyDescent="0.2">
      <c r="A133" s="156"/>
      <c r="B133" s="158"/>
      <c r="C133" s="202" t="s">
        <v>170</v>
      </c>
      <c r="D133" s="203"/>
      <c r="E133" s="159">
        <v>0</v>
      </c>
      <c r="F133" s="160"/>
      <c r="G133" s="161"/>
      <c r="M133" s="157" t="s">
        <v>170</v>
      </c>
      <c r="O133" s="148"/>
    </row>
    <row r="134" spans="1:104" x14ac:dyDescent="0.2">
      <c r="A134" s="156"/>
      <c r="B134" s="158"/>
      <c r="C134" s="202" t="s">
        <v>177</v>
      </c>
      <c r="D134" s="203"/>
      <c r="E134" s="159">
        <v>33.15</v>
      </c>
      <c r="F134" s="160"/>
      <c r="G134" s="161"/>
      <c r="M134" s="157" t="s">
        <v>177</v>
      </c>
      <c r="O134" s="148"/>
    </row>
    <row r="135" spans="1:104" x14ac:dyDescent="0.2">
      <c r="A135" s="156"/>
      <c r="B135" s="158"/>
      <c r="C135" s="209" t="s">
        <v>125</v>
      </c>
      <c r="D135" s="203"/>
      <c r="E135" s="181">
        <v>33.15</v>
      </c>
      <c r="F135" s="160"/>
      <c r="G135" s="161"/>
      <c r="M135" s="157" t="s">
        <v>125</v>
      </c>
      <c r="O135" s="148"/>
    </row>
    <row r="136" spans="1:104" x14ac:dyDescent="0.2">
      <c r="A136" s="156"/>
      <c r="B136" s="158"/>
      <c r="C136" s="202" t="s">
        <v>172</v>
      </c>
      <c r="D136" s="203"/>
      <c r="E136" s="159">
        <v>0</v>
      </c>
      <c r="F136" s="160"/>
      <c r="G136" s="161"/>
      <c r="M136" s="157" t="s">
        <v>172</v>
      </c>
      <c r="O136" s="148"/>
    </row>
    <row r="137" spans="1:104" x14ac:dyDescent="0.2">
      <c r="A137" s="156"/>
      <c r="B137" s="158"/>
      <c r="C137" s="202" t="s">
        <v>178</v>
      </c>
      <c r="D137" s="203"/>
      <c r="E137" s="159">
        <v>2.38</v>
      </c>
      <c r="F137" s="160"/>
      <c r="G137" s="161"/>
      <c r="M137" s="157" t="s">
        <v>178</v>
      </c>
      <c r="O137" s="148"/>
    </row>
    <row r="138" spans="1:104" x14ac:dyDescent="0.2">
      <c r="A138" s="156"/>
      <c r="B138" s="158"/>
      <c r="C138" s="202" t="s">
        <v>174</v>
      </c>
      <c r="D138" s="203"/>
      <c r="E138" s="159">
        <v>0</v>
      </c>
      <c r="F138" s="160"/>
      <c r="G138" s="161"/>
      <c r="M138" s="157" t="s">
        <v>174</v>
      </c>
      <c r="O138" s="148"/>
    </row>
    <row r="139" spans="1:104" x14ac:dyDescent="0.2">
      <c r="A139" s="156"/>
      <c r="B139" s="158"/>
      <c r="C139" s="202" t="s">
        <v>179</v>
      </c>
      <c r="D139" s="203"/>
      <c r="E139" s="159">
        <v>2.52</v>
      </c>
      <c r="F139" s="160"/>
      <c r="G139" s="161"/>
      <c r="M139" s="157" t="s">
        <v>179</v>
      </c>
      <c r="O139" s="148"/>
    </row>
    <row r="140" spans="1:104" x14ac:dyDescent="0.2">
      <c r="A140" s="156"/>
      <c r="B140" s="158"/>
      <c r="C140" s="209" t="s">
        <v>125</v>
      </c>
      <c r="D140" s="203"/>
      <c r="E140" s="181">
        <v>4.9000000000000004</v>
      </c>
      <c r="F140" s="160"/>
      <c r="G140" s="161"/>
      <c r="M140" s="157" t="s">
        <v>125</v>
      </c>
      <c r="O140" s="148"/>
    </row>
    <row r="141" spans="1:104" ht="22.5" x14ac:dyDescent="0.2">
      <c r="A141" s="149">
        <v>17</v>
      </c>
      <c r="B141" s="150" t="s">
        <v>522</v>
      </c>
      <c r="C141" s="212" t="s">
        <v>180</v>
      </c>
      <c r="D141" s="152" t="s">
        <v>78</v>
      </c>
      <c r="E141" s="153">
        <v>71.28</v>
      </c>
      <c r="F141" s="153"/>
      <c r="G141" s="154">
        <f>E141*F141</f>
        <v>0</v>
      </c>
      <c r="O141" s="148">
        <v>2</v>
      </c>
      <c r="AA141" s="126">
        <v>1</v>
      </c>
      <c r="AB141" s="126">
        <v>1</v>
      </c>
      <c r="AC141" s="126">
        <v>1</v>
      </c>
      <c r="AZ141" s="126">
        <v>1</v>
      </c>
      <c r="BA141" s="126">
        <f>IF(AZ141=1,G141,0)</f>
        <v>0</v>
      </c>
      <c r="BB141" s="126">
        <f>IF(AZ141=2,G141,0)</f>
        <v>0</v>
      </c>
      <c r="BC141" s="126">
        <f>IF(AZ141=3,G141,0)</f>
        <v>0</v>
      </c>
      <c r="BD141" s="126">
        <f>IF(AZ141=4,G141,0)</f>
        <v>0</v>
      </c>
      <c r="BE141" s="126">
        <f>IF(AZ141=5,G141,0)</f>
        <v>0</v>
      </c>
      <c r="CA141" s="155">
        <v>1</v>
      </c>
      <c r="CB141" s="155">
        <v>1</v>
      </c>
      <c r="CZ141" s="126">
        <v>2.0000000000010201E-2</v>
      </c>
    </row>
    <row r="142" spans="1:104" x14ac:dyDescent="0.2">
      <c r="A142" s="156"/>
      <c r="B142" s="158"/>
      <c r="C142" s="202" t="s">
        <v>181</v>
      </c>
      <c r="D142" s="203"/>
      <c r="E142" s="159">
        <v>71.28</v>
      </c>
      <c r="F142" s="160"/>
      <c r="G142" s="161"/>
      <c r="M142" s="157" t="s">
        <v>181</v>
      </c>
      <c r="O142" s="148"/>
    </row>
    <row r="143" spans="1:104" ht="22.5" x14ac:dyDescent="0.2">
      <c r="A143" s="149">
        <v>18</v>
      </c>
      <c r="B143" s="150" t="s">
        <v>523</v>
      </c>
      <c r="C143" s="212" t="s">
        <v>182</v>
      </c>
      <c r="D143" s="152" t="s">
        <v>78</v>
      </c>
      <c r="E143" s="153">
        <v>39.674999999999997</v>
      </c>
      <c r="F143" s="153"/>
      <c r="G143" s="154">
        <f>E143*F143</f>
        <v>0</v>
      </c>
      <c r="O143" s="148">
        <v>2</v>
      </c>
      <c r="AA143" s="126">
        <v>1</v>
      </c>
      <c r="AB143" s="126">
        <v>1</v>
      </c>
      <c r="AC143" s="126">
        <v>1</v>
      </c>
      <c r="AZ143" s="126">
        <v>1</v>
      </c>
      <c r="BA143" s="126">
        <f>IF(AZ143=1,G143,0)</f>
        <v>0</v>
      </c>
      <c r="BB143" s="126">
        <f>IF(AZ143=2,G143,0)</f>
        <v>0</v>
      </c>
      <c r="BC143" s="126">
        <f>IF(AZ143=3,G143,0)</f>
        <v>0</v>
      </c>
      <c r="BD143" s="126">
        <f>IF(AZ143=4,G143,0)</f>
        <v>0</v>
      </c>
      <c r="BE143" s="126">
        <f>IF(AZ143=5,G143,0)</f>
        <v>0</v>
      </c>
      <c r="CA143" s="155">
        <v>1</v>
      </c>
      <c r="CB143" s="155">
        <v>1</v>
      </c>
      <c r="CZ143" s="126">
        <v>3.0000000000001099E-2</v>
      </c>
    </row>
    <row r="144" spans="1:104" x14ac:dyDescent="0.2">
      <c r="A144" s="156"/>
      <c r="B144" s="158"/>
      <c r="C144" s="202" t="s">
        <v>183</v>
      </c>
      <c r="D144" s="203"/>
      <c r="E144" s="159">
        <v>0</v>
      </c>
      <c r="F144" s="160"/>
      <c r="G144" s="161"/>
      <c r="M144" s="157" t="s">
        <v>183</v>
      </c>
      <c r="O144" s="148"/>
    </row>
    <row r="145" spans="1:104" x14ac:dyDescent="0.2">
      <c r="A145" s="156"/>
      <c r="B145" s="158"/>
      <c r="C145" s="202" t="s">
        <v>165</v>
      </c>
      <c r="D145" s="203"/>
      <c r="E145" s="159">
        <v>0</v>
      </c>
      <c r="F145" s="160"/>
      <c r="G145" s="161"/>
      <c r="M145" s="157" t="s">
        <v>165</v>
      </c>
      <c r="O145" s="148"/>
    </row>
    <row r="146" spans="1:104" x14ac:dyDescent="0.2">
      <c r="A146" s="156"/>
      <c r="B146" s="158"/>
      <c r="C146" s="202" t="s">
        <v>184</v>
      </c>
      <c r="D146" s="203"/>
      <c r="E146" s="159">
        <v>10.15</v>
      </c>
      <c r="F146" s="160"/>
      <c r="G146" s="161"/>
      <c r="M146" s="157" t="s">
        <v>184</v>
      </c>
      <c r="O146" s="148"/>
    </row>
    <row r="147" spans="1:104" x14ac:dyDescent="0.2">
      <c r="A147" s="156"/>
      <c r="B147" s="158"/>
      <c r="C147" s="202" t="s">
        <v>185</v>
      </c>
      <c r="D147" s="203"/>
      <c r="E147" s="159">
        <v>1.35</v>
      </c>
      <c r="F147" s="160"/>
      <c r="G147" s="161"/>
      <c r="M147" s="157" t="s">
        <v>185</v>
      </c>
      <c r="O147" s="148"/>
    </row>
    <row r="148" spans="1:104" x14ac:dyDescent="0.2">
      <c r="A148" s="156"/>
      <c r="B148" s="158"/>
      <c r="C148" s="209" t="s">
        <v>125</v>
      </c>
      <c r="D148" s="203"/>
      <c r="E148" s="181">
        <v>11.5</v>
      </c>
      <c r="F148" s="160"/>
      <c r="G148" s="161"/>
      <c r="M148" s="157" t="s">
        <v>125</v>
      </c>
      <c r="O148" s="148"/>
    </row>
    <row r="149" spans="1:104" x14ac:dyDescent="0.2">
      <c r="A149" s="156"/>
      <c r="B149" s="158"/>
      <c r="C149" s="202" t="s">
        <v>168</v>
      </c>
      <c r="D149" s="203"/>
      <c r="E149" s="159">
        <v>0</v>
      </c>
      <c r="F149" s="160"/>
      <c r="G149" s="161"/>
      <c r="M149" s="157" t="s">
        <v>168</v>
      </c>
      <c r="O149" s="148"/>
    </row>
    <row r="150" spans="1:104" x14ac:dyDescent="0.2">
      <c r="A150" s="156"/>
      <c r="B150" s="158"/>
      <c r="C150" s="202" t="s">
        <v>186</v>
      </c>
      <c r="D150" s="203"/>
      <c r="E150" s="159">
        <v>12.75</v>
      </c>
      <c r="F150" s="160"/>
      <c r="G150" s="161"/>
      <c r="M150" s="157" t="s">
        <v>186</v>
      </c>
      <c r="O150" s="148"/>
    </row>
    <row r="151" spans="1:104" x14ac:dyDescent="0.2">
      <c r="A151" s="156"/>
      <c r="B151" s="158"/>
      <c r="C151" s="209" t="s">
        <v>125</v>
      </c>
      <c r="D151" s="203"/>
      <c r="E151" s="181">
        <v>12.75</v>
      </c>
      <c r="F151" s="160"/>
      <c r="G151" s="161"/>
      <c r="M151" s="157" t="s">
        <v>125</v>
      </c>
      <c r="O151" s="148"/>
    </row>
    <row r="152" spans="1:104" x14ac:dyDescent="0.2">
      <c r="A152" s="156"/>
      <c r="B152" s="158"/>
      <c r="C152" s="202" t="s">
        <v>170</v>
      </c>
      <c r="D152" s="203"/>
      <c r="E152" s="159">
        <v>0</v>
      </c>
      <c r="F152" s="160"/>
      <c r="G152" s="161"/>
      <c r="M152" s="157" t="s">
        <v>170</v>
      </c>
      <c r="O152" s="148"/>
    </row>
    <row r="153" spans="1:104" x14ac:dyDescent="0.2">
      <c r="A153" s="156"/>
      <c r="B153" s="158"/>
      <c r="C153" s="202" t="s">
        <v>187</v>
      </c>
      <c r="D153" s="203"/>
      <c r="E153" s="159">
        <v>14.375</v>
      </c>
      <c r="F153" s="160"/>
      <c r="G153" s="161"/>
      <c r="M153" s="157" t="s">
        <v>187</v>
      </c>
      <c r="O153" s="148"/>
    </row>
    <row r="154" spans="1:104" x14ac:dyDescent="0.2">
      <c r="A154" s="156"/>
      <c r="B154" s="158"/>
      <c r="C154" s="209" t="s">
        <v>125</v>
      </c>
      <c r="D154" s="203"/>
      <c r="E154" s="181">
        <v>14.375</v>
      </c>
      <c r="F154" s="160"/>
      <c r="G154" s="161"/>
      <c r="M154" s="157" t="s">
        <v>125</v>
      </c>
      <c r="O154" s="148"/>
    </row>
    <row r="155" spans="1:104" x14ac:dyDescent="0.2">
      <c r="A155" s="156"/>
      <c r="B155" s="158"/>
      <c r="C155" s="202" t="s">
        <v>172</v>
      </c>
      <c r="D155" s="203"/>
      <c r="E155" s="159">
        <v>0</v>
      </c>
      <c r="F155" s="160"/>
      <c r="G155" s="161"/>
      <c r="M155" s="157" t="s">
        <v>172</v>
      </c>
      <c r="O155" s="148"/>
    </row>
    <row r="156" spans="1:104" x14ac:dyDescent="0.2">
      <c r="A156" s="156"/>
      <c r="B156" s="158"/>
      <c r="C156" s="202" t="s">
        <v>188</v>
      </c>
      <c r="D156" s="203"/>
      <c r="E156" s="159">
        <v>1.05</v>
      </c>
      <c r="F156" s="160"/>
      <c r="G156" s="161"/>
      <c r="M156" s="157" t="s">
        <v>188</v>
      </c>
      <c r="O156" s="148"/>
    </row>
    <row r="157" spans="1:104" x14ac:dyDescent="0.2">
      <c r="A157" s="156"/>
      <c r="B157" s="158"/>
      <c r="C157" s="202" t="s">
        <v>174</v>
      </c>
      <c r="D157" s="203"/>
      <c r="E157" s="159">
        <v>0</v>
      </c>
      <c r="F157" s="160"/>
      <c r="G157" s="161"/>
      <c r="M157" s="157" t="s">
        <v>174</v>
      </c>
      <c r="O157" s="148"/>
    </row>
    <row r="158" spans="1:104" x14ac:dyDescent="0.2">
      <c r="A158" s="156"/>
      <c r="B158" s="158"/>
      <c r="C158" s="209" t="s">
        <v>125</v>
      </c>
      <c r="D158" s="203"/>
      <c r="E158" s="181">
        <v>1.05</v>
      </c>
      <c r="F158" s="160"/>
      <c r="G158" s="161"/>
      <c r="M158" s="157" t="s">
        <v>125</v>
      </c>
      <c r="O158" s="148"/>
    </row>
    <row r="159" spans="1:104" ht="33.75" x14ac:dyDescent="0.2">
      <c r="A159" s="149">
        <v>19</v>
      </c>
      <c r="B159" s="150" t="s">
        <v>524</v>
      </c>
      <c r="C159" s="212" t="s">
        <v>510</v>
      </c>
      <c r="D159" s="152" t="s">
        <v>78</v>
      </c>
      <c r="E159" s="153">
        <f>E161+E165+E168+E171+E175+E176</f>
        <v>1076.01</v>
      </c>
      <c r="F159" s="153"/>
      <c r="G159" s="154">
        <f>E159*F159</f>
        <v>0</v>
      </c>
      <c r="O159" s="148">
        <v>2</v>
      </c>
      <c r="AA159" s="126">
        <v>1</v>
      </c>
      <c r="AB159" s="126">
        <v>1</v>
      </c>
      <c r="AC159" s="126">
        <v>1</v>
      </c>
      <c r="AZ159" s="126">
        <v>1</v>
      </c>
      <c r="BA159" s="126">
        <f>IF(AZ159=1,G159,0)</f>
        <v>0</v>
      </c>
      <c r="BB159" s="126">
        <f>IF(AZ159=2,G159,0)</f>
        <v>0</v>
      </c>
      <c r="BC159" s="126">
        <f>IF(AZ159=3,G159,0)</f>
        <v>0</v>
      </c>
      <c r="BD159" s="126">
        <f>IF(AZ159=4,G159,0)</f>
        <v>0</v>
      </c>
      <c r="BE159" s="126">
        <f>IF(AZ159=5,G159,0)</f>
        <v>0</v>
      </c>
      <c r="CA159" s="155">
        <v>1</v>
      </c>
      <c r="CB159" s="155">
        <v>1</v>
      </c>
      <c r="CZ159" s="126">
        <v>5.0000000000011403E-2</v>
      </c>
    </row>
    <row r="160" spans="1:104" x14ac:dyDescent="0.2">
      <c r="A160" s="156"/>
      <c r="B160" s="158"/>
      <c r="C160" s="202" t="s">
        <v>189</v>
      </c>
      <c r="D160" s="203"/>
      <c r="E160" s="159">
        <v>132</v>
      </c>
      <c r="F160" s="160"/>
      <c r="G160" s="161"/>
      <c r="M160" s="157" t="s">
        <v>189</v>
      </c>
      <c r="O160" s="148"/>
    </row>
    <row r="161" spans="1:15" x14ac:dyDescent="0.2">
      <c r="A161" s="156"/>
      <c r="B161" s="158"/>
      <c r="C161" s="209" t="s">
        <v>125</v>
      </c>
      <c r="D161" s="203"/>
      <c r="E161" s="181">
        <v>132</v>
      </c>
      <c r="F161" s="160"/>
      <c r="G161" s="161"/>
      <c r="M161" s="157" t="s">
        <v>125</v>
      </c>
      <c r="O161" s="148"/>
    </row>
    <row r="162" spans="1:15" x14ac:dyDescent="0.2">
      <c r="A162" s="156"/>
      <c r="B162" s="158"/>
      <c r="C162" s="202" t="s">
        <v>190</v>
      </c>
      <c r="D162" s="203"/>
      <c r="E162" s="159">
        <v>190.4</v>
      </c>
      <c r="F162" s="160"/>
      <c r="G162" s="161"/>
      <c r="M162" s="157" t="s">
        <v>190</v>
      </c>
      <c r="O162" s="148"/>
    </row>
    <row r="163" spans="1:15" x14ac:dyDescent="0.2">
      <c r="A163" s="156"/>
      <c r="B163" s="158"/>
      <c r="C163" s="202" t="s">
        <v>191</v>
      </c>
      <c r="D163" s="203"/>
      <c r="E163" s="159">
        <v>-28.56</v>
      </c>
      <c r="F163" s="160"/>
      <c r="G163" s="161"/>
      <c r="M163" s="157" t="s">
        <v>191</v>
      </c>
      <c r="O163" s="148"/>
    </row>
    <row r="164" spans="1:15" x14ac:dyDescent="0.2">
      <c r="A164" s="156"/>
      <c r="B164" s="158"/>
      <c r="C164" s="202" t="s">
        <v>192</v>
      </c>
      <c r="D164" s="203"/>
      <c r="E164" s="159">
        <v>-1.08</v>
      </c>
      <c r="F164" s="160"/>
      <c r="G164" s="161"/>
      <c r="M164" s="157" t="s">
        <v>192</v>
      </c>
      <c r="O164" s="148"/>
    </row>
    <row r="165" spans="1:15" x14ac:dyDescent="0.2">
      <c r="A165" s="156"/>
      <c r="B165" s="158"/>
      <c r="C165" s="209" t="s">
        <v>125</v>
      </c>
      <c r="D165" s="203"/>
      <c r="E165" s="181">
        <v>160.76</v>
      </c>
      <c r="F165" s="160"/>
      <c r="G165" s="161"/>
      <c r="M165" s="157" t="s">
        <v>125</v>
      </c>
      <c r="O165" s="148"/>
    </row>
    <row r="166" spans="1:15" x14ac:dyDescent="0.2">
      <c r="A166" s="156"/>
      <c r="B166" s="158"/>
      <c r="C166" s="202" t="s">
        <v>193</v>
      </c>
      <c r="D166" s="203"/>
      <c r="E166" s="159">
        <v>203.08</v>
      </c>
      <c r="F166" s="160"/>
      <c r="G166" s="161"/>
      <c r="M166" s="157" t="s">
        <v>193</v>
      </c>
      <c r="O166" s="148"/>
    </row>
    <row r="167" spans="1:15" x14ac:dyDescent="0.2">
      <c r="A167" s="156"/>
      <c r="B167" s="158"/>
      <c r="C167" s="202" t="s">
        <v>194</v>
      </c>
      <c r="D167" s="203"/>
      <c r="E167" s="159">
        <v>-34.68</v>
      </c>
      <c r="F167" s="160"/>
      <c r="G167" s="161"/>
      <c r="M167" s="157" t="s">
        <v>194</v>
      </c>
      <c r="O167" s="148"/>
    </row>
    <row r="168" spans="1:15" x14ac:dyDescent="0.2">
      <c r="A168" s="156"/>
      <c r="B168" s="158"/>
      <c r="C168" s="209" t="s">
        <v>125</v>
      </c>
      <c r="D168" s="203"/>
      <c r="E168" s="181">
        <v>168.4</v>
      </c>
      <c r="F168" s="160"/>
      <c r="G168" s="161"/>
      <c r="M168" s="157" t="s">
        <v>125</v>
      </c>
      <c r="O168" s="148"/>
    </row>
    <row r="169" spans="1:15" x14ac:dyDescent="0.2">
      <c r="A169" s="156"/>
      <c r="B169" s="158"/>
      <c r="C169" s="202" t="s">
        <v>195</v>
      </c>
      <c r="D169" s="203"/>
      <c r="E169" s="159">
        <v>322.92</v>
      </c>
      <c r="F169" s="160"/>
      <c r="G169" s="161"/>
      <c r="M169" s="157" t="s">
        <v>195</v>
      </c>
      <c r="O169" s="148"/>
    </row>
    <row r="170" spans="1:15" x14ac:dyDescent="0.2">
      <c r="A170" s="156"/>
      <c r="B170" s="158"/>
      <c r="C170" s="202" t="s">
        <v>196</v>
      </c>
      <c r="D170" s="203"/>
      <c r="E170" s="159">
        <v>-39.950000000000003</v>
      </c>
      <c r="F170" s="160"/>
      <c r="G170" s="161"/>
      <c r="M170" s="157" t="s">
        <v>196</v>
      </c>
      <c r="O170" s="148"/>
    </row>
    <row r="171" spans="1:15" x14ac:dyDescent="0.2">
      <c r="A171" s="156"/>
      <c r="B171" s="158"/>
      <c r="C171" s="209" t="s">
        <v>125</v>
      </c>
      <c r="D171" s="203"/>
      <c r="E171" s="181">
        <v>282.97000000000003</v>
      </c>
      <c r="F171" s="160"/>
      <c r="G171" s="161"/>
      <c r="M171" s="157" t="s">
        <v>125</v>
      </c>
      <c r="O171" s="148"/>
    </row>
    <row r="172" spans="1:15" x14ac:dyDescent="0.2">
      <c r="A172" s="156"/>
      <c r="B172" s="158"/>
      <c r="C172" s="202" t="s">
        <v>197</v>
      </c>
      <c r="D172" s="203"/>
      <c r="E172" s="159">
        <v>66.92</v>
      </c>
      <c r="F172" s="160"/>
      <c r="G172" s="161"/>
      <c r="M172" s="157" t="s">
        <v>197</v>
      </c>
      <c r="O172" s="148"/>
    </row>
    <row r="173" spans="1:15" x14ac:dyDescent="0.2">
      <c r="A173" s="156"/>
      <c r="B173" s="158"/>
      <c r="C173" s="202" t="s">
        <v>198</v>
      </c>
      <c r="D173" s="203"/>
      <c r="E173" s="159">
        <v>-1.96</v>
      </c>
      <c r="F173" s="160"/>
      <c r="G173" s="161"/>
      <c r="M173" s="157" t="s">
        <v>198</v>
      </c>
      <c r="O173" s="148"/>
    </row>
    <row r="174" spans="1:15" x14ac:dyDescent="0.2">
      <c r="A174" s="156"/>
      <c r="B174" s="158"/>
      <c r="C174" s="202" t="s">
        <v>199</v>
      </c>
      <c r="D174" s="203"/>
      <c r="E174" s="159">
        <v>87.92</v>
      </c>
      <c r="F174" s="160"/>
      <c r="G174" s="161"/>
      <c r="M174" s="157" t="s">
        <v>199</v>
      </c>
      <c r="O174" s="148"/>
    </row>
    <row r="175" spans="1:15" x14ac:dyDescent="0.2">
      <c r="A175" s="156"/>
      <c r="B175" s="158"/>
      <c r="C175" s="209" t="s">
        <v>125</v>
      </c>
      <c r="D175" s="203"/>
      <c r="E175" s="181">
        <v>152.88</v>
      </c>
      <c r="F175" s="160"/>
      <c r="G175" s="161"/>
      <c r="M175" s="157" t="s">
        <v>125</v>
      </c>
      <c r="O175" s="148"/>
    </row>
    <row r="176" spans="1:15" x14ac:dyDescent="0.2">
      <c r="A176" s="156"/>
      <c r="B176" s="158"/>
      <c r="C176" s="209" t="s">
        <v>511</v>
      </c>
      <c r="D176" s="203"/>
      <c r="E176" s="181">
        <v>179</v>
      </c>
      <c r="F176" s="160"/>
      <c r="G176" s="161"/>
      <c r="M176" s="157"/>
      <c r="O176" s="148"/>
    </row>
    <row r="177" spans="1:104" x14ac:dyDescent="0.2">
      <c r="A177" s="149">
        <v>20</v>
      </c>
      <c r="B177" s="150" t="s">
        <v>200</v>
      </c>
      <c r="C177" s="212" t="s">
        <v>201</v>
      </c>
      <c r="D177" s="152" t="s">
        <v>78</v>
      </c>
      <c r="E177" s="153">
        <v>1235.2</v>
      </c>
      <c r="F177" s="153"/>
      <c r="G177" s="154">
        <f>E177*F177</f>
        <v>0</v>
      </c>
      <c r="O177" s="148">
        <v>2</v>
      </c>
      <c r="AA177" s="126">
        <v>1</v>
      </c>
      <c r="AB177" s="126">
        <v>1</v>
      </c>
      <c r="AC177" s="126">
        <v>1</v>
      </c>
      <c r="AZ177" s="126">
        <v>1</v>
      </c>
      <c r="BA177" s="126">
        <f>IF(AZ177=1,G177,0)</f>
        <v>0</v>
      </c>
      <c r="BB177" s="126">
        <f>IF(AZ177=2,G177,0)</f>
        <v>0</v>
      </c>
      <c r="BC177" s="126">
        <f>IF(AZ177=3,G177,0)</f>
        <v>0</v>
      </c>
      <c r="BD177" s="126">
        <f>IF(AZ177=4,G177,0)</f>
        <v>0</v>
      </c>
      <c r="BE177" s="126">
        <f>IF(AZ177=5,G177,0)</f>
        <v>0</v>
      </c>
      <c r="CA177" s="155">
        <v>1</v>
      </c>
      <c r="CB177" s="155">
        <v>1</v>
      </c>
      <c r="CZ177" s="126">
        <v>4.7930000000008001E-2</v>
      </c>
    </row>
    <row r="178" spans="1:104" x14ac:dyDescent="0.2">
      <c r="A178" s="156"/>
      <c r="B178" s="158"/>
      <c r="C178" s="202" t="s">
        <v>119</v>
      </c>
      <c r="D178" s="203"/>
      <c r="E178" s="159">
        <v>0</v>
      </c>
      <c r="F178" s="160"/>
      <c r="G178" s="161"/>
      <c r="M178" s="157" t="s">
        <v>119</v>
      </c>
      <c r="O178" s="148"/>
    </row>
    <row r="179" spans="1:104" x14ac:dyDescent="0.2">
      <c r="A179" s="156"/>
      <c r="B179" s="158"/>
      <c r="C179" s="202" t="s">
        <v>120</v>
      </c>
      <c r="D179" s="203"/>
      <c r="E179" s="159">
        <v>71.28</v>
      </c>
      <c r="F179" s="160"/>
      <c r="G179" s="161"/>
      <c r="M179" s="157" t="s">
        <v>120</v>
      </c>
      <c r="O179" s="148"/>
    </row>
    <row r="180" spans="1:104" x14ac:dyDescent="0.2">
      <c r="A180" s="156"/>
      <c r="B180" s="158"/>
      <c r="C180" s="202" t="s">
        <v>121</v>
      </c>
      <c r="D180" s="203"/>
      <c r="E180" s="159">
        <v>0</v>
      </c>
      <c r="F180" s="160"/>
      <c r="G180" s="161"/>
      <c r="M180" s="157" t="s">
        <v>121</v>
      </c>
      <c r="O180" s="148"/>
    </row>
    <row r="181" spans="1:104" x14ac:dyDescent="0.2">
      <c r="A181" s="156"/>
      <c r="B181" s="158"/>
      <c r="C181" s="202" t="s">
        <v>122</v>
      </c>
      <c r="D181" s="203"/>
      <c r="E181" s="159">
        <v>0</v>
      </c>
      <c r="F181" s="160"/>
      <c r="G181" s="161"/>
      <c r="M181" s="157" t="s">
        <v>122</v>
      </c>
      <c r="O181" s="148"/>
    </row>
    <row r="182" spans="1:104" x14ac:dyDescent="0.2">
      <c r="A182" s="156"/>
      <c r="B182" s="158"/>
      <c r="C182" s="202" t="s">
        <v>123</v>
      </c>
      <c r="D182" s="203"/>
      <c r="E182" s="159">
        <v>10.15</v>
      </c>
      <c r="F182" s="160"/>
      <c r="G182" s="161"/>
      <c r="M182" s="157" t="s">
        <v>123</v>
      </c>
      <c r="O182" s="148"/>
    </row>
    <row r="183" spans="1:104" x14ac:dyDescent="0.2">
      <c r="A183" s="156"/>
      <c r="B183" s="158"/>
      <c r="C183" s="202" t="s">
        <v>124</v>
      </c>
      <c r="D183" s="203"/>
      <c r="E183" s="159">
        <v>1.35</v>
      </c>
      <c r="F183" s="160"/>
      <c r="G183" s="161"/>
      <c r="M183" s="157" t="s">
        <v>124</v>
      </c>
      <c r="O183" s="148"/>
    </row>
    <row r="184" spans="1:104" x14ac:dyDescent="0.2">
      <c r="A184" s="156"/>
      <c r="B184" s="158"/>
      <c r="C184" s="209" t="s">
        <v>125</v>
      </c>
      <c r="D184" s="203"/>
      <c r="E184" s="181">
        <v>82.78</v>
      </c>
      <c r="F184" s="160"/>
      <c r="G184" s="161"/>
      <c r="M184" s="157" t="s">
        <v>125</v>
      </c>
      <c r="O184" s="148"/>
    </row>
    <row r="185" spans="1:104" x14ac:dyDescent="0.2">
      <c r="A185" s="156"/>
      <c r="B185" s="158"/>
      <c r="C185" s="202" t="s">
        <v>126</v>
      </c>
      <c r="D185" s="203"/>
      <c r="E185" s="159">
        <v>0</v>
      </c>
      <c r="F185" s="160"/>
      <c r="G185" s="161"/>
      <c r="M185" s="157" t="s">
        <v>126</v>
      </c>
      <c r="O185" s="148"/>
    </row>
    <row r="186" spans="1:104" x14ac:dyDescent="0.2">
      <c r="A186" s="156"/>
      <c r="B186" s="158"/>
      <c r="C186" s="202" t="s">
        <v>127</v>
      </c>
      <c r="D186" s="203"/>
      <c r="E186" s="159">
        <v>12.75</v>
      </c>
      <c r="F186" s="160"/>
      <c r="G186" s="161"/>
      <c r="M186" s="157" t="s">
        <v>127</v>
      </c>
      <c r="O186" s="148"/>
    </row>
    <row r="187" spans="1:104" x14ac:dyDescent="0.2">
      <c r="A187" s="156"/>
      <c r="B187" s="158"/>
      <c r="C187" s="209" t="s">
        <v>125</v>
      </c>
      <c r="D187" s="203"/>
      <c r="E187" s="181">
        <v>12.75</v>
      </c>
      <c r="F187" s="160"/>
      <c r="G187" s="161"/>
      <c r="M187" s="157" t="s">
        <v>125</v>
      </c>
      <c r="O187" s="148"/>
    </row>
    <row r="188" spans="1:104" x14ac:dyDescent="0.2">
      <c r="A188" s="156"/>
      <c r="B188" s="158"/>
      <c r="C188" s="202" t="s">
        <v>128</v>
      </c>
      <c r="D188" s="203"/>
      <c r="E188" s="159">
        <v>0</v>
      </c>
      <c r="F188" s="160"/>
      <c r="G188" s="161"/>
      <c r="M188" s="157" t="s">
        <v>128</v>
      </c>
      <c r="O188" s="148"/>
    </row>
    <row r="189" spans="1:104" x14ac:dyDescent="0.2">
      <c r="A189" s="156"/>
      <c r="B189" s="158"/>
      <c r="C189" s="202" t="s">
        <v>129</v>
      </c>
      <c r="D189" s="203"/>
      <c r="E189" s="159">
        <v>14.375</v>
      </c>
      <c r="F189" s="160"/>
      <c r="G189" s="161"/>
      <c r="M189" s="157" t="s">
        <v>129</v>
      </c>
      <c r="O189" s="148"/>
    </row>
    <row r="190" spans="1:104" x14ac:dyDescent="0.2">
      <c r="A190" s="156"/>
      <c r="B190" s="158"/>
      <c r="C190" s="209" t="s">
        <v>125</v>
      </c>
      <c r="D190" s="203"/>
      <c r="E190" s="181">
        <v>14.375</v>
      </c>
      <c r="F190" s="160"/>
      <c r="G190" s="161"/>
      <c r="M190" s="157" t="s">
        <v>125</v>
      </c>
      <c r="O190" s="148"/>
    </row>
    <row r="191" spans="1:104" x14ac:dyDescent="0.2">
      <c r="A191" s="156"/>
      <c r="B191" s="158"/>
      <c r="C191" s="202" t="s">
        <v>130</v>
      </c>
      <c r="D191" s="203"/>
      <c r="E191" s="159">
        <v>0</v>
      </c>
      <c r="F191" s="160"/>
      <c r="G191" s="161"/>
      <c r="M191" s="157" t="s">
        <v>130</v>
      </c>
      <c r="O191" s="148"/>
    </row>
    <row r="192" spans="1:104" x14ac:dyDescent="0.2">
      <c r="A192" s="156"/>
      <c r="B192" s="158"/>
      <c r="C192" s="202" t="s">
        <v>131</v>
      </c>
      <c r="D192" s="203"/>
      <c r="E192" s="159">
        <v>1.05</v>
      </c>
      <c r="F192" s="160"/>
      <c r="G192" s="161"/>
      <c r="M192" s="157" t="s">
        <v>131</v>
      </c>
      <c r="O192" s="148"/>
    </row>
    <row r="193" spans="1:15" x14ac:dyDescent="0.2">
      <c r="A193" s="156"/>
      <c r="B193" s="158"/>
      <c r="C193" s="202" t="s">
        <v>132</v>
      </c>
      <c r="D193" s="203"/>
      <c r="E193" s="159">
        <v>0</v>
      </c>
      <c r="F193" s="160"/>
      <c r="G193" s="161"/>
      <c r="M193" s="157" t="s">
        <v>132</v>
      </c>
      <c r="O193" s="148"/>
    </row>
    <row r="194" spans="1:15" x14ac:dyDescent="0.2">
      <c r="A194" s="156"/>
      <c r="B194" s="158"/>
      <c r="C194" s="209" t="s">
        <v>125</v>
      </c>
      <c r="D194" s="203"/>
      <c r="E194" s="181">
        <v>1.05</v>
      </c>
      <c r="F194" s="160"/>
      <c r="G194" s="161"/>
      <c r="M194" s="157" t="s">
        <v>125</v>
      </c>
      <c r="O194" s="148"/>
    </row>
    <row r="195" spans="1:15" x14ac:dyDescent="0.2">
      <c r="A195" s="156"/>
      <c r="B195" s="158"/>
      <c r="C195" s="202" t="s">
        <v>133</v>
      </c>
      <c r="D195" s="203"/>
      <c r="E195" s="159">
        <v>132</v>
      </c>
      <c r="F195" s="160"/>
      <c r="G195" s="161"/>
      <c r="M195" s="157" t="s">
        <v>133</v>
      </c>
      <c r="O195" s="148"/>
    </row>
    <row r="196" spans="1:15" x14ac:dyDescent="0.2">
      <c r="A196" s="156"/>
      <c r="B196" s="158"/>
      <c r="C196" s="209" t="s">
        <v>125</v>
      </c>
      <c r="D196" s="203"/>
      <c r="E196" s="181">
        <v>132</v>
      </c>
      <c r="F196" s="160"/>
      <c r="G196" s="161"/>
      <c r="M196" s="157" t="s">
        <v>125</v>
      </c>
      <c r="O196" s="148"/>
    </row>
    <row r="197" spans="1:15" x14ac:dyDescent="0.2">
      <c r="A197" s="156"/>
      <c r="B197" s="158"/>
      <c r="C197" s="202" t="s">
        <v>134</v>
      </c>
      <c r="D197" s="203"/>
      <c r="E197" s="159">
        <v>0</v>
      </c>
      <c r="F197" s="160"/>
      <c r="G197" s="161"/>
      <c r="M197" s="157" t="s">
        <v>134</v>
      </c>
      <c r="O197" s="148"/>
    </row>
    <row r="198" spans="1:15" x14ac:dyDescent="0.2">
      <c r="A198" s="156"/>
      <c r="B198" s="158"/>
      <c r="C198" s="202" t="s">
        <v>135</v>
      </c>
      <c r="D198" s="203"/>
      <c r="E198" s="159">
        <v>190.4</v>
      </c>
      <c r="F198" s="160"/>
      <c r="G198" s="161"/>
      <c r="M198" s="157" t="s">
        <v>135</v>
      </c>
      <c r="O198" s="148"/>
    </row>
    <row r="199" spans="1:15" x14ac:dyDescent="0.2">
      <c r="A199" s="156"/>
      <c r="B199" s="158"/>
      <c r="C199" s="202" t="s">
        <v>136</v>
      </c>
      <c r="D199" s="203"/>
      <c r="E199" s="159">
        <v>-28.56</v>
      </c>
      <c r="F199" s="160"/>
      <c r="G199" s="161"/>
      <c r="M199" s="157" t="s">
        <v>136</v>
      </c>
      <c r="O199" s="148"/>
    </row>
    <row r="200" spans="1:15" x14ac:dyDescent="0.2">
      <c r="A200" s="156"/>
      <c r="B200" s="158"/>
      <c r="C200" s="202" t="s">
        <v>137</v>
      </c>
      <c r="D200" s="203"/>
      <c r="E200" s="159">
        <v>-1.08</v>
      </c>
      <c r="F200" s="160"/>
      <c r="G200" s="161"/>
      <c r="M200" s="157" t="s">
        <v>137</v>
      </c>
      <c r="O200" s="148"/>
    </row>
    <row r="201" spans="1:15" x14ac:dyDescent="0.2">
      <c r="A201" s="156"/>
      <c r="B201" s="158"/>
      <c r="C201" s="209" t="s">
        <v>125</v>
      </c>
      <c r="D201" s="203"/>
      <c r="E201" s="181">
        <v>160.76</v>
      </c>
      <c r="F201" s="160"/>
      <c r="G201" s="161"/>
      <c r="M201" s="157" t="s">
        <v>125</v>
      </c>
      <c r="O201" s="148"/>
    </row>
    <row r="202" spans="1:15" x14ac:dyDescent="0.2">
      <c r="A202" s="156"/>
      <c r="B202" s="158"/>
      <c r="C202" s="202" t="s">
        <v>138</v>
      </c>
      <c r="D202" s="203"/>
      <c r="E202" s="159">
        <v>203.08</v>
      </c>
      <c r="F202" s="160"/>
      <c r="G202" s="161"/>
      <c r="M202" s="157" t="s">
        <v>138</v>
      </c>
      <c r="O202" s="148"/>
    </row>
    <row r="203" spans="1:15" x14ac:dyDescent="0.2">
      <c r="A203" s="156"/>
      <c r="B203" s="158"/>
      <c r="C203" s="202" t="s">
        <v>139</v>
      </c>
      <c r="D203" s="203"/>
      <c r="E203" s="159">
        <v>-34.68</v>
      </c>
      <c r="F203" s="160"/>
      <c r="G203" s="161"/>
      <c r="M203" s="157" t="s">
        <v>139</v>
      </c>
      <c r="O203" s="148"/>
    </row>
    <row r="204" spans="1:15" x14ac:dyDescent="0.2">
      <c r="A204" s="156"/>
      <c r="B204" s="158"/>
      <c r="C204" s="209" t="s">
        <v>125</v>
      </c>
      <c r="D204" s="203"/>
      <c r="E204" s="181">
        <v>168.4</v>
      </c>
      <c r="F204" s="160"/>
      <c r="G204" s="161"/>
      <c r="M204" s="157" t="s">
        <v>125</v>
      </c>
      <c r="O204" s="148"/>
    </row>
    <row r="205" spans="1:15" x14ac:dyDescent="0.2">
      <c r="A205" s="156"/>
      <c r="B205" s="158"/>
      <c r="C205" s="202" t="s">
        <v>140</v>
      </c>
      <c r="D205" s="203"/>
      <c r="E205" s="159">
        <v>322.92</v>
      </c>
      <c r="F205" s="160"/>
      <c r="G205" s="161"/>
      <c r="M205" s="157" t="s">
        <v>140</v>
      </c>
      <c r="O205" s="148"/>
    </row>
    <row r="206" spans="1:15" x14ac:dyDescent="0.2">
      <c r="A206" s="156"/>
      <c r="B206" s="158"/>
      <c r="C206" s="202" t="s">
        <v>141</v>
      </c>
      <c r="D206" s="203"/>
      <c r="E206" s="159">
        <v>-39.950000000000003</v>
      </c>
      <c r="F206" s="160"/>
      <c r="G206" s="161"/>
      <c r="M206" s="157" t="s">
        <v>141</v>
      </c>
      <c r="O206" s="148"/>
    </row>
    <row r="207" spans="1:15" x14ac:dyDescent="0.2">
      <c r="A207" s="156"/>
      <c r="B207" s="158"/>
      <c r="C207" s="209" t="s">
        <v>125</v>
      </c>
      <c r="D207" s="203"/>
      <c r="E207" s="181">
        <v>282.97000000000003</v>
      </c>
      <c r="F207" s="160"/>
      <c r="G207" s="161"/>
      <c r="M207" s="157" t="s">
        <v>125</v>
      </c>
      <c r="O207" s="148"/>
    </row>
    <row r="208" spans="1:15" x14ac:dyDescent="0.2">
      <c r="A208" s="156"/>
      <c r="B208" s="158"/>
      <c r="C208" s="202" t="s">
        <v>142</v>
      </c>
      <c r="D208" s="203"/>
      <c r="E208" s="159">
        <v>66.92</v>
      </c>
      <c r="F208" s="160"/>
      <c r="G208" s="161"/>
      <c r="M208" s="157" t="s">
        <v>142</v>
      </c>
      <c r="O208" s="148"/>
    </row>
    <row r="209" spans="1:15" x14ac:dyDescent="0.2">
      <c r="A209" s="156"/>
      <c r="B209" s="158"/>
      <c r="C209" s="202" t="s">
        <v>143</v>
      </c>
      <c r="D209" s="203"/>
      <c r="E209" s="159">
        <v>-1.96</v>
      </c>
      <c r="F209" s="160"/>
      <c r="G209" s="161"/>
      <c r="M209" s="157" t="s">
        <v>143</v>
      </c>
      <c r="O209" s="148"/>
    </row>
    <row r="210" spans="1:15" x14ac:dyDescent="0.2">
      <c r="A210" s="156"/>
      <c r="B210" s="158"/>
      <c r="C210" s="202" t="s">
        <v>144</v>
      </c>
      <c r="D210" s="203"/>
      <c r="E210" s="159">
        <v>87.92</v>
      </c>
      <c r="F210" s="160"/>
      <c r="G210" s="161"/>
      <c r="M210" s="157" t="s">
        <v>144</v>
      </c>
      <c r="O210" s="148"/>
    </row>
    <row r="211" spans="1:15" x14ac:dyDescent="0.2">
      <c r="A211" s="156"/>
      <c r="B211" s="158"/>
      <c r="C211" s="209" t="s">
        <v>125</v>
      </c>
      <c r="D211" s="203"/>
      <c r="E211" s="181">
        <v>152.88</v>
      </c>
      <c r="F211" s="160"/>
      <c r="G211" s="161"/>
      <c r="M211" s="157" t="s">
        <v>125</v>
      </c>
      <c r="O211" s="148"/>
    </row>
    <row r="212" spans="1:15" x14ac:dyDescent="0.2">
      <c r="A212" s="156"/>
      <c r="B212" s="158"/>
      <c r="C212" s="202" t="s">
        <v>122</v>
      </c>
      <c r="D212" s="203"/>
      <c r="E212" s="159">
        <v>0</v>
      </c>
      <c r="F212" s="160"/>
      <c r="G212" s="161"/>
      <c r="M212" s="157" t="s">
        <v>122</v>
      </c>
      <c r="O212" s="148"/>
    </row>
    <row r="213" spans="1:15" x14ac:dyDescent="0.2">
      <c r="A213" s="156"/>
      <c r="B213" s="158"/>
      <c r="C213" s="202" t="s">
        <v>145</v>
      </c>
      <c r="D213" s="203"/>
      <c r="E213" s="159">
        <v>10.15</v>
      </c>
      <c r="F213" s="160"/>
      <c r="G213" s="161"/>
      <c r="M213" s="157" t="s">
        <v>145</v>
      </c>
      <c r="O213" s="148"/>
    </row>
    <row r="214" spans="1:15" ht="22.5" x14ac:dyDescent="0.2">
      <c r="A214" s="156"/>
      <c r="B214" s="158"/>
      <c r="C214" s="202" t="s">
        <v>146</v>
      </c>
      <c r="D214" s="203"/>
      <c r="E214" s="159">
        <v>6.2249999999999996</v>
      </c>
      <c r="F214" s="160"/>
      <c r="G214" s="161"/>
      <c r="M214" s="157" t="s">
        <v>146</v>
      </c>
      <c r="O214" s="148"/>
    </row>
    <row r="215" spans="1:15" x14ac:dyDescent="0.2">
      <c r="A215" s="156"/>
      <c r="B215" s="158"/>
      <c r="C215" s="209" t="s">
        <v>125</v>
      </c>
      <c r="D215" s="203"/>
      <c r="E215" s="181">
        <v>16.375</v>
      </c>
      <c r="F215" s="160"/>
      <c r="G215" s="161"/>
      <c r="M215" s="157" t="s">
        <v>125</v>
      </c>
      <c r="O215" s="148"/>
    </row>
    <row r="216" spans="1:15" x14ac:dyDescent="0.2">
      <c r="A216" s="156"/>
      <c r="B216" s="158"/>
      <c r="C216" s="202" t="s">
        <v>126</v>
      </c>
      <c r="D216" s="203"/>
      <c r="E216" s="159">
        <v>0</v>
      </c>
      <c r="F216" s="160"/>
      <c r="G216" s="161"/>
      <c r="M216" s="157" t="s">
        <v>126</v>
      </c>
      <c r="O216" s="148"/>
    </row>
    <row r="217" spans="1:15" x14ac:dyDescent="0.2">
      <c r="A217" s="156"/>
      <c r="B217" s="158"/>
      <c r="C217" s="202" t="s">
        <v>147</v>
      </c>
      <c r="D217" s="203"/>
      <c r="E217" s="159">
        <v>15.35</v>
      </c>
      <c r="F217" s="160"/>
      <c r="G217" s="161"/>
      <c r="M217" s="157" t="s">
        <v>147</v>
      </c>
      <c r="O217" s="148"/>
    </row>
    <row r="218" spans="1:15" x14ac:dyDescent="0.2">
      <c r="A218" s="156"/>
      <c r="B218" s="158"/>
      <c r="C218" s="209" t="s">
        <v>125</v>
      </c>
      <c r="D218" s="203"/>
      <c r="E218" s="181">
        <v>15.35</v>
      </c>
      <c r="F218" s="160"/>
      <c r="G218" s="161"/>
      <c r="M218" s="157" t="s">
        <v>125</v>
      </c>
      <c r="O218" s="148"/>
    </row>
    <row r="219" spans="1:15" x14ac:dyDescent="0.2">
      <c r="A219" s="156"/>
      <c r="B219" s="158"/>
      <c r="C219" s="202" t="s">
        <v>128</v>
      </c>
      <c r="D219" s="203"/>
      <c r="E219" s="159">
        <v>0</v>
      </c>
      <c r="F219" s="160"/>
      <c r="G219" s="161"/>
      <c r="M219" s="157" t="s">
        <v>128</v>
      </c>
      <c r="O219" s="148"/>
    </row>
    <row r="220" spans="1:15" ht="22.5" x14ac:dyDescent="0.2">
      <c r="A220" s="156"/>
      <c r="B220" s="158"/>
      <c r="C220" s="202" t="s">
        <v>148</v>
      </c>
      <c r="D220" s="203"/>
      <c r="E220" s="159">
        <v>12.6</v>
      </c>
      <c r="F220" s="160"/>
      <c r="G220" s="161"/>
      <c r="M220" s="157" t="s">
        <v>148</v>
      </c>
      <c r="O220" s="148"/>
    </row>
    <row r="221" spans="1:15" x14ac:dyDescent="0.2">
      <c r="A221" s="156"/>
      <c r="B221" s="158"/>
      <c r="C221" s="209" t="s">
        <v>125</v>
      </c>
      <c r="D221" s="203"/>
      <c r="E221" s="181">
        <v>12.6</v>
      </c>
      <c r="F221" s="160"/>
      <c r="G221" s="161"/>
      <c r="M221" s="157" t="s">
        <v>125</v>
      </c>
      <c r="O221" s="148"/>
    </row>
    <row r="222" spans="1:15" x14ac:dyDescent="0.2">
      <c r="A222" s="156"/>
      <c r="B222" s="158"/>
      <c r="C222" s="202" t="s">
        <v>130</v>
      </c>
      <c r="D222" s="203"/>
      <c r="E222" s="159">
        <v>0</v>
      </c>
      <c r="F222" s="160"/>
      <c r="G222" s="161"/>
      <c r="M222" s="157" t="s">
        <v>130</v>
      </c>
      <c r="O222" s="148"/>
    </row>
    <row r="223" spans="1:15" x14ac:dyDescent="0.2">
      <c r="A223" s="156"/>
      <c r="B223" s="158"/>
      <c r="C223" s="202" t="s">
        <v>149</v>
      </c>
      <c r="D223" s="203"/>
      <c r="E223" s="159">
        <v>1.55</v>
      </c>
      <c r="F223" s="160"/>
      <c r="G223" s="161"/>
      <c r="M223" s="157" t="s">
        <v>149</v>
      </c>
      <c r="O223" s="148"/>
    </row>
    <row r="224" spans="1:15" x14ac:dyDescent="0.2">
      <c r="A224" s="156"/>
      <c r="B224" s="158"/>
      <c r="C224" s="202" t="s">
        <v>132</v>
      </c>
      <c r="D224" s="203"/>
      <c r="E224" s="159">
        <v>0</v>
      </c>
      <c r="F224" s="160"/>
      <c r="G224" s="161"/>
      <c r="M224" s="157" t="s">
        <v>132</v>
      </c>
      <c r="O224" s="148"/>
    </row>
    <row r="225" spans="1:15" x14ac:dyDescent="0.2">
      <c r="A225" s="156"/>
      <c r="B225" s="158"/>
      <c r="C225" s="202" t="s">
        <v>150</v>
      </c>
      <c r="D225" s="203"/>
      <c r="E225" s="159">
        <v>1.6</v>
      </c>
      <c r="F225" s="160"/>
      <c r="G225" s="161"/>
      <c r="M225" s="157" t="s">
        <v>150</v>
      </c>
      <c r="O225" s="148"/>
    </row>
    <row r="226" spans="1:15" x14ac:dyDescent="0.2">
      <c r="A226" s="156"/>
      <c r="B226" s="158"/>
      <c r="C226" s="209" t="s">
        <v>125</v>
      </c>
      <c r="D226" s="203"/>
      <c r="E226" s="181">
        <v>3.1500000000000004</v>
      </c>
      <c r="F226" s="160"/>
      <c r="G226" s="161"/>
      <c r="M226" s="157" t="s">
        <v>125</v>
      </c>
      <c r="O226" s="148"/>
    </row>
    <row r="227" spans="1:15" x14ac:dyDescent="0.2">
      <c r="A227" s="156"/>
      <c r="B227" s="158"/>
      <c r="C227" s="202" t="s">
        <v>151</v>
      </c>
      <c r="D227" s="203"/>
      <c r="E227" s="159">
        <v>84</v>
      </c>
      <c r="F227" s="160"/>
      <c r="G227" s="161"/>
      <c r="M227" s="157" t="s">
        <v>151</v>
      </c>
      <c r="O227" s="148"/>
    </row>
    <row r="228" spans="1:15" x14ac:dyDescent="0.2">
      <c r="A228" s="156"/>
      <c r="B228" s="158"/>
      <c r="C228" s="202" t="s">
        <v>136</v>
      </c>
      <c r="D228" s="203"/>
      <c r="E228" s="159">
        <v>-28.56</v>
      </c>
      <c r="F228" s="160"/>
      <c r="G228" s="161"/>
      <c r="M228" s="157" t="s">
        <v>136</v>
      </c>
      <c r="O228" s="148"/>
    </row>
    <row r="229" spans="1:15" x14ac:dyDescent="0.2">
      <c r="A229" s="156"/>
      <c r="B229" s="158"/>
      <c r="C229" s="202" t="s">
        <v>152</v>
      </c>
      <c r="D229" s="203"/>
      <c r="E229" s="159">
        <v>-11.7</v>
      </c>
      <c r="F229" s="160"/>
      <c r="G229" s="161"/>
      <c r="M229" s="157" t="s">
        <v>152</v>
      </c>
      <c r="O229" s="148"/>
    </row>
    <row r="230" spans="1:15" x14ac:dyDescent="0.2">
      <c r="A230" s="156"/>
      <c r="B230" s="158"/>
      <c r="C230" s="209" t="s">
        <v>125</v>
      </c>
      <c r="D230" s="203"/>
      <c r="E230" s="181">
        <v>43.739999999999995</v>
      </c>
      <c r="F230" s="160"/>
      <c r="G230" s="161"/>
      <c r="M230" s="157" t="s">
        <v>125</v>
      </c>
      <c r="O230" s="148"/>
    </row>
    <row r="231" spans="1:15" x14ac:dyDescent="0.2">
      <c r="A231" s="156"/>
      <c r="B231" s="158"/>
      <c r="C231" s="202" t="s">
        <v>153</v>
      </c>
      <c r="D231" s="203"/>
      <c r="E231" s="159">
        <v>76.5</v>
      </c>
      <c r="F231" s="160"/>
      <c r="G231" s="161"/>
      <c r="M231" s="157" t="s">
        <v>153</v>
      </c>
      <c r="O231" s="148"/>
    </row>
    <row r="232" spans="1:15" x14ac:dyDescent="0.2">
      <c r="A232" s="156"/>
      <c r="B232" s="158"/>
      <c r="C232" s="202" t="s">
        <v>154</v>
      </c>
      <c r="D232" s="203"/>
      <c r="E232" s="159">
        <v>-42.68</v>
      </c>
      <c r="F232" s="160"/>
      <c r="G232" s="161"/>
      <c r="M232" s="157" t="s">
        <v>154</v>
      </c>
      <c r="O232" s="148"/>
    </row>
    <row r="233" spans="1:15" x14ac:dyDescent="0.2">
      <c r="A233" s="156"/>
      <c r="B233" s="158"/>
      <c r="C233" s="209" t="s">
        <v>125</v>
      </c>
      <c r="D233" s="203"/>
      <c r="E233" s="181">
        <v>33.82</v>
      </c>
      <c r="F233" s="160"/>
      <c r="G233" s="161"/>
      <c r="M233" s="157" t="s">
        <v>125</v>
      </c>
      <c r="O233" s="148"/>
    </row>
    <row r="234" spans="1:15" x14ac:dyDescent="0.2">
      <c r="A234" s="156"/>
      <c r="B234" s="158"/>
      <c r="C234" s="202" t="s">
        <v>155</v>
      </c>
      <c r="D234" s="203"/>
      <c r="E234" s="159">
        <v>85.65</v>
      </c>
      <c r="F234" s="160"/>
      <c r="G234" s="161"/>
      <c r="M234" s="157" t="s">
        <v>155</v>
      </c>
      <c r="O234" s="148"/>
    </row>
    <row r="235" spans="1:15" x14ac:dyDescent="0.2">
      <c r="A235" s="156"/>
      <c r="B235" s="158"/>
      <c r="C235" s="202" t="s">
        <v>156</v>
      </c>
      <c r="D235" s="203"/>
      <c r="E235" s="159">
        <v>-33.15</v>
      </c>
      <c r="F235" s="160"/>
      <c r="G235" s="161"/>
      <c r="M235" s="157" t="s">
        <v>156</v>
      </c>
      <c r="O235" s="148"/>
    </row>
    <row r="236" spans="1:15" x14ac:dyDescent="0.2">
      <c r="A236" s="156"/>
      <c r="B236" s="158"/>
      <c r="C236" s="209" t="s">
        <v>125</v>
      </c>
      <c r="D236" s="203"/>
      <c r="E236" s="181">
        <v>52.500000000000007</v>
      </c>
      <c r="F236" s="160"/>
      <c r="G236" s="161"/>
      <c r="M236" s="157" t="s">
        <v>125</v>
      </c>
      <c r="O236" s="148"/>
    </row>
    <row r="237" spans="1:15" x14ac:dyDescent="0.2">
      <c r="A237" s="156"/>
      <c r="B237" s="158"/>
      <c r="C237" s="202" t="s">
        <v>157</v>
      </c>
      <c r="D237" s="203"/>
      <c r="E237" s="159">
        <v>20.399999999999999</v>
      </c>
      <c r="F237" s="160"/>
      <c r="G237" s="161"/>
      <c r="M237" s="157" t="s">
        <v>157</v>
      </c>
      <c r="O237" s="148"/>
    </row>
    <row r="238" spans="1:15" x14ac:dyDescent="0.2">
      <c r="A238" s="156"/>
      <c r="B238" s="158"/>
      <c r="C238" s="202" t="s">
        <v>158</v>
      </c>
      <c r="D238" s="203"/>
      <c r="E238" s="159">
        <v>-2.38</v>
      </c>
      <c r="F238" s="160"/>
      <c r="G238" s="161"/>
      <c r="M238" s="157" t="s">
        <v>158</v>
      </c>
      <c r="O238" s="148"/>
    </row>
    <row r="239" spans="1:15" x14ac:dyDescent="0.2">
      <c r="A239" s="156"/>
      <c r="B239" s="158"/>
      <c r="C239" s="202" t="s">
        <v>159</v>
      </c>
      <c r="D239" s="203"/>
      <c r="E239" s="159">
        <v>34.200000000000003</v>
      </c>
      <c r="F239" s="160"/>
      <c r="G239" s="161"/>
      <c r="M239" s="157" t="s">
        <v>159</v>
      </c>
      <c r="O239" s="148"/>
    </row>
    <row r="240" spans="1:15" x14ac:dyDescent="0.2">
      <c r="A240" s="156"/>
      <c r="B240" s="158"/>
      <c r="C240" s="202" t="s">
        <v>160</v>
      </c>
      <c r="D240" s="203"/>
      <c r="E240" s="159">
        <v>-2.52</v>
      </c>
      <c r="F240" s="160"/>
      <c r="G240" s="161"/>
      <c r="M240" s="157" t="s">
        <v>160</v>
      </c>
      <c r="O240" s="148"/>
    </row>
    <row r="241" spans="1:104" x14ac:dyDescent="0.2">
      <c r="A241" s="156"/>
      <c r="B241" s="158"/>
      <c r="C241" s="209" t="s">
        <v>125</v>
      </c>
      <c r="D241" s="203"/>
      <c r="E241" s="181">
        <v>49.699999999999996</v>
      </c>
      <c r="F241" s="160"/>
      <c r="G241" s="161"/>
      <c r="M241" s="157" t="s">
        <v>125</v>
      </c>
      <c r="O241" s="148"/>
    </row>
    <row r="242" spans="1:104" x14ac:dyDescent="0.2">
      <c r="A242" s="156"/>
      <c r="B242" s="158"/>
      <c r="C242" s="202" t="s">
        <v>134</v>
      </c>
      <c r="D242" s="203"/>
      <c r="E242" s="159">
        <v>0</v>
      </c>
      <c r="F242" s="160"/>
      <c r="G242" s="161"/>
      <c r="M242" s="157" t="s">
        <v>134</v>
      </c>
      <c r="O242" s="148"/>
    </row>
    <row r="243" spans="1:104" ht="22.5" x14ac:dyDescent="0.2">
      <c r="A243" s="149">
        <v>21</v>
      </c>
      <c r="B243" s="150" t="s">
        <v>525</v>
      </c>
      <c r="C243" s="212" t="s">
        <v>202</v>
      </c>
      <c r="D243" s="152" t="s">
        <v>78</v>
      </c>
      <c r="E243" s="153">
        <v>52.115000000000002</v>
      </c>
      <c r="F243" s="153"/>
      <c r="G243" s="154">
        <f>E243*F243</f>
        <v>0</v>
      </c>
      <c r="O243" s="148">
        <v>2</v>
      </c>
      <c r="AA243" s="126">
        <v>12</v>
      </c>
      <c r="AB243" s="126">
        <v>0</v>
      </c>
      <c r="AC243" s="126">
        <v>87</v>
      </c>
      <c r="AZ243" s="126">
        <v>1</v>
      </c>
      <c r="BA243" s="126">
        <f>IF(AZ243=1,G243,0)</f>
        <v>0</v>
      </c>
      <c r="BB243" s="126">
        <f>IF(AZ243=2,G243,0)</f>
        <v>0</v>
      </c>
      <c r="BC243" s="126">
        <f>IF(AZ243=3,G243,0)</f>
        <v>0</v>
      </c>
      <c r="BD243" s="126">
        <f>IF(AZ243=4,G243,0)</f>
        <v>0</v>
      </c>
      <c r="BE243" s="126">
        <f>IF(AZ243=5,G243,0)</f>
        <v>0</v>
      </c>
      <c r="CA243" s="155">
        <v>12</v>
      </c>
      <c r="CB243" s="155">
        <v>0</v>
      </c>
      <c r="CZ243" s="126">
        <v>3.0000000000001099E-2</v>
      </c>
    </row>
    <row r="244" spans="1:104" x14ac:dyDescent="0.2">
      <c r="A244" s="156"/>
      <c r="B244" s="158"/>
      <c r="C244" s="202" t="s">
        <v>203</v>
      </c>
      <c r="D244" s="203"/>
      <c r="E244" s="159">
        <v>0</v>
      </c>
      <c r="F244" s="160"/>
      <c r="G244" s="161"/>
      <c r="M244" s="157" t="s">
        <v>203</v>
      </c>
      <c r="O244" s="148"/>
    </row>
    <row r="245" spans="1:104" x14ac:dyDescent="0.2">
      <c r="A245" s="156"/>
      <c r="B245" s="158"/>
      <c r="C245" s="202" t="s">
        <v>122</v>
      </c>
      <c r="D245" s="203"/>
      <c r="E245" s="159">
        <v>0</v>
      </c>
      <c r="F245" s="160"/>
      <c r="G245" s="161"/>
      <c r="M245" s="157" t="s">
        <v>122</v>
      </c>
      <c r="O245" s="148"/>
    </row>
    <row r="246" spans="1:104" x14ac:dyDescent="0.2">
      <c r="A246" s="156"/>
      <c r="B246" s="158"/>
      <c r="C246" s="202" t="s">
        <v>145</v>
      </c>
      <c r="D246" s="203"/>
      <c r="E246" s="159">
        <v>10.15</v>
      </c>
      <c r="F246" s="160"/>
      <c r="G246" s="161"/>
      <c r="M246" s="157" t="s">
        <v>145</v>
      </c>
      <c r="O246" s="148"/>
    </row>
    <row r="247" spans="1:104" ht="22.5" x14ac:dyDescent="0.2">
      <c r="A247" s="156"/>
      <c r="B247" s="158"/>
      <c r="C247" s="202" t="s">
        <v>146</v>
      </c>
      <c r="D247" s="203"/>
      <c r="E247" s="159">
        <v>6.2249999999999996</v>
      </c>
      <c r="F247" s="160"/>
      <c r="G247" s="161"/>
      <c r="M247" s="157" t="s">
        <v>146</v>
      </c>
      <c r="O247" s="148"/>
    </row>
    <row r="248" spans="1:104" x14ac:dyDescent="0.2">
      <c r="A248" s="156"/>
      <c r="B248" s="158"/>
      <c r="C248" s="209" t="s">
        <v>125</v>
      </c>
      <c r="D248" s="203"/>
      <c r="E248" s="181">
        <v>16.375</v>
      </c>
      <c r="F248" s="160"/>
      <c r="G248" s="161"/>
      <c r="M248" s="157" t="s">
        <v>125</v>
      </c>
      <c r="O248" s="148"/>
    </row>
    <row r="249" spans="1:104" x14ac:dyDescent="0.2">
      <c r="A249" s="156"/>
      <c r="B249" s="158"/>
      <c r="C249" s="202" t="s">
        <v>126</v>
      </c>
      <c r="D249" s="203"/>
      <c r="E249" s="159">
        <v>0</v>
      </c>
      <c r="F249" s="160"/>
      <c r="G249" s="161"/>
      <c r="M249" s="157" t="s">
        <v>126</v>
      </c>
      <c r="O249" s="148"/>
    </row>
    <row r="250" spans="1:104" x14ac:dyDescent="0.2">
      <c r="A250" s="156"/>
      <c r="B250" s="158"/>
      <c r="C250" s="202" t="s">
        <v>147</v>
      </c>
      <c r="D250" s="203"/>
      <c r="E250" s="159">
        <v>15.35</v>
      </c>
      <c r="F250" s="160"/>
      <c r="G250" s="161"/>
      <c r="M250" s="157" t="s">
        <v>147</v>
      </c>
      <c r="O250" s="148"/>
    </row>
    <row r="251" spans="1:104" x14ac:dyDescent="0.2">
      <c r="A251" s="156"/>
      <c r="B251" s="158"/>
      <c r="C251" s="209" t="s">
        <v>125</v>
      </c>
      <c r="D251" s="203"/>
      <c r="E251" s="181">
        <v>15.35</v>
      </c>
      <c r="F251" s="160"/>
      <c r="G251" s="161"/>
      <c r="M251" s="157" t="s">
        <v>125</v>
      </c>
      <c r="O251" s="148"/>
    </row>
    <row r="252" spans="1:104" x14ac:dyDescent="0.2">
      <c r="A252" s="156"/>
      <c r="B252" s="158"/>
      <c r="C252" s="202" t="s">
        <v>128</v>
      </c>
      <c r="D252" s="203"/>
      <c r="E252" s="159">
        <v>0</v>
      </c>
      <c r="F252" s="160"/>
      <c r="G252" s="161"/>
      <c r="M252" s="157" t="s">
        <v>128</v>
      </c>
      <c r="O252" s="148"/>
    </row>
    <row r="253" spans="1:104" ht="22.5" x14ac:dyDescent="0.2">
      <c r="A253" s="156"/>
      <c r="B253" s="158"/>
      <c r="C253" s="202" t="s">
        <v>148</v>
      </c>
      <c r="D253" s="203"/>
      <c r="E253" s="159">
        <v>12.6</v>
      </c>
      <c r="F253" s="160"/>
      <c r="G253" s="161"/>
      <c r="M253" s="157" t="s">
        <v>148</v>
      </c>
      <c r="O253" s="148"/>
    </row>
    <row r="254" spans="1:104" x14ac:dyDescent="0.2">
      <c r="A254" s="156"/>
      <c r="B254" s="158"/>
      <c r="C254" s="209" t="s">
        <v>125</v>
      </c>
      <c r="D254" s="203"/>
      <c r="E254" s="181">
        <v>12.6</v>
      </c>
      <c r="F254" s="160"/>
      <c r="G254" s="161"/>
      <c r="M254" s="157" t="s">
        <v>125</v>
      </c>
      <c r="O254" s="148"/>
    </row>
    <row r="255" spans="1:104" x14ac:dyDescent="0.2">
      <c r="A255" s="156"/>
      <c r="B255" s="158"/>
      <c r="C255" s="202" t="s">
        <v>130</v>
      </c>
      <c r="D255" s="203"/>
      <c r="E255" s="159">
        <v>0</v>
      </c>
      <c r="F255" s="160"/>
      <c r="G255" s="161"/>
      <c r="M255" s="157" t="s">
        <v>130</v>
      </c>
      <c r="O255" s="148"/>
    </row>
    <row r="256" spans="1:104" x14ac:dyDescent="0.2">
      <c r="A256" s="156"/>
      <c r="B256" s="158"/>
      <c r="C256" s="202" t="s">
        <v>149</v>
      </c>
      <c r="D256" s="203"/>
      <c r="E256" s="159">
        <v>1.55</v>
      </c>
      <c r="F256" s="160"/>
      <c r="G256" s="161"/>
      <c r="M256" s="157" t="s">
        <v>149</v>
      </c>
      <c r="O256" s="148"/>
    </row>
    <row r="257" spans="1:104" x14ac:dyDescent="0.2">
      <c r="A257" s="156"/>
      <c r="B257" s="158"/>
      <c r="C257" s="202" t="s">
        <v>132</v>
      </c>
      <c r="D257" s="203"/>
      <c r="E257" s="159">
        <v>0</v>
      </c>
      <c r="F257" s="160"/>
      <c r="G257" s="161"/>
      <c r="M257" s="157" t="s">
        <v>132</v>
      </c>
      <c r="O257" s="148"/>
    </row>
    <row r="258" spans="1:104" x14ac:dyDescent="0.2">
      <c r="A258" s="156"/>
      <c r="B258" s="158"/>
      <c r="C258" s="202" t="s">
        <v>150</v>
      </c>
      <c r="D258" s="203"/>
      <c r="E258" s="159">
        <v>1.6</v>
      </c>
      <c r="F258" s="160"/>
      <c r="G258" s="161"/>
      <c r="M258" s="157" t="s">
        <v>150</v>
      </c>
      <c r="O258" s="148"/>
    </row>
    <row r="259" spans="1:104" x14ac:dyDescent="0.2">
      <c r="A259" s="156"/>
      <c r="B259" s="158"/>
      <c r="C259" s="209" t="s">
        <v>125</v>
      </c>
      <c r="D259" s="203"/>
      <c r="E259" s="181">
        <v>3.1500000000000004</v>
      </c>
      <c r="F259" s="160"/>
      <c r="G259" s="161"/>
      <c r="M259" s="157" t="s">
        <v>125</v>
      </c>
      <c r="O259" s="148"/>
    </row>
    <row r="260" spans="1:104" x14ac:dyDescent="0.2">
      <c r="A260" s="156"/>
      <c r="B260" s="158"/>
      <c r="C260" s="202" t="s">
        <v>204</v>
      </c>
      <c r="D260" s="203"/>
      <c r="E260" s="159">
        <v>4.6399999999999997</v>
      </c>
      <c r="F260" s="160"/>
      <c r="G260" s="161"/>
      <c r="M260" s="157" t="s">
        <v>204</v>
      </c>
      <c r="O260" s="148"/>
    </row>
    <row r="261" spans="1:104" x14ac:dyDescent="0.2">
      <c r="A261" s="156"/>
      <c r="B261" s="158"/>
      <c r="C261" s="202" t="s">
        <v>134</v>
      </c>
      <c r="D261" s="203"/>
      <c r="E261" s="159">
        <v>0</v>
      </c>
      <c r="F261" s="160"/>
      <c r="G261" s="161"/>
      <c r="M261" s="157" t="s">
        <v>134</v>
      </c>
      <c r="O261" s="148"/>
    </row>
    <row r="262" spans="1:104" x14ac:dyDescent="0.2">
      <c r="A262" s="149">
        <v>23</v>
      </c>
      <c r="B262" s="150" t="s">
        <v>210</v>
      </c>
      <c r="C262" s="151" t="s">
        <v>211</v>
      </c>
      <c r="D262" s="152" t="s">
        <v>78</v>
      </c>
      <c r="E262" s="153">
        <v>22.350200000000001</v>
      </c>
      <c r="F262" s="153"/>
      <c r="G262" s="154">
        <f>E262*F262</f>
        <v>0</v>
      </c>
      <c r="O262" s="148">
        <v>2</v>
      </c>
      <c r="AA262" s="126">
        <v>12</v>
      </c>
      <c r="AB262" s="126">
        <v>0</v>
      </c>
      <c r="AC262" s="126">
        <v>39</v>
      </c>
      <c r="AZ262" s="126">
        <v>1</v>
      </c>
      <c r="BA262" s="126">
        <f>IF(AZ262=1,G262,0)</f>
        <v>0</v>
      </c>
      <c r="BB262" s="126">
        <f>IF(AZ262=2,G262,0)</f>
        <v>0</v>
      </c>
      <c r="BC262" s="126">
        <f>IF(AZ262=3,G262,0)</f>
        <v>0</v>
      </c>
      <c r="BD262" s="126">
        <f>IF(AZ262=4,G262,0)</f>
        <v>0</v>
      </c>
      <c r="BE262" s="126">
        <f>IF(AZ262=5,G262,0)</f>
        <v>0</v>
      </c>
      <c r="CA262" s="155">
        <v>12</v>
      </c>
      <c r="CB262" s="155">
        <v>0</v>
      </c>
      <c r="CZ262" s="126">
        <v>0</v>
      </c>
    </row>
    <row r="263" spans="1:104" x14ac:dyDescent="0.2">
      <c r="A263" s="156"/>
      <c r="B263" s="158"/>
      <c r="C263" s="202" t="s">
        <v>212</v>
      </c>
      <c r="D263" s="203"/>
      <c r="E263" s="159">
        <v>1.0584</v>
      </c>
      <c r="F263" s="160"/>
      <c r="G263" s="161"/>
      <c r="M263" s="157" t="s">
        <v>212</v>
      </c>
      <c r="O263" s="148"/>
    </row>
    <row r="264" spans="1:104" x14ac:dyDescent="0.2">
      <c r="A264" s="156"/>
      <c r="B264" s="158"/>
      <c r="C264" s="202" t="s">
        <v>213</v>
      </c>
      <c r="D264" s="203"/>
      <c r="E264" s="159">
        <v>2.0219999999999998</v>
      </c>
      <c r="F264" s="160"/>
      <c r="G264" s="161"/>
      <c r="M264" s="157" t="s">
        <v>213</v>
      </c>
      <c r="O264" s="148"/>
    </row>
    <row r="265" spans="1:104" x14ac:dyDescent="0.2">
      <c r="A265" s="156"/>
      <c r="B265" s="158"/>
      <c r="C265" s="202" t="s">
        <v>214</v>
      </c>
      <c r="D265" s="203"/>
      <c r="E265" s="159">
        <v>10.1478</v>
      </c>
      <c r="F265" s="160"/>
      <c r="G265" s="161"/>
      <c r="M265" s="157" t="s">
        <v>214</v>
      </c>
      <c r="O265" s="148"/>
    </row>
    <row r="266" spans="1:104" x14ac:dyDescent="0.2">
      <c r="A266" s="156"/>
      <c r="B266" s="158"/>
      <c r="C266" s="202" t="s">
        <v>215</v>
      </c>
      <c r="D266" s="203"/>
      <c r="E266" s="159">
        <v>8.2479999999999993</v>
      </c>
      <c r="F266" s="160"/>
      <c r="G266" s="161"/>
      <c r="M266" s="157" t="s">
        <v>215</v>
      </c>
      <c r="O266" s="148"/>
    </row>
    <row r="267" spans="1:104" x14ac:dyDescent="0.2">
      <c r="A267" s="156"/>
      <c r="B267" s="158"/>
      <c r="C267" s="202" t="s">
        <v>216</v>
      </c>
      <c r="D267" s="203"/>
      <c r="E267" s="159">
        <v>0.874</v>
      </c>
      <c r="F267" s="160"/>
      <c r="G267" s="161"/>
      <c r="M267" s="157" t="s">
        <v>216</v>
      </c>
      <c r="O267" s="148"/>
    </row>
    <row r="268" spans="1:104" x14ac:dyDescent="0.2">
      <c r="A268" s="149">
        <v>24</v>
      </c>
      <c r="B268" s="150" t="s">
        <v>217</v>
      </c>
      <c r="C268" s="212" t="s">
        <v>218</v>
      </c>
      <c r="D268" s="152" t="s">
        <v>78</v>
      </c>
      <c r="E268" s="153">
        <v>1235.2</v>
      </c>
      <c r="F268" s="153"/>
      <c r="G268" s="154">
        <f>E268*F268</f>
        <v>0</v>
      </c>
      <c r="O268" s="148">
        <v>2</v>
      </c>
      <c r="AA268" s="126">
        <v>12</v>
      </c>
      <c r="AB268" s="126">
        <v>1</v>
      </c>
      <c r="AC268" s="126">
        <v>64</v>
      </c>
      <c r="AZ268" s="126">
        <v>1</v>
      </c>
      <c r="BA268" s="126">
        <f>IF(AZ268=1,G268,0)</f>
        <v>0</v>
      </c>
      <c r="BB268" s="126">
        <f>IF(AZ268=2,G268,0)</f>
        <v>0</v>
      </c>
      <c r="BC268" s="126">
        <f>IF(AZ268=3,G268,0)</f>
        <v>0</v>
      </c>
      <c r="BD268" s="126">
        <f>IF(AZ268=4,G268,0)</f>
        <v>0</v>
      </c>
      <c r="BE268" s="126">
        <f>IF(AZ268=5,G268,0)</f>
        <v>0</v>
      </c>
      <c r="CA268" s="155">
        <v>12</v>
      </c>
      <c r="CB268" s="155">
        <v>1</v>
      </c>
      <c r="CZ268" s="126">
        <v>0</v>
      </c>
    </row>
    <row r="269" spans="1:104" x14ac:dyDescent="0.2">
      <c r="A269" s="156"/>
      <c r="B269" s="158"/>
      <c r="C269" s="202" t="s">
        <v>119</v>
      </c>
      <c r="D269" s="203"/>
      <c r="E269" s="159">
        <v>0</v>
      </c>
      <c r="F269" s="160"/>
      <c r="G269" s="161"/>
      <c r="M269" s="157" t="s">
        <v>119</v>
      </c>
      <c r="O269" s="148"/>
    </row>
    <row r="270" spans="1:104" x14ac:dyDescent="0.2">
      <c r="A270" s="156"/>
      <c r="B270" s="158"/>
      <c r="C270" s="202" t="s">
        <v>120</v>
      </c>
      <c r="D270" s="203"/>
      <c r="E270" s="159">
        <v>71.28</v>
      </c>
      <c r="F270" s="160"/>
      <c r="G270" s="161"/>
      <c r="M270" s="157" t="s">
        <v>120</v>
      </c>
      <c r="O270" s="148"/>
    </row>
    <row r="271" spans="1:104" x14ac:dyDescent="0.2">
      <c r="A271" s="156"/>
      <c r="B271" s="158"/>
      <c r="C271" s="202" t="s">
        <v>121</v>
      </c>
      <c r="D271" s="203"/>
      <c r="E271" s="159">
        <v>0</v>
      </c>
      <c r="F271" s="160"/>
      <c r="G271" s="161"/>
      <c r="M271" s="157" t="s">
        <v>121</v>
      </c>
      <c r="O271" s="148"/>
    </row>
    <row r="272" spans="1:104" x14ac:dyDescent="0.2">
      <c r="A272" s="156"/>
      <c r="B272" s="158"/>
      <c r="C272" s="202" t="s">
        <v>122</v>
      </c>
      <c r="D272" s="203"/>
      <c r="E272" s="159">
        <v>0</v>
      </c>
      <c r="F272" s="160"/>
      <c r="G272" s="161"/>
      <c r="M272" s="157" t="s">
        <v>122</v>
      </c>
      <c r="O272" s="148"/>
    </row>
    <row r="273" spans="1:15" x14ac:dyDescent="0.2">
      <c r="A273" s="156"/>
      <c r="B273" s="158"/>
      <c r="C273" s="202" t="s">
        <v>123</v>
      </c>
      <c r="D273" s="203"/>
      <c r="E273" s="159">
        <v>10.15</v>
      </c>
      <c r="F273" s="160"/>
      <c r="G273" s="161"/>
      <c r="M273" s="157" t="s">
        <v>123</v>
      </c>
      <c r="O273" s="148"/>
    </row>
    <row r="274" spans="1:15" x14ac:dyDescent="0.2">
      <c r="A274" s="156"/>
      <c r="B274" s="158"/>
      <c r="C274" s="202" t="s">
        <v>124</v>
      </c>
      <c r="D274" s="203"/>
      <c r="E274" s="159">
        <v>1.35</v>
      </c>
      <c r="F274" s="160"/>
      <c r="G274" s="161"/>
      <c r="M274" s="157" t="s">
        <v>124</v>
      </c>
      <c r="O274" s="148"/>
    </row>
    <row r="275" spans="1:15" x14ac:dyDescent="0.2">
      <c r="A275" s="156"/>
      <c r="B275" s="158"/>
      <c r="C275" s="209" t="s">
        <v>125</v>
      </c>
      <c r="D275" s="203"/>
      <c r="E275" s="181">
        <v>82.78</v>
      </c>
      <c r="F275" s="160"/>
      <c r="G275" s="161"/>
      <c r="M275" s="157" t="s">
        <v>125</v>
      </c>
      <c r="O275" s="148"/>
    </row>
    <row r="276" spans="1:15" x14ac:dyDescent="0.2">
      <c r="A276" s="156"/>
      <c r="B276" s="158"/>
      <c r="C276" s="202" t="s">
        <v>126</v>
      </c>
      <c r="D276" s="203"/>
      <c r="E276" s="159">
        <v>0</v>
      </c>
      <c r="F276" s="160"/>
      <c r="G276" s="161"/>
      <c r="M276" s="157" t="s">
        <v>126</v>
      </c>
      <c r="O276" s="148"/>
    </row>
    <row r="277" spans="1:15" x14ac:dyDescent="0.2">
      <c r="A277" s="156"/>
      <c r="B277" s="158"/>
      <c r="C277" s="202" t="s">
        <v>127</v>
      </c>
      <c r="D277" s="203"/>
      <c r="E277" s="159">
        <v>12.75</v>
      </c>
      <c r="F277" s="160"/>
      <c r="G277" s="161"/>
      <c r="M277" s="157" t="s">
        <v>127</v>
      </c>
      <c r="O277" s="148"/>
    </row>
    <row r="278" spans="1:15" x14ac:dyDescent="0.2">
      <c r="A278" s="156"/>
      <c r="B278" s="158"/>
      <c r="C278" s="209" t="s">
        <v>125</v>
      </c>
      <c r="D278" s="203"/>
      <c r="E278" s="181">
        <v>12.75</v>
      </c>
      <c r="F278" s="160"/>
      <c r="G278" s="161"/>
      <c r="M278" s="157" t="s">
        <v>125</v>
      </c>
      <c r="O278" s="148"/>
    </row>
    <row r="279" spans="1:15" x14ac:dyDescent="0.2">
      <c r="A279" s="156"/>
      <c r="B279" s="158"/>
      <c r="C279" s="202" t="s">
        <v>128</v>
      </c>
      <c r="D279" s="203"/>
      <c r="E279" s="159">
        <v>0</v>
      </c>
      <c r="F279" s="160"/>
      <c r="G279" s="161"/>
      <c r="M279" s="157" t="s">
        <v>128</v>
      </c>
      <c r="O279" s="148"/>
    </row>
    <row r="280" spans="1:15" x14ac:dyDescent="0.2">
      <c r="A280" s="156"/>
      <c r="B280" s="158"/>
      <c r="C280" s="202" t="s">
        <v>129</v>
      </c>
      <c r="D280" s="203"/>
      <c r="E280" s="159">
        <v>14.375</v>
      </c>
      <c r="F280" s="160"/>
      <c r="G280" s="161"/>
      <c r="M280" s="157" t="s">
        <v>129</v>
      </c>
      <c r="O280" s="148"/>
    </row>
    <row r="281" spans="1:15" x14ac:dyDescent="0.2">
      <c r="A281" s="156"/>
      <c r="B281" s="158"/>
      <c r="C281" s="209" t="s">
        <v>125</v>
      </c>
      <c r="D281" s="203"/>
      <c r="E281" s="181">
        <v>14.375</v>
      </c>
      <c r="F281" s="160"/>
      <c r="G281" s="161"/>
      <c r="M281" s="157" t="s">
        <v>125</v>
      </c>
      <c r="O281" s="148"/>
    </row>
    <row r="282" spans="1:15" x14ac:dyDescent="0.2">
      <c r="A282" s="156"/>
      <c r="B282" s="158"/>
      <c r="C282" s="202" t="s">
        <v>130</v>
      </c>
      <c r="D282" s="203"/>
      <c r="E282" s="159">
        <v>0</v>
      </c>
      <c r="F282" s="160"/>
      <c r="G282" s="161"/>
      <c r="M282" s="157" t="s">
        <v>130</v>
      </c>
      <c r="O282" s="148"/>
    </row>
    <row r="283" spans="1:15" x14ac:dyDescent="0.2">
      <c r="A283" s="156"/>
      <c r="B283" s="158"/>
      <c r="C283" s="202" t="s">
        <v>131</v>
      </c>
      <c r="D283" s="203"/>
      <c r="E283" s="159">
        <v>1.05</v>
      </c>
      <c r="F283" s="160"/>
      <c r="G283" s="161"/>
      <c r="M283" s="157" t="s">
        <v>131</v>
      </c>
      <c r="O283" s="148"/>
    </row>
    <row r="284" spans="1:15" x14ac:dyDescent="0.2">
      <c r="A284" s="156"/>
      <c r="B284" s="158"/>
      <c r="C284" s="202" t="s">
        <v>132</v>
      </c>
      <c r="D284" s="203"/>
      <c r="E284" s="159">
        <v>0</v>
      </c>
      <c r="F284" s="160"/>
      <c r="G284" s="161"/>
      <c r="M284" s="157" t="s">
        <v>132</v>
      </c>
      <c r="O284" s="148"/>
    </row>
    <row r="285" spans="1:15" x14ac:dyDescent="0.2">
      <c r="A285" s="156"/>
      <c r="B285" s="158"/>
      <c r="C285" s="209" t="s">
        <v>125</v>
      </c>
      <c r="D285" s="203"/>
      <c r="E285" s="181">
        <v>1.05</v>
      </c>
      <c r="F285" s="160"/>
      <c r="G285" s="161"/>
      <c r="M285" s="157" t="s">
        <v>125</v>
      </c>
      <c r="O285" s="148"/>
    </row>
    <row r="286" spans="1:15" x14ac:dyDescent="0.2">
      <c r="A286" s="156"/>
      <c r="B286" s="158"/>
      <c r="C286" s="202" t="s">
        <v>133</v>
      </c>
      <c r="D286" s="203"/>
      <c r="E286" s="159">
        <v>132</v>
      </c>
      <c r="F286" s="160"/>
      <c r="G286" s="161"/>
      <c r="M286" s="157" t="s">
        <v>133</v>
      </c>
      <c r="O286" s="148"/>
    </row>
    <row r="287" spans="1:15" x14ac:dyDescent="0.2">
      <c r="A287" s="156"/>
      <c r="B287" s="158"/>
      <c r="C287" s="209" t="s">
        <v>125</v>
      </c>
      <c r="D287" s="203"/>
      <c r="E287" s="181">
        <v>132</v>
      </c>
      <c r="F287" s="160"/>
      <c r="G287" s="161"/>
      <c r="M287" s="157" t="s">
        <v>125</v>
      </c>
      <c r="O287" s="148"/>
    </row>
    <row r="288" spans="1:15" x14ac:dyDescent="0.2">
      <c r="A288" s="156"/>
      <c r="B288" s="158"/>
      <c r="C288" s="202" t="s">
        <v>134</v>
      </c>
      <c r="D288" s="203"/>
      <c r="E288" s="159">
        <v>0</v>
      </c>
      <c r="F288" s="160"/>
      <c r="G288" s="161"/>
      <c r="M288" s="157" t="s">
        <v>134</v>
      </c>
      <c r="O288" s="148"/>
    </row>
    <row r="289" spans="1:15" x14ac:dyDescent="0.2">
      <c r="A289" s="156"/>
      <c r="B289" s="158"/>
      <c r="C289" s="202" t="s">
        <v>135</v>
      </c>
      <c r="D289" s="203"/>
      <c r="E289" s="159">
        <v>190.4</v>
      </c>
      <c r="F289" s="160"/>
      <c r="G289" s="161"/>
      <c r="M289" s="157" t="s">
        <v>135</v>
      </c>
      <c r="O289" s="148"/>
    </row>
    <row r="290" spans="1:15" x14ac:dyDescent="0.2">
      <c r="A290" s="156"/>
      <c r="B290" s="158"/>
      <c r="C290" s="202" t="s">
        <v>136</v>
      </c>
      <c r="D290" s="203"/>
      <c r="E290" s="159">
        <v>-28.56</v>
      </c>
      <c r="F290" s="160"/>
      <c r="G290" s="161"/>
      <c r="M290" s="157" t="s">
        <v>136</v>
      </c>
      <c r="O290" s="148"/>
    </row>
    <row r="291" spans="1:15" x14ac:dyDescent="0.2">
      <c r="A291" s="156"/>
      <c r="B291" s="158"/>
      <c r="C291" s="202" t="s">
        <v>137</v>
      </c>
      <c r="D291" s="203"/>
      <c r="E291" s="159">
        <v>-1.08</v>
      </c>
      <c r="F291" s="160"/>
      <c r="G291" s="161"/>
      <c r="M291" s="157" t="s">
        <v>137</v>
      </c>
      <c r="O291" s="148"/>
    </row>
    <row r="292" spans="1:15" x14ac:dyDescent="0.2">
      <c r="A292" s="156"/>
      <c r="B292" s="158"/>
      <c r="C292" s="209" t="s">
        <v>125</v>
      </c>
      <c r="D292" s="203"/>
      <c r="E292" s="181">
        <v>160.76</v>
      </c>
      <c r="F292" s="160"/>
      <c r="G292" s="161"/>
      <c r="M292" s="157" t="s">
        <v>125</v>
      </c>
      <c r="O292" s="148"/>
    </row>
    <row r="293" spans="1:15" x14ac:dyDescent="0.2">
      <c r="A293" s="156"/>
      <c r="B293" s="158"/>
      <c r="C293" s="202" t="s">
        <v>138</v>
      </c>
      <c r="D293" s="203"/>
      <c r="E293" s="159">
        <v>203.08</v>
      </c>
      <c r="F293" s="160"/>
      <c r="G293" s="161"/>
      <c r="M293" s="157" t="s">
        <v>138</v>
      </c>
      <c r="O293" s="148"/>
    </row>
    <row r="294" spans="1:15" x14ac:dyDescent="0.2">
      <c r="A294" s="156"/>
      <c r="B294" s="158"/>
      <c r="C294" s="202" t="s">
        <v>139</v>
      </c>
      <c r="D294" s="203"/>
      <c r="E294" s="159">
        <v>-34.68</v>
      </c>
      <c r="F294" s="160"/>
      <c r="G294" s="161"/>
      <c r="M294" s="157" t="s">
        <v>139</v>
      </c>
      <c r="O294" s="148"/>
    </row>
    <row r="295" spans="1:15" x14ac:dyDescent="0.2">
      <c r="A295" s="156"/>
      <c r="B295" s="158"/>
      <c r="C295" s="209" t="s">
        <v>125</v>
      </c>
      <c r="D295" s="203"/>
      <c r="E295" s="181">
        <v>168.4</v>
      </c>
      <c r="F295" s="160"/>
      <c r="G295" s="161"/>
      <c r="M295" s="157" t="s">
        <v>125</v>
      </c>
      <c r="O295" s="148"/>
    </row>
    <row r="296" spans="1:15" x14ac:dyDescent="0.2">
      <c r="A296" s="156"/>
      <c r="B296" s="158"/>
      <c r="C296" s="202" t="s">
        <v>140</v>
      </c>
      <c r="D296" s="203"/>
      <c r="E296" s="159">
        <v>322.92</v>
      </c>
      <c r="F296" s="160"/>
      <c r="G296" s="161"/>
      <c r="M296" s="157" t="s">
        <v>140</v>
      </c>
      <c r="O296" s="148"/>
    </row>
    <row r="297" spans="1:15" x14ac:dyDescent="0.2">
      <c r="A297" s="156"/>
      <c r="B297" s="158"/>
      <c r="C297" s="202" t="s">
        <v>141</v>
      </c>
      <c r="D297" s="203"/>
      <c r="E297" s="159">
        <v>-39.950000000000003</v>
      </c>
      <c r="F297" s="160"/>
      <c r="G297" s="161"/>
      <c r="M297" s="157" t="s">
        <v>141</v>
      </c>
      <c r="O297" s="148"/>
    </row>
    <row r="298" spans="1:15" x14ac:dyDescent="0.2">
      <c r="A298" s="156"/>
      <c r="B298" s="158"/>
      <c r="C298" s="209" t="s">
        <v>125</v>
      </c>
      <c r="D298" s="203"/>
      <c r="E298" s="181">
        <v>282.97000000000003</v>
      </c>
      <c r="F298" s="160"/>
      <c r="G298" s="161"/>
      <c r="M298" s="157" t="s">
        <v>125</v>
      </c>
      <c r="O298" s="148"/>
    </row>
    <row r="299" spans="1:15" x14ac:dyDescent="0.2">
      <c r="A299" s="156"/>
      <c r="B299" s="158"/>
      <c r="C299" s="202" t="s">
        <v>142</v>
      </c>
      <c r="D299" s="203"/>
      <c r="E299" s="159">
        <v>66.92</v>
      </c>
      <c r="F299" s="160"/>
      <c r="G299" s="161"/>
      <c r="M299" s="157" t="s">
        <v>142</v>
      </c>
      <c r="O299" s="148"/>
    </row>
    <row r="300" spans="1:15" x14ac:dyDescent="0.2">
      <c r="A300" s="156"/>
      <c r="B300" s="158"/>
      <c r="C300" s="202" t="s">
        <v>143</v>
      </c>
      <c r="D300" s="203"/>
      <c r="E300" s="159">
        <v>-1.96</v>
      </c>
      <c r="F300" s="160"/>
      <c r="G300" s="161"/>
      <c r="M300" s="157" t="s">
        <v>143</v>
      </c>
      <c r="O300" s="148"/>
    </row>
    <row r="301" spans="1:15" x14ac:dyDescent="0.2">
      <c r="A301" s="156"/>
      <c r="B301" s="158"/>
      <c r="C301" s="202" t="s">
        <v>144</v>
      </c>
      <c r="D301" s="203"/>
      <c r="E301" s="159">
        <v>87.92</v>
      </c>
      <c r="F301" s="160"/>
      <c r="G301" s="161"/>
      <c r="M301" s="157" t="s">
        <v>144</v>
      </c>
      <c r="O301" s="148"/>
    </row>
    <row r="302" spans="1:15" x14ac:dyDescent="0.2">
      <c r="A302" s="156"/>
      <c r="B302" s="158"/>
      <c r="C302" s="209" t="s">
        <v>125</v>
      </c>
      <c r="D302" s="203"/>
      <c r="E302" s="181">
        <v>152.88</v>
      </c>
      <c r="F302" s="160"/>
      <c r="G302" s="161"/>
      <c r="M302" s="157" t="s">
        <v>125</v>
      </c>
      <c r="O302" s="148"/>
    </row>
    <row r="303" spans="1:15" x14ac:dyDescent="0.2">
      <c r="A303" s="156"/>
      <c r="B303" s="158"/>
      <c r="C303" s="202" t="s">
        <v>122</v>
      </c>
      <c r="D303" s="203"/>
      <c r="E303" s="159">
        <v>0</v>
      </c>
      <c r="F303" s="160"/>
      <c r="G303" s="161"/>
      <c r="M303" s="157" t="s">
        <v>122</v>
      </c>
      <c r="O303" s="148"/>
    </row>
    <row r="304" spans="1:15" x14ac:dyDescent="0.2">
      <c r="A304" s="156"/>
      <c r="B304" s="158"/>
      <c r="C304" s="202" t="s">
        <v>145</v>
      </c>
      <c r="D304" s="203"/>
      <c r="E304" s="159">
        <v>10.15</v>
      </c>
      <c r="F304" s="160"/>
      <c r="G304" s="161"/>
      <c r="M304" s="157" t="s">
        <v>145</v>
      </c>
      <c r="O304" s="148"/>
    </row>
    <row r="305" spans="1:15" ht="22.5" x14ac:dyDescent="0.2">
      <c r="A305" s="156"/>
      <c r="B305" s="158"/>
      <c r="C305" s="202" t="s">
        <v>146</v>
      </c>
      <c r="D305" s="203"/>
      <c r="E305" s="159">
        <v>6.2249999999999996</v>
      </c>
      <c r="F305" s="160"/>
      <c r="G305" s="161"/>
      <c r="M305" s="157" t="s">
        <v>146</v>
      </c>
      <c r="O305" s="148"/>
    </row>
    <row r="306" spans="1:15" x14ac:dyDescent="0.2">
      <c r="A306" s="156"/>
      <c r="B306" s="158"/>
      <c r="C306" s="209" t="s">
        <v>125</v>
      </c>
      <c r="D306" s="203"/>
      <c r="E306" s="181">
        <v>16.375</v>
      </c>
      <c r="F306" s="160"/>
      <c r="G306" s="161"/>
      <c r="M306" s="157" t="s">
        <v>125</v>
      </c>
      <c r="O306" s="148"/>
    </row>
    <row r="307" spans="1:15" x14ac:dyDescent="0.2">
      <c r="A307" s="156"/>
      <c r="B307" s="158"/>
      <c r="C307" s="202" t="s">
        <v>126</v>
      </c>
      <c r="D307" s="203"/>
      <c r="E307" s="159">
        <v>0</v>
      </c>
      <c r="F307" s="160"/>
      <c r="G307" s="161"/>
      <c r="M307" s="157" t="s">
        <v>126</v>
      </c>
      <c r="O307" s="148"/>
    </row>
    <row r="308" spans="1:15" x14ac:dyDescent="0.2">
      <c r="A308" s="156"/>
      <c r="B308" s="158"/>
      <c r="C308" s="202" t="s">
        <v>147</v>
      </c>
      <c r="D308" s="203"/>
      <c r="E308" s="159">
        <v>15.35</v>
      </c>
      <c r="F308" s="160"/>
      <c r="G308" s="161"/>
      <c r="M308" s="157" t="s">
        <v>147</v>
      </c>
      <c r="O308" s="148"/>
    </row>
    <row r="309" spans="1:15" x14ac:dyDescent="0.2">
      <c r="A309" s="156"/>
      <c r="B309" s="158"/>
      <c r="C309" s="209" t="s">
        <v>125</v>
      </c>
      <c r="D309" s="203"/>
      <c r="E309" s="181">
        <v>15.35</v>
      </c>
      <c r="F309" s="160"/>
      <c r="G309" s="161"/>
      <c r="M309" s="157" t="s">
        <v>125</v>
      </c>
      <c r="O309" s="148"/>
    </row>
    <row r="310" spans="1:15" x14ac:dyDescent="0.2">
      <c r="A310" s="156"/>
      <c r="B310" s="158"/>
      <c r="C310" s="202" t="s">
        <v>128</v>
      </c>
      <c r="D310" s="203"/>
      <c r="E310" s="159">
        <v>0</v>
      </c>
      <c r="F310" s="160"/>
      <c r="G310" s="161"/>
      <c r="M310" s="157" t="s">
        <v>128</v>
      </c>
      <c r="O310" s="148"/>
    </row>
    <row r="311" spans="1:15" ht="22.5" x14ac:dyDescent="0.2">
      <c r="A311" s="156"/>
      <c r="B311" s="158"/>
      <c r="C311" s="202" t="s">
        <v>148</v>
      </c>
      <c r="D311" s="203"/>
      <c r="E311" s="159">
        <v>12.6</v>
      </c>
      <c r="F311" s="160"/>
      <c r="G311" s="161"/>
      <c r="M311" s="157" t="s">
        <v>148</v>
      </c>
      <c r="O311" s="148"/>
    </row>
    <row r="312" spans="1:15" x14ac:dyDescent="0.2">
      <c r="A312" s="156"/>
      <c r="B312" s="158"/>
      <c r="C312" s="209" t="s">
        <v>125</v>
      </c>
      <c r="D312" s="203"/>
      <c r="E312" s="181">
        <v>12.6</v>
      </c>
      <c r="F312" s="160"/>
      <c r="G312" s="161"/>
      <c r="M312" s="157" t="s">
        <v>125</v>
      </c>
      <c r="O312" s="148"/>
    </row>
    <row r="313" spans="1:15" x14ac:dyDescent="0.2">
      <c r="A313" s="156"/>
      <c r="B313" s="158"/>
      <c r="C313" s="202" t="s">
        <v>130</v>
      </c>
      <c r="D313" s="203"/>
      <c r="E313" s="159">
        <v>0</v>
      </c>
      <c r="F313" s="160"/>
      <c r="G313" s="161"/>
      <c r="M313" s="157" t="s">
        <v>130</v>
      </c>
      <c r="O313" s="148"/>
    </row>
    <row r="314" spans="1:15" x14ac:dyDescent="0.2">
      <c r="A314" s="156"/>
      <c r="B314" s="158"/>
      <c r="C314" s="202" t="s">
        <v>149</v>
      </c>
      <c r="D314" s="203"/>
      <c r="E314" s="159">
        <v>1.55</v>
      </c>
      <c r="F314" s="160"/>
      <c r="G314" s="161"/>
      <c r="M314" s="157" t="s">
        <v>149</v>
      </c>
      <c r="O314" s="148"/>
    </row>
    <row r="315" spans="1:15" x14ac:dyDescent="0.2">
      <c r="A315" s="156"/>
      <c r="B315" s="158"/>
      <c r="C315" s="202" t="s">
        <v>132</v>
      </c>
      <c r="D315" s="203"/>
      <c r="E315" s="159">
        <v>0</v>
      </c>
      <c r="F315" s="160"/>
      <c r="G315" s="161"/>
      <c r="M315" s="157" t="s">
        <v>132</v>
      </c>
      <c r="O315" s="148"/>
    </row>
    <row r="316" spans="1:15" x14ac:dyDescent="0.2">
      <c r="A316" s="156"/>
      <c r="B316" s="158"/>
      <c r="C316" s="202" t="s">
        <v>150</v>
      </c>
      <c r="D316" s="203"/>
      <c r="E316" s="159">
        <v>1.6</v>
      </c>
      <c r="F316" s="160"/>
      <c r="G316" s="161"/>
      <c r="M316" s="157" t="s">
        <v>150</v>
      </c>
      <c r="O316" s="148"/>
    </row>
    <row r="317" spans="1:15" x14ac:dyDescent="0.2">
      <c r="A317" s="156"/>
      <c r="B317" s="158"/>
      <c r="C317" s="209" t="s">
        <v>125</v>
      </c>
      <c r="D317" s="203"/>
      <c r="E317" s="181">
        <v>3.1500000000000004</v>
      </c>
      <c r="F317" s="160"/>
      <c r="G317" s="161"/>
      <c r="M317" s="157" t="s">
        <v>125</v>
      </c>
      <c r="O317" s="148"/>
    </row>
    <row r="318" spans="1:15" x14ac:dyDescent="0.2">
      <c r="A318" s="156"/>
      <c r="B318" s="158"/>
      <c r="C318" s="202" t="s">
        <v>151</v>
      </c>
      <c r="D318" s="203"/>
      <c r="E318" s="159">
        <v>84</v>
      </c>
      <c r="F318" s="160"/>
      <c r="G318" s="161"/>
      <c r="M318" s="157" t="s">
        <v>151</v>
      </c>
      <c r="O318" s="148"/>
    </row>
    <row r="319" spans="1:15" x14ac:dyDescent="0.2">
      <c r="A319" s="156"/>
      <c r="B319" s="158"/>
      <c r="C319" s="202" t="s">
        <v>136</v>
      </c>
      <c r="D319" s="203"/>
      <c r="E319" s="159">
        <v>-28.56</v>
      </c>
      <c r="F319" s="160"/>
      <c r="G319" s="161"/>
      <c r="M319" s="157" t="s">
        <v>136</v>
      </c>
      <c r="O319" s="148"/>
    </row>
    <row r="320" spans="1:15" x14ac:dyDescent="0.2">
      <c r="A320" s="156"/>
      <c r="B320" s="158"/>
      <c r="C320" s="202" t="s">
        <v>152</v>
      </c>
      <c r="D320" s="203"/>
      <c r="E320" s="159">
        <v>-11.7</v>
      </c>
      <c r="F320" s="160"/>
      <c r="G320" s="161"/>
      <c r="M320" s="157" t="s">
        <v>152</v>
      </c>
      <c r="O320" s="148"/>
    </row>
    <row r="321" spans="1:104" x14ac:dyDescent="0.2">
      <c r="A321" s="156"/>
      <c r="B321" s="158"/>
      <c r="C321" s="209" t="s">
        <v>125</v>
      </c>
      <c r="D321" s="203"/>
      <c r="E321" s="181">
        <v>43.739999999999995</v>
      </c>
      <c r="F321" s="160"/>
      <c r="G321" s="161"/>
      <c r="M321" s="157" t="s">
        <v>125</v>
      </c>
      <c r="O321" s="148"/>
    </row>
    <row r="322" spans="1:104" x14ac:dyDescent="0.2">
      <c r="A322" s="156"/>
      <c r="B322" s="158"/>
      <c r="C322" s="202" t="s">
        <v>153</v>
      </c>
      <c r="D322" s="203"/>
      <c r="E322" s="159">
        <v>76.5</v>
      </c>
      <c r="F322" s="160"/>
      <c r="G322" s="161"/>
      <c r="M322" s="157" t="s">
        <v>153</v>
      </c>
      <c r="O322" s="148"/>
    </row>
    <row r="323" spans="1:104" x14ac:dyDescent="0.2">
      <c r="A323" s="156"/>
      <c r="B323" s="158"/>
      <c r="C323" s="202" t="s">
        <v>154</v>
      </c>
      <c r="D323" s="203"/>
      <c r="E323" s="159">
        <v>-42.68</v>
      </c>
      <c r="F323" s="160"/>
      <c r="G323" s="161"/>
      <c r="M323" s="157" t="s">
        <v>154</v>
      </c>
      <c r="O323" s="148"/>
    </row>
    <row r="324" spans="1:104" x14ac:dyDescent="0.2">
      <c r="A324" s="156"/>
      <c r="B324" s="158"/>
      <c r="C324" s="209" t="s">
        <v>125</v>
      </c>
      <c r="D324" s="203"/>
      <c r="E324" s="181">
        <v>33.82</v>
      </c>
      <c r="F324" s="160"/>
      <c r="G324" s="161"/>
      <c r="M324" s="157" t="s">
        <v>125</v>
      </c>
      <c r="O324" s="148"/>
    </row>
    <row r="325" spans="1:104" x14ac:dyDescent="0.2">
      <c r="A325" s="156"/>
      <c r="B325" s="158"/>
      <c r="C325" s="202" t="s">
        <v>155</v>
      </c>
      <c r="D325" s="203"/>
      <c r="E325" s="159">
        <v>85.65</v>
      </c>
      <c r="F325" s="160"/>
      <c r="G325" s="161"/>
      <c r="M325" s="157" t="s">
        <v>155</v>
      </c>
      <c r="O325" s="148"/>
    </row>
    <row r="326" spans="1:104" x14ac:dyDescent="0.2">
      <c r="A326" s="156"/>
      <c r="B326" s="158"/>
      <c r="C326" s="202" t="s">
        <v>156</v>
      </c>
      <c r="D326" s="203"/>
      <c r="E326" s="159">
        <v>-33.15</v>
      </c>
      <c r="F326" s="160"/>
      <c r="G326" s="161"/>
      <c r="M326" s="157" t="s">
        <v>156</v>
      </c>
      <c r="O326" s="148"/>
    </row>
    <row r="327" spans="1:104" x14ac:dyDescent="0.2">
      <c r="A327" s="156"/>
      <c r="B327" s="158"/>
      <c r="C327" s="209" t="s">
        <v>125</v>
      </c>
      <c r="D327" s="203"/>
      <c r="E327" s="181">
        <v>52.500000000000007</v>
      </c>
      <c r="F327" s="160"/>
      <c r="G327" s="161"/>
      <c r="M327" s="157" t="s">
        <v>125</v>
      </c>
      <c r="O327" s="148"/>
    </row>
    <row r="328" spans="1:104" x14ac:dyDescent="0.2">
      <c r="A328" s="156"/>
      <c r="B328" s="158"/>
      <c r="C328" s="202" t="s">
        <v>157</v>
      </c>
      <c r="D328" s="203"/>
      <c r="E328" s="159">
        <v>20.399999999999999</v>
      </c>
      <c r="F328" s="160"/>
      <c r="G328" s="161"/>
      <c r="M328" s="157" t="s">
        <v>157</v>
      </c>
      <c r="O328" s="148"/>
    </row>
    <row r="329" spans="1:104" x14ac:dyDescent="0.2">
      <c r="A329" s="156"/>
      <c r="B329" s="158"/>
      <c r="C329" s="202" t="s">
        <v>158</v>
      </c>
      <c r="D329" s="203"/>
      <c r="E329" s="159">
        <v>-2.38</v>
      </c>
      <c r="F329" s="160"/>
      <c r="G329" s="161"/>
      <c r="M329" s="157" t="s">
        <v>158</v>
      </c>
      <c r="O329" s="148"/>
    </row>
    <row r="330" spans="1:104" x14ac:dyDescent="0.2">
      <c r="A330" s="156"/>
      <c r="B330" s="158"/>
      <c r="C330" s="202" t="s">
        <v>159</v>
      </c>
      <c r="D330" s="203"/>
      <c r="E330" s="159">
        <v>34.200000000000003</v>
      </c>
      <c r="F330" s="160"/>
      <c r="G330" s="161"/>
      <c r="M330" s="157" t="s">
        <v>159</v>
      </c>
      <c r="O330" s="148"/>
    </row>
    <row r="331" spans="1:104" x14ac:dyDescent="0.2">
      <c r="A331" s="156"/>
      <c r="B331" s="158"/>
      <c r="C331" s="202" t="s">
        <v>160</v>
      </c>
      <c r="D331" s="203"/>
      <c r="E331" s="159">
        <v>-2.52</v>
      </c>
      <c r="F331" s="160"/>
      <c r="G331" s="161"/>
      <c r="M331" s="157" t="s">
        <v>160</v>
      </c>
      <c r="O331" s="148"/>
    </row>
    <row r="332" spans="1:104" x14ac:dyDescent="0.2">
      <c r="A332" s="156"/>
      <c r="B332" s="158"/>
      <c r="C332" s="209" t="s">
        <v>125</v>
      </c>
      <c r="D332" s="203"/>
      <c r="E332" s="181">
        <v>49.699999999999996</v>
      </c>
      <c r="F332" s="160"/>
      <c r="G332" s="161"/>
      <c r="M332" s="157" t="s">
        <v>125</v>
      </c>
      <c r="O332" s="148"/>
    </row>
    <row r="333" spans="1:104" x14ac:dyDescent="0.2">
      <c r="A333" s="156"/>
      <c r="B333" s="158"/>
      <c r="C333" s="202" t="s">
        <v>134</v>
      </c>
      <c r="D333" s="203"/>
      <c r="E333" s="159">
        <v>0</v>
      </c>
      <c r="F333" s="160"/>
      <c r="G333" s="161"/>
      <c r="M333" s="157" t="s">
        <v>134</v>
      </c>
      <c r="O333" s="148"/>
    </row>
    <row r="334" spans="1:104" x14ac:dyDescent="0.2">
      <c r="A334" s="149">
        <v>25</v>
      </c>
      <c r="B334" s="150" t="s">
        <v>219</v>
      </c>
      <c r="C334" s="151" t="s">
        <v>220</v>
      </c>
      <c r="D334" s="152" t="s">
        <v>113</v>
      </c>
      <c r="E334" s="153">
        <v>30</v>
      </c>
      <c r="F334" s="153"/>
      <c r="G334" s="154">
        <f>E334*F334</f>
        <v>0</v>
      </c>
      <c r="O334" s="148">
        <v>2</v>
      </c>
      <c r="AA334" s="126">
        <v>12</v>
      </c>
      <c r="AB334" s="126">
        <v>1</v>
      </c>
      <c r="AC334" s="126">
        <v>65</v>
      </c>
      <c r="AZ334" s="126">
        <v>1</v>
      </c>
      <c r="BA334" s="126">
        <f>IF(AZ334=1,G334,0)</f>
        <v>0</v>
      </c>
      <c r="BB334" s="126">
        <f>IF(AZ334=2,G334,0)</f>
        <v>0</v>
      </c>
      <c r="BC334" s="126">
        <f>IF(AZ334=3,G334,0)</f>
        <v>0</v>
      </c>
      <c r="BD334" s="126">
        <f>IF(AZ334=4,G334,0)</f>
        <v>0</v>
      </c>
      <c r="BE334" s="126">
        <f>IF(AZ334=5,G334,0)</f>
        <v>0</v>
      </c>
      <c r="CA334" s="155">
        <v>12</v>
      </c>
      <c r="CB334" s="155">
        <v>1</v>
      </c>
      <c r="CZ334" s="126">
        <v>0</v>
      </c>
    </row>
    <row r="335" spans="1:104" x14ac:dyDescent="0.2">
      <c r="A335" s="156"/>
      <c r="B335" s="158"/>
      <c r="C335" s="202" t="s">
        <v>221</v>
      </c>
      <c r="D335" s="203"/>
      <c r="E335" s="159">
        <v>30</v>
      </c>
      <c r="F335" s="160"/>
      <c r="G335" s="161"/>
      <c r="M335" s="157" t="s">
        <v>221</v>
      </c>
      <c r="O335" s="148"/>
    </row>
    <row r="336" spans="1:104" x14ac:dyDescent="0.2">
      <c r="A336" s="149">
        <v>26</v>
      </c>
      <c r="B336" s="150" t="s">
        <v>222</v>
      </c>
      <c r="C336" s="151" t="s">
        <v>223</v>
      </c>
      <c r="D336" s="152" t="s">
        <v>113</v>
      </c>
      <c r="E336" s="153">
        <v>59.06</v>
      </c>
      <c r="F336" s="153"/>
      <c r="G336" s="154">
        <f>E336*F336</f>
        <v>0</v>
      </c>
      <c r="O336" s="148">
        <v>2</v>
      </c>
      <c r="AA336" s="126">
        <v>12</v>
      </c>
      <c r="AB336" s="126">
        <v>1</v>
      </c>
      <c r="AC336" s="126">
        <v>66</v>
      </c>
      <c r="AZ336" s="126">
        <v>1</v>
      </c>
      <c r="BA336" s="126">
        <f>IF(AZ336=1,G336,0)</f>
        <v>0</v>
      </c>
      <c r="BB336" s="126">
        <f>IF(AZ336=2,G336,0)</f>
        <v>0</v>
      </c>
      <c r="BC336" s="126">
        <f>IF(AZ336=3,G336,0)</f>
        <v>0</v>
      </c>
      <c r="BD336" s="126">
        <f>IF(AZ336=4,G336,0)</f>
        <v>0</v>
      </c>
      <c r="BE336" s="126">
        <f>IF(AZ336=5,G336,0)</f>
        <v>0</v>
      </c>
      <c r="CA336" s="155">
        <v>12</v>
      </c>
      <c r="CB336" s="155">
        <v>1</v>
      </c>
      <c r="CZ336" s="126">
        <v>0</v>
      </c>
    </row>
    <row r="337" spans="1:104" x14ac:dyDescent="0.2">
      <c r="A337" s="156"/>
      <c r="B337" s="158"/>
      <c r="C337" s="202" t="s">
        <v>224</v>
      </c>
      <c r="D337" s="203"/>
      <c r="E337" s="159">
        <v>3.78</v>
      </c>
      <c r="F337" s="160"/>
      <c r="G337" s="161"/>
      <c r="M337" s="157" t="s">
        <v>224</v>
      </c>
      <c r="O337" s="148"/>
    </row>
    <row r="338" spans="1:104" x14ac:dyDescent="0.2">
      <c r="A338" s="156"/>
      <c r="B338" s="158"/>
      <c r="C338" s="202" t="s">
        <v>225</v>
      </c>
      <c r="D338" s="203"/>
      <c r="E338" s="159">
        <v>6.74</v>
      </c>
      <c r="F338" s="160"/>
      <c r="G338" s="161"/>
      <c r="M338" s="157" t="s">
        <v>225</v>
      </c>
      <c r="O338" s="148"/>
    </row>
    <row r="339" spans="1:104" x14ac:dyDescent="0.2">
      <c r="A339" s="156"/>
      <c r="B339" s="158"/>
      <c r="C339" s="202" t="s">
        <v>226</v>
      </c>
      <c r="D339" s="203"/>
      <c r="E339" s="159">
        <v>26.02</v>
      </c>
      <c r="F339" s="160"/>
      <c r="G339" s="161"/>
      <c r="M339" s="157" t="s">
        <v>226</v>
      </c>
      <c r="O339" s="148"/>
    </row>
    <row r="340" spans="1:104" x14ac:dyDescent="0.2">
      <c r="A340" s="156"/>
      <c r="B340" s="158"/>
      <c r="C340" s="202" t="s">
        <v>227</v>
      </c>
      <c r="D340" s="203"/>
      <c r="E340" s="159">
        <v>20.62</v>
      </c>
      <c r="F340" s="160"/>
      <c r="G340" s="161"/>
      <c r="M340" s="157" t="s">
        <v>227</v>
      </c>
      <c r="O340" s="148"/>
    </row>
    <row r="341" spans="1:104" x14ac:dyDescent="0.2">
      <c r="A341" s="156"/>
      <c r="B341" s="158"/>
      <c r="C341" s="202" t="s">
        <v>228</v>
      </c>
      <c r="D341" s="203"/>
      <c r="E341" s="159">
        <v>1.9</v>
      </c>
      <c r="F341" s="160"/>
      <c r="G341" s="161"/>
      <c r="M341" s="157" t="s">
        <v>228</v>
      </c>
      <c r="O341" s="148"/>
    </row>
    <row r="342" spans="1:104" x14ac:dyDescent="0.2">
      <c r="A342" s="149">
        <v>27</v>
      </c>
      <c r="B342" s="150" t="s">
        <v>229</v>
      </c>
      <c r="C342" s="151" t="s">
        <v>230</v>
      </c>
      <c r="D342" s="152" t="s">
        <v>113</v>
      </c>
      <c r="E342" s="153">
        <v>72</v>
      </c>
      <c r="F342" s="153"/>
      <c r="G342" s="154">
        <f>E342*F342</f>
        <v>0</v>
      </c>
      <c r="O342" s="148">
        <v>2</v>
      </c>
      <c r="AA342" s="126">
        <v>12</v>
      </c>
      <c r="AB342" s="126">
        <v>1</v>
      </c>
      <c r="AC342" s="126">
        <v>67</v>
      </c>
      <c r="AZ342" s="126">
        <v>1</v>
      </c>
      <c r="BA342" s="126">
        <f>IF(AZ342=1,G342,0)</f>
        <v>0</v>
      </c>
      <c r="BB342" s="126">
        <f>IF(AZ342=2,G342,0)</f>
        <v>0</v>
      </c>
      <c r="BC342" s="126">
        <f>IF(AZ342=3,G342,0)</f>
        <v>0</v>
      </c>
      <c r="BD342" s="126">
        <f>IF(AZ342=4,G342,0)</f>
        <v>0</v>
      </c>
      <c r="BE342" s="126">
        <f>IF(AZ342=5,G342,0)</f>
        <v>0</v>
      </c>
      <c r="CA342" s="155">
        <v>12</v>
      </c>
      <c r="CB342" s="155">
        <v>1</v>
      </c>
      <c r="CZ342" s="126">
        <v>0</v>
      </c>
    </row>
    <row r="343" spans="1:104" x14ac:dyDescent="0.2">
      <c r="A343" s="156"/>
      <c r="B343" s="158"/>
      <c r="C343" s="202" t="s">
        <v>231</v>
      </c>
      <c r="D343" s="203"/>
      <c r="E343" s="159">
        <v>12</v>
      </c>
      <c r="F343" s="160"/>
      <c r="G343" s="161"/>
      <c r="M343" s="157" t="s">
        <v>231</v>
      </c>
      <c r="O343" s="148"/>
    </row>
    <row r="344" spans="1:104" x14ac:dyDescent="0.2">
      <c r="A344" s="156"/>
      <c r="B344" s="158"/>
      <c r="C344" s="202" t="s">
        <v>232</v>
      </c>
      <c r="D344" s="203"/>
      <c r="E344" s="159">
        <v>60</v>
      </c>
      <c r="F344" s="160"/>
      <c r="G344" s="161"/>
      <c r="M344" s="157" t="s">
        <v>232</v>
      </c>
      <c r="O344" s="148"/>
    </row>
    <row r="345" spans="1:104" x14ac:dyDescent="0.2">
      <c r="A345" s="162"/>
      <c r="B345" s="163" t="s">
        <v>69</v>
      </c>
      <c r="C345" s="164" t="str">
        <f>CONCATENATE(B110," ",C110)</f>
        <v>62 Úpravy povrchů vnější</v>
      </c>
      <c r="D345" s="165"/>
      <c r="E345" s="166"/>
      <c r="F345" s="167"/>
      <c r="G345" s="168">
        <f>SUM(G110:G344)</f>
        <v>0</v>
      </c>
      <c r="O345" s="148">
        <v>4</v>
      </c>
      <c r="BA345" s="169">
        <f>SUM(BA110:BA344)</f>
        <v>0</v>
      </c>
      <c r="BB345" s="169">
        <f>SUM(BB110:BB344)</f>
        <v>0</v>
      </c>
      <c r="BC345" s="169">
        <f>SUM(BC110:BC344)</f>
        <v>0</v>
      </c>
      <c r="BD345" s="169">
        <f>SUM(BD110:BD344)</f>
        <v>0</v>
      </c>
      <c r="BE345" s="169">
        <f>SUM(BE110:BE344)</f>
        <v>0</v>
      </c>
    </row>
    <row r="346" spans="1:104" x14ac:dyDescent="0.2">
      <c r="A346" s="141" t="s">
        <v>66</v>
      </c>
      <c r="B346" s="142" t="s">
        <v>233</v>
      </c>
      <c r="C346" s="143" t="s">
        <v>234</v>
      </c>
      <c r="D346" s="144"/>
      <c r="E346" s="145"/>
      <c r="F346" s="145"/>
      <c r="G346" s="146"/>
      <c r="H346" s="147"/>
      <c r="I346" s="147"/>
      <c r="O346" s="148">
        <v>1</v>
      </c>
    </row>
    <row r="347" spans="1:104" ht="22.5" x14ac:dyDescent="0.2">
      <c r="A347" s="149">
        <v>28</v>
      </c>
      <c r="B347" s="150" t="s">
        <v>235</v>
      </c>
      <c r="C347" s="151" t="s">
        <v>236</v>
      </c>
      <c r="D347" s="152" t="s">
        <v>113</v>
      </c>
      <c r="E347" s="153">
        <v>2.7</v>
      </c>
      <c r="F347" s="153"/>
      <c r="G347" s="154">
        <f>E347*F347</f>
        <v>0</v>
      </c>
      <c r="O347" s="148">
        <v>2</v>
      </c>
      <c r="AA347" s="126">
        <v>12</v>
      </c>
      <c r="AB347" s="126">
        <v>0</v>
      </c>
      <c r="AC347" s="126">
        <v>89</v>
      </c>
      <c r="AZ347" s="126">
        <v>1</v>
      </c>
      <c r="BA347" s="126">
        <f>IF(AZ347=1,G347,0)</f>
        <v>0</v>
      </c>
      <c r="BB347" s="126">
        <f>IF(AZ347=2,G347,0)</f>
        <v>0</v>
      </c>
      <c r="BC347" s="126">
        <f>IF(AZ347=3,G347,0)</f>
        <v>0</v>
      </c>
      <c r="BD347" s="126">
        <f>IF(AZ347=4,G347,0)</f>
        <v>0</v>
      </c>
      <c r="BE347" s="126">
        <f>IF(AZ347=5,G347,0)</f>
        <v>0</v>
      </c>
      <c r="CA347" s="155">
        <v>12</v>
      </c>
      <c r="CB347" s="155">
        <v>0</v>
      </c>
      <c r="CZ347" s="126">
        <v>0</v>
      </c>
    </row>
    <row r="348" spans="1:104" x14ac:dyDescent="0.2">
      <c r="A348" s="156"/>
      <c r="B348" s="158"/>
      <c r="C348" s="202" t="s">
        <v>237</v>
      </c>
      <c r="D348" s="203"/>
      <c r="E348" s="159">
        <v>2.7</v>
      </c>
      <c r="F348" s="160"/>
      <c r="G348" s="161"/>
      <c r="M348" s="157" t="s">
        <v>237</v>
      </c>
      <c r="O348" s="148"/>
    </row>
    <row r="349" spans="1:104" ht="22.5" x14ac:dyDescent="0.2">
      <c r="A349" s="149">
        <v>29</v>
      </c>
      <c r="B349" s="150" t="s">
        <v>238</v>
      </c>
      <c r="C349" s="151" t="s">
        <v>239</v>
      </c>
      <c r="D349" s="152" t="s">
        <v>240</v>
      </c>
      <c r="E349" s="153">
        <v>4</v>
      </c>
      <c r="F349" s="153"/>
      <c r="G349" s="154">
        <f>E349*F349</f>
        <v>0</v>
      </c>
      <c r="O349" s="148">
        <v>2</v>
      </c>
      <c r="AA349" s="126">
        <v>12</v>
      </c>
      <c r="AB349" s="126">
        <v>0</v>
      </c>
      <c r="AC349" s="126">
        <v>91</v>
      </c>
      <c r="AZ349" s="126">
        <v>1</v>
      </c>
      <c r="BA349" s="126">
        <f>IF(AZ349=1,G349,0)</f>
        <v>0</v>
      </c>
      <c r="BB349" s="126">
        <f>IF(AZ349=2,G349,0)</f>
        <v>0</v>
      </c>
      <c r="BC349" s="126">
        <f>IF(AZ349=3,G349,0)</f>
        <v>0</v>
      </c>
      <c r="BD349" s="126">
        <f>IF(AZ349=4,G349,0)</f>
        <v>0</v>
      </c>
      <c r="BE349" s="126">
        <f>IF(AZ349=5,G349,0)</f>
        <v>0</v>
      </c>
      <c r="CA349" s="155">
        <v>12</v>
      </c>
      <c r="CB349" s="155">
        <v>0</v>
      </c>
      <c r="CZ349" s="126">
        <v>0</v>
      </c>
    </row>
    <row r="350" spans="1:104" x14ac:dyDescent="0.2">
      <c r="A350" s="162"/>
      <c r="B350" s="163" t="s">
        <v>69</v>
      </c>
      <c r="C350" s="164" t="str">
        <f>CONCATENATE(B346," ",C346)</f>
        <v>8 Trubní vedení</v>
      </c>
      <c r="D350" s="165"/>
      <c r="E350" s="166"/>
      <c r="F350" s="167"/>
      <c r="G350" s="168">
        <f>SUM(G346:G349)</f>
        <v>0</v>
      </c>
      <c r="O350" s="148">
        <v>4</v>
      </c>
      <c r="BA350" s="169">
        <f>SUM(BA346:BA349)</f>
        <v>0</v>
      </c>
      <c r="BB350" s="169">
        <f>SUM(BB346:BB349)</f>
        <v>0</v>
      </c>
      <c r="BC350" s="169">
        <f>SUM(BC346:BC349)</f>
        <v>0</v>
      </c>
      <c r="BD350" s="169">
        <f>SUM(BD346:BD349)</f>
        <v>0</v>
      </c>
      <c r="BE350" s="169">
        <f>SUM(BE346:BE349)</f>
        <v>0</v>
      </c>
    </row>
    <row r="351" spans="1:104" x14ac:dyDescent="0.2">
      <c r="A351" s="141" t="s">
        <v>66</v>
      </c>
      <c r="B351" s="142" t="s">
        <v>241</v>
      </c>
      <c r="C351" s="143" t="s">
        <v>242</v>
      </c>
      <c r="D351" s="144"/>
      <c r="E351" s="145"/>
      <c r="F351" s="145"/>
      <c r="G351" s="146"/>
      <c r="H351" s="147"/>
      <c r="I351" s="147"/>
      <c r="O351" s="148">
        <v>1</v>
      </c>
    </row>
    <row r="352" spans="1:104" ht="22.5" x14ac:dyDescent="0.2">
      <c r="A352" s="149">
        <v>30</v>
      </c>
      <c r="B352" s="150" t="s">
        <v>243</v>
      </c>
      <c r="C352" s="151" t="s">
        <v>244</v>
      </c>
      <c r="D352" s="152" t="s">
        <v>113</v>
      </c>
      <c r="E352" s="153">
        <v>42.63</v>
      </c>
      <c r="F352" s="153"/>
      <c r="G352" s="154">
        <f>E352*F352</f>
        <v>0</v>
      </c>
      <c r="O352" s="148">
        <v>2</v>
      </c>
      <c r="AA352" s="126">
        <v>1</v>
      </c>
      <c r="AB352" s="126">
        <v>1</v>
      </c>
      <c r="AC352" s="126">
        <v>1</v>
      </c>
      <c r="AZ352" s="126">
        <v>1</v>
      </c>
      <c r="BA352" s="126">
        <f>IF(AZ352=1,G352,0)</f>
        <v>0</v>
      </c>
      <c r="BB352" s="126">
        <f>IF(AZ352=2,G352,0)</f>
        <v>0</v>
      </c>
      <c r="BC352" s="126">
        <f>IF(AZ352=3,G352,0)</f>
        <v>0</v>
      </c>
      <c r="BD352" s="126">
        <f>IF(AZ352=4,G352,0)</f>
        <v>0</v>
      </c>
      <c r="BE352" s="126">
        <f>IF(AZ352=5,G352,0)</f>
        <v>0</v>
      </c>
      <c r="CA352" s="155">
        <v>1</v>
      </c>
      <c r="CB352" s="155">
        <v>1</v>
      </c>
      <c r="CZ352" s="126">
        <v>0.162209999999959</v>
      </c>
    </row>
    <row r="353" spans="1:104" x14ac:dyDescent="0.2">
      <c r="A353" s="156"/>
      <c r="B353" s="158"/>
      <c r="C353" s="202" t="s">
        <v>245</v>
      </c>
      <c r="D353" s="203"/>
      <c r="E353" s="159">
        <v>42.63</v>
      </c>
      <c r="F353" s="160"/>
      <c r="G353" s="161"/>
      <c r="M353" s="157" t="s">
        <v>245</v>
      </c>
      <c r="O353" s="148"/>
    </row>
    <row r="354" spans="1:104" x14ac:dyDescent="0.2">
      <c r="A354" s="149">
        <v>31</v>
      </c>
      <c r="B354" s="150" t="s">
        <v>246</v>
      </c>
      <c r="C354" s="151" t="s">
        <v>247</v>
      </c>
      <c r="D354" s="152" t="s">
        <v>113</v>
      </c>
      <c r="E354" s="153">
        <v>30</v>
      </c>
      <c r="F354" s="153"/>
      <c r="G354" s="154">
        <f>E354*F354</f>
        <v>0</v>
      </c>
      <c r="O354" s="148">
        <v>2</v>
      </c>
      <c r="AA354" s="126">
        <v>1</v>
      </c>
      <c r="AB354" s="126">
        <v>1</v>
      </c>
      <c r="AC354" s="126">
        <v>1</v>
      </c>
      <c r="AZ354" s="126">
        <v>1</v>
      </c>
      <c r="BA354" s="126">
        <f>IF(AZ354=1,G354,0)</f>
        <v>0</v>
      </c>
      <c r="BB354" s="126">
        <f>IF(AZ354=2,G354,0)</f>
        <v>0</v>
      </c>
      <c r="BC354" s="126">
        <f>IF(AZ354=3,G354,0)</f>
        <v>0</v>
      </c>
      <c r="BD354" s="126">
        <f>IF(AZ354=4,G354,0)</f>
        <v>0</v>
      </c>
      <c r="BE354" s="126">
        <f>IF(AZ354=5,G354,0)</f>
        <v>0</v>
      </c>
      <c r="CA354" s="155">
        <v>1</v>
      </c>
      <c r="CB354" s="155">
        <v>1</v>
      </c>
      <c r="CZ354" s="126">
        <v>0.16012000000000601</v>
      </c>
    </row>
    <row r="355" spans="1:104" x14ac:dyDescent="0.2">
      <c r="A355" s="156"/>
      <c r="B355" s="158"/>
      <c r="C355" s="202" t="s">
        <v>248</v>
      </c>
      <c r="D355" s="203"/>
      <c r="E355" s="159">
        <v>30</v>
      </c>
      <c r="F355" s="160"/>
      <c r="G355" s="161"/>
      <c r="M355" s="157">
        <v>30</v>
      </c>
      <c r="O355" s="148"/>
    </row>
    <row r="356" spans="1:104" x14ac:dyDescent="0.2">
      <c r="A356" s="149">
        <v>32</v>
      </c>
      <c r="B356" s="150" t="s">
        <v>249</v>
      </c>
      <c r="C356" s="151" t="s">
        <v>250</v>
      </c>
      <c r="D356" s="152" t="s">
        <v>78</v>
      </c>
      <c r="E356" s="153">
        <v>10.413</v>
      </c>
      <c r="F356" s="153"/>
      <c r="G356" s="154">
        <f>E356*F356</f>
        <v>0</v>
      </c>
      <c r="O356" s="148">
        <v>2</v>
      </c>
      <c r="AA356" s="126">
        <v>12</v>
      </c>
      <c r="AB356" s="126">
        <v>0</v>
      </c>
      <c r="AC356" s="126">
        <v>110</v>
      </c>
      <c r="AZ356" s="126">
        <v>1</v>
      </c>
      <c r="BA356" s="126">
        <f>IF(AZ356=1,G356,0)</f>
        <v>0</v>
      </c>
      <c r="BB356" s="126">
        <f>IF(AZ356=2,G356,0)</f>
        <v>0</v>
      </c>
      <c r="BC356" s="126">
        <f>IF(AZ356=3,G356,0)</f>
        <v>0</v>
      </c>
      <c r="BD356" s="126">
        <f>IF(AZ356=4,G356,0)</f>
        <v>0</v>
      </c>
      <c r="BE356" s="126">
        <f>IF(AZ356=5,G356,0)</f>
        <v>0</v>
      </c>
      <c r="CA356" s="155">
        <v>12</v>
      </c>
      <c r="CB356" s="155">
        <v>0</v>
      </c>
      <c r="CZ356" s="126">
        <v>0</v>
      </c>
    </row>
    <row r="357" spans="1:104" x14ac:dyDescent="0.2">
      <c r="A357" s="156"/>
      <c r="B357" s="158"/>
      <c r="C357" s="202" t="s">
        <v>251</v>
      </c>
      <c r="D357" s="203"/>
      <c r="E357" s="159">
        <v>10.413</v>
      </c>
      <c r="F357" s="160"/>
      <c r="G357" s="161"/>
      <c r="M357" s="157" t="s">
        <v>251</v>
      </c>
      <c r="O357" s="148"/>
    </row>
    <row r="358" spans="1:104" x14ac:dyDescent="0.2">
      <c r="A358" s="162"/>
      <c r="B358" s="163" t="s">
        <v>69</v>
      </c>
      <c r="C358" s="164" t="str">
        <f>CONCATENATE(B351," ",C351)</f>
        <v>91 Doplňující práce na komunikaci</v>
      </c>
      <c r="D358" s="165"/>
      <c r="E358" s="166"/>
      <c r="F358" s="167"/>
      <c r="G358" s="168">
        <f>SUM(G351:G357)</f>
        <v>0</v>
      </c>
      <c r="O358" s="148">
        <v>4</v>
      </c>
      <c r="BA358" s="169">
        <f>SUM(BA351:BA357)</f>
        <v>0</v>
      </c>
      <c r="BB358" s="169">
        <f>SUM(BB351:BB357)</f>
        <v>0</v>
      </c>
      <c r="BC358" s="169">
        <f>SUM(BC351:BC357)</f>
        <v>0</v>
      </c>
      <c r="BD358" s="169">
        <f>SUM(BD351:BD357)</f>
        <v>0</v>
      </c>
      <c r="BE358" s="169">
        <f>SUM(BE351:BE357)</f>
        <v>0</v>
      </c>
    </row>
    <row r="359" spans="1:104" x14ac:dyDescent="0.2">
      <c r="A359" s="141" t="s">
        <v>66</v>
      </c>
      <c r="B359" s="142" t="s">
        <v>252</v>
      </c>
      <c r="C359" s="143" t="s">
        <v>253</v>
      </c>
      <c r="D359" s="144"/>
      <c r="E359" s="145"/>
      <c r="F359" s="145"/>
      <c r="G359" s="146"/>
      <c r="H359" s="147"/>
      <c r="I359" s="147"/>
      <c r="O359" s="148">
        <v>1</v>
      </c>
    </row>
    <row r="360" spans="1:104" x14ac:dyDescent="0.2">
      <c r="A360" s="149">
        <v>33</v>
      </c>
      <c r="B360" s="150" t="s">
        <v>254</v>
      </c>
      <c r="C360" s="151" t="s">
        <v>255</v>
      </c>
      <c r="D360" s="152" t="s">
        <v>78</v>
      </c>
      <c r="E360" s="153">
        <v>30.17</v>
      </c>
      <c r="F360" s="153"/>
      <c r="G360" s="154">
        <f>E360*F360</f>
        <v>0</v>
      </c>
      <c r="O360" s="148">
        <v>2</v>
      </c>
      <c r="AA360" s="126">
        <v>1</v>
      </c>
      <c r="AB360" s="126">
        <v>1</v>
      </c>
      <c r="AC360" s="126">
        <v>1</v>
      </c>
      <c r="AZ360" s="126">
        <v>1</v>
      </c>
      <c r="BA360" s="126">
        <f>IF(AZ360=1,G360,0)</f>
        <v>0</v>
      </c>
      <c r="BB360" s="126">
        <f>IF(AZ360=2,G360,0)</f>
        <v>0</v>
      </c>
      <c r="BC360" s="126">
        <f>IF(AZ360=3,G360,0)</f>
        <v>0</v>
      </c>
      <c r="BD360" s="126">
        <f>IF(AZ360=4,G360,0)</f>
        <v>0</v>
      </c>
      <c r="BE360" s="126">
        <f>IF(AZ360=5,G360,0)</f>
        <v>0</v>
      </c>
      <c r="CA360" s="155">
        <v>1</v>
      </c>
      <c r="CB360" s="155">
        <v>1</v>
      </c>
      <c r="CZ360" s="126">
        <v>0.15177999999991701</v>
      </c>
    </row>
    <row r="361" spans="1:104" x14ac:dyDescent="0.2">
      <c r="A361" s="156"/>
      <c r="B361" s="158"/>
      <c r="C361" s="202" t="s">
        <v>256</v>
      </c>
      <c r="D361" s="203"/>
      <c r="E361" s="159">
        <v>30.17</v>
      </c>
      <c r="F361" s="160"/>
      <c r="G361" s="161"/>
      <c r="M361" s="157" t="s">
        <v>256</v>
      </c>
      <c r="O361" s="148"/>
    </row>
    <row r="362" spans="1:104" x14ac:dyDescent="0.2">
      <c r="A362" s="149">
        <v>34</v>
      </c>
      <c r="B362" s="150" t="s">
        <v>526</v>
      </c>
      <c r="C362" s="151" t="s">
        <v>257</v>
      </c>
      <c r="D362" s="152" t="s">
        <v>78</v>
      </c>
      <c r="E362" s="153">
        <v>1235.2</v>
      </c>
      <c r="F362" s="153"/>
      <c r="G362" s="154">
        <f>E362*F362</f>
        <v>0</v>
      </c>
      <c r="O362" s="148">
        <v>2</v>
      </c>
      <c r="AA362" s="126">
        <v>1</v>
      </c>
      <c r="AB362" s="126">
        <v>1</v>
      </c>
      <c r="AC362" s="126">
        <v>1</v>
      </c>
      <c r="AZ362" s="126">
        <v>1</v>
      </c>
      <c r="BA362" s="126">
        <f>IF(AZ362=1,G362,0)</f>
        <v>0</v>
      </c>
      <c r="BB362" s="126">
        <f>IF(AZ362=2,G362,0)</f>
        <v>0</v>
      </c>
      <c r="BC362" s="126">
        <f>IF(AZ362=3,G362,0)</f>
        <v>0</v>
      </c>
      <c r="BD362" s="126">
        <f>IF(AZ362=4,G362,0)</f>
        <v>0</v>
      </c>
      <c r="BE362" s="126">
        <f>IF(AZ362=5,G362,0)</f>
        <v>0</v>
      </c>
      <c r="CA362" s="155">
        <v>1</v>
      </c>
      <c r="CB362" s="155">
        <v>1</v>
      </c>
      <c r="CZ362" s="126">
        <v>1.03999999999971E-3</v>
      </c>
    </row>
    <row r="363" spans="1:104" x14ac:dyDescent="0.2">
      <c r="A363" s="156"/>
      <c r="B363" s="158"/>
      <c r="C363" s="202" t="s">
        <v>119</v>
      </c>
      <c r="D363" s="203"/>
      <c r="E363" s="159">
        <v>0</v>
      </c>
      <c r="F363" s="160"/>
      <c r="G363" s="161"/>
      <c r="M363" s="157" t="s">
        <v>119</v>
      </c>
      <c r="O363" s="148"/>
    </row>
    <row r="364" spans="1:104" x14ac:dyDescent="0.2">
      <c r="A364" s="156"/>
      <c r="B364" s="158"/>
      <c r="C364" s="202" t="s">
        <v>120</v>
      </c>
      <c r="D364" s="203"/>
      <c r="E364" s="159">
        <v>71.28</v>
      </c>
      <c r="F364" s="160"/>
      <c r="G364" s="161"/>
      <c r="M364" s="157" t="s">
        <v>120</v>
      </c>
      <c r="O364" s="148"/>
    </row>
    <row r="365" spans="1:104" x14ac:dyDescent="0.2">
      <c r="A365" s="156"/>
      <c r="B365" s="158"/>
      <c r="C365" s="202" t="s">
        <v>121</v>
      </c>
      <c r="D365" s="203"/>
      <c r="E365" s="159">
        <v>0</v>
      </c>
      <c r="F365" s="160"/>
      <c r="G365" s="161"/>
      <c r="M365" s="157" t="s">
        <v>121</v>
      </c>
      <c r="O365" s="148"/>
    </row>
    <row r="366" spans="1:104" x14ac:dyDescent="0.2">
      <c r="A366" s="156"/>
      <c r="B366" s="158"/>
      <c r="C366" s="202" t="s">
        <v>122</v>
      </c>
      <c r="D366" s="203"/>
      <c r="E366" s="159">
        <v>0</v>
      </c>
      <c r="F366" s="160"/>
      <c r="G366" s="161"/>
      <c r="M366" s="157" t="s">
        <v>122</v>
      </c>
      <c r="O366" s="148"/>
    </row>
    <row r="367" spans="1:104" x14ac:dyDescent="0.2">
      <c r="A367" s="156"/>
      <c r="B367" s="158"/>
      <c r="C367" s="202" t="s">
        <v>123</v>
      </c>
      <c r="D367" s="203"/>
      <c r="E367" s="159">
        <v>10.15</v>
      </c>
      <c r="F367" s="160"/>
      <c r="G367" s="161"/>
      <c r="M367" s="157" t="s">
        <v>123</v>
      </c>
      <c r="O367" s="148"/>
    </row>
    <row r="368" spans="1:104" x14ac:dyDescent="0.2">
      <c r="A368" s="156"/>
      <c r="B368" s="158"/>
      <c r="C368" s="202" t="s">
        <v>124</v>
      </c>
      <c r="D368" s="203"/>
      <c r="E368" s="159">
        <v>1.35</v>
      </c>
      <c r="F368" s="160"/>
      <c r="G368" s="161"/>
      <c r="M368" s="157" t="s">
        <v>124</v>
      </c>
      <c r="O368" s="148"/>
    </row>
    <row r="369" spans="1:15" x14ac:dyDescent="0.2">
      <c r="A369" s="156"/>
      <c r="B369" s="158"/>
      <c r="C369" s="209" t="s">
        <v>125</v>
      </c>
      <c r="D369" s="203"/>
      <c r="E369" s="181">
        <v>82.78</v>
      </c>
      <c r="F369" s="160"/>
      <c r="G369" s="161"/>
      <c r="M369" s="157" t="s">
        <v>125</v>
      </c>
      <c r="O369" s="148"/>
    </row>
    <row r="370" spans="1:15" x14ac:dyDescent="0.2">
      <c r="A370" s="156"/>
      <c r="B370" s="158"/>
      <c r="C370" s="202" t="s">
        <v>126</v>
      </c>
      <c r="D370" s="203"/>
      <c r="E370" s="159">
        <v>0</v>
      </c>
      <c r="F370" s="160"/>
      <c r="G370" s="161"/>
      <c r="M370" s="157" t="s">
        <v>126</v>
      </c>
      <c r="O370" s="148"/>
    </row>
    <row r="371" spans="1:15" x14ac:dyDescent="0.2">
      <c r="A371" s="156"/>
      <c r="B371" s="158"/>
      <c r="C371" s="202" t="s">
        <v>127</v>
      </c>
      <c r="D371" s="203"/>
      <c r="E371" s="159">
        <v>12.75</v>
      </c>
      <c r="F371" s="160"/>
      <c r="G371" s="161"/>
      <c r="M371" s="157" t="s">
        <v>127</v>
      </c>
      <c r="O371" s="148"/>
    </row>
    <row r="372" spans="1:15" x14ac:dyDescent="0.2">
      <c r="A372" s="156"/>
      <c r="B372" s="158"/>
      <c r="C372" s="209" t="s">
        <v>125</v>
      </c>
      <c r="D372" s="203"/>
      <c r="E372" s="181">
        <v>12.75</v>
      </c>
      <c r="F372" s="160"/>
      <c r="G372" s="161"/>
      <c r="M372" s="157" t="s">
        <v>125</v>
      </c>
      <c r="O372" s="148"/>
    </row>
    <row r="373" spans="1:15" x14ac:dyDescent="0.2">
      <c r="A373" s="156"/>
      <c r="B373" s="158"/>
      <c r="C373" s="202" t="s">
        <v>128</v>
      </c>
      <c r="D373" s="203"/>
      <c r="E373" s="159">
        <v>0</v>
      </c>
      <c r="F373" s="160"/>
      <c r="G373" s="161"/>
      <c r="M373" s="157" t="s">
        <v>128</v>
      </c>
      <c r="O373" s="148"/>
    </row>
    <row r="374" spans="1:15" x14ac:dyDescent="0.2">
      <c r="A374" s="156"/>
      <c r="B374" s="158"/>
      <c r="C374" s="202" t="s">
        <v>129</v>
      </c>
      <c r="D374" s="203"/>
      <c r="E374" s="159">
        <v>14.375</v>
      </c>
      <c r="F374" s="160"/>
      <c r="G374" s="161"/>
      <c r="M374" s="157" t="s">
        <v>129</v>
      </c>
      <c r="O374" s="148"/>
    </row>
    <row r="375" spans="1:15" x14ac:dyDescent="0.2">
      <c r="A375" s="156"/>
      <c r="B375" s="158"/>
      <c r="C375" s="209" t="s">
        <v>125</v>
      </c>
      <c r="D375" s="203"/>
      <c r="E375" s="181">
        <v>14.375</v>
      </c>
      <c r="F375" s="160"/>
      <c r="G375" s="161"/>
      <c r="M375" s="157" t="s">
        <v>125</v>
      </c>
      <c r="O375" s="148"/>
    </row>
    <row r="376" spans="1:15" x14ac:dyDescent="0.2">
      <c r="A376" s="156"/>
      <c r="B376" s="158"/>
      <c r="C376" s="202" t="s">
        <v>130</v>
      </c>
      <c r="D376" s="203"/>
      <c r="E376" s="159">
        <v>0</v>
      </c>
      <c r="F376" s="160"/>
      <c r="G376" s="161"/>
      <c r="M376" s="157" t="s">
        <v>130</v>
      </c>
      <c r="O376" s="148"/>
    </row>
    <row r="377" spans="1:15" x14ac:dyDescent="0.2">
      <c r="A377" s="156"/>
      <c r="B377" s="158"/>
      <c r="C377" s="202" t="s">
        <v>131</v>
      </c>
      <c r="D377" s="203"/>
      <c r="E377" s="159">
        <v>1.05</v>
      </c>
      <c r="F377" s="160"/>
      <c r="G377" s="161"/>
      <c r="M377" s="157" t="s">
        <v>131</v>
      </c>
      <c r="O377" s="148"/>
    </row>
    <row r="378" spans="1:15" x14ac:dyDescent="0.2">
      <c r="A378" s="156"/>
      <c r="B378" s="158"/>
      <c r="C378" s="202" t="s">
        <v>132</v>
      </c>
      <c r="D378" s="203"/>
      <c r="E378" s="159">
        <v>0</v>
      </c>
      <c r="F378" s="160"/>
      <c r="G378" s="161"/>
      <c r="M378" s="157" t="s">
        <v>132</v>
      </c>
      <c r="O378" s="148"/>
    </row>
    <row r="379" spans="1:15" x14ac:dyDescent="0.2">
      <c r="A379" s="156"/>
      <c r="B379" s="158"/>
      <c r="C379" s="209" t="s">
        <v>125</v>
      </c>
      <c r="D379" s="203"/>
      <c r="E379" s="181">
        <v>1.05</v>
      </c>
      <c r="F379" s="160"/>
      <c r="G379" s="161"/>
      <c r="M379" s="157" t="s">
        <v>125</v>
      </c>
      <c r="O379" s="148"/>
    </row>
    <row r="380" spans="1:15" x14ac:dyDescent="0.2">
      <c r="A380" s="156"/>
      <c r="B380" s="158"/>
      <c r="C380" s="202" t="s">
        <v>133</v>
      </c>
      <c r="D380" s="203"/>
      <c r="E380" s="159">
        <v>132</v>
      </c>
      <c r="F380" s="160"/>
      <c r="G380" s="161"/>
      <c r="M380" s="157" t="s">
        <v>133</v>
      </c>
      <c r="O380" s="148"/>
    </row>
    <row r="381" spans="1:15" x14ac:dyDescent="0.2">
      <c r="A381" s="156"/>
      <c r="B381" s="158"/>
      <c r="C381" s="209" t="s">
        <v>125</v>
      </c>
      <c r="D381" s="203"/>
      <c r="E381" s="181">
        <v>132</v>
      </c>
      <c r="F381" s="160"/>
      <c r="G381" s="161"/>
      <c r="M381" s="157" t="s">
        <v>125</v>
      </c>
      <c r="O381" s="148"/>
    </row>
    <row r="382" spans="1:15" x14ac:dyDescent="0.2">
      <c r="A382" s="156"/>
      <c r="B382" s="158"/>
      <c r="C382" s="202" t="s">
        <v>134</v>
      </c>
      <c r="D382" s="203"/>
      <c r="E382" s="159">
        <v>0</v>
      </c>
      <c r="F382" s="160"/>
      <c r="G382" s="161"/>
      <c r="M382" s="157" t="s">
        <v>134</v>
      </c>
      <c r="O382" s="148"/>
    </row>
    <row r="383" spans="1:15" x14ac:dyDescent="0.2">
      <c r="A383" s="156"/>
      <c r="B383" s="158"/>
      <c r="C383" s="202" t="s">
        <v>135</v>
      </c>
      <c r="D383" s="203"/>
      <c r="E383" s="159">
        <v>190.4</v>
      </c>
      <c r="F383" s="160"/>
      <c r="G383" s="161"/>
      <c r="M383" s="157" t="s">
        <v>135</v>
      </c>
      <c r="O383" s="148"/>
    </row>
    <row r="384" spans="1:15" x14ac:dyDescent="0.2">
      <c r="A384" s="156"/>
      <c r="B384" s="158"/>
      <c r="C384" s="202" t="s">
        <v>136</v>
      </c>
      <c r="D384" s="203"/>
      <c r="E384" s="159">
        <v>-28.56</v>
      </c>
      <c r="F384" s="160"/>
      <c r="G384" s="161"/>
      <c r="M384" s="157" t="s">
        <v>136</v>
      </c>
      <c r="O384" s="148"/>
    </row>
    <row r="385" spans="1:15" x14ac:dyDescent="0.2">
      <c r="A385" s="156"/>
      <c r="B385" s="158"/>
      <c r="C385" s="202" t="s">
        <v>137</v>
      </c>
      <c r="D385" s="203"/>
      <c r="E385" s="159">
        <v>-1.08</v>
      </c>
      <c r="F385" s="160"/>
      <c r="G385" s="161"/>
      <c r="M385" s="157" t="s">
        <v>137</v>
      </c>
      <c r="O385" s="148"/>
    </row>
    <row r="386" spans="1:15" x14ac:dyDescent="0.2">
      <c r="A386" s="156"/>
      <c r="B386" s="158"/>
      <c r="C386" s="209" t="s">
        <v>125</v>
      </c>
      <c r="D386" s="203"/>
      <c r="E386" s="181">
        <v>160.76</v>
      </c>
      <c r="F386" s="160"/>
      <c r="G386" s="161"/>
      <c r="M386" s="157" t="s">
        <v>125</v>
      </c>
      <c r="O386" s="148"/>
    </row>
    <row r="387" spans="1:15" x14ac:dyDescent="0.2">
      <c r="A387" s="156"/>
      <c r="B387" s="158"/>
      <c r="C387" s="202" t="s">
        <v>138</v>
      </c>
      <c r="D387" s="203"/>
      <c r="E387" s="159">
        <v>203.08</v>
      </c>
      <c r="F387" s="160"/>
      <c r="G387" s="161"/>
      <c r="M387" s="157" t="s">
        <v>138</v>
      </c>
      <c r="O387" s="148"/>
    </row>
    <row r="388" spans="1:15" x14ac:dyDescent="0.2">
      <c r="A388" s="156"/>
      <c r="B388" s="158"/>
      <c r="C388" s="202" t="s">
        <v>139</v>
      </c>
      <c r="D388" s="203"/>
      <c r="E388" s="159">
        <v>-34.68</v>
      </c>
      <c r="F388" s="160"/>
      <c r="G388" s="161"/>
      <c r="M388" s="157" t="s">
        <v>139</v>
      </c>
      <c r="O388" s="148"/>
    </row>
    <row r="389" spans="1:15" x14ac:dyDescent="0.2">
      <c r="A389" s="156"/>
      <c r="B389" s="158"/>
      <c r="C389" s="209" t="s">
        <v>125</v>
      </c>
      <c r="D389" s="203"/>
      <c r="E389" s="181">
        <v>168.4</v>
      </c>
      <c r="F389" s="160"/>
      <c r="G389" s="161"/>
      <c r="M389" s="157" t="s">
        <v>125</v>
      </c>
      <c r="O389" s="148"/>
    </row>
    <row r="390" spans="1:15" x14ac:dyDescent="0.2">
      <c r="A390" s="156"/>
      <c r="B390" s="158"/>
      <c r="C390" s="202" t="s">
        <v>140</v>
      </c>
      <c r="D390" s="203"/>
      <c r="E390" s="159">
        <v>322.92</v>
      </c>
      <c r="F390" s="160"/>
      <c r="G390" s="161"/>
      <c r="M390" s="157" t="s">
        <v>140</v>
      </c>
      <c r="O390" s="148"/>
    </row>
    <row r="391" spans="1:15" x14ac:dyDescent="0.2">
      <c r="A391" s="156"/>
      <c r="B391" s="158"/>
      <c r="C391" s="202" t="s">
        <v>141</v>
      </c>
      <c r="D391" s="203"/>
      <c r="E391" s="159">
        <v>-39.950000000000003</v>
      </c>
      <c r="F391" s="160"/>
      <c r="G391" s="161"/>
      <c r="M391" s="157" t="s">
        <v>141</v>
      </c>
      <c r="O391" s="148"/>
    </row>
    <row r="392" spans="1:15" x14ac:dyDescent="0.2">
      <c r="A392" s="156"/>
      <c r="B392" s="158"/>
      <c r="C392" s="209" t="s">
        <v>125</v>
      </c>
      <c r="D392" s="203"/>
      <c r="E392" s="181">
        <v>282.97000000000003</v>
      </c>
      <c r="F392" s="160"/>
      <c r="G392" s="161"/>
      <c r="M392" s="157" t="s">
        <v>125</v>
      </c>
      <c r="O392" s="148"/>
    </row>
    <row r="393" spans="1:15" x14ac:dyDescent="0.2">
      <c r="A393" s="156"/>
      <c r="B393" s="158"/>
      <c r="C393" s="202" t="s">
        <v>142</v>
      </c>
      <c r="D393" s="203"/>
      <c r="E393" s="159">
        <v>66.92</v>
      </c>
      <c r="F393" s="160"/>
      <c r="G393" s="161"/>
      <c r="M393" s="157" t="s">
        <v>142</v>
      </c>
      <c r="O393" s="148"/>
    </row>
    <row r="394" spans="1:15" x14ac:dyDescent="0.2">
      <c r="A394" s="156"/>
      <c r="B394" s="158"/>
      <c r="C394" s="202" t="s">
        <v>143</v>
      </c>
      <c r="D394" s="203"/>
      <c r="E394" s="159">
        <v>-1.96</v>
      </c>
      <c r="F394" s="160"/>
      <c r="G394" s="161"/>
      <c r="M394" s="157" t="s">
        <v>143</v>
      </c>
      <c r="O394" s="148"/>
    </row>
    <row r="395" spans="1:15" x14ac:dyDescent="0.2">
      <c r="A395" s="156"/>
      <c r="B395" s="158"/>
      <c r="C395" s="202" t="s">
        <v>144</v>
      </c>
      <c r="D395" s="203"/>
      <c r="E395" s="159">
        <v>87.92</v>
      </c>
      <c r="F395" s="160"/>
      <c r="G395" s="161"/>
      <c r="M395" s="157" t="s">
        <v>144</v>
      </c>
      <c r="O395" s="148"/>
    </row>
    <row r="396" spans="1:15" x14ac:dyDescent="0.2">
      <c r="A396" s="156"/>
      <c r="B396" s="158"/>
      <c r="C396" s="209" t="s">
        <v>125</v>
      </c>
      <c r="D396" s="203"/>
      <c r="E396" s="181">
        <v>152.88</v>
      </c>
      <c r="F396" s="160"/>
      <c r="G396" s="161"/>
      <c r="M396" s="157" t="s">
        <v>125</v>
      </c>
      <c r="O396" s="148"/>
    </row>
    <row r="397" spans="1:15" x14ac:dyDescent="0.2">
      <c r="A397" s="156"/>
      <c r="B397" s="158"/>
      <c r="C397" s="202" t="s">
        <v>122</v>
      </c>
      <c r="D397" s="203"/>
      <c r="E397" s="159">
        <v>0</v>
      </c>
      <c r="F397" s="160"/>
      <c r="G397" s="161"/>
      <c r="M397" s="157" t="s">
        <v>122</v>
      </c>
      <c r="O397" s="148"/>
    </row>
    <row r="398" spans="1:15" x14ac:dyDescent="0.2">
      <c r="A398" s="156"/>
      <c r="B398" s="158"/>
      <c r="C398" s="202" t="s">
        <v>145</v>
      </c>
      <c r="D398" s="203"/>
      <c r="E398" s="159">
        <v>10.15</v>
      </c>
      <c r="F398" s="160"/>
      <c r="G398" s="161"/>
      <c r="M398" s="157" t="s">
        <v>145</v>
      </c>
      <c r="O398" s="148"/>
    </row>
    <row r="399" spans="1:15" ht="22.5" x14ac:dyDescent="0.2">
      <c r="A399" s="156"/>
      <c r="B399" s="158"/>
      <c r="C399" s="202" t="s">
        <v>146</v>
      </c>
      <c r="D399" s="203"/>
      <c r="E399" s="159">
        <v>6.2249999999999996</v>
      </c>
      <c r="F399" s="160"/>
      <c r="G399" s="161"/>
      <c r="M399" s="157" t="s">
        <v>146</v>
      </c>
      <c r="O399" s="148"/>
    </row>
    <row r="400" spans="1:15" x14ac:dyDescent="0.2">
      <c r="A400" s="156"/>
      <c r="B400" s="158"/>
      <c r="C400" s="209" t="s">
        <v>125</v>
      </c>
      <c r="D400" s="203"/>
      <c r="E400" s="181">
        <v>16.375</v>
      </c>
      <c r="F400" s="160"/>
      <c r="G400" s="161"/>
      <c r="M400" s="157" t="s">
        <v>125</v>
      </c>
      <c r="O400" s="148"/>
    </row>
    <row r="401" spans="1:15" x14ac:dyDescent="0.2">
      <c r="A401" s="156"/>
      <c r="B401" s="158"/>
      <c r="C401" s="202" t="s">
        <v>126</v>
      </c>
      <c r="D401" s="203"/>
      <c r="E401" s="159">
        <v>0</v>
      </c>
      <c r="F401" s="160"/>
      <c r="G401" s="161"/>
      <c r="M401" s="157" t="s">
        <v>126</v>
      </c>
      <c r="O401" s="148"/>
    </row>
    <row r="402" spans="1:15" x14ac:dyDescent="0.2">
      <c r="A402" s="156"/>
      <c r="B402" s="158"/>
      <c r="C402" s="202" t="s">
        <v>147</v>
      </c>
      <c r="D402" s="203"/>
      <c r="E402" s="159">
        <v>15.35</v>
      </c>
      <c r="F402" s="160"/>
      <c r="G402" s="161"/>
      <c r="M402" s="157" t="s">
        <v>147</v>
      </c>
      <c r="O402" s="148"/>
    </row>
    <row r="403" spans="1:15" x14ac:dyDescent="0.2">
      <c r="A403" s="156"/>
      <c r="B403" s="158"/>
      <c r="C403" s="209" t="s">
        <v>125</v>
      </c>
      <c r="D403" s="203"/>
      <c r="E403" s="181">
        <v>15.35</v>
      </c>
      <c r="F403" s="160"/>
      <c r="G403" s="161"/>
      <c r="M403" s="157" t="s">
        <v>125</v>
      </c>
      <c r="O403" s="148"/>
    </row>
    <row r="404" spans="1:15" x14ac:dyDescent="0.2">
      <c r="A404" s="156"/>
      <c r="B404" s="158"/>
      <c r="C404" s="202" t="s">
        <v>128</v>
      </c>
      <c r="D404" s="203"/>
      <c r="E404" s="159">
        <v>0</v>
      </c>
      <c r="F404" s="160"/>
      <c r="G404" s="161"/>
      <c r="M404" s="157" t="s">
        <v>128</v>
      </c>
      <c r="O404" s="148"/>
    </row>
    <row r="405" spans="1:15" ht="22.5" x14ac:dyDescent="0.2">
      <c r="A405" s="156"/>
      <c r="B405" s="158"/>
      <c r="C405" s="202" t="s">
        <v>148</v>
      </c>
      <c r="D405" s="203"/>
      <c r="E405" s="159">
        <v>12.6</v>
      </c>
      <c r="F405" s="160"/>
      <c r="G405" s="161"/>
      <c r="M405" s="157" t="s">
        <v>148</v>
      </c>
      <c r="O405" s="148"/>
    </row>
    <row r="406" spans="1:15" x14ac:dyDescent="0.2">
      <c r="A406" s="156"/>
      <c r="B406" s="158"/>
      <c r="C406" s="209" t="s">
        <v>125</v>
      </c>
      <c r="D406" s="203"/>
      <c r="E406" s="181">
        <v>12.6</v>
      </c>
      <c r="F406" s="160"/>
      <c r="G406" s="161"/>
      <c r="M406" s="157" t="s">
        <v>125</v>
      </c>
      <c r="O406" s="148"/>
    </row>
    <row r="407" spans="1:15" x14ac:dyDescent="0.2">
      <c r="A407" s="156"/>
      <c r="B407" s="158"/>
      <c r="C407" s="202" t="s">
        <v>130</v>
      </c>
      <c r="D407" s="203"/>
      <c r="E407" s="159">
        <v>0</v>
      </c>
      <c r="F407" s="160"/>
      <c r="G407" s="161"/>
      <c r="M407" s="157" t="s">
        <v>130</v>
      </c>
      <c r="O407" s="148"/>
    </row>
    <row r="408" spans="1:15" x14ac:dyDescent="0.2">
      <c r="A408" s="156"/>
      <c r="B408" s="158"/>
      <c r="C408" s="202" t="s">
        <v>149</v>
      </c>
      <c r="D408" s="203"/>
      <c r="E408" s="159">
        <v>1.55</v>
      </c>
      <c r="F408" s="160"/>
      <c r="G408" s="161"/>
      <c r="M408" s="157" t="s">
        <v>149</v>
      </c>
      <c r="O408" s="148"/>
    </row>
    <row r="409" spans="1:15" x14ac:dyDescent="0.2">
      <c r="A409" s="156"/>
      <c r="B409" s="158"/>
      <c r="C409" s="202" t="s">
        <v>132</v>
      </c>
      <c r="D409" s="203"/>
      <c r="E409" s="159">
        <v>0</v>
      </c>
      <c r="F409" s="160"/>
      <c r="G409" s="161"/>
      <c r="M409" s="157" t="s">
        <v>132</v>
      </c>
      <c r="O409" s="148"/>
    </row>
    <row r="410" spans="1:15" x14ac:dyDescent="0.2">
      <c r="A410" s="156"/>
      <c r="B410" s="158"/>
      <c r="C410" s="202" t="s">
        <v>150</v>
      </c>
      <c r="D410" s="203"/>
      <c r="E410" s="159">
        <v>1.6</v>
      </c>
      <c r="F410" s="160"/>
      <c r="G410" s="161"/>
      <c r="M410" s="157" t="s">
        <v>150</v>
      </c>
      <c r="O410" s="148"/>
    </row>
    <row r="411" spans="1:15" x14ac:dyDescent="0.2">
      <c r="A411" s="156"/>
      <c r="B411" s="158"/>
      <c r="C411" s="209" t="s">
        <v>125</v>
      </c>
      <c r="D411" s="203"/>
      <c r="E411" s="181">
        <v>3.1500000000000004</v>
      </c>
      <c r="F411" s="160"/>
      <c r="G411" s="161"/>
      <c r="M411" s="157" t="s">
        <v>125</v>
      </c>
      <c r="O411" s="148"/>
    </row>
    <row r="412" spans="1:15" x14ac:dyDescent="0.2">
      <c r="A412" s="156"/>
      <c r="B412" s="158"/>
      <c r="C412" s="202" t="s">
        <v>151</v>
      </c>
      <c r="D412" s="203"/>
      <c r="E412" s="159">
        <v>84</v>
      </c>
      <c r="F412" s="160"/>
      <c r="G412" s="161"/>
      <c r="M412" s="157" t="s">
        <v>151</v>
      </c>
      <c r="O412" s="148"/>
    </row>
    <row r="413" spans="1:15" x14ac:dyDescent="0.2">
      <c r="A413" s="156"/>
      <c r="B413" s="158"/>
      <c r="C413" s="202" t="s">
        <v>136</v>
      </c>
      <c r="D413" s="203"/>
      <c r="E413" s="159">
        <v>-28.56</v>
      </c>
      <c r="F413" s="160"/>
      <c r="G413" s="161"/>
      <c r="M413" s="157" t="s">
        <v>136</v>
      </c>
      <c r="O413" s="148"/>
    </row>
    <row r="414" spans="1:15" x14ac:dyDescent="0.2">
      <c r="A414" s="156"/>
      <c r="B414" s="158"/>
      <c r="C414" s="202" t="s">
        <v>152</v>
      </c>
      <c r="D414" s="203"/>
      <c r="E414" s="159">
        <v>-11.7</v>
      </c>
      <c r="F414" s="160"/>
      <c r="G414" s="161"/>
      <c r="M414" s="157" t="s">
        <v>152</v>
      </c>
      <c r="O414" s="148"/>
    </row>
    <row r="415" spans="1:15" x14ac:dyDescent="0.2">
      <c r="A415" s="156"/>
      <c r="B415" s="158"/>
      <c r="C415" s="209" t="s">
        <v>125</v>
      </c>
      <c r="D415" s="203"/>
      <c r="E415" s="181">
        <v>43.739999999999995</v>
      </c>
      <c r="F415" s="160"/>
      <c r="G415" s="161"/>
      <c r="M415" s="157" t="s">
        <v>125</v>
      </c>
      <c r="O415" s="148"/>
    </row>
    <row r="416" spans="1:15" x14ac:dyDescent="0.2">
      <c r="A416" s="156"/>
      <c r="B416" s="158"/>
      <c r="C416" s="202" t="s">
        <v>153</v>
      </c>
      <c r="D416" s="203"/>
      <c r="E416" s="159">
        <v>76.5</v>
      </c>
      <c r="F416" s="160"/>
      <c r="G416" s="161"/>
      <c r="M416" s="157" t="s">
        <v>153</v>
      </c>
      <c r="O416" s="148"/>
    </row>
    <row r="417" spans="1:104" x14ac:dyDescent="0.2">
      <c r="A417" s="156"/>
      <c r="B417" s="158"/>
      <c r="C417" s="202" t="s">
        <v>154</v>
      </c>
      <c r="D417" s="203"/>
      <c r="E417" s="159">
        <v>-42.68</v>
      </c>
      <c r="F417" s="160"/>
      <c r="G417" s="161"/>
      <c r="M417" s="157" t="s">
        <v>154</v>
      </c>
      <c r="O417" s="148"/>
    </row>
    <row r="418" spans="1:104" x14ac:dyDescent="0.2">
      <c r="A418" s="156"/>
      <c r="B418" s="158"/>
      <c r="C418" s="209" t="s">
        <v>125</v>
      </c>
      <c r="D418" s="203"/>
      <c r="E418" s="181">
        <v>33.82</v>
      </c>
      <c r="F418" s="160"/>
      <c r="G418" s="161"/>
      <c r="M418" s="157" t="s">
        <v>125</v>
      </c>
      <c r="O418" s="148"/>
    </row>
    <row r="419" spans="1:104" x14ac:dyDescent="0.2">
      <c r="A419" s="156"/>
      <c r="B419" s="158"/>
      <c r="C419" s="202" t="s">
        <v>155</v>
      </c>
      <c r="D419" s="203"/>
      <c r="E419" s="159">
        <v>85.65</v>
      </c>
      <c r="F419" s="160"/>
      <c r="G419" s="161"/>
      <c r="M419" s="157" t="s">
        <v>155</v>
      </c>
      <c r="O419" s="148"/>
    </row>
    <row r="420" spans="1:104" x14ac:dyDescent="0.2">
      <c r="A420" s="156"/>
      <c r="B420" s="158"/>
      <c r="C420" s="202" t="s">
        <v>156</v>
      </c>
      <c r="D420" s="203"/>
      <c r="E420" s="159">
        <v>-33.15</v>
      </c>
      <c r="F420" s="160"/>
      <c r="G420" s="161"/>
      <c r="M420" s="157" t="s">
        <v>156</v>
      </c>
      <c r="O420" s="148"/>
    </row>
    <row r="421" spans="1:104" x14ac:dyDescent="0.2">
      <c r="A421" s="156"/>
      <c r="B421" s="158"/>
      <c r="C421" s="209" t="s">
        <v>125</v>
      </c>
      <c r="D421" s="203"/>
      <c r="E421" s="181">
        <v>52.500000000000007</v>
      </c>
      <c r="F421" s="160"/>
      <c r="G421" s="161"/>
      <c r="M421" s="157" t="s">
        <v>125</v>
      </c>
      <c r="O421" s="148"/>
    </row>
    <row r="422" spans="1:104" x14ac:dyDescent="0.2">
      <c r="A422" s="156"/>
      <c r="B422" s="158"/>
      <c r="C422" s="202" t="s">
        <v>157</v>
      </c>
      <c r="D422" s="203"/>
      <c r="E422" s="159">
        <v>20.399999999999999</v>
      </c>
      <c r="F422" s="160"/>
      <c r="G422" s="161"/>
      <c r="M422" s="157" t="s">
        <v>157</v>
      </c>
      <c r="O422" s="148"/>
    </row>
    <row r="423" spans="1:104" x14ac:dyDescent="0.2">
      <c r="A423" s="156"/>
      <c r="B423" s="158"/>
      <c r="C423" s="202" t="s">
        <v>158</v>
      </c>
      <c r="D423" s="203"/>
      <c r="E423" s="159">
        <v>-2.38</v>
      </c>
      <c r="F423" s="160"/>
      <c r="G423" s="161"/>
      <c r="M423" s="157" t="s">
        <v>158</v>
      </c>
      <c r="O423" s="148"/>
    </row>
    <row r="424" spans="1:104" x14ac:dyDescent="0.2">
      <c r="A424" s="156"/>
      <c r="B424" s="158"/>
      <c r="C424" s="202" t="s">
        <v>159</v>
      </c>
      <c r="D424" s="203"/>
      <c r="E424" s="159">
        <v>34.200000000000003</v>
      </c>
      <c r="F424" s="160"/>
      <c r="G424" s="161"/>
      <c r="M424" s="157" t="s">
        <v>159</v>
      </c>
      <c r="O424" s="148"/>
    </row>
    <row r="425" spans="1:104" x14ac:dyDescent="0.2">
      <c r="A425" s="156"/>
      <c r="B425" s="158"/>
      <c r="C425" s="202" t="s">
        <v>160</v>
      </c>
      <c r="D425" s="203"/>
      <c r="E425" s="159">
        <v>-2.52</v>
      </c>
      <c r="F425" s="160"/>
      <c r="G425" s="161"/>
      <c r="M425" s="157" t="s">
        <v>160</v>
      </c>
      <c r="O425" s="148"/>
    </row>
    <row r="426" spans="1:104" x14ac:dyDescent="0.2">
      <c r="A426" s="156"/>
      <c r="B426" s="158"/>
      <c r="C426" s="209" t="s">
        <v>125</v>
      </c>
      <c r="D426" s="203"/>
      <c r="E426" s="181">
        <v>49.699999999999996</v>
      </c>
      <c r="F426" s="160"/>
      <c r="G426" s="161"/>
      <c r="M426" s="157" t="s">
        <v>125</v>
      </c>
      <c r="O426" s="148"/>
    </row>
    <row r="427" spans="1:104" x14ac:dyDescent="0.2">
      <c r="A427" s="156"/>
      <c r="B427" s="158"/>
      <c r="C427" s="202" t="s">
        <v>134</v>
      </c>
      <c r="D427" s="203"/>
      <c r="E427" s="159">
        <v>0</v>
      </c>
      <c r="F427" s="160"/>
      <c r="G427" s="161"/>
      <c r="M427" s="157" t="s">
        <v>134</v>
      </c>
      <c r="O427" s="148"/>
    </row>
    <row r="428" spans="1:104" x14ac:dyDescent="0.2">
      <c r="A428" s="162"/>
      <c r="B428" s="163" t="s">
        <v>69</v>
      </c>
      <c r="C428" s="164" t="str">
        <f>CONCATENATE(B359," ",C359)</f>
        <v>93 Dokončovací práce inženýrskách staveb</v>
      </c>
      <c r="D428" s="165"/>
      <c r="E428" s="166"/>
      <c r="F428" s="167"/>
      <c r="G428" s="168">
        <f>SUM(G359:G427)</f>
        <v>0</v>
      </c>
      <c r="O428" s="148">
        <v>4</v>
      </c>
      <c r="BA428" s="169">
        <f>SUM(BA359:BA427)</f>
        <v>0</v>
      </c>
      <c r="BB428" s="169">
        <f>SUM(BB359:BB427)</f>
        <v>0</v>
      </c>
      <c r="BC428" s="169">
        <f>SUM(BC359:BC427)</f>
        <v>0</v>
      </c>
      <c r="BD428" s="169">
        <f>SUM(BD359:BD427)</f>
        <v>0</v>
      </c>
      <c r="BE428" s="169">
        <f>SUM(BE359:BE427)</f>
        <v>0</v>
      </c>
    </row>
    <row r="429" spans="1:104" x14ac:dyDescent="0.2">
      <c r="A429" s="141" t="s">
        <v>66</v>
      </c>
      <c r="B429" s="142" t="s">
        <v>258</v>
      </c>
      <c r="C429" s="143" t="s">
        <v>259</v>
      </c>
      <c r="D429" s="144"/>
      <c r="E429" s="145"/>
      <c r="F429" s="145"/>
      <c r="G429" s="146"/>
      <c r="H429" s="147"/>
      <c r="I429" s="147"/>
      <c r="O429" s="148">
        <v>1</v>
      </c>
    </row>
    <row r="430" spans="1:104" x14ac:dyDescent="0.2">
      <c r="A430" s="149">
        <v>35</v>
      </c>
      <c r="B430" s="150" t="s">
        <v>260</v>
      </c>
      <c r="C430" s="151" t="s">
        <v>261</v>
      </c>
      <c r="D430" s="152" t="s">
        <v>78</v>
      </c>
      <c r="E430" s="153">
        <v>1375.27</v>
      </c>
      <c r="F430" s="153"/>
      <c r="G430" s="154">
        <f>E430*F430</f>
        <v>0</v>
      </c>
      <c r="O430" s="148">
        <v>2</v>
      </c>
      <c r="AA430" s="126">
        <v>1</v>
      </c>
      <c r="AB430" s="126">
        <v>1</v>
      </c>
      <c r="AC430" s="126">
        <v>1</v>
      </c>
      <c r="AZ430" s="126">
        <v>1</v>
      </c>
      <c r="BA430" s="126">
        <f>IF(AZ430=1,G430,0)</f>
        <v>0</v>
      </c>
      <c r="BB430" s="126">
        <f>IF(AZ430=2,G430,0)</f>
        <v>0</v>
      </c>
      <c r="BC430" s="126">
        <f>IF(AZ430=3,G430,0)</f>
        <v>0</v>
      </c>
      <c r="BD430" s="126">
        <f>IF(AZ430=4,G430,0)</f>
        <v>0</v>
      </c>
      <c r="BE430" s="126">
        <f>IF(AZ430=5,G430,0)</f>
        <v>0</v>
      </c>
      <c r="CA430" s="155">
        <v>1</v>
      </c>
      <c r="CB430" s="155">
        <v>1</v>
      </c>
      <c r="CZ430" s="126">
        <v>0</v>
      </c>
    </row>
    <row r="431" spans="1:104" x14ac:dyDescent="0.2">
      <c r="A431" s="156"/>
      <c r="B431" s="158"/>
      <c r="C431" s="202" t="s">
        <v>181</v>
      </c>
      <c r="D431" s="203"/>
      <c r="E431" s="159">
        <v>71.28</v>
      </c>
      <c r="F431" s="160"/>
      <c r="G431" s="161"/>
      <c r="M431" s="157" t="s">
        <v>181</v>
      </c>
      <c r="O431" s="148"/>
    </row>
    <row r="432" spans="1:104" x14ac:dyDescent="0.2">
      <c r="A432" s="156"/>
      <c r="B432" s="158"/>
      <c r="C432" s="209" t="s">
        <v>125</v>
      </c>
      <c r="D432" s="203"/>
      <c r="E432" s="181">
        <v>71.28</v>
      </c>
      <c r="F432" s="160"/>
      <c r="G432" s="161"/>
      <c r="M432" s="157" t="s">
        <v>125</v>
      </c>
      <c r="O432" s="148"/>
    </row>
    <row r="433" spans="1:15" x14ac:dyDescent="0.2">
      <c r="A433" s="156"/>
      <c r="B433" s="158"/>
      <c r="C433" s="202" t="s">
        <v>189</v>
      </c>
      <c r="D433" s="203"/>
      <c r="E433" s="159">
        <v>132</v>
      </c>
      <c r="F433" s="160"/>
      <c r="G433" s="161"/>
      <c r="M433" s="157" t="s">
        <v>189</v>
      </c>
      <c r="O433" s="148"/>
    </row>
    <row r="434" spans="1:15" x14ac:dyDescent="0.2">
      <c r="A434" s="156"/>
      <c r="B434" s="158"/>
      <c r="C434" s="202" t="s">
        <v>190</v>
      </c>
      <c r="D434" s="203"/>
      <c r="E434" s="159">
        <v>190.4</v>
      </c>
      <c r="F434" s="160"/>
      <c r="G434" s="161"/>
      <c r="M434" s="157" t="s">
        <v>190</v>
      </c>
      <c r="O434" s="148"/>
    </row>
    <row r="435" spans="1:15" x14ac:dyDescent="0.2">
      <c r="A435" s="156"/>
      <c r="B435" s="158"/>
      <c r="C435" s="209" t="s">
        <v>125</v>
      </c>
      <c r="D435" s="203"/>
      <c r="E435" s="181">
        <v>322.39999999999998</v>
      </c>
      <c r="F435" s="160"/>
      <c r="G435" s="161"/>
      <c r="M435" s="157" t="s">
        <v>125</v>
      </c>
      <c r="O435" s="148"/>
    </row>
    <row r="436" spans="1:15" x14ac:dyDescent="0.2">
      <c r="A436" s="156"/>
      <c r="B436" s="158"/>
      <c r="C436" s="202" t="s">
        <v>193</v>
      </c>
      <c r="D436" s="203"/>
      <c r="E436" s="159">
        <v>203.08</v>
      </c>
      <c r="F436" s="160"/>
      <c r="G436" s="161"/>
      <c r="M436" s="157" t="s">
        <v>193</v>
      </c>
      <c r="O436" s="148"/>
    </row>
    <row r="437" spans="1:15" x14ac:dyDescent="0.2">
      <c r="A437" s="156"/>
      <c r="B437" s="158"/>
      <c r="C437" s="209" t="s">
        <v>125</v>
      </c>
      <c r="D437" s="203"/>
      <c r="E437" s="181">
        <v>203.08</v>
      </c>
      <c r="F437" s="160"/>
      <c r="G437" s="161"/>
      <c r="M437" s="157" t="s">
        <v>125</v>
      </c>
      <c r="O437" s="148"/>
    </row>
    <row r="438" spans="1:15" x14ac:dyDescent="0.2">
      <c r="A438" s="156"/>
      <c r="B438" s="158"/>
      <c r="C438" s="202" t="s">
        <v>195</v>
      </c>
      <c r="D438" s="203"/>
      <c r="E438" s="159">
        <v>322.92</v>
      </c>
      <c r="F438" s="160"/>
      <c r="G438" s="161"/>
      <c r="M438" s="157" t="s">
        <v>195</v>
      </c>
      <c r="O438" s="148"/>
    </row>
    <row r="439" spans="1:15" x14ac:dyDescent="0.2">
      <c r="A439" s="156"/>
      <c r="B439" s="158"/>
      <c r="C439" s="209" t="s">
        <v>125</v>
      </c>
      <c r="D439" s="203"/>
      <c r="E439" s="181">
        <v>322.92</v>
      </c>
      <c r="F439" s="160"/>
      <c r="G439" s="161"/>
      <c r="M439" s="157" t="s">
        <v>125</v>
      </c>
      <c r="O439" s="148"/>
    </row>
    <row r="440" spans="1:15" x14ac:dyDescent="0.2">
      <c r="A440" s="156"/>
      <c r="B440" s="158"/>
      <c r="C440" s="202" t="s">
        <v>197</v>
      </c>
      <c r="D440" s="203"/>
      <c r="E440" s="159">
        <v>66.92</v>
      </c>
      <c r="F440" s="160"/>
      <c r="G440" s="161"/>
      <c r="M440" s="157" t="s">
        <v>197</v>
      </c>
      <c r="O440" s="148"/>
    </row>
    <row r="441" spans="1:15" x14ac:dyDescent="0.2">
      <c r="A441" s="156"/>
      <c r="B441" s="158"/>
      <c r="C441" s="202" t="s">
        <v>199</v>
      </c>
      <c r="D441" s="203"/>
      <c r="E441" s="159">
        <v>87.92</v>
      </c>
      <c r="F441" s="160"/>
      <c r="G441" s="161"/>
      <c r="M441" s="157" t="s">
        <v>199</v>
      </c>
      <c r="O441" s="148"/>
    </row>
    <row r="442" spans="1:15" x14ac:dyDescent="0.2">
      <c r="A442" s="156"/>
      <c r="B442" s="158"/>
      <c r="C442" s="209" t="s">
        <v>125</v>
      </c>
      <c r="D442" s="203"/>
      <c r="E442" s="181">
        <v>154.84</v>
      </c>
      <c r="F442" s="160"/>
      <c r="G442" s="161"/>
      <c r="M442" s="157" t="s">
        <v>125</v>
      </c>
      <c r="O442" s="148"/>
    </row>
    <row r="443" spans="1:15" x14ac:dyDescent="0.2">
      <c r="A443" s="156"/>
      <c r="B443" s="158"/>
      <c r="C443" s="202" t="s">
        <v>205</v>
      </c>
      <c r="D443" s="203"/>
      <c r="E443" s="159">
        <v>84</v>
      </c>
      <c r="F443" s="160"/>
      <c r="G443" s="161"/>
      <c r="M443" s="157" t="s">
        <v>205</v>
      </c>
      <c r="O443" s="148"/>
    </row>
    <row r="444" spans="1:15" x14ac:dyDescent="0.2">
      <c r="A444" s="156"/>
      <c r="B444" s="158"/>
      <c r="C444" s="209" t="s">
        <v>125</v>
      </c>
      <c r="D444" s="203"/>
      <c r="E444" s="181">
        <v>84</v>
      </c>
      <c r="F444" s="160"/>
      <c r="G444" s="161"/>
      <c r="M444" s="157" t="s">
        <v>125</v>
      </c>
      <c r="O444" s="148"/>
    </row>
    <row r="445" spans="1:15" x14ac:dyDescent="0.2">
      <c r="A445" s="156"/>
      <c r="B445" s="158"/>
      <c r="C445" s="202" t="s">
        <v>206</v>
      </c>
      <c r="D445" s="203"/>
      <c r="E445" s="159">
        <v>76.5</v>
      </c>
      <c r="F445" s="160"/>
      <c r="G445" s="161"/>
      <c r="M445" s="157" t="s">
        <v>206</v>
      </c>
      <c r="O445" s="148"/>
    </row>
    <row r="446" spans="1:15" x14ac:dyDescent="0.2">
      <c r="A446" s="156"/>
      <c r="B446" s="158"/>
      <c r="C446" s="202" t="s">
        <v>207</v>
      </c>
      <c r="D446" s="203"/>
      <c r="E446" s="159">
        <v>85.65</v>
      </c>
      <c r="F446" s="160"/>
      <c r="G446" s="161"/>
      <c r="M446" s="157" t="s">
        <v>207</v>
      </c>
      <c r="O446" s="148"/>
    </row>
    <row r="447" spans="1:15" x14ac:dyDescent="0.2">
      <c r="A447" s="156"/>
      <c r="B447" s="158"/>
      <c r="C447" s="209" t="s">
        <v>125</v>
      </c>
      <c r="D447" s="203"/>
      <c r="E447" s="181">
        <v>162.15</v>
      </c>
      <c r="F447" s="160"/>
      <c r="G447" s="161"/>
      <c r="M447" s="157" t="s">
        <v>125</v>
      </c>
      <c r="O447" s="148"/>
    </row>
    <row r="448" spans="1:15" x14ac:dyDescent="0.2">
      <c r="A448" s="156"/>
      <c r="B448" s="158"/>
      <c r="C448" s="202" t="s">
        <v>208</v>
      </c>
      <c r="D448" s="203"/>
      <c r="E448" s="159">
        <v>20.399999999999999</v>
      </c>
      <c r="F448" s="160"/>
      <c r="G448" s="161"/>
      <c r="M448" s="157" t="s">
        <v>208</v>
      </c>
      <c r="O448" s="148"/>
    </row>
    <row r="449" spans="1:104" x14ac:dyDescent="0.2">
      <c r="A449" s="156"/>
      <c r="B449" s="158"/>
      <c r="C449" s="202" t="s">
        <v>209</v>
      </c>
      <c r="D449" s="203"/>
      <c r="E449" s="159">
        <v>34.200000000000003</v>
      </c>
      <c r="F449" s="160"/>
      <c r="G449" s="161"/>
      <c r="M449" s="157" t="s">
        <v>209</v>
      </c>
      <c r="O449" s="148"/>
    </row>
    <row r="450" spans="1:104" x14ac:dyDescent="0.2">
      <c r="A450" s="156"/>
      <c r="B450" s="158"/>
      <c r="C450" s="209" t="s">
        <v>125</v>
      </c>
      <c r="D450" s="203"/>
      <c r="E450" s="181">
        <v>54.6</v>
      </c>
      <c r="F450" s="160"/>
      <c r="G450" s="161"/>
      <c r="M450" s="157" t="s">
        <v>125</v>
      </c>
      <c r="O450" s="148"/>
    </row>
    <row r="451" spans="1:104" x14ac:dyDescent="0.2">
      <c r="A451" s="149">
        <v>36</v>
      </c>
      <c r="B451" s="150" t="s">
        <v>262</v>
      </c>
      <c r="C451" s="151" t="s">
        <v>263</v>
      </c>
      <c r="D451" s="152" t="s">
        <v>78</v>
      </c>
      <c r="E451" s="153">
        <v>4125.8100000000004</v>
      </c>
      <c r="F451" s="153"/>
      <c r="G451" s="154">
        <f>E451*F451</f>
        <v>0</v>
      </c>
      <c r="O451" s="148">
        <v>2</v>
      </c>
      <c r="AA451" s="126">
        <v>1</v>
      </c>
      <c r="AB451" s="126">
        <v>1</v>
      </c>
      <c r="AC451" s="126">
        <v>1</v>
      </c>
      <c r="AZ451" s="126">
        <v>1</v>
      </c>
      <c r="BA451" s="126">
        <f>IF(AZ451=1,G451,0)</f>
        <v>0</v>
      </c>
      <c r="BB451" s="126">
        <f>IF(AZ451=2,G451,0)</f>
        <v>0</v>
      </c>
      <c r="BC451" s="126">
        <f>IF(AZ451=3,G451,0)</f>
        <v>0</v>
      </c>
      <c r="BD451" s="126">
        <f>IF(AZ451=4,G451,0)</f>
        <v>0</v>
      </c>
      <c r="BE451" s="126">
        <f>IF(AZ451=5,G451,0)</f>
        <v>0</v>
      </c>
      <c r="CA451" s="155">
        <v>1</v>
      </c>
      <c r="CB451" s="155">
        <v>1</v>
      </c>
      <c r="CZ451" s="126">
        <v>0</v>
      </c>
    </row>
    <row r="452" spans="1:104" x14ac:dyDescent="0.2">
      <c r="A452" s="156"/>
      <c r="B452" s="158"/>
      <c r="C452" s="202" t="s">
        <v>509</v>
      </c>
      <c r="D452" s="203"/>
      <c r="E452" s="159">
        <v>4125.8100000000004</v>
      </c>
      <c r="F452" s="160"/>
      <c r="G452" s="161"/>
      <c r="M452" s="157" t="s">
        <v>264</v>
      </c>
      <c r="O452" s="148"/>
    </row>
    <row r="453" spans="1:104" x14ac:dyDescent="0.2">
      <c r="A453" s="149">
        <v>37</v>
      </c>
      <c r="B453" s="150" t="s">
        <v>265</v>
      </c>
      <c r="C453" s="151" t="s">
        <v>266</v>
      </c>
      <c r="D453" s="152" t="s">
        <v>78</v>
      </c>
      <c r="E453" s="153">
        <v>1375.27</v>
      </c>
      <c r="F453" s="153"/>
      <c r="G453" s="154">
        <f>E453*F453</f>
        <v>0</v>
      </c>
      <c r="O453" s="148">
        <v>2</v>
      </c>
      <c r="AA453" s="126">
        <v>1</v>
      </c>
      <c r="AB453" s="126">
        <v>1</v>
      </c>
      <c r="AC453" s="126">
        <v>1</v>
      </c>
      <c r="AZ453" s="126">
        <v>1</v>
      </c>
      <c r="BA453" s="126">
        <f>IF(AZ453=1,G453,0)</f>
        <v>0</v>
      </c>
      <c r="BB453" s="126">
        <f>IF(AZ453=2,G453,0)</f>
        <v>0</v>
      </c>
      <c r="BC453" s="126">
        <f>IF(AZ453=3,G453,0)</f>
        <v>0</v>
      </c>
      <c r="BD453" s="126">
        <f>IF(AZ453=4,G453,0)</f>
        <v>0</v>
      </c>
      <c r="BE453" s="126">
        <f>IF(AZ453=5,G453,0)</f>
        <v>0</v>
      </c>
      <c r="CA453" s="155">
        <v>1</v>
      </c>
      <c r="CB453" s="155">
        <v>1</v>
      </c>
      <c r="CZ453" s="126">
        <v>0</v>
      </c>
    </row>
    <row r="454" spans="1:104" x14ac:dyDescent="0.2">
      <c r="A454" s="156"/>
      <c r="B454" s="158"/>
      <c r="C454" s="202" t="s">
        <v>181</v>
      </c>
      <c r="D454" s="203"/>
      <c r="E454" s="159">
        <v>71.28</v>
      </c>
      <c r="F454" s="160"/>
      <c r="G454" s="161"/>
      <c r="M454" s="157" t="s">
        <v>181</v>
      </c>
      <c r="O454" s="148"/>
    </row>
    <row r="455" spans="1:104" x14ac:dyDescent="0.2">
      <c r="A455" s="156"/>
      <c r="B455" s="158"/>
      <c r="C455" s="209" t="s">
        <v>125</v>
      </c>
      <c r="D455" s="203"/>
      <c r="E455" s="181">
        <v>71.28</v>
      </c>
      <c r="F455" s="160"/>
      <c r="G455" s="161"/>
      <c r="M455" s="157" t="s">
        <v>125</v>
      </c>
      <c r="O455" s="148"/>
    </row>
    <row r="456" spans="1:104" x14ac:dyDescent="0.2">
      <c r="A456" s="156"/>
      <c r="B456" s="158"/>
      <c r="C456" s="202" t="s">
        <v>189</v>
      </c>
      <c r="D456" s="203"/>
      <c r="E456" s="159">
        <v>132</v>
      </c>
      <c r="F456" s="160"/>
      <c r="G456" s="161"/>
      <c r="M456" s="157" t="s">
        <v>189</v>
      </c>
      <c r="O456" s="148"/>
    </row>
    <row r="457" spans="1:104" x14ac:dyDescent="0.2">
      <c r="A457" s="156"/>
      <c r="B457" s="158"/>
      <c r="C457" s="202" t="s">
        <v>190</v>
      </c>
      <c r="D457" s="203"/>
      <c r="E457" s="159">
        <v>190.4</v>
      </c>
      <c r="F457" s="160"/>
      <c r="G457" s="161"/>
      <c r="M457" s="157" t="s">
        <v>190</v>
      </c>
      <c r="O457" s="148"/>
    </row>
    <row r="458" spans="1:104" x14ac:dyDescent="0.2">
      <c r="A458" s="156"/>
      <c r="B458" s="158"/>
      <c r="C458" s="209" t="s">
        <v>125</v>
      </c>
      <c r="D458" s="203"/>
      <c r="E458" s="181">
        <v>322.39999999999998</v>
      </c>
      <c r="F458" s="160"/>
      <c r="G458" s="161"/>
      <c r="M458" s="157" t="s">
        <v>125</v>
      </c>
      <c r="O458" s="148"/>
    </row>
    <row r="459" spans="1:104" x14ac:dyDescent="0.2">
      <c r="A459" s="156"/>
      <c r="B459" s="158"/>
      <c r="C459" s="202" t="s">
        <v>193</v>
      </c>
      <c r="D459" s="203"/>
      <c r="E459" s="159">
        <v>203.08</v>
      </c>
      <c r="F459" s="160"/>
      <c r="G459" s="161"/>
      <c r="M459" s="157" t="s">
        <v>193</v>
      </c>
      <c r="O459" s="148"/>
    </row>
    <row r="460" spans="1:104" x14ac:dyDescent="0.2">
      <c r="A460" s="156"/>
      <c r="B460" s="158"/>
      <c r="C460" s="209" t="s">
        <v>125</v>
      </c>
      <c r="D460" s="203"/>
      <c r="E460" s="181">
        <v>203.08</v>
      </c>
      <c r="F460" s="160"/>
      <c r="G460" s="161"/>
      <c r="M460" s="157" t="s">
        <v>125</v>
      </c>
      <c r="O460" s="148"/>
    </row>
    <row r="461" spans="1:104" x14ac:dyDescent="0.2">
      <c r="A461" s="156"/>
      <c r="B461" s="158"/>
      <c r="C461" s="202" t="s">
        <v>195</v>
      </c>
      <c r="D461" s="203"/>
      <c r="E461" s="159">
        <v>322.92</v>
      </c>
      <c r="F461" s="160"/>
      <c r="G461" s="161"/>
      <c r="M461" s="157" t="s">
        <v>195</v>
      </c>
      <c r="O461" s="148"/>
    </row>
    <row r="462" spans="1:104" x14ac:dyDescent="0.2">
      <c r="A462" s="156"/>
      <c r="B462" s="158"/>
      <c r="C462" s="209" t="s">
        <v>125</v>
      </c>
      <c r="D462" s="203"/>
      <c r="E462" s="181">
        <v>322.92</v>
      </c>
      <c r="F462" s="160"/>
      <c r="G462" s="161"/>
      <c r="M462" s="157" t="s">
        <v>125</v>
      </c>
      <c r="O462" s="148"/>
    </row>
    <row r="463" spans="1:104" x14ac:dyDescent="0.2">
      <c r="A463" s="156"/>
      <c r="B463" s="158"/>
      <c r="C463" s="202" t="s">
        <v>197</v>
      </c>
      <c r="D463" s="203"/>
      <c r="E463" s="159">
        <v>66.92</v>
      </c>
      <c r="F463" s="160"/>
      <c r="G463" s="161"/>
      <c r="M463" s="157" t="s">
        <v>197</v>
      </c>
      <c r="O463" s="148"/>
    </row>
    <row r="464" spans="1:104" x14ac:dyDescent="0.2">
      <c r="A464" s="156"/>
      <c r="B464" s="158"/>
      <c r="C464" s="202" t="s">
        <v>199</v>
      </c>
      <c r="D464" s="203"/>
      <c r="E464" s="159">
        <v>87.92</v>
      </c>
      <c r="F464" s="160"/>
      <c r="G464" s="161"/>
      <c r="M464" s="157" t="s">
        <v>199</v>
      </c>
      <c r="O464" s="148"/>
    </row>
    <row r="465" spans="1:104" x14ac:dyDescent="0.2">
      <c r="A465" s="156"/>
      <c r="B465" s="158"/>
      <c r="C465" s="209" t="s">
        <v>125</v>
      </c>
      <c r="D465" s="203"/>
      <c r="E465" s="181">
        <v>154.84</v>
      </c>
      <c r="F465" s="160"/>
      <c r="G465" s="161"/>
      <c r="M465" s="157" t="s">
        <v>125</v>
      </c>
      <c r="O465" s="148"/>
    </row>
    <row r="466" spans="1:104" x14ac:dyDescent="0.2">
      <c r="A466" s="156"/>
      <c r="B466" s="158"/>
      <c r="C466" s="202" t="s">
        <v>205</v>
      </c>
      <c r="D466" s="203"/>
      <c r="E466" s="159">
        <v>84</v>
      </c>
      <c r="F466" s="160"/>
      <c r="G466" s="161"/>
      <c r="M466" s="157" t="s">
        <v>205</v>
      </c>
      <c r="O466" s="148"/>
    </row>
    <row r="467" spans="1:104" x14ac:dyDescent="0.2">
      <c r="A467" s="156"/>
      <c r="B467" s="158"/>
      <c r="C467" s="209" t="s">
        <v>125</v>
      </c>
      <c r="D467" s="203"/>
      <c r="E467" s="181">
        <v>84</v>
      </c>
      <c r="F467" s="160"/>
      <c r="G467" s="161"/>
      <c r="M467" s="157" t="s">
        <v>125</v>
      </c>
      <c r="O467" s="148"/>
    </row>
    <row r="468" spans="1:104" x14ac:dyDescent="0.2">
      <c r="A468" s="156"/>
      <c r="B468" s="158"/>
      <c r="C468" s="202" t="s">
        <v>206</v>
      </c>
      <c r="D468" s="203"/>
      <c r="E468" s="159">
        <v>76.5</v>
      </c>
      <c r="F468" s="160"/>
      <c r="G468" s="161"/>
      <c r="M468" s="157" t="s">
        <v>206</v>
      </c>
      <c r="O468" s="148"/>
    </row>
    <row r="469" spans="1:104" x14ac:dyDescent="0.2">
      <c r="A469" s="156"/>
      <c r="B469" s="158"/>
      <c r="C469" s="202" t="s">
        <v>207</v>
      </c>
      <c r="D469" s="203"/>
      <c r="E469" s="159">
        <v>85.65</v>
      </c>
      <c r="F469" s="160"/>
      <c r="G469" s="161"/>
      <c r="M469" s="157" t="s">
        <v>207</v>
      </c>
      <c r="O469" s="148"/>
    </row>
    <row r="470" spans="1:104" x14ac:dyDescent="0.2">
      <c r="A470" s="156"/>
      <c r="B470" s="158"/>
      <c r="C470" s="209" t="s">
        <v>125</v>
      </c>
      <c r="D470" s="203"/>
      <c r="E470" s="181">
        <v>162.15</v>
      </c>
      <c r="F470" s="160"/>
      <c r="G470" s="161"/>
      <c r="M470" s="157" t="s">
        <v>125</v>
      </c>
      <c r="O470" s="148"/>
    </row>
    <row r="471" spans="1:104" x14ac:dyDescent="0.2">
      <c r="A471" s="156"/>
      <c r="B471" s="158"/>
      <c r="C471" s="202" t="s">
        <v>208</v>
      </c>
      <c r="D471" s="203"/>
      <c r="E471" s="159">
        <v>20.399999999999999</v>
      </c>
      <c r="F471" s="160"/>
      <c r="G471" s="161"/>
      <c r="M471" s="157" t="s">
        <v>208</v>
      </c>
      <c r="O471" s="148"/>
    </row>
    <row r="472" spans="1:104" x14ac:dyDescent="0.2">
      <c r="A472" s="156"/>
      <c r="B472" s="158"/>
      <c r="C472" s="202" t="s">
        <v>209</v>
      </c>
      <c r="D472" s="203"/>
      <c r="E472" s="159">
        <v>34.200000000000003</v>
      </c>
      <c r="F472" s="160"/>
      <c r="G472" s="161"/>
      <c r="M472" s="157" t="s">
        <v>209</v>
      </c>
      <c r="O472" s="148"/>
    </row>
    <row r="473" spans="1:104" x14ac:dyDescent="0.2">
      <c r="A473" s="156"/>
      <c r="B473" s="158"/>
      <c r="C473" s="209" t="s">
        <v>125</v>
      </c>
      <c r="D473" s="203"/>
      <c r="E473" s="181">
        <v>54.6</v>
      </c>
      <c r="F473" s="160"/>
      <c r="G473" s="161"/>
      <c r="M473" s="157" t="s">
        <v>125</v>
      </c>
      <c r="O473" s="148"/>
    </row>
    <row r="474" spans="1:104" x14ac:dyDescent="0.2">
      <c r="A474" s="149">
        <v>38</v>
      </c>
      <c r="B474" s="150" t="s">
        <v>527</v>
      </c>
      <c r="C474" s="151" t="s">
        <v>267</v>
      </c>
      <c r="D474" s="152" t="s">
        <v>78</v>
      </c>
      <c r="E474" s="153">
        <v>1375.27</v>
      </c>
      <c r="F474" s="153"/>
      <c r="G474" s="154">
        <f>E474*F474</f>
        <v>0</v>
      </c>
      <c r="O474" s="148">
        <v>2</v>
      </c>
      <c r="AA474" s="126">
        <v>1</v>
      </c>
      <c r="AB474" s="126">
        <v>1</v>
      </c>
      <c r="AC474" s="126">
        <v>1</v>
      </c>
      <c r="AZ474" s="126">
        <v>1</v>
      </c>
      <c r="BA474" s="126">
        <f>IF(AZ474=1,G474,0)</f>
        <v>0</v>
      </c>
      <c r="BB474" s="126">
        <f>IF(AZ474=2,G474,0)</f>
        <v>0</v>
      </c>
      <c r="BC474" s="126">
        <f>IF(AZ474=3,G474,0)</f>
        <v>0</v>
      </c>
      <c r="BD474" s="126">
        <f>IF(AZ474=4,G474,0)</f>
        <v>0</v>
      </c>
      <c r="BE474" s="126">
        <f>IF(AZ474=5,G474,0)</f>
        <v>0</v>
      </c>
      <c r="CA474" s="155">
        <v>1</v>
      </c>
      <c r="CB474" s="155">
        <v>1</v>
      </c>
      <c r="CZ474" s="126">
        <v>7.0000000000014495E-5</v>
      </c>
    </row>
    <row r="475" spans="1:104" x14ac:dyDescent="0.2">
      <c r="A475" s="156"/>
      <c r="B475" s="158"/>
      <c r="C475" s="202" t="s">
        <v>181</v>
      </c>
      <c r="D475" s="203"/>
      <c r="E475" s="159">
        <v>71.28</v>
      </c>
      <c r="F475" s="160"/>
      <c r="G475" s="161"/>
      <c r="M475" s="157" t="s">
        <v>181</v>
      </c>
      <c r="O475" s="148"/>
    </row>
    <row r="476" spans="1:104" x14ac:dyDescent="0.2">
      <c r="A476" s="156"/>
      <c r="B476" s="158"/>
      <c r="C476" s="209" t="s">
        <v>125</v>
      </c>
      <c r="D476" s="203"/>
      <c r="E476" s="181">
        <v>71.28</v>
      </c>
      <c r="F476" s="160"/>
      <c r="G476" s="161"/>
      <c r="M476" s="157" t="s">
        <v>125</v>
      </c>
      <c r="O476" s="148"/>
    </row>
    <row r="477" spans="1:104" x14ac:dyDescent="0.2">
      <c r="A477" s="156"/>
      <c r="B477" s="158"/>
      <c r="C477" s="202" t="s">
        <v>189</v>
      </c>
      <c r="D477" s="203"/>
      <c r="E477" s="159">
        <v>132</v>
      </c>
      <c r="F477" s="160"/>
      <c r="G477" s="161"/>
      <c r="M477" s="157" t="s">
        <v>189</v>
      </c>
      <c r="O477" s="148"/>
    </row>
    <row r="478" spans="1:104" x14ac:dyDescent="0.2">
      <c r="A478" s="156"/>
      <c r="B478" s="158"/>
      <c r="C478" s="202" t="s">
        <v>190</v>
      </c>
      <c r="D478" s="203"/>
      <c r="E478" s="159">
        <v>190.4</v>
      </c>
      <c r="F478" s="160"/>
      <c r="G478" s="161"/>
      <c r="M478" s="157" t="s">
        <v>190</v>
      </c>
      <c r="O478" s="148"/>
    </row>
    <row r="479" spans="1:104" x14ac:dyDescent="0.2">
      <c r="A479" s="156"/>
      <c r="B479" s="158"/>
      <c r="C479" s="209" t="s">
        <v>125</v>
      </c>
      <c r="D479" s="203"/>
      <c r="E479" s="181">
        <v>322.39999999999998</v>
      </c>
      <c r="F479" s="160"/>
      <c r="G479" s="161"/>
      <c r="M479" s="157" t="s">
        <v>125</v>
      </c>
      <c r="O479" s="148"/>
    </row>
    <row r="480" spans="1:104" x14ac:dyDescent="0.2">
      <c r="A480" s="156"/>
      <c r="B480" s="158"/>
      <c r="C480" s="202" t="s">
        <v>193</v>
      </c>
      <c r="D480" s="203"/>
      <c r="E480" s="159">
        <v>203.08</v>
      </c>
      <c r="F480" s="160"/>
      <c r="G480" s="161"/>
      <c r="M480" s="157" t="s">
        <v>193</v>
      </c>
      <c r="O480" s="148"/>
    </row>
    <row r="481" spans="1:57" x14ac:dyDescent="0.2">
      <c r="A481" s="156"/>
      <c r="B481" s="158"/>
      <c r="C481" s="209" t="s">
        <v>125</v>
      </c>
      <c r="D481" s="203"/>
      <c r="E481" s="181">
        <v>203.08</v>
      </c>
      <c r="F481" s="160"/>
      <c r="G481" s="161"/>
      <c r="M481" s="157" t="s">
        <v>125</v>
      </c>
      <c r="O481" s="148"/>
    </row>
    <row r="482" spans="1:57" x14ac:dyDescent="0.2">
      <c r="A482" s="156"/>
      <c r="B482" s="158"/>
      <c r="C482" s="202" t="s">
        <v>195</v>
      </c>
      <c r="D482" s="203"/>
      <c r="E482" s="159">
        <v>322.92</v>
      </c>
      <c r="F482" s="160"/>
      <c r="G482" s="161"/>
      <c r="M482" s="157" t="s">
        <v>195</v>
      </c>
      <c r="O482" s="148"/>
    </row>
    <row r="483" spans="1:57" x14ac:dyDescent="0.2">
      <c r="A483" s="156"/>
      <c r="B483" s="158"/>
      <c r="C483" s="209" t="s">
        <v>125</v>
      </c>
      <c r="D483" s="203"/>
      <c r="E483" s="181">
        <v>322.92</v>
      </c>
      <c r="F483" s="160"/>
      <c r="G483" s="161"/>
      <c r="M483" s="157" t="s">
        <v>125</v>
      </c>
      <c r="O483" s="148"/>
    </row>
    <row r="484" spans="1:57" x14ac:dyDescent="0.2">
      <c r="A484" s="156"/>
      <c r="B484" s="158"/>
      <c r="C484" s="202" t="s">
        <v>197</v>
      </c>
      <c r="D484" s="203"/>
      <c r="E484" s="159">
        <v>66.92</v>
      </c>
      <c r="F484" s="160"/>
      <c r="G484" s="161"/>
      <c r="M484" s="157" t="s">
        <v>197</v>
      </c>
      <c r="O484" s="148"/>
    </row>
    <row r="485" spans="1:57" x14ac:dyDescent="0.2">
      <c r="A485" s="156"/>
      <c r="B485" s="158"/>
      <c r="C485" s="202" t="s">
        <v>199</v>
      </c>
      <c r="D485" s="203"/>
      <c r="E485" s="159">
        <v>87.92</v>
      </c>
      <c r="F485" s="160"/>
      <c r="G485" s="161"/>
      <c r="M485" s="157" t="s">
        <v>199</v>
      </c>
      <c r="O485" s="148"/>
    </row>
    <row r="486" spans="1:57" x14ac:dyDescent="0.2">
      <c r="A486" s="156"/>
      <c r="B486" s="158"/>
      <c r="C486" s="209" t="s">
        <v>125</v>
      </c>
      <c r="D486" s="203"/>
      <c r="E486" s="181">
        <v>154.84</v>
      </c>
      <c r="F486" s="160"/>
      <c r="G486" s="161"/>
      <c r="M486" s="157" t="s">
        <v>125</v>
      </c>
      <c r="O486" s="148"/>
    </row>
    <row r="487" spans="1:57" x14ac:dyDescent="0.2">
      <c r="A487" s="156"/>
      <c r="B487" s="158"/>
      <c r="C487" s="202" t="s">
        <v>205</v>
      </c>
      <c r="D487" s="203"/>
      <c r="E487" s="159">
        <v>84</v>
      </c>
      <c r="F487" s="160"/>
      <c r="G487" s="161"/>
      <c r="M487" s="157" t="s">
        <v>205</v>
      </c>
      <c r="O487" s="148"/>
    </row>
    <row r="488" spans="1:57" x14ac:dyDescent="0.2">
      <c r="A488" s="156"/>
      <c r="B488" s="158"/>
      <c r="C488" s="209" t="s">
        <v>125</v>
      </c>
      <c r="D488" s="203"/>
      <c r="E488" s="181">
        <v>84</v>
      </c>
      <c r="F488" s="160"/>
      <c r="G488" s="161"/>
      <c r="M488" s="157" t="s">
        <v>125</v>
      </c>
      <c r="O488" s="148"/>
    </row>
    <row r="489" spans="1:57" x14ac:dyDescent="0.2">
      <c r="A489" s="156"/>
      <c r="B489" s="158"/>
      <c r="C489" s="202" t="s">
        <v>206</v>
      </c>
      <c r="D489" s="203"/>
      <c r="E489" s="159">
        <v>76.5</v>
      </c>
      <c r="F489" s="160"/>
      <c r="G489" s="161"/>
      <c r="M489" s="157" t="s">
        <v>206</v>
      </c>
      <c r="O489" s="148"/>
    </row>
    <row r="490" spans="1:57" x14ac:dyDescent="0.2">
      <c r="A490" s="156"/>
      <c r="B490" s="158"/>
      <c r="C490" s="202" t="s">
        <v>207</v>
      </c>
      <c r="D490" s="203"/>
      <c r="E490" s="159">
        <v>85.65</v>
      </c>
      <c r="F490" s="160"/>
      <c r="G490" s="161"/>
      <c r="M490" s="157" t="s">
        <v>207</v>
      </c>
      <c r="O490" s="148"/>
    </row>
    <row r="491" spans="1:57" x14ac:dyDescent="0.2">
      <c r="A491" s="156"/>
      <c r="B491" s="158"/>
      <c r="C491" s="209" t="s">
        <v>125</v>
      </c>
      <c r="D491" s="203"/>
      <c r="E491" s="181">
        <v>162.15</v>
      </c>
      <c r="F491" s="160"/>
      <c r="G491" s="161"/>
      <c r="M491" s="157" t="s">
        <v>125</v>
      </c>
      <c r="O491" s="148"/>
    </row>
    <row r="492" spans="1:57" x14ac:dyDescent="0.2">
      <c r="A492" s="156"/>
      <c r="B492" s="158"/>
      <c r="C492" s="202" t="s">
        <v>208</v>
      </c>
      <c r="D492" s="203"/>
      <c r="E492" s="159">
        <v>20.399999999999999</v>
      </c>
      <c r="F492" s="160"/>
      <c r="G492" s="161"/>
      <c r="M492" s="157" t="s">
        <v>208</v>
      </c>
      <c r="O492" s="148"/>
    </row>
    <row r="493" spans="1:57" x14ac:dyDescent="0.2">
      <c r="A493" s="156"/>
      <c r="B493" s="158"/>
      <c r="C493" s="202" t="s">
        <v>209</v>
      </c>
      <c r="D493" s="203"/>
      <c r="E493" s="159">
        <v>34.200000000000003</v>
      </c>
      <c r="F493" s="160"/>
      <c r="G493" s="161"/>
      <c r="M493" s="157" t="s">
        <v>209</v>
      </c>
      <c r="O493" s="148"/>
    </row>
    <row r="494" spans="1:57" x14ac:dyDescent="0.2">
      <c r="A494" s="156"/>
      <c r="B494" s="158"/>
      <c r="C494" s="209" t="s">
        <v>125</v>
      </c>
      <c r="D494" s="203"/>
      <c r="E494" s="181">
        <v>54.6</v>
      </c>
      <c r="F494" s="160"/>
      <c r="G494" s="161"/>
      <c r="M494" s="157" t="s">
        <v>125</v>
      </c>
      <c r="O494" s="148"/>
    </row>
    <row r="495" spans="1:57" x14ac:dyDescent="0.2">
      <c r="A495" s="162"/>
      <c r="B495" s="163" t="s">
        <v>69</v>
      </c>
      <c r="C495" s="164" t="str">
        <f>CONCATENATE(B429," ",C429)</f>
        <v>94 Lešení a stavební výtahy</v>
      </c>
      <c r="D495" s="165"/>
      <c r="E495" s="166"/>
      <c r="F495" s="167"/>
      <c r="G495" s="168">
        <f>SUM(G429:G494)</f>
        <v>0</v>
      </c>
      <c r="O495" s="148">
        <v>4</v>
      </c>
      <c r="BA495" s="169">
        <f>SUM(BA429:BA494)</f>
        <v>0</v>
      </c>
      <c r="BB495" s="169">
        <f>SUM(BB429:BB494)</f>
        <v>0</v>
      </c>
      <c r="BC495" s="169">
        <f>SUM(BC429:BC494)</f>
        <v>0</v>
      </c>
      <c r="BD495" s="169">
        <f>SUM(BD429:BD494)</f>
        <v>0</v>
      </c>
      <c r="BE495" s="169">
        <f>SUM(BE429:BE494)</f>
        <v>0</v>
      </c>
    </row>
    <row r="496" spans="1:57" x14ac:dyDescent="0.2">
      <c r="A496" s="141" t="s">
        <v>66</v>
      </c>
      <c r="B496" s="142" t="s">
        <v>268</v>
      </c>
      <c r="C496" s="143" t="s">
        <v>269</v>
      </c>
      <c r="D496" s="144"/>
      <c r="E496" s="145"/>
      <c r="F496" s="145"/>
      <c r="G496" s="146"/>
      <c r="H496" s="147"/>
      <c r="I496" s="147"/>
      <c r="O496" s="148">
        <v>1</v>
      </c>
    </row>
    <row r="497" spans="1:104" x14ac:dyDescent="0.2">
      <c r="A497" s="149">
        <v>39</v>
      </c>
      <c r="B497" s="150" t="s">
        <v>270</v>
      </c>
      <c r="C497" s="151" t="s">
        <v>271</v>
      </c>
      <c r="D497" s="152" t="s">
        <v>78</v>
      </c>
      <c r="E497" s="153">
        <v>649.49</v>
      </c>
      <c r="F497" s="153"/>
      <c r="G497" s="154">
        <f>E497*F497</f>
        <v>0</v>
      </c>
      <c r="O497" s="148">
        <v>2</v>
      </c>
      <c r="AA497" s="126">
        <v>1</v>
      </c>
      <c r="AB497" s="126">
        <v>1</v>
      </c>
      <c r="AC497" s="126">
        <v>1</v>
      </c>
      <c r="AZ497" s="126">
        <v>1</v>
      </c>
      <c r="BA497" s="126">
        <f>IF(AZ497=1,G497,0)</f>
        <v>0</v>
      </c>
      <c r="BB497" s="126">
        <f>IF(AZ497=2,G497,0)</f>
        <v>0</v>
      </c>
      <c r="BC497" s="126">
        <f>IF(AZ497=3,G497,0)</f>
        <v>0</v>
      </c>
      <c r="BD497" s="126">
        <f>IF(AZ497=4,G497,0)</f>
        <v>0</v>
      </c>
      <c r="BE497" s="126">
        <f>IF(AZ497=5,G497,0)</f>
        <v>0</v>
      </c>
      <c r="CA497" s="155">
        <v>1</v>
      </c>
      <c r="CB497" s="155">
        <v>1</v>
      </c>
      <c r="CZ497" s="126">
        <v>0</v>
      </c>
    </row>
    <row r="498" spans="1:104" x14ac:dyDescent="0.2">
      <c r="A498" s="156"/>
      <c r="B498" s="158"/>
      <c r="C498" s="202" t="s">
        <v>272</v>
      </c>
      <c r="D498" s="203"/>
      <c r="E498" s="159">
        <v>649.49</v>
      </c>
      <c r="F498" s="160"/>
      <c r="G498" s="161"/>
      <c r="M498" s="157" t="s">
        <v>272</v>
      </c>
      <c r="O498" s="148"/>
    </row>
    <row r="499" spans="1:104" x14ac:dyDescent="0.2">
      <c r="A499" s="162"/>
      <c r="B499" s="163" t="s">
        <v>69</v>
      </c>
      <c r="C499" s="164" t="str">
        <f>CONCATENATE(B496," ",C496)</f>
        <v>95 Dokončovací konstrukce na pozemních stavbách</v>
      </c>
      <c r="D499" s="165"/>
      <c r="E499" s="166"/>
      <c r="F499" s="167"/>
      <c r="G499" s="168">
        <f>SUM(G496:G498)</f>
        <v>0</v>
      </c>
      <c r="O499" s="148">
        <v>4</v>
      </c>
      <c r="BA499" s="169">
        <f>SUM(BA496:BA498)</f>
        <v>0</v>
      </c>
      <c r="BB499" s="169">
        <f>SUM(BB496:BB498)</f>
        <v>0</v>
      </c>
      <c r="BC499" s="169">
        <f>SUM(BC496:BC498)</f>
        <v>0</v>
      </c>
      <c r="BD499" s="169">
        <f>SUM(BD496:BD498)</f>
        <v>0</v>
      </c>
      <c r="BE499" s="169">
        <f>SUM(BE496:BE498)</f>
        <v>0</v>
      </c>
    </row>
    <row r="500" spans="1:104" x14ac:dyDescent="0.2">
      <c r="A500" s="141" t="s">
        <v>66</v>
      </c>
      <c r="B500" s="142" t="s">
        <v>273</v>
      </c>
      <c r="C500" s="143" t="s">
        <v>274</v>
      </c>
      <c r="D500" s="144"/>
      <c r="E500" s="145"/>
      <c r="F500" s="145"/>
      <c r="G500" s="146"/>
      <c r="H500" s="147"/>
      <c r="I500" s="147"/>
      <c r="O500" s="148">
        <v>1</v>
      </c>
    </row>
    <row r="501" spans="1:104" x14ac:dyDescent="0.2">
      <c r="A501" s="149">
        <v>40</v>
      </c>
      <c r="B501" s="150" t="s">
        <v>275</v>
      </c>
      <c r="C501" s="151" t="s">
        <v>276</v>
      </c>
      <c r="D501" s="152" t="s">
        <v>78</v>
      </c>
      <c r="E501" s="153">
        <v>1235.2</v>
      </c>
      <c r="F501" s="153"/>
      <c r="G501" s="154">
        <f>E501*F501</f>
        <v>0</v>
      </c>
      <c r="O501" s="148">
        <v>2</v>
      </c>
      <c r="AA501" s="126">
        <v>1</v>
      </c>
      <c r="AB501" s="126">
        <v>1</v>
      </c>
      <c r="AC501" s="126">
        <v>1</v>
      </c>
      <c r="AZ501" s="126">
        <v>1</v>
      </c>
      <c r="BA501" s="126">
        <f>IF(AZ501=1,G501,0)</f>
        <v>0</v>
      </c>
      <c r="BB501" s="126">
        <f>IF(AZ501=2,G501,0)</f>
        <v>0</v>
      </c>
      <c r="BC501" s="126">
        <f>IF(AZ501=3,G501,0)</f>
        <v>0</v>
      </c>
      <c r="BD501" s="126">
        <f>IF(AZ501=4,G501,0)</f>
        <v>0</v>
      </c>
      <c r="BE501" s="126">
        <f>IF(AZ501=5,G501,0)</f>
        <v>0</v>
      </c>
      <c r="CA501" s="155">
        <v>1</v>
      </c>
      <c r="CB501" s="155">
        <v>1</v>
      </c>
      <c r="CZ501" s="126">
        <v>0</v>
      </c>
    </row>
    <row r="502" spans="1:104" x14ac:dyDescent="0.2">
      <c r="A502" s="156"/>
      <c r="B502" s="158"/>
      <c r="C502" s="202" t="s">
        <v>119</v>
      </c>
      <c r="D502" s="203"/>
      <c r="E502" s="159">
        <v>0</v>
      </c>
      <c r="F502" s="160"/>
      <c r="G502" s="161"/>
      <c r="M502" s="157" t="s">
        <v>119</v>
      </c>
      <c r="O502" s="148"/>
    </row>
    <row r="503" spans="1:104" x14ac:dyDescent="0.2">
      <c r="A503" s="156"/>
      <c r="B503" s="158"/>
      <c r="C503" s="202" t="s">
        <v>120</v>
      </c>
      <c r="D503" s="203"/>
      <c r="E503" s="159">
        <v>71.28</v>
      </c>
      <c r="F503" s="160"/>
      <c r="G503" s="161"/>
      <c r="M503" s="157" t="s">
        <v>120</v>
      </c>
      <c r="O503" s="148"/>
    </row>
    <row r="504" spans="1:104" x14ac:dyDescent="0.2">
      <c r="A504" s="156"/>
      <c r="B504" s="158"/>
      <c r="C504" s="202" t="s">
        <v>121</v>
      </c>
      <c r="D504" s="203"/>
      <c r="E504" s="159">
        <v>0</v>
      </c>
      <c r="F504" s="160"/>
      <c r="G504" s="161"/>
      <c r="M504" s="157" t="s">
        <v>121</v>
      </c>
      <c r="O504" s="148"/>
    </row>
    <row r="505" spans="1:104" x14ac:dyDescent="0.2">
      <c r="A505" s="156"/>
      <c r="B505" s="158"/>
      <c r="C505" s="202" t="s">
        <v>122</v>
      </c>
      <c r="D505" s="203"/>
      <c r="E505" s="159">
        <v>0</v>
      </c>
      <c r="F505" s="160"/>
      <c r="G505" s="161"/>
      <c r="M505" s="157" t="s">
        <v>122</v>
      </c>
      <c r="O505" s="148"/>
    </row>
    <row r="506" spans="1:104" x14ac:dyDescent="0.2">
      <c r="A506" s="156"/>
      <c r="B506" s="158"/>
      <c r="C506" s="202" t="s">
        <v>123</v>
      </c>
      <c r="D506" s="203"/>
      <c r="E506" s="159">
        <v>10.15</v>
      </c>
      <c r="F506" s="160"/>
      <c r="G506" s="161"/>
      <c r="M506" s="157" t="s">
        <v>123</v>
      </c>
      <c r="O506" s="148"/>
    </row>
    <row r="507" spans="1:104" x14ac:dyDescent="0.2">
      <c r="A507" s="156"/>
      <c r="B507" s="158"/>
      <c r="C507" s="202" t="s">
        <v>124</v>
      </c>
      <c r="D507" s="203"/>
      <c r="E507" s="159">
        <v>1.35</v>
      </c>
      <c r="F507" s="160"/>
      <c r="G507" s="161"/>
      <c r="M507" s="157" t="s">
        <v>124</v>
      </c>
      <c r="O507" s="148"/>
    </row>
    <row r="508" spans="1:104" x14ac:dyDescent="0.2">
      <c r="A508" s="156"/>
      <c r="B508" s="158"/>
      <c r="C508" s="209" t="s">
        <v>125</v>
      </c>
      <c r="D508" s="203"/>
      <c r="E508" s="181">
        <v>82.78</v>
      </c>
      <c r="F508" s="160"/>
      <c r="G508" s="161"/>
      <c r="M508" s="157" t="s">
        <v>125</v>
      </c>
      <c r="O508" s="148"/>
    </row>
    <row r="509" spans="1:104" x14ac:dyDescent="0.2">
      <c r="A509" s="156"/>
      <c r="B509" s="158"/>
      <c r="C509" s="202" t="s">
        <v>126</v>
      </c>
      <c r="D509" s="203"/>
      <c r="E509" s="159">
        <v>0</v>
      </c>
      <c r="F509" s="160"/>
      <c r="G509" s="161"/>
      <c r="M509" s="157" t="s">
        <v>126</v>
      </c>
      <c r="O509" s="148"/>
    </row>
    <row r="510" spans="1:104" x14ac:dyDescent="0.2">
      <c r="A510" s="156"/>
      <c r="B510" s="158"/>
      <c r="C510" s="202" t="s">
        <v>127</v>
      </c>
      <c r="D510" s="203"/>
      <c r="E510" s="159">
        <v>12.75</v>
      </c>
      <c r="F510" s="160"/>
      <c r="G510" s="161"/>
      <c r="M510" s="157" t="s">
        <v>127</v>
      </c>
      <c r="O510" s="148"/>
    </row>
    <row r="511" spans="1:104" x14ac:dyDescent="0.2">
      <c r="A511" s="156"/>
      <c r="B511" s="158"/>
      <c r="C511" s="209" t="s">
        <v>125</v>
      </c>
      <c r="D511" s="203"/>
      <c r="E511" s="181">
        <v>12.75</v>
      </c>
      <c r="F511" s="160"/>
      <c r="G511" s="161"/>
      <c r="M511" s="157" t="s">
        <v>125</v>
      </c>
      <c r="O511" s="148"/>
    </row>
    <row r="512" spans="1:104" x14ac:dyDescent="0.2">
      <c r="A512" s="156"/>
      <c r="B512" s="158"/>
      <c r="C512" s="202" t="s">
        <v>128</v>
      </c>
      <c r="D512" s="203"/>
      <c r="E512" s="159">
        <v>0</v>
      </c>
      <c r="F512" s="160"/>
      <c r="G512" s="161"/>
      <c r="M512" s="157" t="s">
        <v>128</v>
      </c>
      <c r="O512" s="148"/>
    </row>
    <row r="513" spans="1:15" x14ac:dyDescent="0.2">
      <c r="A513" s="156"/>
      <c r="B513" s="158"/>
      <c r="C513" s="202" t="s">
        <v>129</v>
      </c>
      <c r="D513" s="203"/>
      <c r="E513" s="159">
        <v>14.375</v>
      </c>
      <c r="F513" s="160"/>
      <c r="G513" s="161"/>
      <c r="M513" s="157" t="s">
        <v>129</v>
      </c>
      <c r="O513" s="148"/>
    </row>
    <row r="514" spans="1:15" x14ac:dyDescent="0.2">
      <c r="A514" s="156"/>
      <c r="B514" s="158"/>
      <c r="C514" s="209" t="s">
        <v>125</v>
      </c>
      <c r="D514" s="203"/>
      <c r="E514" s="181">
        <v>14.375</v>
      </c>
      <c r="F514" s="160"/>
      <c r="G514" s="161"/>
      <c r="M514" s="157" t="s">
        <v>125</v>
      </c>
      <c r="O514" s="148"/>
    </row>
    <row r="515" spans="1:15" x14ac:dyDescent="0.2">
      <c r="A515" s="156"/>
      <c r="B515" s="158"/>
      <c r="C515" s="202" t="s">
        <v>130</v>
      </c>
      <c r="D515" s="203"/>
      <c r="E515" s="159">
        <v>0</v>
      </c>
      <c r="F515" s="160"/>
      <c r="G515" s="161"/>
      <c r="M515" s="157" t="s">
        <v>130</v>
      </c>
      <c r="O515" s="148"/>
    </row>
    <row r="516" spans="1:15" x14ac:dyDescent="0.2">
      <c r="A516" s="156"/>
      <c r="B516" s="158"/>
      <c r="C516" s="202" t="s">
        <v>131</v>
      </c>
      <c r="D516" s="203"/>
      <c r="E516" s="159">
        <v>1.05</v>
      </c>
      <c r="F516" s="160"/>
      <c r="G516" s="161"/>
      <c r="M516" s="157" t="s">
        <v>131</v>
      </c>
      <c r="O516" s="148"/>
    </row>
    <row r="517" spans="1:15" x14ac:dyDescent="0.2">
      <c r="A517" s="156"/>
      <c r="B517" s="158"/>
      <c r="C517" s="202" t="s">
        <v>132</v>
      </c>
      <c r="D517" s="203"/>
      <c r="E517" s="159">
        <v>0</v>
      </c>
      <c r="F517" s="160"/>
      <c r="G517" s="161"/>
      <c r="M517" s="157" t="s">
        <v>132</v>
      </c>
      <c r="O517" s="148"/>
    </row>
    <row r="518" spans="1:15" x14ac:dyDescent="0.2">
      <c r="A518" s="156"/>
      <c r="B518" s="158"/>
      <c r="C518" s="209" t="s">
        <v>125</v>
      </c>
      <c r="D518" s="203"/>
      <c r="E518" s="181">
        <v>1.05</v>
      </c>
      <c r="F518" s="160"/>
      <c r="G518" s="161"/>
      <c r="M518" s="157" t="s">
        <v>125</v>
      </c>
      <c r="O518" s="148"/>
    </row>
    <row r="519" spans="1:15" x14ac:dyDescent="0.2">
      <c r="A519" s="156"/>
      <c r="B519" s="158"/>
      <c r="C519" s="202" t="s">
        <v>133</v>
      </c>
      <c r="D519" s="203"/>
      <c r="E519" s="159">
        <v>132</v>
      </c>
      <c r="F519" s="160"/>
      <c r="G519" s="161"/>
      <c r="M519" s="157" t="s">
        <v>133</v>
      </c>
      <c r="O519" s="148"/>
    </row>
    <row r="520" spans="1:15" x14ac:dyDescent="0.2">
      <c r="A520" s="156"/>
      <c r="B520" s="158"/>
      <c r="C520" s="209" t="s">
        <v>125</v>
      </c>
      <c r="D520" s="203"/>
      <c r="E520" s="181">
        <v>132</v>
      </c>
      <c r="F520" s="160"/>
      <c r="G520" s="161"/>
      <c r="M520" s="157" t="s">
        <v>125</v>
      </c>
      <c r="O520" s="148"/>
    </row>
    <row r="521" spans="1:15" x14ac:dyDescent="0.2">
      <c r="A521" s="156"/>
      <c r="B521" s="158"/>
      <c r="C521" s="202" t="s">
        <v>134</v>
      </c>
      <c r="D521" s="203"/>
      <c r="E521" s="159">
        <v>0</v>
      </c>
      <c r="F521" s="160"/>
      <c r="G521" s="161"/>
      <c r="M521" s="157" t="s">
        <v>134</v>
      </c>
      <c r="O521" s="148"/>
    </row>
    <row r="522" spans="1:15" x14ac:dyDescent="0.2">
      <c r="A522" s="156"/>
      <c r="B522" s="158"/>
      <c r="C522" s="202" t="s">
        <v>135</v>
      </c>
      <c r="D522" s="203"/>
      <c r="E522" s="159">
        <v>190.4</v>
      </c>
      <c r="F522" s="160"/>
      <c r="G522" s="161"/>
      <c r="M522" s="157" t="s">
        <v>135</v>
      </c>
      <c r="O522" s="148"/>
    </row>
    <row r="523" spans="1:15" x14ac:dyDescent="0.2">
      <c r="A523" s="156"/>
      <c r="B523" s="158"/>
      <c r="C523" s="202" t="s">
        <v>136</v>
      </c>
      <c r="D523" s="203"/>
      <c r="E523" s="159">
        <v>-28.56</v>
      </c>
      <c r="F523" s="160"/>
      <c r="G523" s="161"/>
      <c r="M523" s="157" t="s">
        <v>136</v>
      </c>
      <c r="O523" s="148"/>
    </row>
    <row r="524" spans="1:15" x14ac:dyDescent="0.2">
      <c r="A524" s="156"/>
      <c r="B524" s="158"/>
      <c r="C524" s="202" t="s">
        <v>137</v>
      </c>
      <c r="D524" s="203"/>
      <c r="E524" s="159">
        <v>-1.08</v>
      </c>
      <c r="F524" s="160"/>
      <c r="G524" s="161"/>
      <c r="M524" s="157" t="s">
        <v>137</v>
      </c>
      <c r="O524" s="148"/>
    </row>
    <row r="525" spans="1:15" x14ac:dyDescent="0.2">
      <c r="A525" s="156"/>
      <c r="B525" s="158"/>
      <c r="C525" s="209" t="s">
        <v>125</v>
      </c>
      <c r="D525" s="203"/>
      <c r="E525" s="181">
        <v>160.76</v>
      </c>
      <c r="F525" s="160"/>
      <c r="G525" s="161"/>
      <c r="M525" s="157" t="s">
        <v>125</v>
      </c>
      <c r="O525" s="148"/>
    </row>
    <row r="526" spans="1:15" x14ac:dyDescent="0.2">
      <c r="A526" s="156"/>
      <c r="B526" s="158"/>
      <c r="C526" s="202" t="s">
        <v>138</v>
      </c>
      <c r="D526" s="203"/>
      <c r="E526" s="159">
        <v>203.08</v>
      </c>
      <c r="F526" s="160"/>
      <c r="G526" s="161"/>
      <c r="M526" s="157" t="s">
        <v>138</v>
      </c>
      <c r="O526" s="148"/>
    </row>
    <row r="527" spans="1:15" x14ac:dyDescent="0.2">
      <c r="A527" s="156"/>
      <c r="B527" s="158"/>
      <c r="C527" s="202" t="s">
        <v>139</v>
      </c>
      <c r="D527" s="203"/>
      <c r="E527" s="159">
        <v>-34.68</v>
      </c>
      <c r="F527" s="160"/>
      <c r="G527" s="161"/>
      <c r="M527" s="157" t="s">
        <v>139</v>
      </c>
      <c r="O527" s="148"/>
    </row>
    <row r="528" spans="1:15" x14ac:dyDescent="0.2">
      <c r="A528" s="156"/>
      <c r="B528" s="158"/>
      <c r="C528" s="209" t="s">
        <v>125</v>
      </c>
      <c r="D528" s="203"/>
      <c r="E528" s="181">
        <v>168.4</v>
      </c>
      <c r="F528" s="160"/>
      <c r="G528" s="161"/>
      <c r="M528" s="157" t="s">
        <v>125</v>
      </c>
      <c r="O528" s="148"/>
    </row>
    <row r="529" spans="1:15" x14ac:dyDescent="0.2">
      <c r="A529" s="156"/>
      <c r="B529" s="158"/>
      <c r="C529" s="202" t="s">
        <v>140</v>
      </c>
      <c r="D529" s="203"/>
      <c r="E529" s="159">
        <v>322.92</v>
      </c>
      <c r="F529" s="160"/>
      <c r="G529" s="161"/>
      <c r="M529" s="157" t="s">
        <v>140</v>
      </c>
      <c r="O529" s="148"/>
    </row>
    <row r="530" spans="1:15" x14ac:dyDescent="0.2">
      <c r="A530" s="156"/>
      <c r="B530" s="158"/>
      <c r="C530" s="202" t="s">
        <v>141</v>
      </c>
      <c r="D530" s="203"/>
      <c r="E530" s="159">
        <v>-39.950000000000003</v>
      </c>
      <c r="F530" s="160"/>
      <c r="G530" s="161"/>
      <c r="M530" s="157" t="s">
        <v>141</v>
      </c>
      <c r="O530" s="148"/>
    </row>
    <row r="531" spans="1:15" x14ac:dyDescent="0.2">
      <c r="A531" s="156"/>
      <c r="B531" s="158"/>
      <c r="C531" s="209" t="s">
        <v>125</v>
      </c>
      <c r="D531" s="203"/>
      <c r="E531" s="181">
        <v>282.97000000000003</v>
      </c>
      <c r="F531" s="160"/>
      <c r="G531" s="161"/>
      <c r="M531" s="157" t="s">
        <v>125</v>
      </c>
      <c r="O531" s="148"/>
    </row>
    <row r="532" spans="1:15" x14ac:dyDescent="0.2">
      <c r="A532" s="156"/>
      <c r="B532" s="158"/>
      <c r="C532" s="202" t="s">
        <v>142</v>
      </c>
      <c r="D532" s="203"/>
      <c r="E532" s="159">
        <v>66.92</v>
      </c>
      <c r="F532" s="160"/>
      <c r="G532" s="161"/>
      <c r="M532" s="157" t="s">
        <v>142</v>
      </c>
      <c r="O532" s="148"/>
    </row>
    <row r="533" spans="1:15" x14ac:dyDescent="0.2">
      <c r="A533" s="156"/>
      <c r="B533" s="158"/>
      <c r="C533" s="202" t="s">
        <v>143</v>
      </c>
      <c r="D533" s="203"/>
      <c r="E533" s="159">
        <v>-1.96</v>
      </c>
      <c r="F533" s="160"/>
      <c r="G533" s="161"/>
      <c r="M533" s="157" t="s">
        <v>143</v>
      </c>
      <c r="O533" s="148"/>
    </row>
    <row r="534" spans="1:15" x14ac:dyDescent="0.2">
      <c r="A534" s="156"/>
      <c r="B534" s="158"/>
      <c r="C534" s="202" t="s">
        <v>144</v>
      </c>
      <c r="D534" s="203"/>
      <c r="E534" s="159">
        <v>87.92</v>
      </c>
      <c r="F534" s="160"/>
      <c r="G534" s="161"/>
      <c r="M534" s="157" t="s">
        <v>144</v>
      </c>
      <c r="O534" s="148"/>
    </row>
    <row r="535" spans="1:15" x14ac:dyDescent="0.2">
      <c r="A535" s="156"/>
      <c r="B535" s="158"/>
      <c r="C535" s="209" t="s">
        <v>125</v>
      </c>
      <c r="D535" s="203"/>
      <c r="E535" s="181">
        <v>152.88</v>
      </c>
      <c r="F535" s="160"/>
      <c r="G535" s="161"/>
      <c r="M535" s="157" t="s">
        <v>125</v>
      </c>
      <c r="O535" s="148"/>
    </row>
    <row r="536" spans="1:15" x14ac:dyDescent="0.2">
      <c r="A536" s="156"/>
      <c r="B536" s="158"/>
      <c r="C536" s="202" t="s">
        <v>122</v>
      </c>
      <c r="D536" s="203"/>
      <c r="E536" s="159">
        <v>0</v>
      </c>
      <c r="F536" s="160"/>
      <c r="G536" s="161"/>
      <c r="M536" s="157" t="s">
        <v>122</v>
      </c>
      <c r="O536" s="148"/>
    </row>
    <row r="537" spans="1:15" x14ac:dyDescent="0.2">
      <c r="A537" s="156"/>
      <c r="B537" s="158"/>
      <c r="C537" s="202" t="s">
        <v>145</v>
      </c>
      <c r="D537" s="203"/>
      <c r="E537" s="159">
        <v>10.15</v>
      </c>
      <c r="F537" s="160"/>
      <c r="G537" s="161"/>
      <c r="M537" s="157" t="s">
        <v>145</v>
      </c>
      <c r="O537" s="148"/>
    </row>
    <row r="538" spans="1:15" ht="22.5" x14ac:dyDescent="0.2">
      <c r="A538" s="156"/>
      <c r="B538" s="158"/>
      <c r="C538" s="202" t="s">
        <v>146</v>
      </c>
      <c r="D538" s="203"/>
      <c r="E538" s="159">
        <v>6.2249999999999996</v>
      </c>
      <c r="F538" s="160"/>
      <c r="G538" s="161"/>
      <c r="M538" s="157" t="s">
        <v>146</v>
      </c>
      <c r="O538" s="148"/>
    </row>
    <row r="539" spans="1:15" x14ac:dyDescent="0.2">
      <c r="A539" s="156"/>
      <c r="B539" s="158"/>
      <c r="C539" s="209" t="s">
        <v>125</v>
      </c>
      <c r="D539" s="203"/>
      <c r="E539" s="181">
        <v>16.375</v>
      </c>
      <c r="F539" s="160"/>
      <c r="G539" s="161"/>
      <c r="M539" s="157" t="s">
        <v>125</v>
      </c>
      <c r="O539" s="148"/>
    </row>
    <row r="540" spans="1:15" x14ac:dyDescent="0.2">
      <c r="A540" s="156"/>
      <c r="B540" s="158"/>
      <c r="C540" s="202" t="s">
        <v>126</v>
      </c>
      <c r="D540" s="203"/>
      <c r="E540" s="159">
        <v>0</v>
      </c>
      <c r="F540" s="160"/>
      <c r="G540" s="161"/>
      <c r="M540" s="157" t="s">
        <v>126</v>
      </c>
      <c r="O540" s="148"/>
    </row>
    <row r="541" spans="1:15" x14ac:dyDescent="0.2">
      <c r="A541" s="156"/>
      <c r="B541" s="158"/>
      <c r="C541" s="202" t="s">
        <v>147</v>
      </c>
      <c r="D541" s="203"/>
      <c r="E541" s="159">
        <v>15.35</v>
      </c>
      <c r="F541" s="160"/>
      <c r="G541" s="161"/>
      <c r="M541" s="157" t="s">
        <v>147</v>
      </c>
      <c r="O541" s="148"/>
    </row>
    <row r="542" spans="1:15" x14ac:dyDescent="0.2">
      <c r="A542" s="156"/>
      <c r="B542" s="158"/>
      <c r="C542" s="209" t="s">
        <v>125</v>
      </c>
      <c r="D542" s="203"/>
      <c r="E542" s="181">
        <v>15.35</v>
      </c>
      <c r="F542" s="160"/>
      <c r="G542" s="161"/>
      <c r="M542" s="157" t="s">
        <v>125</v>
      </c>
      <c r="O542" s="148"/>
    </row>
    <row r="543" spans="1:15" x14ac:dyDescent="0.2">
      <c r="A543" s="156"/>
      <c r="B543" s="158"/>
      <c r="C543" s="202" t="s">
        <v>128</v>
      </c>
      <c r="D543" s="203"/>
      <c r="E543" s="159">
        <v>0</v>
      </c>
      <c r="F543" s="160"/>
      <c r="G543" s="161"/>
      <c r="M543" s="157" t="s">
        <v>128</v>
      </c>
      <c r="O543" s="148"/>
    </row>
    <row r="544" spans="1:15" ht="22.5" x14ac:dyDescent="0.2">
      <c r="A544" s="156"/>
      <c r="B544" s="158"/>
      <c r="C544" s="202" t="s">
        <v>148</v>
      </c>
      <c r="D544" s="203"/>
      <c r="E544" s="159">
        <v>12.6</v>
      </c>
      <c r="F544" s="160"/>
      <c r="G544" s="161"/>
      <c r="M544" s="157" t="s">
        <v>148</v>
      </c>
      <c r="O544" s="148"/>
    </row>
    <row r="545" spans="1:15" x14ac:dyDescent="0.2">
      <c r="A545" s="156"/>
      <c r="B545" s="158"/>
      <c r="C545" s="209" t="s">
        <v>125</v>
      </c>
      <c r="D545" s="203"/>
      <c r="E545" s="181">
        <v>12.6</v>
      </c>
      <c r="F545" s="160"/>
      <c r="G545" s="161"/>
      <c r="M545" s="157" t="s">
        <v>125</v>
      </c>
      <c r="O545" s="148"/>
    </row>
    <row r="546" spans="1:15" x14ac:dyDescent="0.2">
      <c r="A546" s="156"/>
      <c r="B546" s="158"/>
      <c r="C546" s="202" t="s">
        <v>130</v>
      </c>
      <c r="D546" s="203"/>
      <c r="E546" s="159">
        <v>0</v>
      </c>
      <c r="F546" s="160"/>
      <c r="G546" s="161"/>
      <c r="M546" s="157" t="s">
        <v>130</v>
      </c>
      <c r="O546" s="148"/>
    </row>
    <row r="547" spans="1:15" x14ac:dyDescent="0.2">
      <c r="A547" s="156"/>
      <c r="B547" s="158"/>
      <c r="C547" s="202" t="s">
        <v>149</v>
      </c>
      <c r="D547" s="203"/>
      <c r="E547" s="159">
        <v>1.55</v>
      </c>
      <c r="F547" s="160"/>
      <c r="G547" s="161"/>
      <c r="M547" s="157" t="s">
        <v>149</v>
      </c>
      <c r="O547" s="148"/>
    </row>
    <row r="548" spans="1:15" x14ac:dyDescent="0.2">
      <c r="A548" s="156"/>
      <c r="B548" s="158"/>
      <c r="C548" s="202" t="s">
        <v>132</v>
      </c>
      <c r="D548" s="203"/>
      <c r="E548" s="159">
        <v>0</v>
      </c>
      <c r="F548" s="160"/>
      <c r="G548" s="161"/>
      <c r="M548" s="157" t="s">
        <v>132</v>
      </c>
      <c r="O548" s="148"/>
    </row>
    <row r="549" spans="1:15" x14ac:dyDescent="0.2">
      <c r="A549" s="156"/>
      <c r="B549" s="158"/>
      <c r="C549" s="202" t="s">
        <v>150</v>
      </c>
      <c r="D549" s="203"/>
      <c r="E549" s="159">
        <v>1.6</v>
      </c>
      <c r="F549" s="160"/>
      <c r="G549" s="161"/>
      <c r="M549" s="157" t="s">
        <v>150</v>
      </c>
      <c r="O549" s="148"/>
    </row>
    <row r="550" spans="1:15" x14ac:dyDescent="0.2">
      <c r="A550" s="156"/>
      <c r="B550" s="158"/>
      <c r="C550" s="209" t="s">
        <v>125</v>
      </c>
      <c r="D550" s="203"/>
      <c r="E550" s="181">
        <v>3.1500000000000004</v>
      </c>
      <c r="F550" s="160"/>
      <c r="G550" s="161"/>
      <c r="M550" s="157" t="s">
        <v>125</v>
      </c>
      <c r="O550" s="148"/>
    </row>
    <row r="551" spans="1:15" x14ac:dyDescent="0.2">
      <c r="A551" s="156"/>
      <c r="B551" s="158"/>
      <c r="C551" s="202" t="s">
        <v>151</v>
      </c>
      <c r="D551" s="203"/>
      <c r="E551" s="159">
        <v>84</v>
      </c>
      <c r="F551" s="160"/>
      <c r="G551" s="161"/>
      <c r="M551" s="157" t="s">
        <v>151</v>
      </c>
      <c r="O551" s="148"/>
    </row>
    <row r="552" spans="1:15" x14ac:dyDescent="0.2">
      <c r="A552" s="156"/>
      <c r="B552" s="158"/>
      <c r="C552" s="202" t="s">
        <v>136</v>
      </c>
      <c r="D552" s="203"/>
      <c r="E552" s="159">
        <v>-28.56</v>
      </c>
      <c r="F552" s="160"/>
      <c r="G552" s="161"/>
      <c r="M552" s="157" t="s">
        <v>136</v>
      </c>
      <c r="O552" s="148"/>
    </row>
    <row r="553" spans="1:15" x14ac:dyDescent="0.2">
      <c r="A553" s="156"/>
      <c r="B553" s="158"/>
      <c r="C553" s="202" t="s">
        <v>152</v>
      </c>
      <c r="D553" s="203"/>
      <c r="E553" s="159">
        <v>-11.7</v>
      </c>
      <c r="F553" s="160"/>
      <c r="G553" s="161"/>
      <c r="M553" s="157" t="s">
        <v>152</v>
      </c>
      <c r="O553" s="148"/>
    </row>
    <row r="554" spans="1:15" x14ac:dyDescent="0.2">
      <c r="A554" s="156"/>
      <c r="B554" s="158"/>
      <c r="C554" s="209" t="s">
        <v>125</v>
      </c>
      <c r="D554" s="203"/>
      <c r="E554" s="181">
        <v>43.739999999999995</v>
      </c>
      <c r="F554" s="160"/>
      <c r="G554" s="161"/>
      <c r="M554" s="157" t="s">
        <v>125</v>
      </c>
      <c r="O554" s="148"/>
    </row>
    <row r="555" spans="1:15" x14ac:dyDescent="0.2">
      <c r="A555" s="156"/>
      <c r="B555" s="158"/>
      <c r="C555" s="202" t="s">
        <v>153</v>
      </c>
      <c r="D555" s="203"/>
      <c r="E555" s="159">
        <v>76.5</v>
      </c>
      <c r="F555" s="160"/>
      <c r="G555" s="161"/>
      <c r="M555" s="157" t="s">
        <v>153</v>
      </c>
      <c r="O555" s="148"/>
    </row>
    <row r="556" spans="1:15" x14ac:dyDescent="0.2">
      <c r="A556" s="156"/>
      <c r="B556" s="158"/>
      <c r="C556" s="202" t="s">
        <v>154</v>
      </c>
      <c r="D556" s="203"/>
      <c r="E556" s="159">
        <v>-42.68</v>
      </c>
      <c r="F556" s="160"/>
      <c r="G556" s="161"/>
      <c r="M556" s="157" t="s">
        <v>154</v>
      </c>
      <c r="O556" s="148"/>
    </row>
    <row r="557" spans="1:15" x14ac:dyDescent="0.2">
      <c r="A557" s="156"/>
      <c r="B557" s="158"/>
      <c r="C557" s="209" t="s">
        <v>125</v>
      </c>
      <c r="D557" s="203"/>
      <c r="E557" s="181">
        <v>33.82</v>
      </c>
      <c r="F557" s="160"/>
      <c r="G557" s="161"/>
      <c r="M557" s="157" t="s">
        <v>125</v>
      </c>
      <c r="O557" s="148"/>
    </row>
    <row r="558" spans="1:15" x14ac:dyDescent="0.2">
      <c r="A558" s="156"/>
      <c r="B558" s="158"/>
      <c r="C558" s="202" t="s">
        <v>155</v>
      </c>
      <c r="D558" s="203"/>
      <c r="E558" s="159">
        <v>85.65</v>
      </c>
      <c r="F558" s="160"/>
      <c r="G558" s="161"/>
      <c r="M558" s="157" t="s">
        <v>155</v>
      </c>
      <c r="O558" s="148"/>
    </row>
    <row r="559" spans="1:15" x14ac:dyDescent="0.2">
      <c r="A559" s="156"/>
      <c r="B559" s="158"/>
      <c r="C559" s="202" t="s">
        <v>156</v>
      </c>
      <c r="D559" s="203"/>
      <c r="E559" s="159">
        <v>-33.15</v>
      </c>
      <c r="F559" s="160"/>
      <c r="G559" s="161"/>
      <c r="M559" s="157" t="s">
        <v>156</v>
      </c>
      <c r="O559" s="148"/>
    </row>
    <row r="560" spans="1:15" x14ac:dyDescent="0.2">
      <c r="A560" s="156"/>
      <c r="B560" s="158"/>
      <c r="C560" s="209" t="s">
        <v>125</v>
      </c>
      <c r="D560" s="203"/>
      <c r="E560" s="181">
        <v>52.500000000000007</v>
      </c>
      <c r="F560" s="160"/>
      <c r="G560" s="161"/>
      <c r="M560" s="157" t="s">
        <v>125</v>
      </c>
      <c r="O560" s="148"/>
    </row>
    <row r="561" spans="1:104" x14ac:dyDescent="0.2">
      <c r="A561" s="156"/>
      <c r="B561" s="158"/>
      <c r="C561" s="202" t="s">
        <v>157</v>
      </c>
      <c r="D561" s="203"/>
      <c r="E561" s="159">
        <v>20.399999999999999</v>
      </c>
      <c r="F561" s="160"/>
      <c r="G561" s="161"/>
      <c r="M561" s="157" t="s">
        <v>157</v>
      </c>
      <c r="O561" s="148"/>
    </row>
    <row r="562" spans="1:104" x14ac:dyDescent="0.2">
      <c r="A562" s="156"/>
      <c r="B562" s="158"/>
      <c r="C562" s="202" t="s">
        <v>158</v>
      </c>
      <c r="D562" s="203"/>
      <c r="E562" s="159">
        <v>-2.38</v>
      </c>
      <c r="F562" s="160"/>
      <c r="G562" s="161"/>
      <c r="M562" s="157" t="s">
        <v>158</v>
      </c>
      <c r="O562" s="148"/>
    </row>
    <row r="563" spans="1:104" x14ac:dyDescent="0.2">
      <c r="A563" s="156"/>
      <c r="B563" s="158"/>
      <c r="C563" s="202" t="s">
        <v>159</v>
      </c>
      <c r="D563" s="203"/>
      <c r="E563" s="159">
        <v>34.200000000000003</v>
      </c>
      <c r="F563" s="160"/>
      <c r="G563" s="161"/>
      <c r="M563" s="157" t="s">
        <v>159</v>
      </c>
      <c r="O563" s="148"/>
    </row>
    <row r="564" spans="1:104" x14ac:dyDescent="0.2">
      <c r="A564" s="156"/>
      <c r="B564" s="158"/>
      <c r="C564" s="202" t="s">
        <v>160</v>
      </c>
      <c r="D564" s="203"/>
      <c r="E564" s="159">
        <v>-2.52</v>
      </c>
      <c r="F564" s="160"/>
      <c r="G564" s="161"/>
      <c r="M564" s="157" t="s">
        <v>160</v>
      </c>
      <c r="O564" s="148"/>
    </row>
    <row r="565" spans="1:104" x14ac:dyDescent="0.2">
      <c r="A565" s="156"/>
      <c r="B565" s="158"/>
      <c r="C565" s="209" t="s">
        <v>125</v>
      </c>
      <c r="D565" s="203"/>
      <c r="E565" s="181">
        <v>49.699999999999996</v>
      </c>
      <c r="F565" s="160"/>
      <c r="G565" s="161"/>
      <c r="M565" s="157" t="s">
        <v>125</v>
      </c>
      <c r="O565" s="148"/>
    </row>
    <row r="566" spans="1:104" x14ac:dyDescent="0.2">
      <c r="A566" s="156"/>
      <c r="B566" s="158"/>
      <c r="C566" s="202" t="s">
        <v>134</v>
      </c>
      <c r="D566" s="203"/>
      <c r="E566" s="159">
        <v>0</v>
      </c>
      <c r="F566" s="160"/>
      <c r="G566" s="161"/>
      <c r="M566" s="157" t="s">
        <v>134</v>
      </c>
      <c r="O566" s="148"/>
    </row>
    <row r="567" spans="1:104" x14ac:dyDescent="0.2">
      <c r="A567" s="149">
        <v>41</v>
      </c>
      <c r="B567" s="150" t="s">
        <v>277</v>
      </c>
      <c r="C567" s="151" t="s">
        <v>278</v>
      </c>
      <c r="D567" s="152" t="s">
        <v>78</v>
      </c>
      <c r="E567" s="153">
        <v>1792.425</v>
      </c>
      <c r="F567" s="153"/>
      <c r="G567" s="154">
        <f>E567*F567</f>
        <v>0</v>
      </c>
      <c r="O567" s="148">
        <v>2</v>
      </c>
      <c r="AA567" s="126">
        <v>1</v>
      </c>
      <c r="AB567" s="126">
        <v>1</v>
      </c>
      <c r="AC567" s="126">
        <v>1</v>
      </c>
      <c r="AZ567" s="126">
        <v>1</v>
      </c>
      <c r="BA567" s="126">
        <f>IF(AZ567=1,G567,0)</f>
        <v>0</v>
      </c>
      <c r="BB567" s="126">
        <f>IF(AZ567=2,G567,0)</f>
        <v>0</v>
      </c>
      <c r="BC567" s="126">
        <f>IF(AZ567=3,G567,0)</f>
        <v>0</v>
      </c>
      <c r="BD567" s="126">
        <f>IF(AZ567=4,G567,0)</f>
        <v>0</v>
      </c>
      <c r="BE567" s="126">
        <f>IF(AZ567=5,G567,0)</f>
        <v>0</v>
      </c>
      <c r="CA567" s="155">
        <v>1</v>
      </c>
      <c r="CB567" s="155">
        <v>1</v>
      </c>
      <c r="CZ567" s="126">
        <v>0</v>
      </c>
    </row>
    <row r="568" spans="1:104" x14ac:dyDescent="0.2">
      <c r="A568" s="156"/>
      <c r="B568" s="158"/>
      <c r="C568" s="202" t="s">
        <v>279</v>
      </c>
      <c r="D568" s="203"/>
      <c r="E568" s="159">
        <v>0</v>
      </c>
      <c r="F568" s="160"/>
      <c r="G568" s="161"/>
      <c r="M568" s="157" t="s">
        <v>279</v>
      </c>
      <c r="O568" s="148"/>
    </row>
    <row r="569" spans="1:104" x14ac:dyDescent="0.2">
      <c r="A569" s="156"/>
      <c r="B569" s="158"/>
      <c r="C569" s="202" t="s">
        <v>122</v>
      </c>
      <c r="D569" s="203"/>
      <c r="E569" s="159">
        <v>0</v>
      </c>
      <c r="F569" s="160"/>
      <c r="G569" s="161"/>
      <c r="M569" s="157" t="s">
        <v>122</v>
      </c>
      <c r="O569" s="148"/>
    </row>
    <row r="570" spans="1:104" x14ac:dyDescent="0.2">
      <c r="A570" s="156"/>
      <c r="B570" s="158"/>
      <c r="C570" s="202" t="s">
        <v>145</v>
      </c>
      <c r="D570" s="203"/>
      <c r="E570" s="159">
        <v>10.15</v>
      </c>
      <c r="F570" s="160"/>
      <c r="G570" s="161"/>
      <c r="M570" s="157" t="s">
        <v>145</v>
      </c>
      <c r="O570" s="148"/>
    </row>
    <row r="571" spans="1:104" ht="22.5" x14ac:dyDescent="0.2">
      <c r="A571" s="156"/>
      <c r="B571" s="158"/>
      <c r="C571" s="202" t="s">
        <v>146</v>
      </c>
      <c r="D571" s="203"/>
      <c r="E571" s="159">
        <v>6.2249999999999996</v>
      </c>
      <c r="F571" s="160"/>
      <c r="G571" s="161"/>
      <c r="M571" s="157" t="s">
        <v>146</v>
      </c>
      <c r="O571" s="148"/>
    </row>
    <row r="572" spans="1:104" x14ac:dyDescent="0.2">
      <c r="A572" s="156"/>
      <c r="B572" s="158"/>
      <c r="C572" s="209" t="s">
        <v>125</v>
      </c>
      <c r="D572" s="203"/>
      <c r="E572" s="181">
        <v>16.375</v>
      </c>
      <c r="F572" s="160"/>
      <c r="G572" s="161"/>
      <c r="M572" s="157" t="s">
        <v>125</v>
      </c>
      <c r="O572" s="148"/>
    </row>
    <row r="573" spans="1:104" x14ac:dyDescent="0.2">
      <c r="A573" s="156"/>
      <c r="B573" s="158"/>
      <c r="C573" s="202" t="s">
        <v>126</v>
      </c>
      <c r="D573" s="203"/>
      <c r="E573" s="159">
        <v>0</v>
      </c>
      <c r="F573" s="160"/>
      <c r="G573" s="161"/>
      <c r="M573" s="157" t="s">
        <v>126</v>
      </c>
      <c r="O573" s="148"/>
    </row>
    <row r="574" spans="1:104" x14ac:dyDescent="0.2">
      <c r="A574" s="156"/>
      <c r="B574" s="158"/>
      <c r="C574" s="202" t="s">
        <v>147</v>
      </c>
      <c r="D574" s="203"/>
      <c r="E574" s="159">
        <v>15.35</v>
      </c>
      <c r="F574" s="160"/>
      <c r="G574" s="161"/>
      <c r="M574" s="157" t="s">
        <v>147</v>
      </c>
      <c r="O574" s="148"/>
    </row>
    <row r="575" spans="1:104" x14ac:dyDescent="0.2">
      <c r="A575" s="156"/>
      <c r="B575" s="158"/>
      <c r="C575" s="202" t="s">
        <v>280</v>
      </c>
      <c r="D575" s="203"/>
      <c r="E575" s="159">
        <v>1428</v>
      </c>
      <c r="F575" s="160"/>
      <c r="G575" s="161"/>
      <c r="M575" s="157" t="s">
        <v>280</v>
      </c>
      <c r="O575" s="148"/>
    </row>
    <row r="576" spans="1:104" x14ac:dyDescent="0.2">
      <c r="A576" s="156"/>
      <c r="B576" s="158"/>
      <c r="C576" s="209" t="s">
        <v>125</v>
      </c>
      <c r="D576" s="203"/>
      <c r="E576" s="181">
        <v>1443.35</v>
      </c>
      <c r="F576" s="160"/>
      <c r="G576" s="161"/>
      <c r="M576" s="157" t="s">
        <v>125</v>
      </c>
      <c r="O576" s="148"/>
    </row>
    <row r="577" spans="1:15" x14ac:dyDescent="0.2">
      <c r="A577" s="156"/>
      <c r="B577" s="158"/>
      <c r="C577" s="202" t="s">
        <v>128</v>
      </c>
      <c r="D577" s="203"/>
      <c r="E577" s="159">
        <v>0</v>
      </c>
      <c r="F577" s="160"/>
      <c r="G577" s="161"/>
      <c r="M577" s="157" t="s">
        <v>128</v>
      </c>
      <c r="O577" s="148"/>
    </row>
    <row r="578" spans="1:15" ht="22.5" x14ac:dyDescent="0.2">
      <c r="A578" s="156"/>
      <c r="B578" s="158"/>
      <c r="C578" s="202" t="s">
        <v>148</v>
      </c>
      <c r="D578" s="203"/>
      <c r="E578" s="159">
        <v>12.6</v>
      </c>
      <c r="F578" s="160"/>
      <c r="G578" s="161"/>
      <c r="M578" s="157" t="s">
        <v>148</v>
      </c>
      <c r="O578" s="148"/>
    </row>
    <row r="579" spans="1:15" x14ac:dyDescent="0.2">
      <c r="A579" s="156"/>
      <c r="B579" s="158"/>
      <c r="C579" s="209" t="s">
        <v>125</v>
      </c>
      <c r="D579" s="203"/>
      <c r="E579" s="181">
        <v>12.6</v>
      </c>
      <c r="F579" s="160"/>
      <c r="G579" s="161"/>
      <c r="M579" s="157" t="s">
        <v>125</v>
      </c>
      <c r="O579" s="148"/>
    </row>
    <row r="580" spans="1:15" x14ac:dyDescent="0.2">
      <c r="A580" s="156"/>
      <c r="B580" s="158"/>
      <c r="C580" s="202" t="s">
        <v>130</v>
      </c>
      <c r="D580" s="203"/>
      <c r="E580" s="159">
        <v>0</v>
      </c>
      <c r="F580" s="160"/>
      <c r="G580" s="161"/>
      <c r="M580" s="157" t="s">
        <v>130</v>
      </c>
      <c r="O580" s="148"/>
    </row>
    <row r="581" spans="1:15" x14ac:dyDescent="0.2">
      <c r="A581" s="156"/>
      <c r="B581" s="158"/>
      <c r="C581" s="202" t="s">
        <v>149</v>
      </c>
      <c r="D581" s="203"/>
      <c r="E581" s="159">
        <v>1.55</v>
      </c>
      <c r="F581" s="160"/>
      <c r="G581" s="161"/>
      <c r="M581" s="157" t="s">
        <v>149</v>
      </c>
      <c r="O581" s="148"/>
    </row>
    <row r="582" spans="1:15" x14ac:dyDescent="0.2">
      <c r="A582" s="156"/>
      <c r="B582" s="158"/>
      <c r="C582" s="202" t="s">
        <v>132</v>
      </c>
      <c r="D582" s="203"/>
      <c r="E582" s="159">
        <v>0</v>
      </c>
      <c r="F582" s="160"/>
      <c r="G582" s="161"/>
      <c r="M582" s="157" t="s">
        <v>132</v>
      </c>
      <c r="O582" s="148"/>
    </row>
    <row r="583" spans="1:15" x14ac:dyDescent="0.2">
      <c r="A583" s="156"/>
      <c r="B583" s="158"/>
      <c r="C583" s="202" t="s">
        <v>150</v>
      </c>
      <c r="D583" s="203"/>
      <c r="E583" s="159">
        <v>1.6</v>
      </c>
      <c r="F583" s="160"/>
      <c r="G583" s="161"/>
      <c r="M583" s="157" t="s">
        <v>150</v>
      </c>
      <c r="O583" s="148"/>
    </row>
    <row r="584" spans="1:15" x14ac:dyDescent="0.2">
      <c r="A584" s="156"/>
      <c r="B584" s="158"/>
      <c r="C584" s="209" t="s">
        <v>125</v>
      </c>
      <c r="D584" s="203"/>
      <c r="E584" s="181">
        <v>3.1500000000000004</v>
      </c>
      <c r="F584" s="160"/>
      <c r="G584" s="161"/>
      <c r="M584" s="157" t="s">
        <v>125</v>
      </c>
      <c r="O584" s="148"/>
    </row>
    <row r="585" spans="1:15" x14ac:dyDescent="0.2">
      <c r="A585" s="156"/>
      <c r="B585" s="158"/>
      <c r="C585" s="202" t="s">
        <v>151</v>
      </c>
      <c r="D585" s="203"/>
      <c r="E585" s="159">
        <v>84</v>
      </c>
      <c r="F585" s="160"/>
      <c r="G585" s="161"/>
      <c r="M585" s="157" t="s">
        <v>151</v>
      </c>
      <c r="O585" s="148"/>
    </row>
    <row r="586" spans="1:15" x14ac:dyDescent="0.2">
      <c r="A586" s="156"/>
      <c r="B586" s="158"/>
      <c r="C586" s="202" t="s">
        <v>136</v>
      </c>
      <c r="D586" s="203"/>
      <c r="E586" s="159">
        <v>-28.56</v>
      </c>
      <c r="F586" s="160"/>
      <c r="G586" s="161"/>
      <c r="M586" s="157" t="s">
        <v>136</v>
      </c>
      <c r="O586" s="148"/>
    </row>
    <row r="587" spans="1:15" x14ac:dyDescent="0.2">
      <c r="A587" s="156"/>
      <c r="B587" s="158"/>
      <c r="C587" s="202" t="s">
        <v>152</v>
      </c>
      <c r="D587" s="203"/>
      <c r="E587" s="159">
        <v>-11.7</v>
      </c>
      <c r="F587" s="160"/>
      <c r="G587" s="161"/>
      <c r="M587" s="157" t="s">
        <v>152</v>
      </c>
      <c r="O587" s="148"/>
    </row>
    <row r="588" spans="1:15" x14ac:dyDescent="0.2">
      <c r="A588" s="156"/>
      <c r="B588" s="158"/>
      <c r="C588" s="209" t="s">
        <v>125</v>
      </c>
      <c r="D588" s="203"/>
      <c r="E588" s="181">
        <v>43.739999999999995</v>
      </c>
      <c r="F588" s="160"/>
      <c r="G588" s="161"/>
      <c r="M588" s="157" t="s">
        <v>125</v>
      </c>
      <c r="O588" s="148"/>
    </row>
    <row r="589" spans="1:15" x14ac:dyDescent="0.2">
      <c r="A589" s="156"/>
      <c r="B589" s="158"/>
      <c r="C589" s="202" t="s">
        <v>281</v>
      </c>
      <c r="D589" s="203"/>
      <c r="E589" s="159">
        <v>242.25</v>
      </c>
      <c r="F589" s="160"/>
      <c r="G589" s="161"/>
      <c r="M589" s="157" t="s">
        <v>281</v>
      </c>
      <c r="O589" s="148"/>
    </row>
    <row r="590" spans="1:15" x14ac:dyDescent="0.2">
      <c r="A590" s="156"/>
      <c r="B590" s="158"/>
      <c r="C590" s="202" t="s">
        <v>282</v>
      </c>
      <c r="D590" s="203"/>
      <c r="E590" s="159">
        <v>-71.239999999999995</v>
      </c>
      <c r="F590" s="160"/>
      <c r="G590" s="161"/>
      <c r="M590" s="157" t="s">
        <v>282</v>
      </c>
      <c r="O590" s="148"/>
    </row>
    <row r="591" spans="1:15" x14ac:dyDescent="0.2">
      <c r="A591" s="156"/>
      <c r="B591" s="158"/>
      <c r="C591" s="209" t="s">
        <v>125</v>
      </c>
      <c r="D591" s="203"/>
      <c r="E591" s="181">
        <v>171.01</v>
      </c>
      <c r="F591" s="160"/>
      <c r="G591" s="161"/>
      <c r="M591" s="157" t="s">
        <v>125</v>
      </c>
      <c r="O591" s="148"/>
    </row>
    <row r="592" spans="1:15" x14ac:dyDescent="0.2">
      <c r="A592" s="156"/>
      <c r="B592" s="158"/>
      <c r="C592" s="202" t="s">
        <v>155</v>
      </c>
      <c r="D592" s="203"/>
      <c r="E592" s="159">
        <v>85.65</v>
      </c>
      <c r="F592" s="160"/>
      <c r="G592" s="161"/>
      <c r="M592" s="157" t="s">
        <v>155</v>
      </c>
      <c r="O592" s="148"/>
    </row>
    <row r="593" spans="1:104" x14ac:dyDescent="0.2">
      <c r="A593" s="156"/>
      <c r="B593" s="158"/>
      <c r="C593" s="202" t="s">
        <v>156</v>
      </c>
      <c r="D593" s="203"/>
      <c r="E593" s="159">
        <v>-33.15</v>
      </c>
      <c r="F593" s="160"/>
      <c r="G593" s="161"/>
      <c r="M593" s="157" t="s">
        <v>156</v>
      </c>
      <c r="O593" s="148"/>
    </row>
    <row r="594" spans="1:104" x14ac:dyDescent="0.2">
      <c r="A594" s="156"/>
      <c r="B594" s="158"/>
      <c r="C594" s="209" t="s">
        <v>125</v>
      </c>
      <c r="D594" s="203"/>
      <c r="E594" s="181">
        <v>52.500000000000007</v>
      </c>
      <c r="F594" s="160"/>
      <c r="G594" s="161"/>
      <c r="M594" s="157" t="s">
        <v>125</v>
      </c>
      <c r="O594" s="148"/>
    </row>
    <row r="595" spans="1:104" x14ac:dyDescent="0.2">
      <c r="A595" s="156"/>
      <c r="B595" s="158"/>
      <c r="C595" s="202" t="s">
        <v>157</v>
      </c>
      <c r="D595" s="203"/>
      <c r="E595" s="159">
        <v>20.399999999999999</v>
      </c>
      <c r="F595" s="160"/>
      <c r="G595" s="161"/>
      <c r="M595" s="157" t="s">
        <v>157</v>
      </c>
      <c r="O595" s="148"/>
    </row>
    <row r="596" spans="1:104" x14ac:dyDescent="0.2">
      <c r="A596" s="156"/>
      <c r="B596" s="158"/>
      <c r="C596" s="202" t="s">
        <v>158</v>
      </c>
      <c r="D596" s="203"/>
      <c r="E596" s="159">
        <v>-2.38</v>
      </c>
      <c r="F596" s="160"/>
      <c r="G596" s="161"/>
      <c r="M596" s="157" t="s">
        <v>158</v>
      </c>
      <c r="O596" s="148"/>
    </row>
    <row r="597" spans="1:104" x14ac:dyDescent="0.2">
      <c r="A597" s="156"/>
      <c r="B597" s="158"/>
      <c r="C597" s="202" t="s">
        <v>159</v>
      </c>
      <c r="D597" s="203"/>
      <c r="E597" s="159">
        <v>34.200000000000003</v>
      </c>
      <c r="F597" s="160"/>
      <c r="G597" s="161"/>
      <c r="M597" s="157" t="s">
        <v>159</v>
      </c>
      <c r="O597" s="148"/>
    </row>
    <row r="598" spans="1:104" x14ac:dyDescent="0.2">
      <c r="A598" s="156"/>
      <c r="B598" s="158"/>
      <c r="C598" s="202" t="s">
        <v>160</v>
      </c>
      <c r="D598" s="203"/>
      <c r="E598" s="159">
        <v>-2.52</v>
      </c>
      <c r="F598" s="160"/>
      <c r="G598" s="161"/>
      <c r="M598" s="157" t="s">
        <v>160</v>
      </c>
      <c r="O598" s="148"/>
    </row>
    <row r="599" spans="1:104" x14ac:dyDescent="0.2">
      <c r="A599" s="156"/>
      <c r="B599" s="158"/>
      <c r="C599" s="209" t="s">
        <v>125</v>
      </c>
      <c r="D599" s="203"/>
      <c r="E599" s="181">
        <v>49.699999999999996</v>
      </c>
      <c r="F599" s="160"/>
      <c r="G599" s="161"/>
      <c r="M599" s="157" t="s">
        <v>125</v>
      </c>
      <c r="O599" s="148"/>
    </row>
    <row r="600" spans="1:104" x14ac:dyDescent="0.2">
      <c r="A600" s="156"/>
      <c r="B600" s="158"/>
      <c r="C600" s="202" t="s">
        <v>134</v>
      </c>
      <c r="D600" s="203"/>
      <c r="E600" s="159">
        <v>0</v>
      </c>
      <c r="F600" s="160"/>
      <c r="G600" s="161"/>
      <c r="M600" s="157" t="s">
        <v>134</v>
      </c>
      <c r="O600" s="148"/>
    </row>
    <row r="601" spans="1:104" x14ac:dyDescent="0.2">
      <c r="A601" s="162"/>
      <c r="B601" s="163" t="s">
        <v>69</v>
      </c>
      <c r="C601" s="164" t="str">
        <f>CONCATENATE(B500," ",C500)</f>
        <v>97 Prorážení otvorů</v>
      </c>
      <c r="D601" s="165"/>
      <c r="E601" s="166"/>
      <c r="F601" s="167"/>
      <c r="G601" s="168">
        <f>SUM(G500:G600)</f>
        <v>0</v>
      </c>
      <c r="O601" s="148">
        <v>4</v>
      </c>
      <c r="BA601" s="169">
        <f>SUM(BA500:BA600)</f>
        <v>0</v>
      </c>
      <c r="BB601" s="169">
        <f>SUM(BB500:BB600)</f>
        <v>0</v>
      </c>
      <c r="BC601" s="169">
        <f>SUM(BC500:BC600)</f>
        <v>0</v>
      </c>
      <c r="BD601" s="169">
        <f>SUM(BD500:BD600)</f>
        <v>0</v>
      </c>
      <c r="BE601" s="169">
        <f>SUM(BE500:BE600)</f>
        <v>0</v>
      </c>
    </row>
    <row r="602" spans="1:104" x14ac:dyDescent="0.2">
      <c r="A602" s="141" t="s">
        <v>66</v>
      </c>
      <c r="B602" s="142" t="s">
        <v>283</v>
      </c>
      <c r="C602" s="143" t="s">
        <v>284</v>
      </c>
      <c r="D602" s="144"/>
      <c r="E602" s="145"/>
      <c r="F602" s="145"/>
      <c r="G602" s="146"/>
      <c r="H602" s="147"/>
      <c r="I602" s="147"/>
      <c r="O602" s="148">
        <v>1</v>
      </c>
    </row>
    <row r="603" spans="1:104" x14ac:dyDescent="0.2">
      <c r="A603" s="149">
        <v>42</v>
      </c>
      <c r="B603" s="150" t="s">
        <v>285</v>
      </c>
      <c r="C603" s="151" t="s">
        <v>286</v>
      </c>
      <c r="D603" s="152" t="s">
        <v>287</v>
      </c>
      <c r="E603" s="153">
        <v>179.82756876003401</v>
      </c>
      <c r="F603" s="153"/>
      <c r="G603" s="154">
        <f>E603*F603</f>
        <v>0</v>
      </c>
      <c r="O603" s="148">
        <v>2</v>
      </c>
      <c r="AA603" s="126">
        <v>7</v>
      </c>
      <c r="AB603" s="126">
        <v>1</v>
      </c>
      <c r="AC603" s="126">
        <v>2</v>
      </c>
      <c r="AZ603" s="126">
        <v>1</v>
      </c>
      <c r="BA603" s="126">
        <f>IF(AZ603=1,G603,0)</f>
        <v>0</v>
      </c>
      <c r="BB603" s="126">
        <f>IF(AZ603=2,G603,0)</f>
        <v>0</v>
      </c>
      <c r="BC603" s="126">
        <f>IF(AZ603=3,G603,0)</f>
        <v>0</v>
      </c>
      <c r="BD603" s="126">
        <f>IF(AZ603=4,G603,0)</f>
        <v>0</v>
      </c>
      <c r="BE603" s="126">
        <f>IF(AZ603=5,G603,0)</f>
        <v>0</v>
      </c>
      <c r="CA603" s="155">
        <v>7</v>
      </c>
      <c r="CB603" s="155">
        <v>1</v>
      </c>
      <c r="CZ603" s="126">
        <v>0</v>
      </c>
    </row>
    <row r="604" spans="1:104" x14ac:dyDescent="0.2">
      <c r="A604" s="162"/>
      <c r="B604" s="163" t="s">
        <v>69</v>
      </c>
      <c r="C604" s="164" t="str">
        <f>CONCATENATE(B602," ",C602)</f>
        <v>99 Staveništní přesun hmot</v>
      </c>
      <c r="D604" s="165"/>
      <c r="E604" s="166"/>
      <c r="F604" s="167"/>
      <c r="G604" s="168">
        <f>SUM(G602:G603)</f>
        <v>0</v>
      </c>
      <c r="O604" s="148">
        <v>4</v>
      </c>
      <c r="BA604" s="169">
        <f>SUM(BA602:BA603)</f>
        <v>0</v>
      </c>
      <c r="BB604" s="169">
        <f>SUM(BB602:BB603)</f>
        <v>0</v>
      </c>
      <c r="BC604" s="169">
        <f>SUM(BC602:BC603)</f>
        <v>0</v>
      </c>
      <c r="BD604" s="169">
        <f>SUM(BD602:BD603)</f>
        <v>0</v>
      </c>
      <c r="BE604" s="169">
        <f>SUM(BE602:BE603)</f>
        <v>0</v>
      </c>
    </row>
    <row r="605" spans="1:104" x14ac:dyDescent="0.2">
      <c r="A605" s="141" t="s">
        <v>66</v>
      </c>
      <c r="B605" s="142" t="s">
        <v>288</v>
      </c>
      <c r="C605" s="143" t="s">
        <v>289</v>
      </c>
      <c r="D605" s="144"/>
      <c r="E605" s="145"/>
      <c r="F605" s="145"/>
      <c r="G605" s="146"/>
      <c r="H605" s="147"/>
      <c r="I605" s="147"/>
      <c r="O605" s="148">
        <v>1</v>
      </c>
    </row>
    <row r="606" spans="1:104" x14ac:dyDescent="0.2">
      <c r="A606" s="149">
        <v>43</v>
      </c>
      <c r="B606" s="150" t="s">
        <v>290</v>
      </c>
      <c r="C606" s="151" t="s">
        <v>291</v>
      </c>
      <c r="D606" s="152" t="s">
        <v>292</v>
      </c>
      <c r="E606" s="153">
        <v>1</v>
      </c>
      <c r="F606" s="153"/>
      <c r="G606" s="154">
        <f t="shared" ref="G606:G612" si="0">E606*F606</f>
        <v>0</v>
      </c>
      <c r="O606" s="148">
        <v>2</v>
      </c>
      <c r="AA606" s="126">
        <v>11</v>
      </c>
      <c r="AB606" s="126">
        <v>0</v>
      </c>
      <c r="AC606" s="126">
        <v>118</v>
      </c>
      <c r="AZ606" s="126">
        <v>1</v>
      </c>
      <c r="BA606" s="126">
        <f t="shared" ref="BA606:BA612" si="1">IF(AZ606=1,G606,0)</f>
        <v>0</v>
      </c>
      <c r="BB606" s="126">
        <f t="shared" ref="BB606:BB612" si="2">IF(AZ606=2,G606,0)</f>
        <v>0</v>
      </c>
      <c r="BC606" s="126">
        <f t="shared" ref="BC606:BC612" si="3">IF(AZ606=3,G606,0)</f>
        <v>0</v>
      </c>
      <c r="BD606" s="126">
        <f t="shared" ref="BD606:BD612" si="4">IF(AZ606=4,G606,0)</f>
        <v>0</v>
      </c>
      <c r="BE606" s="126">
        <f t="shared" ref="BE606:BE612" si="5">IF(AZ606=5,G606,0)</f>
        <v>0</v>
      </c>
      <c r="CA606" s="155">
        <v>11</v>
      </c>
      <c r="CB606" s="155">
        <v>0</v>
      </c>
      <c r="CZ606" s="126">
        <v>0</v>
      </c>
    </row>
    <row r="607" spans="1:104" x14ac:dyDescent="0.2">
      <c r="A607" s="149">
        <v>44</v>
      </c>
      <c r="B607" s="150" t="s">
        <v>293</v>
      </c>
      <c r="C607" s="151" t="s">
        <v>294</v>
      </c>
      <c r="D607" s="152" t="s">
        <v>295</v>
      </c>
      <c r="E607" s="153">
        <v>6</v>
      </c>
      <c r="F607" s="153"/>
      <c r="G607" s="154">
        <f t="shared" si="0"/>
        <v>0</v>
      </c>
      <c r="O607" s="148">
        <v>2</v>
      </c>
      <c r="AA607" s="126">
        <v>11</v>
      </c>
      <c r="AB607" s="126">
        <v>0</v>
      </c>
      <c r="AC607" s="126">
        <v>119</v>
      </c>
      <c r="AZ607" s="126">
        <v>1</v>
      </c>
      <c r="BA607" s="126">
        <f t="shared" si="1"/>
        <v>0</v>
      </c>
      <c r="BB607" s="126">
        <f t="shared" si="2"/>
        <v>0</v>
      </c>
      <c r="BC607" s="126">
        <f t="shared" si="3"/>
        <v>0</v>
      </c>
      <c r="BD607" s="126">
        <f t="shared" si="4"/>
        <v>0</v>
      </c>
      <c r="BE607" s="126">
        <f t="shared" si="5"/>
        <v>0</v>
      </c>
      <c r="CA607" s="155">
        <v>11</v>
      </c>
      <c r="CB607" s="155">
        <v>0</v>
      </c>
      <c r="CZ607" s="126">
        <v>0</v>
      </c>
    </row>
    <row r="608" spans="1:104" x14ac:dyDescent="0.2">
      <c r="A608" s="149">
        <v>45</v>
      </c>
      <c r="B608" s="150" t="s">
        <v>296</v>
      </c>
      <c r="C608" s="151" t="s">
        <v>297</v>
      </c>
      <c r="D608" s="152" t="s">
        <v>240</v>
      </c>
      <c r="E608" s="153">
        <v>1</v>
      </c>
      <c r="F608" s="153"/>
      <c r="G608" s="154">
        <f t="shared" si="0"/>
        <v>0</v>
      </c>
      <c r="O608" s="148">
        <v>2</v>
      </c>
      <c r="AA608" s="126">
        <v>11</v>
      </c>
      <c r="AB608" s="126">
        <v>0</v>
      </c>
      <c r="AC608" s="126">
        <v>120</v>
      </c>
      <c r="AZ608" s="126">
        <v>1</v>
      </c>
      <c r="BA608" s="126">
        <f t="shared" si="1"/>
        <v>0</v>
      </c>
      <c r="BB608" s="126">
        <f t="shared" si="2"/>
        <v>0</v>
      </c>
      <c r="BC608" s="126">
        <f t="shared" si="3"/>
        <v>0</v>
      </c>
      <c r="BD608" s="126">
        <f t="shared" si="4"/>
        <v>0</v>
      </c>
      <c r="BE608" s="126">
        <f t="shared" si="5"/>
        <v>0</v>
      </c>
      <c r="CA608" s="155">
        <v>11</v>
      </c>
      <c r="CB608" s="155">
        <v>0</v>
      </c>
      <c r="CZ608" s="126">
        <v>0</v>
      </c>
    </row>
    <row r="609" spans="1:104" x14ac:dyDescent="0.2">
      <c r="A609" s="149">
        <v>46</v>
      </c>
      <c r="B609" s="150" t="s">
        <v>298</v>
      </c>
      <c r="C609" s="151" t="s">
        <v>299</v>
      </c>
      <c r="D609" s="152" t="s">
        <v>292</v>
      </c>
      <c r="E609" s="153">
        <v>1</v>
      </c>
      <c r="F609" s="153"/>
      <c r="G609" s="154">
        <f t="shared" si="0"/>
        <v>0</v>
      </c>
      <c r="O609" s="148">
        <v>2</v>
      </c>
      <c r="AA609" s="126">
        <v>11</v>
      </c>
      <c r="AB609" s="126">
        <v>0</v>
      </c>
      <c r="AC609" s="126">
        <v>121</v>
      </c>
      <c r="AZ609" s="126">
        <v>1</v>
      </c>
      <c r="BA609" s="126">
        <f t="shared" si="1"/>
        <v>0</v>
      </c>
      <c r="BB609" s="126">
        <f t="shared" si="2"/>
        <v>0</v>
      </c>
      <c r="BC609" s="126">
        <f t="shared" si="3"/>
        <v>0</v>
      </c>
      <c r="BD609" s="126">
        <f t="shared" si="4"/>
        <v>0</v>
      </c>
      <c r="BE609" s="126">
        <f t="shared" si="5"/>
        <v>0</v>
      </c>
      <c r="CA609" s="155">
        <v>11</v>
      </c>
      <c r="CB609" s="155">
        <v>0</v>
      </c>
      <c r="CZ609" s="126">
        <v>0</v>
      </c>
    </row>
    <row r="610" spans="1:104" x14ac:dyDescent="0.2">
      <c r="A610" s="149">
        <v>47</v>
      </c>
      <c r="B610" s="150" t="s">
        <v>117</v>
      </c>
      <c r="C610" s="151" t="s">
        <v>300</v>
      </c>
      <c r="D610" s="152" t="s">
        <v>240</v>
      </c>
      <c r="E610" s="153">
        <v>1</v>
      </c>
      <c r="F610" s="153"/>
      <c r="G610" s="154">
        <f t="shared" si="0"/>
        <v>0</v>
      </c>
      <c r="O610" s="148">
        <v>2</v>
      </c>
      <c r="AA610" s="126">
        <v>11</v>
      </c>
      <c r="AB610" s="126">
        <v>0</v>
      </c>
      <c r="AC610" s="126">
        <v>122</v>
      </c>
      <c r="AZ610" s="126">
        <v>1</v>
      </c>
      <c r="BA610" s="126">
        <f t="shared" si="1"/>
        <v>0</v>
      </c>
      <c r="BB610" s="126">
        <f t="shared" si="2"/>
        <v>0</v>
      </c>
      <c r="BC610" s="126">
        <f t="shared" si="3"/>
        <v>0</v>
      </c>
      <c r="BD610" s="126">
        <f t="shared" si="4"/>
        <v>0</v>
      </c>
      <c r="BE610" s="126">
        <f t="shared" si="5"/>
        <v>0</v>
      </c>
      <c r="CA610" s="155">
        <v>11</v>
      </c>
      <c r="CB610" s="155">
        <v>0</v>
      </c>
      <c r="CZ610" s="126">
        <v>0</v>
      </c>
    </row>
    <row r="611" spans="1:104" x14ac:dyDescent="0.2">
      <c r="A611" s="149">
        <v>48</v>
      </c>
      <c r="B611" s="150" t="s">
        <v>301</v>
      </c>
      <c r="C611" s="151" t="s">
        <v>302</v>
      </c>
      <c r="D611" s="152" t="s">
        <v>240</v>
      </c>
      <c r="E611" s="153">
        <v>1</v>
      </c>
      <c r="F611" s="153"/>
      <c r="G611" s="154">
        <f t="shared" si="0"/>
        <v>0</v>
      </c>
      <c r="O611" s="148">
        <v>2</v>
      </c>
      <c r="AA611" s="126">
        <v>11</v>
      </c>
      <c r="AB611" s="126">
        <v>0</v>
      </c>
      <c r="AC611" s="126">
        <v>123</v>
      </c>
      <c r="AZ611" s="126">
        <v>1</v>
      </c>
      <c r="BA611" s="126">
        <f t="shared" si="1"/>
        <v>0</v>
      </c>
      <c r="BB611" s="126">
        <f t="shared" si="2"/>
        <v>0</v>
      </c>
      <c r="BC611" s="126">
        <f t="shared" si="3"/>
        <v>0</v>
      </c>
      <c r="BD611" s="126">
        <f t="shared" si="4"/>
        <v>0</v>
      </c>
      <c r="BE611" s="126">
        <f t="shared" si="5"/>
        <v>0</v>
      </c>
      <c r="CA611" s="155">
        <v>11</v>
      </c>
      <c r="CB611" s="155">
        <v>0</v>
      </c>
      <c r="CZ611" s="126">
        <v>0</v>
      </c>
    </row>
    <row r="612" spans="1:104" ht="22.5" x14ac:dyDescent="0.2">
      <c r="A612" s="149">
        <v>49</v>
      </c>
      <c r="B612" s="150" t="s">
        <v>303</v>
      </c>
      <c r="C612" s="151" t="s">
        <v>304</v>
      </c>
      <c r="D612" s="152" t="s">
        <v>240</v>
      </c>
      <c r="E612" s="153">
        <v>1</v>
      </c>
      <c r="F612" s="153"/>
      <c r="G612" s="154">
        <f t="shared" si="0"/>
        <v>0</v>
      </c>
      <c r="O612" s="148">
        <v>2</v>
      </c>
      <c r="AA612" s="126">
        <v>11</v>
      </c>
      <c r="AB612" s="126">
        <v>0</v>
      </c>
      <c r="AC612" s="126">
        <v>124</v>
      </c>
      <c r="AZ612" s="126">
        <v>1</v>
      </c>
      <c r="BA612" s="126">
        <f t="shared" si="1"/>
        <v>0</v>
      </c>
      <c r="BB612" s="126">
        <f t="shared" si="2"/>
        <v>0</v>
      </c>
      <c r="BC612" s="126">
        <f t="shared" si="3"/>
        <v>0</v>
      </c>
      <c r="BD612" s="126">
        <f t="shared" si="4"/>
        <v>0</v>
      </c>
      <c r="BE612" s="126">
        <f t="shared" si="5"/>
        <v>0</v>
      </c>
      <c r="CA612" s="155">
        <v>11</v>
      </c>
      <c r="CB612" s="155">
        <v>0</v>
      </c>
      <c r="CZ612" s="126">
        <v>0</v>
      </c>
    </row>
    <row r="613" spans="1:104" x14ac:dyDescent="0.2">
      <c r="A613" s="162"/>
      <c r="B613" s="163" t="s">
        <v>69</v>
      </c>
      <c r="C613" s="164" t="str">
        <f>CONCATENATE(B605," ",C605)</f>
        <v>ON Ostatní náklady</v>
      </c>
      <c r="D613" s="165"/>
      <c r="E613" s="166"/>
      <c r="F613" s="167"/>
      <c r="G613" s="168">
        <f>SUM(G605:G612)</f>
        <v>0</v>
      </c>
      <c r="O613" s="148">
        <v>4</v>
      </c>
      <c r="BA613" s="169">
        <f>SUM(BA605:BA612)</f>
        <v>0</v>
      </c>
      <c r="BB613" s="169">
        <f>SUM(BB605:BB612)</f>
        <v>0</v>
      </c>
      <c r="BC613" s="169">
        <f>SUM(BC605:BC612)</f>
        <v>0</v>
      </c>
      <c r="BD613" s="169">
        <f>SUM(BD605:BD612)</f>
        <v>0</v>
      </c>
      <c r="BE613" s="169">
        <f>SUM(BE605:BE612)</f>
        <v>0</v>
      </c>
    </row>
    <row r="614" spans="1:104" x14ac:dyDescent="0.2">
      <c r="A614" s="141" t="s">
        <v>66</v>
      </c>
      <c r="B614" s="142" t="s">
        <v>305</v>
      </c>
      <c r="C614" s="143" t="s">
        <v>306</v>
      </c>
      <c r="D614" s="144"/>
      <c r="E614" s="145"/>
      <c r="F614" s="145"/>
      <c r="G614" s="146"/>
      <c r="H614" s="147"/>
      <c r="I614" s="147"/>
      <c r="O614" s="148">
        <v>1</v>
      </c>
    </row>
    <row r="615" spans="1:104" ht="22.5" x14ac:dyDescent="0.2">
      <c r="A615" s="149">
        <v>50</v>
      </c>
      <c r="B615" s="150" t="s">
        <v>307</v>
      </c>
      <c r="C615" s="151" t="s">
        <v>308</v>
      </c>
      <c r="D615" s="152" t="s">
        <v>78</v>
      </c>
      <c r="E615" s="153">
        <v>48.738</v>
      </c>
      <c r="F615" s="153"/>
      <c r="G615" s="154">
        <f>E615*F615</f>
        <v>0</v>
      </c>
      <c r="O615" s="148">
        <v>2</v>
      </c>
      <c r="AA615" s="126">
        <v>1</v>
      </c>
      <c r="AB615" s="126">
        <v>7</v>
      </c>
      <c r="AC615" s="126">
        <v>7</v>
      </c>
      <c r="AZ615" s="126">
        <v>2</v>
      </c>
      <c r="BA615" s="126">
        <f>IF(AZ615=1,G615,0)</f>
        <v>0</v>
      </c>
      <c r="BB615" s="126">
        <f>IF(AZ615=2,G615,0)</f>
        <v>0</v>
      </c>
      <c r="BC615" s="126">
        <f>IF(AZ615=3,G615,0)</f>
        <v>0</v>
      </c>
      <c r="BD615" s="126">
        <f>IF(AZ615=4,G615,0)</f>
        <v>0</v>
      </c>
      <c r="BE615" s="126">
        <f>IF(AZ615=5,G615,0)</f>
        <v>0</v>
      </c>
      <c r="CA615" s="155">
        <v>1</v>
      </c>
      <c r="CB615" s="155">
        <v>7</v>
      </c>
      <c r="CZ615" s="126">
        <v>0</v>
      </c>
    </row>
    <row r="616" spans="1:104" x14ac:dyDescent="0.2">
      <c r="A616" s="156"/>
      <c r="B616" s="158"/>
      <c r="C616" s="202" t="s">
        <v>309</v>
      </c>
      <c r="D616" s="203"/>
      <c r="E616" s="159">
        <v>48.738</v>
      </c>
      <c r="F616" s="160"/>
      <c r="G616" s="161"/>
      <c r="M616" s="157" t="s">
        <v>309</v>
      </c>
      <c r="O616" s="148"/>
    </row>
    <row r="617" spans="1:104" x14ac:dyDescent="0.2">
      <c r="A617" s="149">
        <v>51</v>
      </c>
      <c r="B617" s="150" t="s">
        <v>310</v>
      </c>
      <c r="C617" s="151" t="s">
        <v>311</v>
      </c>
      <c r="D617" s="152" t="s">
        <v>312</v>
      </c>
      <c r="E617" s="153">
        <v>32.491999999999997</v>
      </c>
      <c r="F617" s="153"/>
      <c r="G617" s="154">
        <f>E617*F617</f>
        <v>0</v>
      </c>
      <c r="O617" s="148">
        <v>2</v>
      </c>
      <c r="AA617" s="126">
        <v>3</v>
      </c>
      <c r="AB617" s="126">
        <v>7</v>
      </c>
      <c r="AC617" s="126">
        <v>11163225</v>
      </c>
      <c r="AZ617" s="126">
        <v>2</v>
      </c>
      <c r="BA617" s="126">
        <f>IF(AZ617=1,G617,0)</f>
        <v>0</v>
      </c>
      <c r="BB617" s="126">
        <f>IF(AZ617=2,G617,0)</f>
        <v>0</v>
      </c>
      <c r="BC617" s="126">
        <f>IF(AZ617=3,G617,0)</f>
        <v>0</v>
      </c>
      <c r="BD617" s="126">
        <f>IF(AZ617=4,G617,0)</f>
        <v>0</v>
      </c>
      <c r="BE617" s="126">
        <f>IF(AZ617=5,G617,0)</f>
        <v>0</v>
      </c>
      <c r="CA617" s="155">
        <v>3</v>
      </c>
      <c r="CB617" s="155">
        <v>7</v>
      </c>
      <c r="CZ617" s="126">
        <v>0</v>
      </c>
    </row>
    <row r="618" spans="1:104" x14ac:dyDescent="0.2">
      <c r="A618" s="156"/>
      <c r="B618" s="158"/>
      <c r="C618" s="202" t="s">
        <v>313</v>
      </c>
      <c r="D618" s="203"/>
      <c r="E618" s="159">
        <v>32.491999999999997</v>
      </c>
      <c r="F618" s="160"/>
      <c r="G618" s="161"/>
      <c r="M618" s="157" t="s">
        <v>313</v>
      </c>
      <c r="O618" s="148"/>
    </row>
    <row r="619" spans="1:104" x14ac:dyDescent="0.2">
      <c r="A619" s="149">
        <v>52</v>
      </c>
      <c r="B619" s="150" t="s">
        <v>314</v>
      </c>
      <c r="C619" s="151" t="s">
        <v>315</v>
      </c>
      <c r="D619" s="152" t="s">
        <v>56</v>
      </c>
      <c r="E619" s="153">
        <v>178.9626868</v>
      </c>
      <c r="F619" s="153"/>
      <c r="G619" s="154">
        <f>E619*F619</f>
        <v>0</v>
      </c>
      <c r="O619" s="148">
        <v>2</v>
      </c>
      <c r="AA619" s="126">
        <v>7</v>
      </c>
      <c r="AB619" s="126">
        <v>1002</v>
      </c>
      <c r="AC619" s="126">
        <v>5</v>
      </c>
      <c r="AZ619" s="126">
        <v>2</v>
      </c>
      <c r="BA619" s="126">
        <f>IF(AZ619=1,G619,0)</f>
        <v>0</v>
      </c>
      <c r="BB619" s="126">
        <f>IF(AZ619=2,G619,0)</f>
        <v>0</v>
      </c>
      <c r="BC619" s="126">
        <f>IF(AZ619=3,G619,0)</f>
        <v>0</v>
      </c>
      <c r="BD619" s="126">
        <f>IF(AZ619=4,G619,0)</f>
        <v>0</v>
      </c>
      <c r="BE619" s="126">
        <f>IF(AZ619=5,G619,0)</f>
        <v>0</v>
      </c>
      <c r="CA619" s="155">
        <v>7</v>
      </c>
      <c r="CB619" s="155">
        <v>1002</v>
      </c>
      <c r="CZ619" s="126">
        <v>0</v>
      </c>
    </row>
    <row r="620" spans="1:104" x14ac:dyDescent="0.2">
      <c r="A620" s="149">
        <v>53</v>
      </c>
      <c r="B620" s="150" t="s">
        <v>316</v>
      </c>
      <c r="C620" s="151" t="s">
        <v>317</v>
      </c>
      <c r="D620" s="152" t="s">
        <v>78</v>
      </c>
      <c r="E620" s="153">
        <v>32.491999999999997</v>
      </c>
      <c r="F620" s="153"/>
      <c r="G620" s="154">
        <f>E620*F620</f>
        <v>0</v>
      </c>
      <c r="O620" s="148">
        <v>2</v>
      </c>
      <c r="AA620" s="126">
        <v>12</v>
      </c>
      <c r="AB620" s="126">
        <v>7</v>
      </c>
      <c r="AC620" s="126">
        <v>68</v>
      </c>
      <c r="AZ620" s="126">
        <v>2</v>
      </c>
      <c r="BA620" s="126">
        <f>IF(AZ620=1,G620,0)</f>
        <v>0</v>
      </c>
      <c r="BB620" s="126">
        <f>IF(AZ620=2,G620,0)</f>
        <v>0</v>
      </c>
      <c r="BC620" s="126">
        <f>IF(AZ620=3,G620,0)</f>
        <v>0</v>
      </c>
      <c r="BD620" s="126">
        <f>IF(AZ620=4,G620,0)</f>
        <v>0</v>
      </c>
      <c r="BE620" s="126">
        <f>IF(AZ620=5,G620,0)</f>
        <v>0</v>
      </c>
      <c r="CA620" s="155">
        <v>12</v>
      </c>
      <c r="CB620" s="155">
        <v>7</v>
      </c>
      <c r="CZ620" s="126">
        <v>0</v>
      </c>
    </row>
    <row r="621" spans="1:104" x14ac:dyDescent="0.2">
      <c r="A621" s="156"/>
      <c r="B621" s="158"/>
      <c r="C621" s="202" t="s">
        <v>313</v>
      </c>
      <c r="D621" s="203"/>
      <c r="E621" s="159">
        <v>32.491999999999997</v>
      </c>
      <c r="F621" s="160"/>
      <c r="G621" s="161"/>
      <c r="M621" s="157" t="s">
        <v>313</v>
      </c>
      <c r="O621" s="148"/>
    </row>
    <row r="622" spans="1:104" x14ac:dyDescent="0.2">
      <c r="A622" s="149">
        <v>54</v>
      </c>
      <c r="B622" s="150" t="s">
        <v>318</v>
      </c>
      <c r="C622" s="151" t="s">
        <v>319</v>
      </c>
      <c r="D622" s="152" t="s">
        <v>78</v>
      </c>
      <c r="E622" s="153">
        <v>32.491999999999997</v>
      </c>
      <c r="F622" s="153"/>
      <c r="G622" s="154">
        <f>E622*F622</f>
        <v>0</v>
      </c>
      <c r="O622" s="148">
        <v>2</v>
      </c>
      <c r="AA622" s="126">
        <v>12</v>
      </c>
      <c r="AB622" s="126">
        <v>7</v>
      </c>
      <c r="AC622" s="126">
        <v>69</v>
      </c>
      <c r="AZ622" s="126">
        <v>2</v>
      </c>
      <c r="BA622" s="126">
        <f>IF(AZ622=1,G622,0)</f>
        <v>0</v>
      </c>
      <c r="BB622" s="126">
        <f>IF(AZ622=2,G622,0)</f>
        <v>0</v>
      </c>
      <c r="BC622" s="126">
        <f>IF(AZ622=3,G622,0)</f>
        <v>0</v>
      </c>
      <c r="BD622" s="126">
        <f>IF(AZ622=4,G622,0)</f>
        <v>0</v>
      </c>
      <c r="BE622" s="126">
        <f>IF(AZ622=5,G622,0)</f>
        <v>0</v>
      </c>
      <c r="CA622" s="155">
        <v>12</v>
      </c>
      <c r="CB622" s="155">
        <v>7</v>
      </c>
      <c r="CZ622" s="126">
        <v>0</v>
      </c>
    </row>
    <row r="623" spans="1:104" x14ac:dyDescent="0.2">
      <c r="A623" s="156"/>
      <c r="B623" s="158"/>
      <c r="C623" s="202" t="s">
        <v>313</v>
      </c>
      <c r="D623" s="203"/>
      <c r="E623" s="159">
        <v>32.491999999999997</v>
      </c>
      <c r="F623" s="160"/>
      <c r="G623" s="161"/>
      <c r="M623" s="157" t="s">
        <v>313</v>
      </c>
      <c r="O623" s="148"/>
    </row>
    <row r="624" spans="1:104" x14ac:dyDescent="0.2">
      <c r="A624" s="149">
        <v>55</v>
      </c>
      <c r="B624" s="150" t="s">
        <v>320</v>
      </c>
      <c r="C624" s="151" t="s">
        <v>321</v>
      </c>
      <c r="D624" s="152" t="s">
        <v>113</v>
      </c>
      <c r="E624" s="153">
        <v>81.23</v>
      </c>
      <c r="F624" s="153"/>
      <c r="G624" s="154">
        <f>E624*F624</f>
        <v>0</v>
      </c>
      <c r="O624" s="148">
        <v>2</v>
      </c>
      <c r="AA624" s="126">
        <v>12</v>
      </c>
      <c r="AB624" s="126">
        <v>7</v>
      </c>
      <c r="AC624" s="126">
        <v>70</v>
      </c>
      <c r="AZ624" s="126">
        <v>2</v>
      </c>
      <c r="BA624" s="126">
        <f>IF(AZ624=1,G624,0)</f>
        <v>0</v>
      </c>
      <c r="BB624" s="126">
        <f>IF(AZ624=2,G624,0)</f>
        <v>0</v>
      </c>
      <c r="BC624" s="126">
        <f>IF(AZ624=3,G624,0)</f>
        <v>0</v>
      </c>
      <c r="BD624" s="126">
        <f>IF(AZ624=4,G624,0)</f>
        <v>0</v>
      </c>
      <c r="BE624" s="126">
        <f>IF(AZ624=5,G624,0)</f>
        <v>0</v>
      </c>
      <c r="CA624" s="155">
        <v>12</v>
      </c>
      <c r="CB624" s="155">
        <v>7</v>
      </c>
      <c r="CZ624" s="126">
        <v>0</v>
      </c>
    </row>
    <row r="625" spans="1:104" x14ac:dyDescent="0.2">
      <c r="A625" s="156"/>
      <c r="B625" s="158"/>
      <c r="C625" s="202" t="s">
        <v>322</v>
      </c>
      <c r="D625" s="203"/>
      <c r="E625" s="159">
        <v>81.23</v>
      </c>
      <c r="F625" s="160"/>
      <c r="G625" s="161"/>
      <c r="M625" s="157" t="s">
        <v>322</v>
      </c>
      <c r="O625" s="148"/>
    </row>
    <row r="626" spans="1:104" x14ac:dyDescent="0.2">
      <c r="A626" s="162"/>
      <c r="B626" s="163" t="s">
        <v>69</v>
      </c>
      <c r="C626" s="164" t="str">
        <f>CONCATENATE(B614," ",C614)</f>
        <v>711 Izolace proti vodě</v>
      </c>
      <c r="D626" s="165"/>
      <c r="E626" s="166"/>
      <c r="F626" s="167"/>
      <c r="G626" s="168">
        <f>SUM(G614:G625)</f>
        <v>0</v>
      </c>
      <c r="O626" s="148">
        <v>4</v>
      </c>
      <c r="BA626" s="169">
        <f>SUM(BA614:BA625)</f>
        <v>0</v>
      </c>
      <c r="BB626" s="169">
        <f>SUM(BB614:BB625)</f>
        <v>0</v>
      </c>
      <c r="BC626" s="169">
        <f>SUM(BC614:BC625)</f>
        <v>0</v>
      </c>
      <c r="BD626" s="169">
        <f>SUM(BD614:BD625)</f>
        <v>0</v>
      </c>
      <c r="BE626" s="169">
        <f>SUM(BE614:BE625)</f>
        <v>0</v>
      </c>
    </row>
    <row r="627" spans="1:104" x14ac:dyDescent="0.2">
      <c r="A627" s="141" t="s">
        <v>66</v>
      </c>
      <c r="B627" s="142" t="s">
        <v>323</v>
      </c>
      <c r="C627" s="143" t="s">
        <v>324</v>
      </c>
      <c r="D627" s="144"/>
      <c r="E627" s="145"/>
      <c r="F627" s="145"/>
      <c r="G627" s="146"/>
      <c r="H627" s="147"/>
      <c r="I627" s="147"/>
      <c r="O627" s="148">
        <v>1</v>
      </c>
    </row>
    <row r="628" spans="1:104" x14ac:dyDescent="0.2">
      <c r="A628" s="149">
        <v>56</v>
      </c>
      <c r="B628" s="150" t="s">
        <v>325</v>
      </c>
      <c r="C628" s="151" t="s">
        <v>326</v>
      </c>
      <c r="D628" s="152" t="s">
        <v>78</v>
      </c>
      <c r="E628" s="153">
        <v>807.89030000000002</v>
      </c>
      <c r="F628" s="153"/>
      <c r="G628" s="154">
        <f>E628*F628</f>
        <v>0</v>
      </c>
      <c r="O628" s="148">
        <v>2</v>
      </c>
      <c r="AA628" s="126">
        <v>1</v>
      </c>
      <c r="AB628" s="126">
        <v>7</v>
      </c>
      <c r="AC628" s="126">
        <v>7</v>
      </c>
      <c r="AZ628" s="126">
        <v>2</v>
      </c>
      <c r="BA628" s="126">
        <f>IF(AZ628=1,G628,0)</f>
        <v>0</v>
      </c>
      <c r="BB628" s="126">
        <f>IF(AZ628=2,G628,0)</f>
        <v>0</v>
      </c>
      <c r="BC628" s="126">
        <f>IF(AZ628=3,G628,0)</f>
        <v>0</v>
      </c>
      <c r="BD628" s="126">
        <f>IF(AZ628=4,G628,0)</f>
        <v>0</v>
      </c>
      <c r="BE628" s="126">
        <f>IF(AZ628=5,G628,0)</f>
        <v>0</v>
      </c>
      <c r="CA628" s="155">
        <v>1</v>
      </c>
      <c r="CB628" s="155">
        <v>7</v>
      </c>
      <c r="CZ628" s="126">
        <v>3.9999999999984499E-5</v>
      </c>
    </row>
    <row r="629" spans="1:104" x14ac:dyDescent="0.2">
      <c r="A629" s="156"/>
      <c r="B629" s="158"/>
      <c r="C629" s="202" t="s">
        <v>327</v>
      </c>
      <c r="D629" s="203"/>
      <c r="E629" s="159">
        <v>807.89030000000002</v>
      </c>
      <c r="F629" s="160"/>
      <c r="G629" s="161"/>
      <c r="M629" s="157" t="s">
        <v>327</v>
      </c>
      <c r="O629" s="148"/>
    </row>
    <row r="630" spans="1:104" x14ac:dyDescent="0.2">
      <c r="A630" s="149">
        <v>57</v>
      </c>
      <c r="B630" s="150" t="s">
        <v>328</v>
      </c>
      <c r="C630" s="151" t="s">
        <v>329</v>
      </c>
      <c r="D630" s="152" t="s">
        <v>78</v>
      </c>
      <c r="E630" s="153">
        <v>299.10149999999999</v>
      </c>
      <c r="F630" s="153"/>
      <c r="G630" s="154">
        <f>E630*F630</f>
        <v>0</v>
      </c>
      <c r="O630" s="148">
        <v>2</v>
      </c>
      <c r="AA630" s="126">
        <v>1</v>
      </c>
      <c r="AB630" s="126">
        <v>7</v>
      </c>
      <c r="AC630" s="126">
        <v>7</v>
      </c>
      <c r="AZ630" s="126">
        <v>2</v>
      </c>
      <c r="BA630" s="126">
        <f>IF(AZ630=1,G630,0)</f>
        <v>0</v>
      </c>
      <c r="BB630" s="126">
        <f>IF(AZ630=2,G630,0)</f>
        <v>0</v>
      </c>
      <c r="BC630" s="126">
        <f>IF(AZ630=3,G630,0)</f>
        <v>0</v>
      </c>
      <c r="BD630" s="126">
        <f>IF(AZ630=4,G630,0)</f>
        <v>0</v>
      </c>
      <c r="BE630" s="126">
        <f>IF(AZ630=5,G630,0)</f>
        <v>0</v>
      </c>
      <c r="CA630" s="155">
        <v>1</v>
      </c>
      <c r="CB630" s="155">
        <v>7</v>
      </c>
      <c r="CZ630" s="126">
        <v>0</v>
      </c>
    </row>
    <row r="631" spans="1:104" x14ac:dyDescent="0.2">
      <c r="A631" s="156"/>
      <c r="B631" s="158"/>
      <c r="C631" s="202" t="s">
        <v>330</v>
      </c>
      <c r="D631" s="203"/>
      <c r="E631" s="159">
        <v>109.62</v>
      </c>
      <c r="F631" s="160"/>
      <c r="G631" s="161"/>
      <c r="M631" s="157" t="s">
        <v>330</v>
      </c>
      <c r="O631" s="148"/>
    </row>
    <row r="632" spans="1:104" x14ac:dyDescent="0.2">
      <c r="A632" s="156"/>
      <c r="B632" s="158"/>
      <c r="C632" s="202" t="s">
        <v>331</v>
      </c>
      <c r="D632" s="203"/>
      <c r="E632" s="159">
        <v>23.803999999999998</v>
      </c>
      <c r="F632" s="160"/>
      <c r="G632" s="161"/>
      <c r="M632" s="157" t="s">
        <v>331</v>
      </c>
      <c r="O632" s="148"/>
    </row>
    <row r="633" spans="1:104" ht="22.5" x14ac:dyDescent="0.2">
      <c r="A633" s="156"/>
      <c r="B633" s="158"/>
      <c r="C633" s="202" t="s">
        <v>332</v>
      </c>
      <c r="D633" s="203"/>
      <c r="E633" s="159">
        <v>135.9</v>
      </c>
      <c r="F633" s="160"/>
      <c r="G633" s="161"/>
      <c r="M633" s="157" t="s">
        <v>332</v>
      </c>
      <c r="O633" s="148"/>
    </row>
    <row r="634" spans="1:104" x14ac:dyDescent="0.2">
      <c r="A634" s="156"/>
      <c r="B634" s="158"/>
      <c r="C634" s="202" t="s">
        <v>333</v>
      </c>
      <c r="D634" s="203"/>
      <c r="E634" s="159">
        <v>29.7775</v>
      </c>
      <c r="F634" s="160"/>
      <c r="G634" s="161"/>
      <c r="M634" s="157" t="s">
        <v>333</v>
      </c>
      <c r="O634" s="148"/>
    </row>
    <row r="635" spans="1:104" x14ac:dyDescent="0.2">
      <c r="A635" s="156"/>
      <c r="B635" s="158"/>
      <c r="C635" s="209" t="s">
        <v>125</v>
      </c>
      <c r="D635" s="203"/>
      <c r="E635" s="181">
        <v>299.10149999999999</v>
      </c>
      <c r="F635" s="160"/>
      <c r="G635" s="161"/>
      <c r="M635" s="157" t="s">
        <v>125</v>
      </c>
      <c r="O635" s="148"/>
    </row>
    <row r="636" spans="1:104" ht="22.5" x14ac:dyDescent="0.2">
      <c r="A636" s="149">
        <v>58</v>
      </c>
      <c r="B636" s="150" t="s">
        <v>334</v>
      </c>
      <c r="C636" s="212" t="s">
        <v>335</v>
      </c>
      <c r="D636" s="152" t="s">
        <v>78</v>
      </c>
      <c r="E636" s="153">
        <v>1106.9918</v>
      </c>
      <c r="F636" s="153"/>
      <c r="G636" s="154">
        <f>E636*F636</f>
        <v>0</v>
      </c>
      <c r="O636" s="148">
        <v>2</v>
      </c>
      <c r="AA636" s="126">
        <v>1</v>
      </c>
      <c r="AB636" s="126">
        <v>7</v>
      </c>
      <c r="AC636" s="126">
        <v>7</v>
      </c>
      <c r="AZ636" s="126">
        <v>2</v>
      </c>
      <c r="BA636" s="126">
        <f>IF(AZ636=1,G636,0)</f>
        <v>0</v>
      </c>
      <c r="BB636" s="126">
        <f>IF(AZ636=2,G636,0)</f>
        <v>0</v>
      </c>
      <c r="BC636" s="126">
        <f>IF(AZ636=3,G636,0)</f>
        <v>0</v>
      </c>
      <c r="BD636" s="126">
        <f>IF(AZ636=4,G636,0)</f>
        <v>0</v>
      </c>
      <c r="BE636" s="126">
        <f>IF(AZ636=5,G636,0)</f>
        <v>0</v>
      </c>
      <c r="CA636" s="155">
        <v>1</v>
      </c>
      <c r="CB636" s="155">
        <v>7</v>
      </c>
      <c r="CZ636" s="126">
        <v>2.6100000000006699E-3</v>
      </c>
    </row>
    <row r="637" spans="1:104" x14ac:dyDescent="0.2">
      <c r="A637" s="156"/>
      <c r="B637" s="158"/>
      <c r="C637" s="202" t="s">
        <v>327</v>
      </c>
      <c r="D637" s="203"/>
      <c r="E637" s="159">
        <v>807.89030000000002</v>
      </c>
      <c r="F637" s="160"/>
      <c r="G637" s="161"/>
      <c r="M637" s="157" t="s">
        <v>327</v>
      </c>
      <c r="O637" s="148"/>
    </row>
    <row r="638" spans="1:104" x14ac:dyDescent="0.2">
      <c r="A638" s="156"/>
      <c r="B638" s="158"/>
      <c r="C638" s="202" t="s">
        <v>330</v>
      </c>
      <c r="D638" s="203"/>
      <c r="E638" s="159">
        <v>109.62</v>
      </c>
      <c r="F638" s="160"/>
      <c r="G638" s="161"/>
      <c r="M638" s="157" t="s">
        <v>330</v>
      </c>
      <c r="O638" s="148"/>
    </row>
    <row r="639" spans="1:104" x14ac:dyDescent="0.2">
      <c r="A639" s="156"/>
      <c r="B639" s="158"/>
      <c r="C639" s="202" t="s">
        <v>331</v>
      </c>
      <c r="D639" s="203"/>
      <c r="E639" s="159">
        <v>23.803999999999998</v>
      </c>
      <c r="F639" s="160"/>
      <c r="G639" s="161"/>
      <c r="M639" s="157" t="s">
        <v>331</v>
      </c>
      <c r="O639" s="148"/>
    </row>
    <row r="640" spans="1:104" ht="22.5" x14ac:dyDescent="0.2">
      <c r="A640" s="156"/>
      <c r="B640" s="158"/>
      <c r="C640" s="202" t="s">
        <v>332</v>
      </c>
      <c r="D640" s="203"/>
      <c r="E640" s="159">
        <v>135.9</v>
      </c>
      <c r="F640" s="160"/>
      <c r="G640" s="161"/>
      <c r="M640" s="157" t="s">
        <v>332</v>
      </c>
      <c r="O640" s="148"/>
    </row>
    <row r="641" spans="1:104" x14ac:dyDescent="0.2">
      <c r="A641" s="156"/>
      <c r="B641" s="158"/>
      <c r="C641" s="202" t="s">
        <v>333</v>
      </c>
      <c r="D641" s="203"/>
      <c r="E641" s="159">
        <v>29.7775</v>
      </c>
      <c r="F641" s="160"/>
      <c r="G641" s="161"/>
      <c r="M641" s="157" t="s">
        <v>333</v>
      </c>
      <c r="O641" s="148"/>
    </row>
    <row r="642" spans="1:104" x14ac:dyDescent="0.2">
      <c r="A642" s="156"/>
      <c r="B642" s="158"/>
      <c r="C642" s="209" t="s">
        <v>125</v>
      </c>
      <c r="D642" s="203"/>
      <c r="E642" s="181">
        <v>1106.9918</v>
      </c>
      <c r="F642" s="160"/>
      <c r="G642" s="161"/>
      <c r="M642" s="157" t="s">
        <v>125</v>
      </c>
      <c r="O642" s="148"/>
    </row>
    <row r="643" spans="1:104" x14ac:dyDescent="0.2">
      <c r="A643" s="149">
        <v>59</v>
      </c>
      <c r="B643" s="150" t="s">
        <v>336</v>
      </c>
      <c r="C643" s="151" t="s">
        <v>337</v>
      </c>
      <c r="D643" s="152" t="s">
        <v>113</v>
      </c>
      <c r="E643" s="153">
        <v>64.010000000000005</v>
      </c>
      <c r="F643" s="153"/>
      <c r="G643" s="154">
        <f>E643*F643</f>
        <v>0</v>
      </c>
      <c r="O643" s="148">
        <v>2</v>
      </c>
      <c r="AA643" s="126">
        <v>1</v>
      </c>
      <c r="AB643" s="126">
        <v>7</v>
      </c>
      <c r="AC643" s="126">
        <v>7</v>
      </c>
      <c r="AZ643" s="126">
        <v>2</v>
      </c>
      <c r="BA643" s="126">
        <f>IF(AZ643=1,G643,0)</f>
        <v>0</v>
      </c>
      <c r="BB643" s="126">
        <f>IF(AZ643=2,G643,0)</f>
        <v>0</v>
      </c>
      <c r="BC643" s="126">
        <f>IF(AZ643=3,G643,0)</f>
        <v>0</v>
      </c>
      <c r="BD643" s="126">
        <f>IF(AZ643=4,G643,0)</f>
        <v>0</v>
      </c>
      <c r="BE643" s="126">
        <f>IF(AZ643=5,G643,0)</f>
        <v>0</v>
      </c>
      <c r="CA643" s="155">
        <v>1</v>
      </c>
      <c r="CB643" s="155">
        <v>7</v>
      </c>
      <c r="CZ643" s="126">
        <v>0</v>
      </c>
    </row>
    <row r="644" spans="1:104" x14ac:dyDescent="0.2">
      <c r="A644" s="156"/>
      <c r="B644" s="158"/>
      <c r="C644" s="202" t="s">
        <v>338</v>
      </c>
      <c r="D644" s="203"/>
      <c r="E644" s="159">
        <v>64.010000000000005</v>
      </c>
      <c r="F644" s="160"/>
      <c r="G644" s="161"/>
      <c r="M644" s="157" t="s">
        <v>338</v>
      </c>
      <c r="O644" s="148"/>
    </row>
    <row r="645" spans="1:104" x14ac:dyDescent="0.2">
      <c r="A645" s="149">
        <v>60</v>
      </c>
      <c r="B645" s="150" t="s">
        <v>339</v>
      </c>
      <c r="C645" s="151" t="s">
        <v>340</v>
      </c>
      <c r="D645" s="152" t="s">
        <v>78</v>
      </c>
      <c r="E645" s="153">
        <v>117.6</v>
      </c>
      <c r="F645" s="153"/>
      <c r="G645" s="154">
        <f>E645*F645</f>
        <v>0</v>
      </c>
      <c r="O645" s="148">
        <v>2</v>
      </c>
      <c r="AA645" s="126">
        <v>12</v>
      </c>
      <c r="AB645" s="126">
        <v>0</v>
      </c>
      <c r="AC645" s="126">
        <v>26</v>
      </c>
      <c r="AZ645" s="126">
        <v>2</v>
      </c>
      <c r="BA645" s="126">
        <f>IF(AZ645=1,G645,0)</f>
        <v>0</v>
      </c>
      <c r="BB645" s="126">
        <f>IF(AZ645=2,G645,0)</f>
        <v>0</v>
      </c>
      <c r="BC645" s="126">
        <f>IF(AZ645=3,G645,0)</f>
        <v>0</v>
      </c>
      <c r="BD645" s="126">
        <f>IF(AZ645=4,G645,0)</f>
        <v>0</v>
      </c>
      <c r="BE645" s="126">
        <f>IF(AZ645=5,G645,0)</f>
        <v>0</v>
      </c>
      <c r="CA645" s="155">
        <v>12</v>
      </c>
      <c r="CB645" s="155">
        <v>0</v>
      </c>
      <c r="CZ645" s="126">
        <v>0</v>
      </c>
    </row>
    <row r="646" spans="1:104" x14ac:dyDescent="0.2">
      <c r="A646" s="156"/>
      <c r="B646" s="158"/>
      <c r="C646" s="202" t="s">
        <v>341</v>
      </c>
      <c r="D646" s="203"/>
      <c r="E646" s="159">
        <v>34.54</v>
      </c>
      <c r="F646" s="160"/>
      <c r="G646" s="161"/>
      <c r="M646" s="157" t="s">
        <v>341</v>
      </c>
      <c r="O646" s="148"/>
    </row>
    <row r="647" spans="1:104" x14ac:dyDescent="0.2">
      <c r="A647" s="156"/>
      <c r="B647" s="158"/>
      <c r="C647" s="202" t="s">
        <v>342</v>
      </c>
      <c r="D647" s="203"/>
      <c r="E647" s="159">
        <v>21.8</v>
      </c>
      <c r="F647" s="160"/>
      <c r="G647" s="161"/>
      <c r="M647" s="157" t="s">
        <v>342</v>
      </c>
      <c r="O647" s="148"/>
    </row>
    <row r="648" spans="1:104" x14ac:dyDescent="0.2">
      <c r="A648" s="156"/>
      <c r="B648" s="158"/>
      <c r="C648" s="202" t="s">
        <v>343</v>
      </c>
      <c r="D648" s="203"/>
      <c r="E648" s="159">
        <v>37.6</v>
      </c>
      <c r="F648" s="160"/>
      <c r="G648" s="161"/>
      <c r="M648" s="157" t="s">
        <v>343</v>
      </c>
      <c r="O648" s="148"/>
    </row>
    <row r="649" spans="1:104" x14ac:dyDescent="0.2">
      <c r="A649" s="156"/>
      <c r="B649" s="158"/>
      <c r="C649" s="202" t="s">
        <v>344</v>
      </c>
      <c r="D649" s="203"/>
      <c r="E649" s="159">
        <v>23.66</v>
      </c>
      <c r="F649" s="160"/>
      <c r="G649" s="161"/>
      <c r="M649" s="157" t="s">
        <v>344</v>
      </c>
      <c r="O649" s="148"/>
    </row>
    <row r="650" spans="1:104" x14ac:dyDescent="0.2">
      <c r="A650" s="149">
        <v>61</v>
      </c>
      <c r="B650" s="150" t="s">
        <v>345</v>
      </c>
      <c r="C650" s="151" t="s">
        <v>346</v>
      </c>
      <c r="D650" s="152" t="s">
        <v>292</v>
      </c>
      <c r="E650" s="153">
        <v>26</v>
      </c>
      <c r="F650" s="153"/>
      <c r="G650" s="154">
        <f>E650*F650</f>
        <v>0</v>
      </c>
      <c r="O650" s="148">
        <v>2</v>
      </c>
      <c r="AA650" s="126">
        <v>12</v>
      </c>
      <c r="AB650" s="126">
        <v>0</v>
      </c>
      <c r="AC650" s="126">
        <v>30</v>
      </c>
      <c r="AZ650" s="126">
        <v>2</v>
      </c>
      <c r="BA650" s="126">
        <f>IF(AZ650=1,G650,0)</f>
        <v>0</v>
      </c>
      <c r="BB650" s="126">
        <f>IF(AZ650=2,G650,0)</f>
        <v>0</v>
      </c>
      <c r="BC650" s="126">
        <f>IF(AZ650=3,G650,0)</f>
        <v>0</v>
      </c>
      <c r="BD650" s="126">
        <f>IF(AZ650=4,G650,0)</f>
        <v>0</v>
      </c>
      <c r="BE650" s="126">
        <f>IF(AZ650=5,G650,0)</f>
        <v>0</v>
      </c>
      <c r="CA650" s="155">
        <v>12</v>
      </c>
      <c r="CB650" s="155">
        <v>0</v>
      </c>
      <c r="CZ650" s="126">
        <v>0</v>
      </c>
    </row>
    <row r="651" spans="1:104" x14ac:dyDescent="0.2">
      <c r="A651" s="156"/>
      <c r="B651" s="158"/>
      <c r="C651" s="202" t="s">
        <v>347</v>
      </c>
      <c r="D651" s="203"/>
      <c r="E651" s="159">
        <v>26</v>
      </c>
      <c r="F651" s="160"/>
      <c r="G651" s="161"/>
      <c r="M651" s="157" t="s">
        <v>347</v>
      </c>
      <c r="O651" s="148"/>
    </row>
    <row r="652" spans="1:104" x14ac:dyDescent="0.2">
      <c r="A652" s="149">
        <v>62</v>
      </c>
      <c r="B652" s="150" t="s">
        <v>348</v>
      </c>
      <c r="C652" s="151" t="s">
        <v>349</v>
      </c>
      <c r="D652" s="152" t="s">
        <v>113</v>
      </c>
      <c r="E652" s="153">
        <v>64.010000000000005</v>
      </c>
      <c r="F652" s="153"/>
      <c r="G652" s="154">
        <f>E652*F652</f>
        <v>0</v>
      </c>
      <c r="O652" s="148">
        <v>2</v>
      </c>
      <c r="AA652" s="126">
        <v>3</v>
      </c>
      <c r="AB652" s="126">
        <v>7</v>
      </c>
      <c r="AC652" s="126">
        <v>63145723</v>
      </c>
      <c r="AZ652" s="126">
        <v>2</v>
      </c>
      <c r="BA652" s="126">
        <f>IF(AZ652=1,G652,0)</f>
        <v>0</v>
      </c>
      <c r="BB652" s="126">
        <f>IF(AZ652=2,G652,0)</f>
        <v>0</v>
      </c>
      <c r="BC652" s="126">
        <f>IF(AZ652=3,G652,0)</f>
        <v>0</v>
      </c>
      <c r="BD652" s="126">
        <f>IF(AZ652=4,G652,0)</f>
        <v>0</v>
      </c>
      <c r="BE652" s="126">
        <f>IF(AZ652=5,G652,0)</f>
        <v>0</v>
      </c>
      <c r="CA652" s="155">
        <v>3</v>
      </c>
      <c r="CB652" s="155">
        <v>7</v>
      </c>
      <c r="CZ652" s="126">
        <v>0</v>
      </c>
    </row>
    <row r="653" spans="1:104" x14ac:dyDescent="0.2">
      <c r="A653" s="156"/>
      <c r="B653" s="158"/>
      <c r="C653" s="202" t="s">
        <v>338</v>
      </c>
      <c r="D653" s="203"/>
      <c r="E653" s="159">
        <v>64.010000000000005</v>
      </c>
      <c r="F653" s="160"/>
      <c r="G653" s="161"/>
      <c r="M653" s="157" t="s">
        <v>338</v>
      </c>
      <c r="O653" s="148"/>
    </row>
    <row r="654" spans="1:104" x14ac:dyDescent="0.2">
      <c r="A654" s="149">
        <v>63</v>
      </c>
      <c r="B654" s="150" t="s">
        <v>350</v>
      </c>
      <c r="C654" s="212" t="s">
        <v>351</v>
      </c>
      <c r="D654" s="152" t="s">
        <v>78</v>
      </c>
      <c r="E654" s="153">
        <v>1132.5483999999999</v>
      </c>
      <c r="F654" s="153"/>
      <c r="G654" s="154">
        <f>E654*F654</f>
        <v>0</v>
      </c>
      <c r="O654" s="148">
        <v>2</v>
      </c>
      <c r="AA654" s="126">
        <v>3</v>
      </c>
      <c r="AB654" s="126">
        <v>7</v>
      </c>
      <c r="AC654" s="126">
        <v>69366198</v>
      </c>
      <c r="AZ654" s="126">
        <v>2</v>
      </c>
      <c r="BA654" s="126">
        <f>IF(AZ654=1,G654,0)</f>
        <v>0</v>
      </c>
      <c r="BB654" s="126">
        <f>IF(AZ654=2,G654,0)</f>
        <v>0</v>
      </c>
      <c r="BC654" s="126">
        <f>IF(AZ654=3,G654,0)</f>
        <v>0</v>
      </c>
      <c r="BD654" s="126">
        <f>IF(AZ654=4,G654,0)</f>
        <v>0</v>
      </c>
      <c r="BE654" s="126">
        <f>IF(AZ654=5,G654,0)</f>
        <v>0</v>
      </c>
      <c r="CA654" s="155">
        <v>3</v>
      </c>
      <c r="CB654" s="155">
        <v>7</v>
      </c>
      <c r="CZ654" s="126">
        <v>3.00000000000189E-4</v>
      </c>
    </row>
    <row r="655" spans="1:104" x14ac:dyDescent="0.2">
      <c r="A655" s="156"/>
      <c r="B655" s="158"/>
      <c r="C655" s="202" t="s">
        <v>352</v>
      </c>
      <c r="D655" s="203"/>
      <c r="E655" s="159">
        <v>969.46839999999997</v>
      </c>
      <c r="F655" s="160"/>
      <c r="G655" s="161"/>
      <c r="M655" s="157" t="s">
        <v>352</v>
      </c>
      <c r="O655" s="148"/>
    </row>
    <row r="656" spans="1:104" ht="33.75" x14ac:dyDescent="0.2">
      <c r="A656" s="156"/>
      <c r="B656" s="158"/>
      <c r="C656" s="202" t="s">
        <v>353</v>
      </c>
      <c r="D656" s="203"/>
      <c r="E656" s="159">
        <v>163.08000000000001</v>
      </c>
      <c r="F656" s="160"/>
      <c r="G656" s="161"/>
      <c r="M656" s="157" t="s">
        <v>353</v>
      </c>
      <c r="O656" s="148"/>
    </row>
    <row r="657" spans="1:104" x14ac:dyDescent="0.2">
      <c r="A657" s="156"/>
      <c r="B657" s="158"/>
      <c r="C657" s="209" t="s">
        <v>125</v>
      </c>
      <c r="D657" s="203"/>
      <c r="E657" s="181">
        <v>1132.5483999999999</v>
      </c>
      <c r="F657" s="160"/>
      <c r="G657" s="161"/>
      <c r="M657" s="157" t="s">
        <v>125</v>
      </c>
      <c r="O657" s="148"/>
    </row>
    <row r="658" spans="1:104" x14ac:dyDescent="0.2">
      <c r="A658" s="149">
        <v>64</v>
      </c>
      <c r="B658" s="150" t="s">
        <v>354</v>
      </c>
      <c r="C658" s="151" t="s">
        <v>355</v>
      </c>
      <c r="D658" s="152" t="s">
        <v>56</v>
      </c>
      <c r="E658" s="153">
        <v>8633.4656715599995</v>
      </c>
      <c r="F658" s="153"/>
      <c r="G658" s="154">
        <f>E658*F658</f>
        <v>0</v>
      </c>
      <c r="O658" s="148">
        <v>2</v>
      </c>
      <c r="AA658" s="126">
        <v>7</v>
      </c>
      <c r="AB658" s="126">
        <v>1002</v>
      </c>
      <c r="AC658" s="126">
        <v>5</v>
      </c>
      <c r="AZ658" s="126">
        <v>2</v>
      </c>
      <c r="BA658" s="126">
        <f>IF(AZ658=1,G658,0)</f>
        <v>0</v>
      </c>
      <c r="BB658" s="126">
        <f>IF(AZ658=2,G658,0)</f>
        <v>0</v>
      </c>
      <c r="BC658" s="126">
        <f>IF(AZ658=3,G658,0)</f>
        <v>0</v>
      </c>
      <c r="BD658" s="126">
        <f>IF(AZ658=4,G658,0)</f>
        <v>0</v>
      </c>
      <c r="BE658" s="126">
        <f>IF(AZ658=5,G658,0)</f>
        <v>0</v>
      </c>
      <c r="CA658" s="155">
        <v>7</v>
      </c>
      <c r="CB658" s="155">
        <v>1002</v>
      </c>
      <c r="CZ658" s="126">
        <v>0</v>
      </c>
    </row>
    <row r="659" spans="1:104" x14ac:dyDescent="0.2">
      <c r="A659" s="162"/>
      <c r="B659" s="163" t="s">
        <v>69</v>
      </c>
      <c r="C659" s="164" t="str">
        <f>CONCATENATE(B627," ",C627)</f>
        <v>712 Živičné krytiny</v>
      </c>
      <c r="D659" s="165"/>
      <c r="E659" s="166"/>
      <c r="F659" s="167"/>
      <c r="G659" s="168">
        <f>SUM(G627:G658)</f>
        <v>0</v>
      </c>
      <c r="O659" s="148">
        <v>4</v>
      </c>
      <c r="BA659" s="169">
        <f>SUM(BA627:BA658)</f>
        <v>0</v>
      </c>
      <c r="BB659" s="169">
        <f>SUM(BB627:BB658)</f>
        <v>0</v>
      </c>
      <c r="BC659" s="169">
        <f>SUM(BC627:BC658)</f>
        <v>0</v>
      </c>
      <c r="BD659" s="169">
        <f>SUM(BD627:BD658)</f>
        <v>0</v>
      </c>
      <c r="BE659" s="169">
        <f>SUM(BE627:BE658)</f>
        <v>0</v>
      </c>
    </row>
    <row r="660" spans="1:104" x14ac:dyDescent="0.2">
      <c r="A660" s="141" t="s">
        <v>66</v>
      </c>
      <c r="B660" s="142" t="s">
        <v>356</v>
      </c>
      <c r="C660" s="143" t="s">
        <v>357</v>
      </c>
      <c r="D660" s="144"/>
      <c r="E660" s="145"/>
      <c r="F660" s="145"/>
      <c r="G660" s="146"/>
      <c r="H660" s="147"/>
      <c r="I660" s="147"/>
      <c r="O660" s="148">
        <v>1</v>
      </c>
    </row>
    <row r="661" spans="1:104" ht="22.5" x14ac:dyDescent="0.2">
      <c r="A661" s="149">
        <v>65</v>
      </c>
      <c r="B661" s="150" t="s">
        <v>358</v>
      </c>
      <c r="C661" s="151" t="s">
        <v>359</v>
      </c>
      <c r="D661" s="152" t="s">
        <v>78</v>
      </c>
      <c r="E661" s="153">
        <v>649.49</v>
      </c>
      <c r="F661" s="153"/>
      <c r="G661" s="154">
        <f>E661*F661</f>
        <v>0</v>
      </c>
      <c r="O661" s="148">
        <v>2</v>
      </c>
      <c r="AA661" s="126">
        <v>1</v>
      </c>
      <c r="AB661" s="126">
        <v>7</v>
      </c>
      <c r="AC661" s="126">
        <v>7</v>
      </c>
      <c r="AZ661" s="126">
        <v>2</v>
      </c>
      <c r="BA661" s="126">
        <f>IF(AZ661=1,G661,0)</f>
        <v>0</v>
      </c>
      <c r="BB661" s="126">
        <f>IF(AZ661=2,G661,0)</f>
        <v>0</v>
      </c>
      <c r="BC661" s="126">
        <f>IF(AZ661=3,G661,0)</f>
        <v>0</v>
      </c>
      <c r="BD661" s="126">
        <f>IF(AZ661=4,G661,0)</f>
        <v>0</v>
      </c>
      <c r="BE661" s="126">
        <f>IF(AZ661=5,G661,0)</f>
        <v>0</v>
      </c>
      <c r="CA661" s="155">
        <v>1</v>
      </c>
      <c r="CB661" s="155">
        <v>7</v>
      </c>
      <c r="CZ661" s="126">
        <v>0</v>
      </c>
    </row>
    <row r="662" spans="1:104" x14ac:dyDescent="0.2">
      <c r="A662" s="156"/>
      <c r="B662" s="158"/>
      <c r="C662" s="202" t="s">
        <v>272</v>
      </c>
      <c r="D662" s="203"/>
      <c r="E662" s="159">
        <v>649.49</v>
      </c>
      <c r="F662" s="160"/>
      <c r="G662" s="161"/>
      <c r="M662" s="157" t="s">
        <v>272</v>
      </c>
      <c r="O662" s="148"/>
    </row>
    <row r="663" spans="1:104" x14ac:dyDescent="0.2">
      <c r="A663" s="149">
        <v>66</v>
      </c>
      <c r="B663" s="150" t="s">
        <v>360</v>
      </c>
      <c r="C663" s="151" t="s">
        <v>361</v>
      </c>
      <c r="D663" s="152" t="s">
        <v>78</v>
      </c>
      <c r="E663" s="153">
        <v>48.738</v>
      </c>
      <c r="F663" s="153"/>
      <c r="G663" s="154">
        <f>E663*F663</f>
        <v>0</v>
      </c>
      <c r="O663" s="148">
        <v>2</v>
      </c>
      <c r="AA663" s="126">
        <v>1</v>
      </c>
      <c r="AB663" s="126">
        <v>7</v>
      </c>
      <c r="AC663" s="126">
        <v>7</v>
      </c>
      <c r="AZ663" s="126">
        <v>2</v>
      </c>
      <c r="BA663" s="126">
        <f>IF(AZ663=1,G663,0)</f>
        <v>0</v>
      </c>
      <c r="BB663" s="126">
        <f>IF(AZ663=2,G663,0)</f>
        <v>0</v>
      </c>
      <c r="BC663" s="126">
        <f>IF(AZ663=3,G663,0)</f>
        <v>0</v>
      </c>
      <c r="BD663" s="126">
        <f>IF(AZ663=4,G663,0)</f>
        <v>0</v>
      </c>
      <c r="BE663" s="126">
        <f>IF(AZ663=5,G663,0)</f>
        <v>0</v>
      </c>
      <c r="CA663" s="155">
        <v>1</v>
      </c>
      <c r="CB663" s="155">
        <v>7</v>
      </c>
      <c r="CZ663" s="126">
        <v>0</v>
      </c>
    </row>
    <row r="664" spans="1:104" x14ac:dyDescent="0.2">
      <c r="A664" s="156"/>
      <c r="B664" s="158"/>
      <c r="C664" s="202" t="s">
        <v>309</v>
      </c>
      <c r="D664" s="203"/>
      <c r="E664" s="159">
        <v>48.738</v>
      </c>
      <c r="F664" s="160"/>
      <c r="G664" s="161"/>
      <c r="M664" s="157" t="s">
        <v>309</v>
      </c>
      <c r="O664" s="148"/>
    </row>
    <row r="665" spans="1:104" x14ac:dyDescent="0.2">
      <c r="A665" s="149">
        <v>67</v>
      </c>
      <c r="B665" s="150" t="s">
        <v>362</v>
      </c>
      <c r="C665" s="151" t="s">
        <v>363</v>
      </c>
      <c r="D665" s="152" t="s">
        <v>78</v>
      </c>
      <c r="E665" s="153">
        <v>866.10599999999999</v>
      </c>
      <c r="F665" s="153"/>
      <c r="G665" s="154">
        <f>E665*F665</f>
        <v>0</v>
      </c>
      <c r="O665" s="148">
        <v>2</v>
      </c>
      <c r="AA665" s="126">
        <v>1</v>
      </c>
      <c r="AB665" s="126">
        <v>7</v>
      </c>
      <c r="AC665" s="126">
        <v>7</v>
      </c>
      <c r="AZ665" s="126">
        <v>2</v>
      </c>
      <c r="BA665" s="126">
        <f>IF(AZ665=1,G665,0)</f>
        <v>0</v>
      </c>
      <c r="BB665" s="126">
        <f>IF(AZ665=2,G665,0)</f>
        <v>0</v>
      </c>
      <c r="BC665" s="126">
        <f>IF(AZ665=3,G665,0)</f>
        <v>0</v>
      </c>
      <c r="BD665" s="126">
        <f>IF(AZ665=4,G665,0)</f>
        <v>0</v>
      </c>
      <c r="BE665" s="126">
        <f>IF(AZ665=5,G665,0)</f>
        <v>0</v>
      </c>
      <c r="CA665" s="155">
        <v>1</v>
      </c>
      <c r="CB665" s="155">
        <v>7</v>
      </c>
      <c r="CZ665" s="126">
        <v>3.0999999999980999E-4</v>
      </c>
    </row>
    <row r="666" spans="1:104" x14ac:dyDescent="0.2">
      <c r="A666" s="156"/>
      <c r="B666" s="158"/>
      <c r="C666" s="202" t="s">
        <v>364</v>
      </c>
      <c r="D666" s="203"/>
      <c r="E666" s="159">
        <v>438.48</v>
      </c>
      <c r="F666" s="160"/>
      <c r="G666" s="161"/>
      <c r="M666" s="157" t="s">
        <v>364</v>
      </c>
      <c r="O666" s="148"/>
    </row>
    <row r="667" spans="1:104" x14ac:dyDescent="0.2">
      <c r="A667" s="156"/>
      <c r="B667" s="158"/>
      <c r="C667" s="202" t="s">
        <v>365</v>
      </c>
      <c r="D667" s="203"/>
      <c r="E667" s="159">
        <v>95.215999999999994</v>
      </c>
      <c r="F667" s="160"/>
      <c r="G667" s="161"/>
      <c r="M667" s="157" t="s">
        <v>365</v>
      </c>
      <c r="O667" s="148"/>
    </row>
    <row r="668" spans="1:104" ht="22.5" x14ac:dyDescent="0.2">
      <c r="A668" s="156"/>
      <c r="B668" s="158"/>
      <c r="C668" s="202" t="s">
        <v>366</v>
      </c>
      <c r="D668" s="203"/>
      <c r="E668" s="159">
        <v>213.3</v>
      </c>
      <c r="F668" s="160"/>
      <c r="G668" s="161"/>
      <c r="M668" s="157" t="s">
        <v>366</v>
      </c>
      <c r="O668" s="148"/>
    </row>
    <row r="669" spans="1:104" x14ac:dyDescent="0.2">
      <c r="A669" s="156"/>
      <c r="B669" s="158"/>
      <c r="C669" s="202" t="s">
        <v>367</v>
      </c>
      <c r="D669" s="203"/>
      <c r="E669" s="159">
        <v>119.11</v>
      </c>
      <c r="F669" s="160"/>
      <c r="G669" s="161"/>
      <c r="M669" s="157" t="s">
        <v>367</v>
      </c>
      <c r="O669" s="148"/>
    </row>
    <row r="670" spans="1:104" x14ac:dyDescent="0.2">
      <c r="A670" s="156"/>
      <c r="B670" s="158"/>
      <c r="C670" s="209" t="s">
        <v>125</v>
      </c>
      <c r="D670" s="203"/>
      <c r="E670" s="181">
        <v>866.10600000000011</v>
      </c>
      <c r="F670" s="160"/>
      <c r="G670" s="161"/>
      <c r="M670" s="157" t="s">
        <v>125</v>
      </c>
      <c r="O670" s="148"/>
    </row>
    <row r="671" spans="1:104" x14ac:dyDescent="0.2">
      <c r="A671" s="149">
        <v>68</v>
      </c>
      <c r="B671" s="150" t="s">
        <v>368</v>
      </c>
      <c r="C671" s="151" t="s">
        <v>369</v>
      </c>
      <c r="D671" s="152" t="s">
        <v>113</v>
      </c>
      <c r="E671" s="153">
        <v>10</v>
      </c>
      <c r="F671" s="153"/>
      <c r="G671" s="154">
        <f>E671*F671</f>
        <v>0</v>
      </c>
      <c r="O671" s="148">
        <v>2</v>
      </c>
      <c r="AA671" s="126">
        <v>12</v>
      </c>
      <c r="AB671" s="126">
        <v>0</v>
      </c>
      <c r="AC671" s="126">
        <v>90</v>
      </c>
      <c r="AZ671" s="126">
        <v>2</v>
      </c>
      <c r="BA671" s="126">
        <f>IF(AZ671=1,G671,0)</f>
        <v>0</v>
      </c>
      <c r="BB671" s="126">
        <f>IF(AZ671=2,G671,0)</f>
        <v>0</v>
      </c>
      <c r="BC671" s="126">
        <f>IF(AZ671=3,G671,0)</f>
        <v>0</v>
      </c>
      <c r="BD671" s="126">
        <f>IF(AZ671=4,G671,0)</f>
        <v>0</v>
      </c>
      <c r="BE671" s="126">
        <f>IF(AZ671=5,G671,0)</f>
        <v>0</v>
      </c>
      <c r="CA671" s="155">
        <v>12</v>
      </c>
      <c r="CB671" s="155">
        <v>0</v>
      </c>
      <c r="CZ671" s="126">
        <v>0</v>
      </c>
    </row>
    <row r="672" spans="1:104" x14ac:dyDescent="0.2">
      <c r="A672" s="156"/>
      <c r="B672" s="158"/>
      <c r="C672" s="202" t="s">
        <v>370</v>
      </c>
      <c r="D672" s="203"/>
      <c r="E672" s="159">
        <v>10</v>
      </c>
      <c r="F672" s="160"/>
      <c r="G672" s="161"/>
      <c r="M672" s="157">
        <v>10</v>
      </c>
      <c r="O672" s="148"/>
    </row>
    <row r="673" spans="1:104" x14ac:dyDescent="0.2">
      <c r="A673" s="149">
        <v>69</v>
      </c>
      <c r="B673" s="150" t="s">
        <v>371</v>
      </c>
      <c r="C673" s="212" t="s">
        <v>372</v>
      </c>
      <c r="D673" s="152" t="s">
        <v>78</v>
      </c>
      <c r="E673" s="153">
        <v>53.611800000000002</v>
      </c>
      <c r="F673" s="153"/>
      <c r="G673" s="154">
        <f>E673*F673</f>
        <v>0</v>
      </c>
      <c r="O673" s="148">
        <v>2</v>
      </c>
      <c r="AA673" s="126">
        <v>3</v>
      </c>
      <c r="AB673" s="126">
        <v>7</v>
      </c>
      <c r="AC673" s="126">
        <v>28375454</v>
      </c>
      <c r="AZ673" s="126">
        <v>2</v>
      </c>
      <c r="BA673" s="126">
        <f>IF(AZ673=1,G673,0)</f>
        <v>0</v>
      </c>
      <c r="BB673" s="126">
        <f>IF(AZ673=2,G673,0)</f>
        <v>0</v>
      </c>
      <c r="BC673" s="126">
        <f>IF(AZ673=3,G673,0)</f>
        <v>0</v>
      </c>
      <c r="BD673" s="126">
        <f>IF(AZ673=4,G673,0)</f>
        <v>0</v>
      </c>
      <c r="BE673" s="126">
        <f>IF(AZ673=5,G673,0)</f>
        <v>0</v>
      </c>
      <c r="CA673" s="155">
        <v>3</v>
      </c>
      <c r="CB673" s="155">
        <v>7</v>
      </c>
      <c r="CZ673" s="126">
        <v>0</v>
      </c>
    </row>
    <row r="674" spans="1:104" x14ac:dyDescent="0.2">
      <c r="A674" s="156"/>
      <c r="B674" s="158"/>
      <c r="C674" s="202" t="s">
        <v>373</v>
      </c>
      <c r="D674" s="203"/>
      <c r="E674" s="159">
        <v>53.611800000000002</v>
      </c>
      <c r="F674" s="160"/>
      <c r="G674" s="161"/>
      <c r="M674" s="157" t="s">
        <v>373</v>
      </c>
      <c r="O674" s="148"/>
    </row>
    <row r="675" spans="1:104" x14ac:dyDescent="0.2">
      <c r="A675" s="149">
        <v>70</v>
      </c>
      <c r="B675" s="150" t="s">
        <v>374</v>
      </c>
      <c r="C675" s="212" t="s">
        <v>375</v>
      </c>
      <c r="D675" s="152" t="s">
        <v>82</v>
      </c>
      <c r="E675" s="153">
        <f>E680</f>
        <v>67.812299999999993</v>
      </c>
      <c r="F675" s="153"/>
      <c r="G675" s="154">
        <f>E675*F675</f>
        <v>0</v>
      </c>
      <c r="O675" s="148">
        <v>2</v>
      </c>
      <c r="AA675" s="126">
        <v>3</v>
      </c>
      <c r="AB675" s="126">
        <v>7</v>
      </c>
      <c r="AC675" s="126" t="s">
        <v>374</v>
      </c>
      <c r="AZ675" s="126">
        <v>2</v>
      </c>
      <c r="BA675" s="126">
        <f>IF(AZ675=1,G675,0)</f>
        <v>0</v>
      </c>
      <c r="BB675" s="126">
        <f>IF(AZ675=2,G675,0)</f>
        <v>0</v>
      </c>
      <c r="BC675" s="126">
        <f>IF(AZ675=3,G675,0)</f>
        <v>0</v>
      </c>
      <c r="BD675" s="126">
        <f>IF(AZ675=4,G675,0)</f>
        <v>0</v>
      </c>
      <c r="BE675" s="126">
        <f>IF(AZ675=5,G675,0)</f>
        <v>0</v>
      </c>
      <c r="CA675" s="155">
        <v>3</v>
      </c>
      <c r="CB675" s="155">
        <v>7</v>
      </c>
      <c r="CZ675" s="126">
        <v>2.0000000000010201E-2</v>
      </c>
    </row>
    <row r="676" spans="1:104" x14ac:dyDescent="0.2">
      <c r="A676" s="156"/>
      <c r="B676" s="158"/>
      <c r="C676" s="202" t="s">
        <v>519</v>
      </c>
      <c r="D676" s="203"/>
      <c r="E676" s="159">
        <v>48.23</v>
      </c>
      <c r="F676" s="160"/>
      <c r="G676" s="161"/>
      <c r="M676" s="157" t="s">
        <v>376</v>
      </c>
      <c r="O676" s="148"/>
    </row>
    <row r="677" spans="1:104" x14ac:dyDescent="0.2">
      <c r="A677" s="156"/>
      <c r="B677" s="158"/>
      <c r="C677" s="202" t="s">
        <v>520</v>
      </c>
      <c r="D677" s="203"/>
      <c r="E677" s="159">
        <v>10.47</v>
      </c>
      <c r="F677" s="160"/>
      <c r="G677" s="161"/>
      <c r="M677" s="157" t="s">
        <v>377</v>
      </c>
      <c r="O677" s="148"/>
    </row>
    <row r="678" spans="1:104" ht="33.75" x14ac:dyDescent="0.2">
      <c r="A678" s="156"/>
      <c r="B678" s="158"/>
      <c r="C678" s="202" t="s">
        <v>378</v>
      </c>
      <c r="D678" s="203"/>
      <c r="E678" s="159">
        <v>7.4744999999999999</v>
      </c>
      <c r="F678" s="160"/>
      <c r="G678" s="161"/>
      <c r="M678" s="157" t="s">
        <v>378</v>
      </c>
      <c r="O678" s="148"/>
    </row>
    <row r="679" spans="1:104" x14ac:dyDescent="0.2">
      <c r="A679" s="156"/>
      <c r="B679" s="158"/>
      <c r="C679" s="202" t="s">
        <v>379</v>
      </c>
      <c r="D679" s="203"/>
      <c r="E679" s="159">
        <v>1.6377999999999999</v>
      </c>
      <c r="F679" s="160"/>
      <c r="G679" s="161"/>
      <c r="M679" s="157" t="s">
        <v>379</v>
      </c>
      <c r="O679" s="148"/>
    </row>
    <row r="680" spans="1:104" x14ac:dyDescent="0.2">
      <c r="A680" s="156"/>
      <c r="B680" s="158"/>
      <c r="C680" s="209" t="s">
        <v>125</v>
      </c>
      <c r="D680" s="203"/>
      <c r="E680" s="181">
        <f>E676+E677+E678+E679</f>
        <v>67.812299999999993</v>
      </c>
      <c r="F680" s="160"/>
      <c r="G680" s="161"/>
      <c r="M680" s="157" t="s">
        <v>125</v>
      </c>
      <c r="O680" s="148"/>
    </row>
    <row r="681" spans="1:104" x14ac:dyDescent="0.2">
      <c r="A681" s="149">
        <v>71</v>
      </c>
      <c r="B681" s="150" t="s">
        <v>380</v>
      </c>
      <c r="C681" s="212" t="s">
        <v>381</v>
      </c>
      <c r="D681" s="152" t="s">
        <v>78</v>
      </c>
      <c r="E681" s="153">
        <v>514.78779999999995</v>
      </c>
      <c r="F681" s="153"/>
      <c r="G681" s="154">
        <f>E681*F681</f>
        <v>0</v>
      </c>
      <c r="O681" s="148">
        <v>2</v>
      </c>
      <c r="AA681" s="126">
        <v>3</v>
      </c>
      <c r="AB681" s="126">
        <v>7</v>
      </c>
      <c r="AC681" s="126">
        <v>63140206</v>
      </c>
      <c r="AZ681" s="126">
        <v>2</v>
      </c>
      <c r="BA681" s="126">
        <f>IF(AZ681=1,G681,0)</f>
        <v>0</v>
      </c>
      <c r="BB681" s="126">
        <f>IF(AZ681=2,G681,0)</f>
        <v>0</v>
      </c>
      <c r="BC681" s="126">
        <f>IF(AZ681=3,G681,0)</f>
        <v>0</v>
      </c>
      <c r="BD681" s="126">
        <f>IF(AZ681=4,G681,0)</f>
        <v>0</v>
      </c>
      <c r="BE681" s="126">
        <f>IF(AZ681=5,G681,0)</f>
        <v>0</v>
      </c>
      <c r="CA681" s="155">
        <v>3</v>
      </c>
      <c r="CB681" s="155">
        <v>7</v>
      </c>
      <c r="CZ681" s="126">
        <v>6.9999999999979003E-3</v>
      </c>
    </row>
    <row r="682" spans="1:104" x14ac:dyDescent="0.2">
      <c r="A682" s="156"/>
      <c r="B682" s="158"/>
      <c r="C682" s="202" t="s">
        <v>382</v>
      </c>
      <c r="D682" s="203"/>
      <c r="E682" s="159">
        <v>241.16399999999999</v>
      </c>
      <c r="F682" s="160"/>
      <c r="G682" s="161"/>
      <c r="M682" s="157" t="s">
        <v>382</v>
      </c>
      <c r="O682" s="148"/>
    </row>
    <row r="683" spans="1:104" x14ac:dyDescent="0.2">
      <c r="A683" s="156"/>
      <c r="B683" s="158"/>
      <c r="C683" s="202" t="s">
        <v>383</v>
      </c>
      <c r="D683" s="203"/>
      <c r="E683" s="159">
        <v>52.3688</v>
      </c>
      <c r="F683" s="160"/>
      <c r="G683" s="161"/>
      <c r="M683" s="157" t="s">
        <v>383</v>
      </c>
      <c r="O683" s="148"/>
    </row>
    <row r="684" spans="1:104" ht="22.5" x14ac:dyDescent="0.2">
      <c r="A684" s="156"/>
      <c r="B684" s="158"/>
      <c r="C684" s="202" t="s">
        <v>384</v>
      </c>
      <c r="D684" s="203"/>
      <c r="E684" s="159">
        <v>161.69999999999999</v>
      </c>
      <c r="F684" s="160"/>
      <c r="G684" s="161"/>
      <c r="M684" s="157" t="s">
        <v>384</v>
      </c>
      <c r="O684" s="148"/>
    </row>
    <row r="685" spans="1:104" x14ac:dyDescent="0.2">
      <c r="A685" s="156"/>
      <c r="B685" s="158"/>
      <c r="C685" s="202" t="s">
        <v>385</v>
      </c>
      <c r="D685" s="203"/>
      <c r="E685" s="159">
        <v>59.555</v>
      </c>
      <c r="F685" s="160"/>
      <c r="G685" s="161"/>
      <c r="M685" s="157" t="s">
        <v>385</v>
      </c>
      <c r="O685" s="148"/>
    </row>
    <row r="686" spans="1:104" x14ac:dyDescent="0.2">
      <c r="A686" s="156"/>
      <c r="B686" s="158"/>
      <c r="C686" s="209" t="s">
        <v>125</v>
      </c>
      <c r="D686" s="203"/>
      <c r="E686" s="181">
        <v>514.78779999999995</v>
      </c>
      <c r="F686" s="160"/>
      <c r="G686" s="161"/>
      <c r="M686" s="157" t="s">
        <v>125</v>
      </c>
      <c r="O686" s="148"/>
    </row>
    <row r="687" spans="1:104" x14ac:dyDescent="0.2">
      <c r="A687" s="149">
        <v>72</v>
      </c>
      <c r="B687" s="150" t="s">
        <v>386</v>
      </c>
      <c r="C687" s="212" t="s">
        <v>512</v>
      </c>
      <c r="D687" s="152" t="s">
        <v>78</v>
      </c>
      <c r="E687" s="153">
        <v>1428.8779999999999</v>
      </c>
      <c r="F687" s="153"/>
      <c r="G687" s="154">
        <f>E687*F687</f>
        <v>0</v>
      </c>
      <c r="O687" s="148">
        <v>2</v>
      </c>
      <c r="AA687" s="126">
        <v>3</v>
      </c>
      <c r="AB687" s="126">
        <v>7</v>
      </c>
      <c r="AC687" s="126">
        <v>63150853</v>
      </c>
      <c r="AZ687" s="126">
        <v>2</v>
      </c>
      <c r="BA687" s="126">
        <f>IF(AZ687=1,G687,0)</f>
        <v>0</v>
      </c>
      <c r="BB687" s="126">
        <f>IF(AZ687=2,G687,0)</f>
        <v>0</v>
      </c>
      <c r="BC687" s="126">
        <f>IF(AZ687=3,G687,0)</f>
        <v>0</v>
      </c>
      <c r="BD687" s="126">
        <f>IF(AZ687=4,G687,0)</f>
        <v>0</v>
      </c>
      <c r="BE687" s="126">
        <f>IF(AZ687=5,G687,0)</f>
        <v>0</v>
      </c>
      <c r="CA687" s="155">
        <v>3</v>
      </c>
      <c r="CB687" s="155">
        <v>7</v>
      </c>
      <c r="CZ687" s="126">
        <v>1.0999999999992099E-3</v>
      </c>
    </row>
    <row r="688" spans="1:104" x14ac:dyDescent="0.2">
      <c r="A688" s="156"/>
      <c r="B688" s="158"/>
      <c r="C688" s="202" t="s">
        <v>387</v>
      </c>
      <c r="D688" s="203"/>
      <c r="E688" s="159">
        <v>1428.8779999999999</v>
      </c>
      <c r="F688" s="160"/>
      <c r="G688" s="161"/>
      <c r="M688" s="157" t="s">
        <v>387</v>
      </c>
      <c r="O688" s="148"/>
    </row>
    <row r="689" spans="1:104" x14ac:dyDescent="0.2">
      <c r="A689" s="149">
        <v>73</v>
      </c>
      <c r="B689" s="150" t="s">
        <v>388</v>
      </c>
      <c r="C689" s="151" t="s">
        <v>389</v>
      </c>
      <c r="D689" s="152" t="s">
        <v>78</v>
      </c>
      <c r="E689" s="153">
        <v>714.43899999999996</v>
      </c>
      <c r="F689" s="153"/>
      <c r="G689" s="154">
        <f>E689*F689</f>
        <v>0</v>
      </c>
      <c r="O689" s="148">
        <v>2</v>
      </c>
      <c r="AA689" s="126">
        <v>3</v>
      </c>
      <c r="AB689" s="126">
        <v>7</v>
      </c>
      <c r="AC689" s="126">
        <v>63152104</v>
      </c>
      <c r="AZ689" s="126">
        <v>2</v>
      </c>
      <c r="BA689" s="126">
        <f>IF(AZ689=1,G689,0)</f>
        <v>0</v>
      </c>
      <c r="BB689" s="126">
        <f>IF(AZ689=2,G689,0)</f>
        <v>0</v>
      </c>
      <c r="BC689" s="126">
        <f>IF(AZ689=3,G689,0)</f>
        <v>0</v>
      </c>
      <c r="BD689" s="126">
        <f>IF(AZ689=4,G689,0)</f>
        <v>0</v>
      </c>
      <c r="BE689" s="126">
        <f>IF(AZ689=5,G689,0)</f>
        <v>0</v>
      </c>
      <c r="CA689" s="155">
        <v>3</v>
      </c>
      <c r="CB689" s="155">
        <v>7</v>
      </c>
      <c r="CZ689" s="126">
        <v>2.8000000000005798E-3</v>
      </c>
    </row>
    <row r="690" spans="1:104" x14ac:dyDescent="0.2">
      <c r="A690" s="156"/>
      <c r="B690" s="158"/>
      <c r="C690" s="202" t="s">
        <v>390</v>
      </c>
      <c r="D690" s="203"/>
      <c r="E690" s="159">
        <v>714.43899999999996</v>
      </c>
      <c r="F690" s="160"/>
      <c r="G690" s="161"/>
      <c r="M690" s="157" t="s">
        <v>390</v>
      </c>
      <c r="O690" s="148"/>
    </row>
    <row r="691" spans="1:104" x14ac:dyDescent="0.2">
      <c r="A691" s="149">
        <v>74</v>
      </c>
      <c r="B691" s="150" t="s">
        <v>391</v>
      </c>
      <c r="C691" s="151" t="s">
        <v>392</v>
      </c>
      <c r="D691" s="152" t="s">
        <v>56</v>
      </c>
      <c r="E691" s="153">
        <v>8991.2393735799997</v>
      </c>
      <c r="F691" s="153"/>
      <c r="G691" s="154">
        <f>E691*F691</f>
        <v>0</v>
      </c>
      <c r="O691" s="148">
        <v>2</v>
      </c>
      <c r="AA691" s="126">
        <v>7</v>
      </c>
      <c r="AB691" s="126">
        <v>1002</v>
      </c>
      <c r="AC691" s="126">
        <v>5</v>
      </c>
      <c r="AZ691" s="126">
        <v>2</v>
      </c>
      <c r="BA691" s="126">
        <f>IF(AZ691=1,G691,0)</f>
        <v>0</v>
      </c>
      <c r="BB691" s="126">
        <f>IF(AZ691=2,G691,0)</f>
        <v>0</v>
      </c>
      <c r="BC691" s="126">
        <f>IF(AZ691=3,G691,0)</f>
        <v>0</v>
      </c>
      <c r="BD691" s="126">
        <f>IF(AZ691=4,G691,0)</f>
        <v>0</v>
      </c>
      <c r="BE691" s="126">
        <f>IF(AZ691=5,G691,0)</f>
        <v>0</v>
      </c>
      <c r="CA691" s="155">
        <v>7</v>
      </c>
      <c r="CB691" s="155">
        <v>1002</v>
      </c>
      <c r="CZ691" s="126">
        <v>0</v>
      </c>
    </row>
    <row r="692" spans="1:104" x14ac:dyDescent="0.2">
      <c r="A692" s="149">
        <v>75</v>
      </c>
      <c r="B692" s="150" t="s">
        <v>393</v>
      </c>
      <c r="C692" s="151" t="s">
        <v>394</v>
      </c>
      <c r="D692" s="152" t="s">
        <v>78</v>
      </c>
      <c r="E692" s="153">
        <v>48.738</v>
      </c>
      <c r="F692" s="153"/>
      <c r="G692" s="154">
        <f>E692*F692</f>
        <v>0</v>
      </c>
      <c r="O692" s="148">
        <v>2</v>
      </c>
      <c r="AA692" s="126">
        <v>12</v>
      </c>
      <c r="AB692" s="126">
        <v>7</v>
      </c>
      <c r="AC692" s="126">
        <v>71</v>
      </c>
      <c r="AZ692" s="126">
        <v>2</v>
      </c>
      <c r="BA692" s="126">
        <f>IF(AZ692=1,G692,0)</f>
        <v>0</v>
      </c>
      <c r="BB692" s="126">
        <f>IF(AZ692=2,G692,0)</f>
        <v>0</v>
      </c>
      <c r="BC692" s="126">
        <f>IF(AZ692=3,G692,0)</f>
        <v>0</v>
      </c>
      <c r="BD692" s="126">
        <f>IF(AZ692=4,G692,0)</f>
        <v>0</v>
      </c>
      <c r="BE692" s="126">
        <f>IF(AZ692=5,G692,0)</f>
        <v>0</v>
      </c>
      <c r="CA692" s="155">
        <v>12</v>
      </c>
      <c r="CB692" s="155">
        <v>7</v>
      </c>
      <c r="CZ692" s="126">
        <v>0</v>
      </c>
    </row>
    <row r="693" spans="1:104" x14ac:dyDescent="0.2">
      <c r="A693" s="156"/>
      <c r="B693" s="158"/>
      <c r="C693" s="202" t="s">
        <v>309</v>
      </c>
      <c r="D693" s="203"/>
      <c r="E693" s="159">
        <v>48.738</v>
      </c>
      <c r="F693" s="160"/>
      <c r="G693" s="161"/>
      <c r="M693" s="157" t="s">
        <v>309</v>
      </c>
      <c r="O693" s="148"/>
    </row>
    <row r="694" spans="1:104" x14ac:dyDescent="0.2">
      <c r="A694" s="162"/>
      <c r="B694" s="163" t="s">
        <v>69</v>
      </c>
      <c r="C694" s="164" t="str">
        <f>CONCATENATE(B660," ",C660)</f>
        <v>713 Izolace tepelné</v>
      </c>
      <c r="D694" s="165"/>
      <c r="E694" s="166"/>
      <c r="F694" s="167"/>
      <c r="G694" s="168">
        <f>SUM(G660:G693)</f>
        <v>0</v>
      </c>
      <c r="O694" s="148">
        <v>4</v>
      </c>
      <c r="BA694" s="169">
        <f>SUM(BA660:BA693)</f>
        <v>0</v>
      </c>
      <c r="BB694" s="169">
        <f>SUM(BB660:BB693)</f>
        <v>0</v>
      </c>
      <c r="BC694" s="169">
        <f>SUM(BC660:BC693)</f>
        <v>0</v>
      </c>
      <c r="BD694" s="169">
        <f>SUM(BD660:BD693)</f>
        <v>0</v>
      </c>
      <c r="BE694" s="169">
        <f>SUM(BE660:BE693)</f>
        <v>0</v>
      </c>
    </row>
    <row r="695" spans="1:104" x14ac:dyDescent="0.2">
      <c r="A695" s="141" t="s">
        <v>66</v>
      </c>
      <c r="B695" s="142" t="s">
        <v>395</v>
      </c>
      <c r="C695" s="143" t="s">
        <v>396</v>
      </c>
      <c r="D695" s="144"/>
      <c r="E695" s="145"/>
      <c r="F695" s="145"/>
      <c r="G695" s="146"/>
      <c r="H695" s="147"/>
      <c r="I695" s="147"/>
      <c r="O695" s="148">
        <v>1</v>
      </c>
    </row>
    <row r="696" spans="1:104" ht="22.5" x14ac:dyDescent="0.2">
      <c r="A696" s="149">
        <v>76</v>
      </c>
      <c r="B696" s="150" t="s">
        <v>397</v>
      </c>
      <c r="C696" s="151" t="s">
        <v>398</v>
      </c>
      <c r="D696" s="152" t="s">
        <v>292</v>
      </c>
      <c r="E696" s="153">
        <v>7</v>
      </c>
      <c r="F696" s="153"/>
      <c r="G696" s="154">
        <f>E696*F696</f>
        <v>0</v>
      </c>
      <c r="O696" s="148">
        <v>2</v>
      </c>
      <c r="AA696" s="126">
        <v>12</v>
      </c>
      <c r="AB696" s="126">
        <v>0</v>
      </c>
      <c r="AC696" s="126">
        <v>34</v>
      </c>
      <c r="AZ696" s="126">
        <v>2</v>
      </c>
      <c r="BA696" s="126">
        <f>IF(AZ696=1,G696,0)</f>
        <v>0</v>
      </c>
      <c r="BB696" s="126">
        <f>IF(AZ696=2,G696,0)</f>
        <v>0</v>
      </c>
      <c r="BC696" s="126">
        <f>IF(AZ696=3,G696,0)</f>
        <v>0</v>
      </c>
      <c r="BD696" s="126">
        <f>IF(AZ696=4,G696,0)</f>
        <v>0</v>
      </c>
      <c r="BE696" s="126">
        <f>IF(AZ696=5,G696,0)</f>
        <v>0</v>
      </c>
      <c r="CA696" s="155">
        <v>12</v>
      </c>
      <c r="CB696" s="155">
        <v>0</v>
      </c>
      <c r="CZ696" s="126">
        <v>0</v>
      </c>
    </row>
    <row r="697" spans="1:104" x14ac:dyDescent="0.2">
      <c r="A697" s="162"/>
      <c r="B697" s="163" t="s">
        <v>69</v>
      </c>
      <c r="C697" s="164" t="str">
        <f>CONCATENATE(B695," ",C695)</f>
        <v>721 Vnitřní kanalizace</v>
      </c>
      <c r="D697" s="165"/>
      <c r="E697" s="166"/>
      <c r="F697" s="167"/>
      <c r="G697" s="168">
        <f>SUM(G695:G696)</f>
        <v>0</v>
      </c>
      <c r="O697" s="148">
        <v>4</v>
      </c>
      <c r="BA697" s="169">
        <f>SUM(BA695:BA696)</f>
        <v>0</v>
      </c>
      <c r="BB697" s="169">
        <f>SUM(BB695:BB696)</f>
        <v>0</v>
      </c>
      <c r="BC697" s="169">
        <f>SUM(BC695:BC696)</f>
        <v>0</v>
      </c>
      <c r="BD697" s="169">
        <f>SUM(BD695:BD696)</f>
        <v>0</v>
      </c>
      <c r="BE697" s="169">
        <f>SUM(BE695:BE696)</f>
        <v>0</v>
      </c>
    </row>
    <row r="698" spans="1:104" x14ac:dyDescent="0.2">
      <c r="A698" s="141" t="s">
        <v>66</v>
      </c>
      <c r="B698" s="142" t="s">
        <v>399</v>
      </c>
      <c r="C698" s="143" t="s">
        <v>400</v>
      </c>
      <c r="D698" s="144"/>
      <c r="E698" s="145"/>
      <c r="F698" s="145"/>
      <c r="G698" s="146"/>
      <c r="H698" s="147"/>
      <c r="I698" s="147"/>
      <c r="O698" s="148">
        <v>1</v>
      </c>
    </row>
    <row r="699" spans="1:104" ht="22.5" x14ac:dyDescent="0.2">
      <c r="A699" s="149">
        <v>77</v>
      </c>
      <c r="B699" s="150" t="s">
        <v>401</v>
      </c>
      <c r="C699" s="151" t="s">
        <v>402</v>
      </c>
      <c r="D699" s="152" t="s">
        <v>78</v>
      </c>
      <c r="E699" s="153">
        <v>766.39819999999997</v>
      </c>
      <c r="F699" s="153"/>
      <c r="G699" s="154">
        <f>E699*F699</f>
        <v>0</v>
      </c>
      <c r="O699" s="148">
        <v>2</v>
      </c>
      <c r="AA699" s="126">
        <v>1</v>
      </c>
      <c r="AB699" s="126">
        <v>7</v>
      </c>
      <c r="AC699" s="126">
        <v>7</v>
      </c>
      <c r="AZ699" s="126">
        <v>2</v>
      </c>
      <c r="BA699" s="126">
        <f>IF(AZ699=1,G699,0)</f>
        <v>0</v>
      </c>
      <c r="BB699" s="126">
        <f>IF(AZ699=2,G699,0)</f>
        <v>0</v>
      </c>
      <c r="BC699" s="126">
        <f>IF(AZ699=3,G699,0)</f>
        <v>0</v>
      </c>
      <c r="BD699" s="126">
        <f>IF(AZ699=4,G699,0)</f>
        <v>0</v>
      </c>
      <c r="BE699" s="126">
        <f>IF(AZ699=5,G699,0)</f>
        <v>0</v>
      </c>
      <c r="CA699" s="155">
        <v>1</v>
      </c>
      <c r="CB699" s="155">
        <v>7</v>
      </c>
      <c r="CZ699" s="126">
        <v>1.45200000000045E-2</v>
      </c>
    </row>
    <row r="700" spans="1:104" x14ac:dyDescent="0.2">
      <c r="A700" s="156"/>
      <c r="B700" s="158"/>
      <c r="C700" s="202" t="s">
        <v>403</v>
      </c>
      <c r="D700" s="203"/>
      <c r="E700" s="159">
        <v>766.39819999999997</v>
      </c>
      <c r="F700" s="160"/>
      <c r="G700" s="161"/>
      <c r="M700" s="157" t="s">
        <v>403</v>
      </c>
      <c r="O700" s="148"/>
    </row>
    <row r="701" spans="1:104" x14ac:dyDescent="0.2">
      <c r="A701" s="149">
        <v>78</v>
      </c>
      <c r="B701" s="150" t="s">
        <v>404</v>
      </c>
      <c r="C701" s="151" t="s">
        <v>405</v>
      </c>
      <c r="D701" s="152" t="s">
        <v>78</v>
      </c>
      <c r="E701" s="153">
        <v>766.39819999999997</v>
      </c>
      <c r="F701" s="153"/>
      <c r="G701" s="154">
        <f>E701*F701</f>
        <v>0</v>
      </c>
      <c r="O701" s="148">
        <v>2</v>
      </c>
      <c r="AA701" s="126">
        <v>1</v>
      </c>
      <c r="AB701" s="126">
        <v>7</v>
      </c>
      <c r="AC701" s="126">
        <v>7</v>
      </c>
      <c r="AZ701" s="126">
        <v>2</v>
      </c>
      <c r="BA701" s="126">
        <f>IF(AZ701=1,G701,0)</f>
        <v>0</v>
      </c>
      <c r="BB701" s="126">
        <f>IF(AZ701=2,G701,0)</f>
        <v>0</v>
      </c>
      <c r="BC701" s="126">
        <f>IF(AZ701=3,G701,0)</f>
        <v>0</v>
      </c>
      <c r="BD701" s="126">
        <f>IF(AZ701=4,G701,0)</f>
        <v>0</v>
      </c>
      <c r="BE701" s="126">
        <f>IF(AZ701=5,G701,0)</f>
        <v>0</v>
      </c>
      <c r="CA701" s="155">
        <v>1</v>
      </c>
      <c r="CB701" s="155">
        <v>7</v>
      </c>
      <c r="CZ701" s="126">
        <v>0</v>
      </c>
    </row>
    <row r="702" spans="1:104" x14ac:dyDescent="0.2">
      <c r="A702" s="156"/>
      <c r="B702" s="158"/>
      <c r="C702" s="202" t="s">
        <v>403</v>
      </c>
      <c r="D702" s="203"/>
      <c r="E702" s="159">
        <v>766.39819999999997</v>
      </c>
      <c r="F702" s="160"/>
      <c r="G702" s="161"/>
      <c r="M702" s="157" t="s">
        <v>403</v>
      </c>
      <c r="O702" s="148"/>
    </row>
    <row r="703" spans="1:104" x14ac:dyDescent="0.2">
      <c r="A703" s="149">
        <v>79</v>
      </c>
      <c r="B703" s="150" t="s">
        <v>528</v>
      </c>
      <c r="C703" s="151" t="s">
        <v>406</v>
      </c>
      <c r="D703" s="152" t="s">
        <v>78</v>
      </c>
      <c r="E703" s="153">
        <v>649.49</v>
      </c>
      <c r="F703" s="153"/>
      <c r="G703" s="154">
        <f>E703*F703</f>
        <v>0</v>
      </c>
      <c r="O703" s="148">
        <v>2</v>
      </c>
      <c r="AA703" s="126">
        <v>1</v>
      </c>
      <c r="AB703" s="126">
        <v>7</v>
      </c>
      <c r="AC703" s="126">
        <v>7</v>
      </c>
      <c r="AZ703" s="126">
        <v>2</v>
      </c>
      <c r="BA703" s="126">
        <f>IF(AZ703=1,G703,0)</f>
        <v>0</v>
      </c>
      <c r="BB703" s="126">
        <f>IF(AZ703=2,G703,0)</f>
        <v>0</v>
      </c>
      <c r="BC703" s="126">
        <f>IF(AZ703=3,G703,0)</f>
        <v>0</v>
      </c>
      <c r="BD703" s="126">
        <f>IF(AZ703=4,G703,0)</f>
        <v>0</v>
      </c>
      <c r="BE703" s="126">
        <f>IF(AZ703=5,G703,0)</f>
        <v>0</v>
      </c>
      <c r="CA703" s="155">
        <v>1</v>
      </c>
      <c r="CB703" s="155">
        <v>7</v>
      </c>
      <c r="CZ703" s="126">
        <v>1.00000000000051E-2</v>
      </c>
    </row>
    <row r="704" spans="1:104" x14ac:dyDescent="0.2">
      <c r="A704" s="156"/>
      <c r="B704" s="158"/>
      <c r="C704" s="202" t="s">
        <v>272</v>
      </c>
      <c r="D704" s="203"/>
      <c r="E704" s="159">
        <v>649.49</v>
      </c>
      <c r="F704" s="160"/>
      <c r="G704" s="161"/>
      <c r="M704" s="157" t="s">
        <v>272</v>
      </c>
      <c r="O704" s="148"/>
    </row>
    <row r="705" spans="1:104" ht="22.5" x14ac:dyDescent="0.2">
      <c r="A705" s="149">
        <v>80</v>
      </c>
      <c r="B705" s="150" t="s">
        <v>407</v>
      </c>
      <c r="C705" s="151" t="s">
        <v>408</v>
      </c>
      <c r="D705" s="152" t="s">
        <v>82</v>
      </c>
      <c r="E705" s="153">
        <v>11.496</v>
      </c>
      <c r="F705" s="153"/>
      <c r="G705" s="154">
        <f>E705*F705</f>
        <v>0</v>
      </c>
      <c r="O705" s="148">
        <v>2</v>
      </c>
      <c r="AA705" s="126">
        <v>12</v>
      </c>
      <c r="AB705" s="126">
        <v>0</v>
      </c>
      <c r="AC705" s="126">
        <v>61</v>
      </c>
      <c r="AZ705" s="126">
        <v>2</v>
      </c>
      <c r="BA705" s="126">
        <f>IF(AZ705=1,G705,0)</f>
        <v>0</v>
      </c>
      <c r="BB705" s="126">
        <f>IF(AZ705=2,G705,0)</f>
        <v>0</v>
      </c>
      <c r="BC705" s="126">
        <f>IF(AZ705=3,G705,0)</f>
        <v>0</v>
      </c>
      <c r="BD705" s="126">
        <f>IF(AZ705=4,G705,0)</f>
        <v>0</v>
      </c>
      <c r="BE705" s="126">
        <f>IF(AZ705=5,G705,0)</f>
        <v>0</v>
      </c>
      <c r="CA705" s="155">
        <v>12</v>
      </c>
      <c r="CB705" s="155">
        <v>0</v>
      </c>
      <c r="CZ705" s="126">
        <v>0</v>
      </c>
    </row>
    <row r="706" spans="1:104" x14ac:dyDescent="0.2">
      <c r="A706" s="156"/>
      <c r="B706" s="158"/>
      <c r="C706" s="202" t="s">
        <v>409</v>
      </c>
      <c r="D706" s="203"/>
      <c r="E706" s="159">
        <v>11.496</v>
      </c>
      <c r="F706" s="160"/>
      <c r="G706" s="161"/>
      <c r="M706" s="157" t="s">
        <v>409</v>
      </c>
      <c r="O706" s="148"/>
    </row>
    <row r="707" spans="1:104" x14ac:dyDescent="0.2">
      <c r="A707" s="162"/>
      <c r="B707" s="163" t="s">
        <v>69</v>
      </c>
      <c r="C707" s="164" t="str">
        <f>CONCATENATE(B698," ",C698)</f>
        <v>762 Konstrukce tesařské</v>
      </c>
      <c r="D707" s="165"/>
      <c r="E707" s="166"/>
      <c r="F707" s="167"/>
      <c r="G707" s="168">
        <f>SUM(G698:G706)</f>
        <v>0</v>
      </c>
      <c r="O707" s="148">
        <v>4</v>
      </c>
      <c r="BA707" s="169">
        <f>SUM(BA698:BA706)</f>
        <v>0</v>
      </c>
      <c r="BB707" s="169">
        <f>SUM(BB698:BB706)</f>
        <v>0</v>
      </c>
      <c r="BC707" s="169">
        <f>SUM(BC698:BC706)</f>
        <v>0</v>
      </c>
      <c r="BD707" s="169">
        <f>SUM(BD698:BD706)</f>
        <v>0</v>
      </c>
      <c r="BE707" s="169">
        <f>SUM(BE698:BE706)</f>
        <v>0</v>
      </c>
    </row>
    <row r="708" spans="1:104" x14ac:dyDescent="0.2">
      <c r="A708" s="141" t="s">
        <v>66</v>
      </c>
      <c r="B708" s="142" t="s">
        <v>410</v>
      </c>
      <c r="C708" s="143" t="s">
        <v>411</v>
      </c>
      <c r="D708" s="144"/>
      <c r="E708" s="145"/>
      <c r="F708" s="145"/>
      <c r="G708" s="146"/>
      <c r="H708" s="147"/>
      <c r="I708" s="147"/>
      <c r="O708" s="148">
        <v>1</v>
      </c>
    </row>
    <row r="709" spans="1:104" x14ac:dyDescent="0.2">
      <c r="A709" s="149">
        <v>81</v>
      </c>
      <c r="B709" s="150" t="s">
        <v>412</v>
      </c>
      <c r="C709" s="151" t="s">
        <v>413</v>
      </c>
      <c r="D709" s="152" t="s">
        <v>78</v>
      </c>
      <c r="E709" s="153">
        <v>771.6182</v>
      </c>
      <c r="F709" s="153"/>
      <c r="G709" s="154">
        <f>E709*F709</f>
        <v>0</v>
      </c>
      <c r="O709" s="148">
        <v>2</v>
      </c>
      <c r="AA709" s="126">
        <v>1</v>
      </c>
      <c r="AB709" s="126">
        <v>7</v>
      </c>
      <c r="AC709" s="126">
        <v>7</v>
      </c>
      <c r="AZ709" s="126">
        <v>2</v>
      </c>
      <c r="BA709" s="126">
        <f>IF(AZ709=1,G709,0)</f>
        <v>0</v>
      </c>
      <c r="BB709" s="126">
        <f>IF(AZ709=2,G709,0)</f>
        <v>0</v>
      </c>
      <c r="BC709" s="126">
        <f>IF(AZ709=3,G709,0)</f>
        <v>0</v>
      </c>
      <c r="BD709" s="126">
        <f>IF(AZ709=4,G709,0)</f>
        <v>0</v>
      </c>
      <c r="BE709" s="126">
        <f>IF(AZ709=5,G709,0)</f>
        <v>0</v>
      </c>
      <c r="CA709" s="155">
        <v>1</v>
      </c>
      <c r="CB709" s="155">
        <v>7</v>
      </c>
      <c r="CZ709" s="126">
        <v>0</v>
      </c>
    </row>
    <row r="710" spans="1:104" x14ac:dyDescent="0.2">
      <c r="A710" s="156"/>
      <c r="B710" s="158"/>
      <c r="C710" s="202" t="s">
        <v>403</v>
      </c>
      <c r="D710" s="203"/>
      <c r="E710" s="159">
        <v>766.39819999999997</v>
      </c>
      <c r="F710" s="160"/>
      <c r="G710" s="161"/>
      <c r="M710" s="157" t="s">
        <v>403</v>
      </c>
      <c r="O710" s="148"/>
    </row>
    <row r="711" spans="1:104" x14ac:dyDescent="0.2">
      <c r="A711" s="156"/>
      <c r="B711" s="158"/>
      <c r="C711" s="202" t="s">
        <v>414</v>
      </c>
      <c r="D711" s="203"/>
      <c r="E711" s="159">
        <v>5.22</v>
      </c>
      <c r="F711" s="160"/>
      <c r="G711" s="161"/>
      <c r="M711" s="157" t="s">
        <v>414</v>
      </c>
      <c r="O711" s="148"/>
    </row>
    <row r="712" spans="1:104" x14ac:dyDescent="0.2">
      <c r="A712" s="149">
        <v>82</v>
      </c>
      <c r="B712" s="150" t="s">
        <v>415</v>
      </c>
      <c r="C712" s="151" t="s">
        <v>416</v>
      </c>
      <c r="D712" s="152" t="s">
        <v>113</v>
      </c>
      <c r="E712" s="153">
        <v>53.2</v>
      </c>
      <c r="F712" s="153"/>
      <c r="G712" s="154">
        <f>E712*F712</f>
        <v>0</v>
      </c>
      <c r="O712" s="148">
        <v>2</v>
      </c>
      <c r="AA712" s="126">
        <v>1</v>
      </c>
      <c r="AB712" s="126">
        <v>7</v>
      </c>
      <c r="AC712" s="126">
        <v>7</v>
      </c>
      <c r="AZ712" s="126">
        <v>2</v>
      </c>
      <c r="BA712" s="126">
        <f>IF(AZ712=1,G712,0)</f>
        <v>0</v>
      </c>
      <c r="BB712" s="126">
        <f>IF(AZ712=2,G712,0)</f>
        <v>0</v>
      </c>
      <c r="BC712" s="126">
        <f>IF(AZ712=3,G712,0)</f>
        <v>0</v>
      </c>
      <c r="BD712" s="126">
        <f>IF(AZ712=4,G712,0)</f>
        <v>0</v>
      </c>
      <c r="BE712" s="126">
        <f>IF(AZ712=5,G712,0)</f>
        <v>0</v>
      </c>
      <c r="CA712" s="155">
        <v>1</v>
      </c>
      <c r="CB712" s="155">
        <v>7</v>
      </c>
      <c r="CZ712" s="126">
        <v>0</v>
      </c>
    </row>
    <row r="713" spans="1:104" x14ac:dyDescent="0.2">
      <c r="A713" s="149">
        <v>83</v>
      </c>
      <c r="B713" s="150" t="s">
        <v>417</v>
      </c>
      <c r="C713" s="151" t="s">
        <v>418</v>
      </c>
      <c r="D713" s="152" t="s">
        <v>113</v>
      </c>
      <c r="E713" s="153">
        <v>5.3</v>
      </c>
      <c r="F713" s="153"/>
      <c r="G713" s="154">
        <f>E713*F713</f>
        <v>0</v>
      </c>
      <c r="O713" s="148">
        <v>2</v>
      </c>
      <c r="AA713" s="126">
        <v>1</v>
      </c>
      <c r="AB713" s="126">
        <v>7</v>
      </c>
      <c r="AC713" s="126">
        <v>7</v>
      </c>
      <c r="AZ713" s="126">
        <v>2</v>
      </c>
      <c r="BA713" s="126">
        <f>IF(AZ713=1,G713,0)</f>
        <v>0</v>
      </c>
      <c r="BB713" s="126">
        <f>IF(AZ713=2,G713,0)</f>
        <v>0</v>
      </c>
      <c r="BC713" s="126">
        <f>IF(AZ713=3,G713,0)</f>
        <v>0</v>
      </c>
      <c r="BD713" s="126">
        <f>IF(AZ713=4,G713,0)</f>
        <v>0</v>
      </c>
      <c r="BE713" s="126">
        <f>IF(AZ713=5,G713,0)</f>
        <v>0</v>
      </c>
      <c r="CA713" s="155">
        <v>1</v>
      </c>
      <c r="CB713" s="155">
        <v>7</v>
      </c>
      <c r="CZ713" s="126">
        <v>0</v>
      </c>
    </row>
    <row r="714" spans="1:104" x14ac:dyDescent="0.2">
      <c r="A714" s="149">
        <v>84</v>
      </c>
      <c r="B714" s="150" t="s">
        <v>419</v>
      </c>
      <c r="C714" s="151" t="s">
        <v>420</v>
      </c>
      <c r="D714" s="152" t="s">
        <v>113</v>
      </c>
      <c r="E714" s="153">
        <v>102.58</v>
      </c>
      <c r="F714" s="153"/>
      <c r="G714" s="154">
        <f>E714*F714</f>
        <v>0</v>
      </c>
      <c r="O714" s="148">
        <v>2</v>
      </c>
      <c r="AA714" s="126">
        <v>1</v>
      </c>
      <c r="AB714" s="126">
        <v>7</v>
      </c>
      <c r="AC714" s="126">
        <v>7</v>
      </c>
      <c r="AZ714" s="126">
        <v>2</v>
      </c>
      <c r="BA714" s="126">
        <f>IF(AZ714=1,G714,0)</f>
        <v>0</v>
      </c>
      <c r="BB714" s="126">
        <f>IF(AZ714=2,G714,0)</f>
        <v>0</v>
      </c>
      <c r="BC714" s="126">
        <f>IF(AZ714=3,G714,0)</f>
        <v>0</v>
      </c>
      <c r="BD714" s="126">
        <f>IF(AZ714=4,G714,0)</f>
        <v>0</v>
      </c>
      <c r="BE714" s="126">
        <f>IF(AZ714=5,G714,0)</f>
        <v>0</v>
      </c>
      <c r="CA714" s="155">
        <v>1</v>
      </c>
      <c r="CB714" s="155">
        <v>7</v>
      </c>
      <c r="CZ714" s="126">
        <v>0</v>
      </c>
    </row>
    <row r="715" spans="1:104" x14ac:dyDescent="0.2">
      <c r="A715" s="156"/>
      <c r="B715" s="158"/>
      <c r="C715" s="202" t="s">
        <v>421</v>
      </c>
      <c r="D715" s="203"/>
      <c r="E715" s="159">
        <v>12.08</v>
      </c>
      <c r="F715" s="160"/>
      <c r="G715" s="161"/>
      <c r="M715" s="157" t="s">
        <v>421</v>
      </c>
      <c r="O715" s="148"/>
    </row>
    <row r="716" spans="1:104" x14ac:dyDescent="0.2">
      <c r="A716" s="156"/>
      <c r="B716" s="158"/>
      <c r="C716" s="202" t="s">
        <v>422</v>
      </c>
      <c r="D716" s="203"/>
      <c r="E716" s="159">
        <v>31.44</v>
      </c>
      <c r="F716" s="160"/>
      <c r="G716" s="161"/>
      <c r="M716" s="157" t="s">
        <v>422</v>
      </c>
      <c r="O716" s="148"/>
    </row>
    <row r="717" spans="1:104" x14ac:dyDescent="0.2">
      <c r="A717" s="156"/>
      <c r="B717" s="158"/>
      <c r="C717" s="202" t="s">
        <v>224</v>
      </c>
      <c r="D717" s="203"/>
      <c r="E717" s="159">
        <v>3.78</v>
      </c>
      <c r="F717" s="160"/>
      <c r="G717" s="161"/>
      <c r="M717" s="157" t="s">
        <v>224</v>
      </c>
      <c r="O717" s="148"/>
    </row>
    <row r="718" spans="1:104" x14ac:dyDescent="0.2">
      <c r="A718" s="156"/>
      <c r="B718" s="158"/>
      <c r="C718" s="202" t="s">
        <v>423</v>
      </c>
      <c r="D718" s="203"/>
      <c r="E718" s="159">
        <v>6.74</v>
      </c>
      <c r="F718" s="160"/>
      <c r="G718" s="161"/>
      <c r="M718" s="157" t="s">
        <v>423</v>
      </c>
      <c r="O718" s="148"/>
    </row>
    <row r="719" spans="1:104" x14ac:dyDescent="0.2">
      <c r="A719" s="156"/>
      <c r="B719" s="158"/>
      <c r="C719" s="202" t="s">
        <v>424</v>
      </c>
      <c r="D719" s="203"/>
      <c r="E719" s="159">
        <v>26.02</v>
      </c>
      <c r="F719" s="160"/>
      <c r="G719" s="161"/>
      <c r="M719" s="157" t="s">
        <v>424</v>
      </c>
      <c r="O719" s="148"/>
    </row>
    <row r="720" spans="1:104" x14ac:dyDescent="0.2">
      <c r="A720" s="156"/>
      <c r="B720" s="158"/>
      <c r="C720" s="202" t="s">
        <v>425</v>
      </c>
      <c r="D720" s="203"/>
      <c r="E720" s="159">
        <v>20.62</v>
      </c>
      <c r="F720" s="160"/>
      <c r="G720" s="161"/>
      <c r="M720" s="157" t="s">
        <v>425</v>
      </c>
      <c r="O720" s="148"/>
    </row>
    <row r="721" spans="1:104" x14ac:dyDescent="0.2">
      <c r="A721" s="156"/>
      <c r="B721" s="158"/>
      <c r="C721" s="202" t="s">
        <v>228</v>
      </c>
      <c r="D721" s="203"/>
      <c r="E721" s="159">
        <v>1.9</v>
      </c>
      <c r="F721" s="160"/>
      <c r="G721" s="161"/>
      <c r="M721" s="157" t="s">
        <v>228</v>
      </c>
      <c r="O721" s="148"/>
    </row>
    <row r="722" spans="1:104" x14ac:dyDescent="0.2">
      <c r="A722" s="149">
        <v>85</v>
      </c>
      <c r="B722" s="150" t="s">
        <v>426</v>
      </c>
      <c r="C722" s="151" t="s">
        <v>427</v>
      </c>
      <c r="D722" s="152" t="s">
        <v>292</v>
      </c>
      <c r="E722" s="153">
        <v>4</v>
      </c>
      <c r="F722" s="153"/>
      <c r="G722" s="154">
        <f>E722*F722</f>
        <v>0</v>
      </c>
      <c r="O722" s="148">
        <v>2</v>
      </c>
      <c r="AA722" s="126">
        <v>1</v>
      </c>
      <c r="AB722" s="126">
        <v>7</v>
      </c>
      <c r="AC722" s="126">
        <v>7</v>
      </c>
      <c r="AZ722" s="126">
        <v>2</v>
      </c>
      <c r="BA722" s="126">
        <f>IF(AZ722=1,G722,0)</f>
        <v>0</v>
      </c>
      <c r="BB722" s="126">
        <f>IF(AZ722=2,G722,0)</f>
        <v>0</v>
      </c>
      <c r="BC722" s="126">
        <f>IF(AZ722=3,G722,0)</f>
        <v>0</v>
      </c>
      <c r="BD722" s="126">
        <f>IF(AZ722=4,G722,0)</f>
        <v>0</v>
      </c>
      <c r="BE722" s="126">
        <f>IF(AZ722=5,G722,0)</f>
        <v>0</v>
      </c>
      <c r="CA722" s="155">
        <v>1</v>
      </c>
      <c r="CB722" s="155">
        <v>7</v>
      </c>
      <c r="CZ722" s="126">
        <v>0</v>
      </c>
    </row>
    <row r="723" spans="1:104" x14ac:dyDescent="0.2">
      <c r="A723" s="149">
        <v>86</v>
      </c>
      <c r="B723" s="150" t="s">
        <v>428</v>
      </c>
      <c r="C723" s="151" t="s">
        <v>429</v>
      </c>
      <c r="D723" s="152" t="s">
        <v>113</v>
      </c>
      <c r="E723" s="153">
        <v>14.4</v>
      </c>
      <c r="F723" s="153"/>
      <c r="G723" s="154">
        <f>E723*F723</f>
        <v>0</v>
      </c>
      <c r="O723" s="148">
        <v>2</v>
      </c>
      <c r="AA723" s="126">
        <v>1</v>
      </c>
      <c r="AB723" s="126">
        <v>7</v>
      </c>
      <c r="AC723" s="126">
        <v>7</v>
      </c>
      <c r="AZ723" s="126">
        <v>2</v>
      </c>
      <c r="BA723" s="126">
        <f>IF(AZ723=1,G723,0)</f>
        <v>0</v>
      </c>
      <c r="BB723" s="126">
        <f>IF(AZ723=2,G723,0)</f>
        <v>0</v>
      </c>
      <c r="BC723" s="126">
        <f>IF(AZ723=3,G723,0)</f>
        <v>0</v>
      </c>
      <c r="BD723" s="126">
        <f>IF(AZ723=4,G723,0)</f>
        <v>0</v>
      </c>
      <c r="BE723" s="126">
        <f>IF(AZ723=5,G723,0)</f>
        <v>0</v>
      </c>
      <c r="CA723" s="155">
        <v>1</v>
      </c>
      <c r="CB723" s="155">
        <v>7</v>
      </c>
      <c r="CZ723" s="126">
        <v>0</v>
      </c>
    </row>
    <row r="724" spans="1:104" x14ac:dyDescent="0.2">
      <c r="A724" s="149">
        <v>87</v>
      </c>
      <c r="B724" s="150" t="s">
        <v>529</v>
      </c>
      <c r="C724" s="151" t="s">
        <v>430</v>
      </c>
      <c r="D724" s="152" t="s">
        <v>292</v>
      </c>
      <c r="E724" s="153">
        <v>6</v>
      </c>
      <c r="F724" s="153"/>
      <c r="G724" s="154">
        <f>E724*F724</f>
        <v>0</v>
      </c>
      <c r="O724" s="148">
        <v>2</v>
      </c>
      <c r="AA724" s="126">
        <v>1</v>
      </c>
      <c r="AB724" s="126">
        <v>7</v>
      </c>
      <c r="AC724" s="126">
        <v>7</v>
      </c>
      <c r="AZ724" s="126">
        <v>2</v>
      </c>
      <c r="BA724" s="126">
        <f>IF(AZ724=1,G724,0)</f>
        <v>0</v>
      </c>
      <c r="BB724" s="126">
        <f>IF(AZ724=2,G724,0)</f>
        <v>0</v>
      </c>
      <c r="BC724" s="126">
        <f>IF(AZ724=3,G724,0)</f>
        <v>0</v>
      </c>
      <c r="BD724" s="126">
        <f>IF(AZ724=4,G724,0)</f>
        <v>0</v>
      </c>
      <c r="BE724" s="126">
        <f>IF(AZ724=5,G724,0)</f>
        <v>0</v>
      </c>
      <c r="CA724" s="155">
        <v>1</v>
      </c>
      <c r="CB724" s="155">
        <v>7</v>
      </c>
      <c r="CZ724" s="126">
        <v>6.0599999999979602E-3</v>
      </c>
    </row>
    <row r="725" spans="1:104" ht="22.5" x14ac:dyDescent="0.2">
      <c r="A725" s="149">
        <v>88</v>
      </c>
      <c r="B725" s="150" t="s">
        <v>431</v>
      </c>
      <c r="C725" s="151" t="s">
        <v>432</v>
      </c>
      <c r="D725" s="152" t="s">
        <v>292</v>
      </c>
      <c r="E725" s="153">
        <v>26</v>
      </c>
      <c r="F725" s="153"/>
      <c r="G725" s="154">
        <f>E725*F725</f>
        <v>0</v>
      </c>
      <c r="O725" s="148">
        <v>2</v>
      </c>
      <c r="AA725" s="126">
        <v>12</v>
      </c>
      <c r="AB725" s="126">
        <v>0</v>
      </c>
      <c r="AC725" s="126">
        <v>32</v>
      </c>
      <c r="AZ725" s="126">
        <v>2</v>
      </c>
      <c r="BA725" s="126">
        <f>IF(AZ725=1,G725,0)</f>
        <v>0</v>
      </c>
      <c r="BB725" s="126">
        <f>IF(AZ725=2,G725,0)</f>
        <v>0</v>
      </c>
      <c r="BC725" s="126">
        <f>IF(AZ725=3,G725,0)</f>
        <v>0</v>
      </c>
      <c r="BD725" s="126">
        <f>IF(AZ725=4,G725,0)</f>
        <v>0</v>
      </c>
      <c r="BE725" s="126">
        <f>IF(AZ725=5,G725,0)</f>
        <v>0</v>
      </c>
      <c r="CA725" s="155">
        <v>12</v>
      </c>
      <c r="CB725" s="155">
        <v>0</v>
      </c>
      <c r="CZ725" s="126">
        <v>0</v>
      </c>
    </row>
    <row r="726" spans="1:104" x14ac:dyDescent="0.2">
      <c r="A726" s="149">
        <v>89</v>
      </c>
      <c r="B726" s="150" t="s">
        <v>433</v>
      </c>
      <c r="C726" s="182" t="s">
        <v>513</v>
      </c>
      <c r="D726" s="183" t="s">
        <v>113</v>
      </c>
      <c r="E726" s="153">
        <v>43.52</v>
      </c>
      <c r="F726" s="153"/>
      <c r="G726" s="154">
        <f>E726*F726</f>
        <v>0</v>
      </c>
      <c r="O726" s="148">
        <v>2</v>
      </c>
      <c r="AA726" s="126">
        <v>12</v>
      </c>
      <c r="AB726" s="126">
        <v>0</v>
      </c>
      <c r="AC726" s="126">
        <v>1</v>
      </c>
      <c r="AZ726" s="126">
        <v>2</v>
      </c>
      <c r="BA726" s="126">
        <f>IF(AZ726=1,G726,0)</f>
        <v>0</v>
      </c>
      <c r="BB726" s="126">
        <f>IF(AZ726=2,G726,0)</f>
        <v>0</v>
      </c>
      <c r="BC726" s="126">
        <f>IF(AZ726=3,G726,0)</f>
        <v>0</v>
      </c>
      <c r="BD726" s="126">
        <f>IF(AZ726=4,G726,0)</f>
        <v>0</v>
      </c>
      <c r="BE726" s="126">
        <f>IF(AZ726=5,G726,0)</f>
        <v>0</v>
      </c>
      <c r="CA726" s="155">
        <v>12</v>
      </c>
      <c r="CB726" s="155">
        <v>0</v>
      </c>
      <c r="CZ726" s="126">
        <v>0</v>
      </c>
    </row>
    <row r="727" spans="1:104" x14ac:dyDescent="0.2">
      <c r="A727" s="156"/>
      <c r="B727" s="158"/>
      <c r="C727" s="210" t="s">
        <v>421</v>
      </c>
      <c r="D727" s="211"/>
      <c r="E727" s="159">
        <v>12.08</v>
      </c>
      <c r="F727" s="160"/>
      <c r="G727" s="161"/>
      <c r="M727" s="157" t="s">
        <v>421</v>
      </c>
      <c r="O727" s="148"/>
    </row>
    <row r="728" spans="1:104" x14ac:dyDescent="0.2">
      <c r="A728" s="156"/>
      <c r="B728" s="158"/>
      <c r="C728" s="210" t="s">
        <v>422</v>
      </c>
      <c r="D728" s="211"/>
      <c r="E728" s="159">
        <v>31.44</v>
      </c>
      <c r="F728" s="160"/>
      <c r="G728" s="161"/>
      <c r="M728" s="157" t="s">
        <v>422</v>
      </c>
      <c r="O728" s="148"/>
    </row>
    <row r="729" spans="1:104" x14ac:dyDescent="0.2">
      <c r="A729" s="149">
        <v>90</v>
      </c>
      <c r="B729" s="150" t="s">
        <v>434</v>
      </c>
      <c r="C729" s="182" t="s">
        <v>514</v>
      </c>
      <c r="D729" s="183" t="s">
        <v>113</v>
      </c>
      <c r="E729" s="153">
        <v>3.78</v>
      </c>
      <c r="F729" s="153"/>
      <c r="G729" s="154">
        <f>E729*F729</f>
        <v>0</v>
      </c>
      <c r="O729" s="148">
        <v>2</v>
      </c>
      <c r="AA729" s="126">
        <v>12</v>
      </c>
      <c r="AB729" s="126">
        <v>0</v>
      </c>
      <c r="AC729" s="126">
        <v>2</v>
      </c>
      <c r="AZ729" s="126">
        <v>2</v>
      </c>
      <c r="BA729" s="126">
        <f>IF(AZ729=1,G729,0)</f>
        <v>0</v>
      </c>
      <c r="BB729" s="126">
        <f>IF(AZ729=2,G729,0)</f>
        <v>0</v>
      </c>
      <c r="BC729" s="126">
        <f>IF(AZ729=3,G729,0)</f>
        <v>0</v>
      </c>
      <c r="BD729" s="126">
        <f>IF(AZ729=4,G729,0)</f>
        <v>0</v>
      </c>
      <c r="BE729" s="126">
        <f>IF(AZ729=5,G729,0)</f>
        <v>0</v>
      </c>
      <c r="CA729" s="155">
        <v>12</v>
      </c>
      <c r="CB729" s="155">
        <v>0</v>
      </c>
      <c r="CZ729" s="126">
        <v>0</v>
      </c>
    </row>
    <row r="730" spans="1:104" x14ac:dyDescent="0.2">
      <c r="A730" s="156"/>
      <c r="B730" s="158"/>
      <c r="C730" s="210" t="s">
        <v>224</v>
      </c>
      <c r="D730" s="211"/>
      <c r="E730" s="159">
        <v>3.78</v>
      </c>
      <c r="F730" s="160"/>
      <c r="G730" s="161"/>
      <c r="M730" s="157" t="s">
        <v>224</v>
      </c>
      <c r="O730" s="148"/>
    </row>
    <row r="731" spans="1:104" x14ac:dyDescent="0.2">
      <c r="A731" s="149">
        <v>91</v>
      </c>
      <c r="B731" s="150" t="s">
        <v>435</v>
      </c>
      <c r="C731" s="182" t="s">
        <v>515</v>
      </c>
      <c r="D731" s="183" t="s">
        <v>113</v>
      </c>
      <c r="E731" s="153">
        <v>6.74</v>
      </c>
      <c r="F731" s="153"/>
      <c r="G731" s="154">
        <f>E731*F731</f>
        <v>0</v>
      </c>
      <c r="O731" s="148">
        <v>2</v>
      </c>
      <c r="AA731" s="126">
        <v>12</v>
      </c>
      <c r="AB731" s="126">
        <v>0</v>
      </c>
      <c r="AC731" s="126">
        <v>3</v>
      </c>
      <c r="AZ731" s="126">
        <v>2</v>
      </c>
      <c r="BA731" s="126">
        <f>IF(AZ731=1,G731,0)</f>
        <v>0</v>
      </c>
      <c r="BB731" s="126">
        <f>IF(AZ731=2,G731,0)</f>
        <v>0</v>
      </c>
      <c r="BC731" s="126">
        <f>IF(AZ731=3,G731,0)</f>
        <v>0</v>
      </c>
      <c r="BD731" s="126">
        <f>IF(AZ731=4,G731,0)</f>
        <v>0</v>
      </c>
      <c r="BE731" s="126">
        <f>IF(AZ731=5,G731,0)</f>
        <v>0</v>
      </c>
      <c r="CA731" s="155">
        <v>12</v>
      </c>
      <c r="CB731" s="155">
        <v>0</v>
      </c>
      <c r="CZ731" s="126">
        <v>0</v>
      </c>
    </row>
    <row r="732" spans="1:104" x14ac:dyDescent="0.2">
      <c r="A732" s="156"/>
      <c r="B732" s="158"/>
      <c r="C732" s="210" t="s">
        <v>423</v>
      </c>
      <c r="D732" s="211"/>
      <c r="E732" s="159">
        <v>6.74</v>
      </c>
      <c r="F732" s="160"/>
      <c r="G732" s="161"/>
      <c r="M732" s="157" t="s">
        <v>423</v>
      </c>
      <c r="O732" s="148"/>
    </row>
    <row r="733" spans="1:104" x14ac:dyDescent="0.2">
      <c r="A733" s="149">
        <v>92</v>
      </c>
      <c r="B733" s="150" t="s">
        <v>436</v>
      </c>
      <c r="C733" s="182" t="s">
        <v>516</v>
      </c>
      <c r="D733" s="183" t="s">
        <v>113</v>
      </c>
      <c r="E733" s="153">
        <v>26.02</v>
      </c>
      <c r="F733" s="153"/>
      <c r="G733" s="154">
        <f>E733*F733</f>
        <v>0</v>
      </c>
      <c r="O733" s="148">
        <v>2</v>
      </c>
      <c r="AA733" s="126">
        <v>12</v>
      </c>
      <c r="AB733" s="126">
        <v>0</v>
      </c>
      <c r="AC733" s="126">
        <v>4</v>
      </c>
      <c r="AZ733" s="126">
        <v>2</v>
      </c>
      <c r="BA733" s="126">
        <f>IF(AZ733=1,G733,0)</f>
        <v>0</v>
      </c>
      <c r="BB733" s="126">
        <f>IF(AZ733=2,G733,0)</f>
        <v>0</v>
      </c>
      <c r="BC733" s="126">
        <f>IF(AZ733=3,G733,0)</f>
        <v>0</v>
      </c>
      <c r="BD733" s="126">
        <f>IF(AZ733=4,G733,0)</f>
        <v>0</v>
      </c>
      <c r="BE733" s="126">
        <f>IF(AZ733=5,G733,0)</f>
        <v>0</v>
      </c>
      <c r="CA733" s="155">
        <v>12</v>
      </c>
      <c r="CB733" s="155">
        <v>0</v>
      </c>
      <c r="CZ733" s="126">
        <v>0</v>
      </c>
    </row>
    <row r="734" spans="1:104" x14ac:dyDescent="0.2">
      <c r="A734" s="156"/>
      <c r="B734" s="158"/>
      <c r="C734" s="210" t="s">
        <v>424</v>
      </c>
      <c r="D734" s="211"/>
      <c r="E734" s="159">
        <v>26.02</v>
      </c>
      <c r="F734" s="160"/>
      <c r="G734" s="161"/>
      <c r="M734" s="157" t="s">
        <v>424</v>
      </c>
      <c r="O734" s="148"/>
    </row>
    <row r="735" spans="1:104" x14ac:dyDescent="0.2">
      <c r="A735" s="149">
        <v>93</v>
      </c>
      <c r="B735" s="150" t="s">
        <v>437</v>
      </c>
      <c r="C735" s="182" t="s">
        <v>517</v>
      </c>
      <c r="D735" s="183" t="s">
        <v>113</v>
      </c>
      <c r="E735" s="153">
        <v>20.62</v>
      </c>
      <c r="F735" s="153"/>
      <c r="G735" s="154">
        <f>E735*F735</f>
        <v>0</v>
      </c>
      <c r="O735" s="148">
        <v>2</v>
      </c>
      <c r="AA735" s="126">
        <v>12</v>
      </c>
      <c r="AB735" s="126">
        <v>0</v>
      </c>
      <c r="AC735" s="126">
        <v>5</v>
      </c>
      <c r="AZ735" s="126">
        <v>2</v>
      </c>
      <c r="BA735" s="126">
        <f>IF(AZ735=1,G735,0)</f>
        <v>0</v>
      </c>
      <c r="BB735" s="126">
        <f>IF(AZ735=2,G735,0)</f>
        <v>0</v>
      </c>
      <c r="BC735" s="126">
        <f>IF(AZ735=3,G735,0)</f>
        <v>0</v>
      </c>
      <c r="BD735" s="126">
        <f>IF(AZ735=4,G735,0)</f>
        <v>0</v>
      </c>
      <c r="BE735" s="126">
        <f>IF(AZ735=5,G735,0)</f>
        <v>0</v>
      </c>
      <c r="CA735" s="155">
        <v>12</v>
      </c>
      <c r="CB735" s="155">
        <v>0</v>
      </c>
      <c r="CZ735" s="126">
        <v>0</v>
      </c>
    </row>
    <row r="736" spans="1:104" x14ac:dyDescent="0.2">
      <c r="A736" s="156"/>
      <c r="B736" s="158"/>
      <c r="C736" s="210" t="s">
        <v>425</v>
      </c>
      <c r="D736" s="211"/>
      <c r="E736" s="159">
        <v>20.62</v>
      </c>
      <c r="F736" s="160"/>
      <c r="G736" s="161"/>
      <c r="M736" s="157" t="s">
        <v>425</v>
      </c>
      <c r="O736" s="148"/>
    </row>
    <row r="737" spans="1:104" x14ac:dyDescent="0.2">
      <c r="A737" s="149">
        <v>94</v>
      </c>
      <c r="B737" s="150" t="s">
        <v>438</v>
      </c>
      <c r="C737" s="182" t="s">
        <v>518</v>
      </c>
      <c r="D737" s="183" t="s">
        <v>113</v>
      </c>
      <c r="E737" s="153">
        <v>1.9</v>
      </c>
      <c r="F737" s="153"/>
      <c r="G737" s="154">
        <f>E737*F737</f>
        <v>0</v>
      </c>
      <c r="O737" s="148">
        <v>2</v>
      </c>
      <c r="AA737" s="126">
        <v>12</v>
      </c>
      <c r="AB737" s="126">
        <v>0</v>
      </c>
      <c r="AC737" s="126">
        <v>6</v>
      </c>
      <c r="AZ737" s="126">
        <v>2</v>
      </c>
      <c r="BA737" s="126">
        <f>IF(AZ737=1,G737,0)</f>
        <v>0</v>
      </c>
      <c r="BB737" s="126">
        <f>IF(AZ737=2,G737,0)</f>
        <v>0</v>
      </c>
      <c r="BC737" s="126">
        <f>IF(AZ737=3,G737,0)</f>
        <v>0</v>
      </c>
      <c r="BD737" s="126">
        <f>IF(AZ737=4,G737,0)</f>
        <v>0</v>
      </c>
      <c r="BE737" s="126">
        <f>IF(AZ737=5,G737,0)</f>
        <v>0</v>
      </c>
      <c r="CA737" s="155">
        <v>12</v>
      </c>
      <c r="CB737" s="155">
        <v>0</v>
      </c>
      <c r="CZ737" s="126">
        <v>0</v>
      </c>
    </row>
    <row r="738" spans="1:104" x14ac:dyDescent="0.2">
      <c r="A738" s="156"/>
      <c r="B738" s="158"/>
      <c r="C738" s="210" t="s">
        <v>228</v>
      </c>
      <c r="D738" s="211"/>
      <c r="E738" s="159">
        <v>1.9</v>
      </c>
      <c r="F738" s="160"/>
      <c r="G738" s="161"/>
      <c r="M738" s="157" t="s">
        <v>228</v>
      </c>
      <c r="O738" s="148"/>
    </row>
    <row r="739" spans="1:104" x14ac:dyDescent="0.2">
      <c r="A739" s="149">
        <v>95</v>
      </c>
      <c r="B739" s="150" t="s">
        <v>439</v>
      </c>
      <c r="C739" s="151" t="s">
        <v>440</v>
      </c>
      <c r="D739" s="152" t="s">
        <v>113</v>
      </c>
      <c r="E739" s="153">
        <v>5.3</v>
      </c>
      <c r="F739" s="153"/>
      <c r="G739" s="154">
        <f>E739*F739</f>
        <v>0</v>
      </c>
      <c r="O739" s="148">
        <v>2</v>
      </c>
      <c r="AA739" s="126">
        <v>12</v>
      </c>
      <c r="AB739" s="126">
        <v>0</v>
      </c>
      <c r="AC739" s="126">
        <v>7</v>
      </c>
      <c r="AZ739" s="126">
        <v>2</v>
      </c>
      <c r="BA739" s="126">
        <f>IF(AZ739=1,G739,0)</f>
        <v>0</v>
      </c>
      <c r="BB739" s="126">
        <f>IF(AZ739=2,G739,0)</f>
        <v>0</v>
      </c>
      <c r="BC739" s="126">
        <f>IF(AZ739=3,G739,0)</f>
        <v>0</v>
      </c>
      <c r="BD739" s="126">
        <f>IF(AZ739=4,G739,0)</f>
        <v>0</v>
      </c>
      <c r="BE739" s="126">
        <f>IF(AZ739=5,G739,0)</f>
        <v>0</v>
      </c>
      <c r="CA739" s="155">
        <v>12</v>
      </c>
      <c r="CB739" s="155">
        <v>0</v>
      </c>
      <c r="CZ739" s="126">
        <v>0</v>
      </c>
    </row>
    <row r="740" spans="1:104" x14ac:dyDescent="0.2">
      <c r="A740" s="156"/>
      <c r="B740" s="158"/>
      <c r="C740" s="202" t="s">
        <v>441</v>
      </c>
      <c r="D740" s="203"/>
      <c r="E740" s="159">
        <v>5.3</v>
      </c>
      <c r="F740" s="160"/>
      <c r="G740" s="161"/>
      <c r="M740" s="157" t="s">
        <v>441</v>
      </c>
      <c r="O740" s="148"/>
    </row>
    <row r="741" spans="1:104" x14ac:dyDescent="0.2">
      <c r="A741" s="149">
        <v>96</v>
      </c>
      <c r="B741" s="150" t="s">
        <v>442</v>
      </c>
      <c r="C741" s="151" t="s">
        <v>443</v>
      </c>
      <c r="D741" s="152" t="s">
        <v>113</v>
      </c>
      <c r="E741" s="153">
        <v>53.2</v>
      </c>
      <c r="F741" s="153"/>
      <c r="G741" s="154">
        <f>E741*F741</f>
        <v>0</v>
      </c>
      <c r="O741" s="148">
        <v>2</v>
      </c>
      <c r="AA741" s="126">
        <v>12</v>
      </c>
      <c r="AB741" s="126">
        <v>0</v>
      </c>
      <c r="AC741" s="126">
        <v>8</v>
      </c>
      <c r="AZ741" s="126">
        <v>2</v>
      </c>
      <c r="BA741" s="126">
        <f>IF(AZ741=1,G741,0)</f>
        <v>0</v>
      </c>
      <c r="BB741" s="126">
        <f>IF(AZ741=2,G741,0)</f>
        <v>0</v>
      </c>
      <c r="BC741" s="126">
        <f>IF(AZ741=3,G741,0)</f>
        <v>0</v>
      </c>
      <c r="BD741" s="126">
        <f>IF(AZ741=4,G741,0)</f>
        <v>0</v>
      </c>
      <c r="BE741" s="126">
        <f>IF(AZ741=5,G741,0)</f>
        <v>0</v>
      </c>
      <c r="CA741" s="155">
        <v>12</v>
      </c>
      <c r="CB741" s="155">
        <v>0</v>
      </c>
      <c r="CZ741" s="126">
        <v>0</v>
      </c>
    </row>
    <row r="742" spans="1:104" x14ac:dyDescent="0.2">
      <c r="A742" s="156"/>
      <c r="B742" s="158"/>
      <c r="C742" s="202" t="s">
        <v>444</v>
      </c>
      <c r="D742" s="203"/>
      <c r="E742" s="159">
        <v>53.2</v>
      </c>
      <c r="F742" s="160"/>
      <c r="G742" s="161"/>
      <c r="M742" s="157" t="s">
        <v>444</v>
      </c>
      <c r="O742" s="148"/>
    </row>
    <row r="743" spans="1:104" x14ac:dyDescent="0.2">
      <c r="A743" s="149">
        <v>97</v>
      </c>
      <c r="B743" s="150" t="s">
        <v>445</v>
      </c>
      <c r="C743" s="151" t="s">
        <v>446</v>
      </c>
      <c r="D743" s="152" t="s">
        <v>113</v>
      </c>
      <c r="E743" s="153">
        <v>53.2</v>
      </c>
      <c r="F743" s="153"/>
      <c r="G743" s="154">
        <f>E743*F743</f>
        <v>0</v>
      </c>
      <c r="O743" s="148">
        <v>2</v>
      </c>
      <c r="AA743" s="126">
        <v>12</v>
      </c>
      <c r="AB743" s="126">
        <v>0</v>
      </c>
      <c r="AC743" s="126">
        <v>9</v>
      </c>
      <c r="AZ743" s="126">
        <v>2</v>
      </c>
      <c r="BA743" s="126">
        <f>IF(AZ743=1,G743,0)</f>
        <v>0</v>
      </c>
      <c r="BB743" s="126">
        <f>IF(AZ743=2,G743,0)</f>
        <v>0</v>
      </c>
      <c r="BC743" s="126">
        <f>IF(AZ743=3,G743,0)</f>
        <v>0</v>
      </c>
      <c r="BD743" s="126">
        <f>IF(AZ743=4,G743,0)</f>
        <v>0</v>
      </c>
      <c r="BE743" s="126">
        <f>IF(AZ743=5,G743,0)</f>
        <v>0</v>
      </c>
      <c r="CA743" s="155">
        <v>12</v>
      </c>
      <c r="CB743" s="155">
        <v>0</v>
      </c>
      <c r="CZ743" s="126">
        <v>0</v>
      </c>
    </row>
    <row r="744" spans="1:104" x14ac:dyDescent="0.2">
      <c r="A744" s="156"/>
      <c r="B744" s="158"/>
      <c r="C744" s="202" t="s">
        <v>444</v>
      </c>
      <c r="D744" s="203"/>
      <c r="E744" s="159">
        <v>53.2</v>
      </c>
      <c r="F744" s="160"/>
      <c r="G744" s="161"/>
      <c r="M744" s="157" t="s">
        <v>444</v>
      </c>
      <c r="O744" s="148"/>
    </row>
    <row r="745" spans="1:104" x14ac:dyDescent="0.2">
      <c r="A745" s="149">
        <v>98</v>
      </c>
      <c r="B745" s="150" t="s">
        <v>447</v>
      </c>
      <c r="C745" s="151" t="s">
        <v>448</v>
      </c>
      <c r="D745" s="152" t="s">
        <v>292</v>
      </c>
      <c r="E745" s="153">
        <v>6</v>
      </c>
      <c r="F745" s="153"/>
      <c r="G745" s="154">
        <f>E745*F745</f>
        <v>0</v>
      </c>
      <c r="O745" s="148">
        <v>2</v>
      </c>
      <c r="AA745" s="126">
        <v>12</v>
      </c>
      <c r="AB745" s="126">
        <v>0</v>
      </c>
      <c r="AC745" s="126">
        <v>29</v>
      </c>
      <c r="AZ745" s="126">
        <v>2</v>
      </c>
      <c r="BA745" s="126">
        <f>IF(AZ745=1,G745,0)</f>
        <v>0</v>
      </c>
      <c r="BB745" s="126">
        <f>IF(AZ745=2,G745,0)</f>
        <v>0</v>
      </c>
      <c r="BC745" s="126">
        <f>IF(AZ745=3,G745,0)</f>
        <v>0</v>
      </c>
      <c r="BD745" s="126">
        <f>IF(AZ745=4,G745,0)</f>
        <v>0</v>
      </c>
      <c r="BE745" s="126">
        <f>IF(AZ745=5,G745,0)</f>
        <v>0</v>
      </c>
      <c r="CA745" s="155">
        <v>12</v>
      </c>
      <c r="CB745" s="155">
        <v>0</v>
      </c>
      <c r="CZ745" s="126">
        <v>0</v>
      </c>
    </row>
    <row r="746" spans="1:104" x14ac:dyDescent="0.2">
      <c r="A746" s="149">
        <v>99</v>
      </c>
      <c r="B746" s="150" t="s">
        <v>449</v>
      </c>
      <c r="C746" s="151" t="s">
        <v>450</v>
      </c>
      <c r="D746" s="152" t="s">
        <v>56</v>
      </c>
      <c r="E746" s="153">
        <v>3090.1932160000001</v>
      </c>
      <c r="F746" s="153"/>
      <c r="G746" s="154">
        <f>E746*F746</f>
        <v>0</v>
      </c>
      <c r="O746" s="148">
        <v>2</v>
      </c>
      <c r="AA746" s="126">
        <v>7</v>
      </c>
      <c r="AB746" s="126">
        <v>1002</v>
      </c>
      <c r="AC746" s="126">
        <v>5</v>
      </c>
      <c r="AZ746" s="126">
        <v>2</v>
      </c>
      <c r="BA746" s="126">
        <f>IF(AZ746=1,G746,0)</f>
        <v>0</v>
      </c>
      <c r="BB746" s="126">
        <f>IF(AZ746=2,G746,0)</f>
        <v>0</v>
      </c>
      <c r="BC746" s="126">
        <f>IF(AZ746=3,G746,0)</f>
        <v>0</v>
      </c>
      <c r="BD746" s="126">
        <f>IF(AZ746=4,G746,0)</f>
        <v>0</v>
      </c>
      <c r="BE746" s="126">
        <f>IF(AZ746=5,G746,0)</f>
        <v>0</v>
      </c>
      <c r="CA746" s="155">
        <v>7</v>
      </c>
      <c r="CB746" s="155">
        <v>1002</v>
      </c>
      <c r="CZ746" s="126">
        <v>0</v>
      </c>
    </row>
    <row r="747" spans="1:104" x14ac:dyDescent="0.2">
      <c r="A747" s="162"/>
      <c r="B747" s="163" t="s">
        <v>69</v>
      </c>
      <c r="C747" s="164" t="str">
        <f>CONCATENATE(B708," ",C708)</f>
        <v>764 Konstrukce klempířské</v>
      </c>
      <c r="D747" s="165"/>
      <c r="E747" s="166"/>
      <c r="F747" s="167"/>
      <c r="G747" s="168">
        <f>SUM(G708:G746)</f>
        <v>0</v>
      </c>
      <c r="O747" s="148">
        <v>4</v>
      </c>
      <c r="BA747" s="169">
        <f>SUM(BA708:BA746)</f>
        <v>0</v>
      </c>
      <c r="BB747" s="169">
        <f>SUM(BB708:BB746)</f>
        <v>0</v>
      </c>
      <c r="BC747" s="169">
        <f>SUM(BC708:BC746)</f>
        <v>0</v>
      </c>
      <c r="BD747" s="169">
        <f>SUM(BD708:BD746)</f>
        <v>0</v>
      </c>
      <c r="BE747" s="169">
        <f>SUM(BE708:BE746)</f>
        <v>0</v>
      </c>
    </row>
    <row r="748" spans="1:104" x14ac:dyDescent="0.2">
      <c r="A748" s="141" t="s">
        <v>66</v>
      </c>
      <c r="B748" s="142" t="s">
        <v>451</v>
      </c>
      <c r="C748" s="143" t="s">
        <v>452</v>
      </c>
      <c r="D748" s="144"/>
      <c r="E748" s="145"/>
      <c r="F748" s="145"/>
      <c r="G748" s="146"/>
      <c r="H748" s="147"/>
      <c r="I748" s="147"/>
      <c r="O748" s="148">
        <v>1</v>
      </c>
    </row>
    <row r="749" spans="1:104" x14ac:dyDescent="0.2">
      <c r="A749" s="149">
        <v>100</v>
      </c>
      <c r="B749" s="150" t="s">
        <v>453</v>
      </c>
      <c r="C749" s="212" t="s">
        <v>454</v>
      </c>
      <c r="D749" s="152" t="s">
        <v>78</v>
      </c>
      <c r="E749" s="153">
        <v>649.49</v>
      </c>
      <c r="F749" s="153"/>
      <c r="G749" s="154">
        <f>E749*F749</f>
        <v>0</v>
      </c>
      <c r="O749" s="148">
        <v>2</v>
      </c>
      <c r="AA749" s="126">
        <v>1</v>
      </c>
      <c r="AB749" s="126">
        <v>7</v>
      </c>
      <c r="AC749" s="126">
        <v>7</v>
      </c>
      <c r="AZ749" s="126">
        <v>2</v>
      </c>
      <c r="BA749" s="126">
        <f>IF(AZ749=1,G749,0)</f>
        <v>0</v>
      </c>
      <c r="BB749" s="126">
        <f>IF(AZ749=2,G749,0)</f>
        <v>0</v>
      </c>
      <c r="BC749" s="126">
        <f>IF(AZ749=3,G749,0)</f>
        <v>0</v>
      </c>
      <c r="BD749" s="126">
        <f>IF(AZ749=4,G749,0)</f>
        <v>0</v>
      </c>
      <c r="BE749" s="126">
        <f>IF(AZ749=5,G749,0)</f>
        <v>0</v>
      </c>
      <c r="CA749" s="155">
        <v>1</v>
      </c>
      <c r="CB749" s="155">
        <v>7</v>
      </c>
      <c r="CZ749" s="126">
        <v>1.50999999999968E-3</v>
      </c>
    </row>
    <row r="750" spans="1:104" x14ac:dyDescent="0.2">
      <c r="A750" s="156"/>
      <c r="B750" s="158"/>
      <c r="C750" s="202" t="s">
        <v>272</v>
      </c>
      <c r="D750" s="203"/>
      <c r="E750" s="159">
        <v>649.49</v>
      </c>
      <c r="F750" s="160"/>
      <c r="G750" s="161"/>
      <c r="M750" s="157" t="s">
        <v>272</v>
      </c>
      <c r="O750" s="148"/>
    </row>
    <row r="751" spans="1:104" x14ac:dyDescent="0.2">
      <c r="A751" s="162"/>
      <c r="B751" s="163" t="s">
        <v>69</v>
      </c>
      <c r="C751" s="164" t="str">
        <f>CONCATENATE(B748," ",C748)</f>
        <v>765 Krytiny tvrdé</v>
      </c>
      <c r="D751" s="165"/>
      <c r="E751" s="166"/>
      <c r="F751" s="167"/>
      <c r="G751" s="168">
        <f>SUM(G748:G750)</f>
        <v>0</v>
      </c>
      <c r="O751" s="148">
        <v>4</v>
      </c>
      <c r="BA751" s="169">
        <f>SUM(BA748:BA750)</f>
        <v>0</v>
      </c>
      <c r="BB751" s="169">
        <f>SUM(BB748:BB750)</f>
        <v>0</v>
      </c>
      <c r="BC751" s="169">
        <f>SUM(BC748:BC750)</f>
        <v>0</v>
      </c>
      <c r="BD751" s="169">
        <f>SUM(BD748:BD750)</f>
        <v>0</v>
      </c>
      <c r="BE751" s="169">
        <f>SUM(BE748:BE750)</f>
        <v>0</v>
      </c>
    </row>
    <row r="752" spans="1:104" x14ac:dyDescent="0.2">
      <c r="A752" s="141" t="s">
        <v>66</v>
      </c>
      <c r="B752" s="142" t="s">
        <v>455</v>
      </c>
      <c r="C752" s="143" t="s">
        <v>456</v>
      </c>
      <c r="D752" s="144"/>
      <c r="E752" s="145"/>
      <c r="F752" s="145"/>
      <c r="G752" s="146"/>
      <c r="H752" s="147"/>
      <c r="I752" s="147"/>
      <c r="O752" s="148">
        <v>1</v>
      </c>
    </row>
    <row r="753" spans="1:104" x14ac:dyDescent="0.2">
      <c r="A753" s="149">
        <v>101</v>
      </c>
      <c r="B753" s="150" t="s">
        <v>370</v>
      </c>
      <c r="C753" s="151" t="s">
        <v>457</v>
      </c>
      <c r="D753" s="152" t="s">
        <v>292</v>
      </c>
      <c r="E753" s="153">
        <v>2</v>
      </c>
      <c r="F753" s="153"/>
      <c r="G753" s="154">
        <f t="shared" ref="G753:G758" si="6">E753*F753</f>
        <v>0</v>
      </c>
      <c r="O753" s="148">
        <v>2</v>
      </c>
      <c r="AA753" s="126">
        <v>12</v>
      </c>
      <c r="AB753" s="126">
        <v>0</v>
      </c>
      <c r="AC753" s="126">
        <v>114</v>
      </c>
      <c r="AZ753" s="126">
        <v>2</v>
      </c>
      <c r="BA753" s="126">
        <f t="shared" ref="BA753:BA758" si="7">IF(AZ753=1,G753,0)</f>
        <v>0</v>
      </c>
      <c r="BB753" s="126">
        <f t="shared" ref="BB753:BB758" si="8">IF(AZ753=2,G753,0)</f>
        <v>0</v>
      </c>
      <c r="BC753" s="126">
        <f t="shared" ref="BC753:BC758" si="9">IF(AZ753=3,G753,0)</f>
        <v>0</v>
      </c>
      <c r="BD753" s="126">
        <f t="shared" ref="BD753:BD758" si="10">IF(AZ753=4,G753,0)</f>
        <v>0</v>
      </c>
      <c r="BE753" s="126">
        <f t="shared" ref="BE753:BE758" si="11">IF(AZ753=5,G753,0)</f>
        <v>0</v>
      </c>
      <c r="CA753" s="155">
        <v>12</v>
      </c>
      <c r="CB753" s="155">
        <v>0</v>
      </c>
      <c r="CZ753" s="126">
        <v>0</v>
      </c>
    </row>
    <row r="754" spans="1:104" ht="22.5" x14ac:dyDescent="0.2">
      <c r="A754" s="149">
        <v>102</v>
      </c>
      <c r="B754" s="150" t="s">
        <v>458</v>
      </c>
      <c r="C754" s="151" t="s">
        <v>459</v>
      </c>
      <c r="D754" s="152" t="s">
        <v>240</v>
      </c>
      <c r="E754" s="153">
        <v>1</v>
      </c>
      <c r="F754" s="153"/>
      <c r="G754" s="154">
        <f t="shared" si="6"/>
        <v>0</v>
      </c>
      <c r="O754" s="148">
        <v>2</v>
      </c>
      <c r="AA754" s="126">
        <v>12</v>
      </c>
      <c r="AB754" s="126">
        <v>0</v>
      </c>
      <c r="AC754" s="126">
        <v>113</v>
      </c>
      <c r="AZ754" s="126">
        <v>2</v>
      </c>
      <c r="BA754" s="126">
        <f t="shared" si="7"/>
        <v>0</v>
      </c>
      <c r="BB754" s="126">
        <f t="shared" si="8"/>
        <v>0</v>
      </c>
      <c r="BC754" s="126">
        <f t="shared" si="9"/>
        <v>0</v>
      </c>
      <c r="BD754" s="126">
        <f t="shared" si="10"/>
        <v>0</v>
      </c>
      <c r="BE754" s="126">
        <f t="shared" si="11"/>
        <v>0</v>
      </c>
      <c r="CA754" s="155">
        <v>12</v>
      </c>
      <c r="CB754" s="155">
        <v>0</v>
      </c>
      <c r="CZ754" s="126">
        <v>0</v>
      </c>
    </row>
    <row r="755" spans="1:104" ht="22.5" x14ac:dyDescent="0.2">
      <c r="A755" s="149">
        <v>103</v>
      </c>
      <c r="B755" s="150" t="s">
        <v>460</v>
      </c>
      <c r="C755" s="151" t="s">
        <v>461</v>
      </c>
      <c r="D755" s="152" t="s">
        <v>240</v>
      </c>
      <c r="E755" s="153">
        <v>1</v>
      </c>
      <c r="F755" s="153"/>
      <c r="G755" s="154">
        <f t="shared" si="6"/>
        <v>0</v>
      </c>
      <c r="O755" s="148">
        <v>2</v>
      </c>
      <c r="AA755" s="126">
        <v>12</v>
      </c>
      <c r="AB755" s="126">
        <v>0</v>
      </c>
      <c r="AC755" s="126">
        <v>31</v>
      </c>
      <c r="AZ755" s="126">
        <v>2</v>
      </c>
      <c r="BA755" s="126">
        <f t="shared" si="7"/>
        <v>0</v>
      </c>
      <c r="BB755" s="126">
        <f t="shared" si="8"/>
        <v>0</v>
      </c>
      <c r="BC755" s="126">
        <f t="shared" si="9"/>
        <v>0</v>
      </c>
      <c r="BD755" s="126">
        <f t="shared" si="10"/>
        <v>0</v>
      </c>
      <c r="BE755" s="126">
        <f t="shared" si="11"/>
        <v>0</v>
      </c>
      <c r="CA755" s="155">
        <v>12</v>
      </c>
      <c r="CB755" s="155">
        <v>0</v>
      </c>
      <c r="CZ755" s="126">
        <v>0</v>
      </c>
    </row>
    <row r="756" spans="1:104" ht="22.5" x14ac:dyDescent="0.2">
      <c r="A756" s="149">
        <v>104</v>
      </c>
      <c r="B756" s="150" t="s">
        <v>102</v>
      </c>
      <c r="C756" s="151" t="s">
        <v>462</v>
      </c>
      <c r="D756" s="152" t="s">
        <v>240</v>
      </c>
      <c r="E756" s="153">
        <v>1</v>
      </c>
      <c r="F756" s="153"/>
      <c r="G756" s="154">
        <f t="shared" si="6"/>
        <v>0</v>
      </c>
      <c r="O756" s="148">
        <v>2</v>
      </c>
      <c r="AA756" s="126">
        <v>12</v>
      </c>
      <c r="AB756" s="126">
        <v>0</v>
      </c>
      <c r="AC756" s="126">
        <v>108</v>
      </c>
      <c r="AZ756" s="126">
        <v>2</v>
      </c>
      <c r="BA756" s="126">
        <f t="shared" si="7"/>
        <v>0</v>
      </c>
      <c r="BB756" s="126">
        <f t="shared" si="8"/>
        <v>0</v>
      </c>
      <c r="BC756" s="126">
        <f t="shared" si="9"/>
        <v>0</v>
      </c>
      <c r="BD756" s="126">
        <f t="shared" si="10"/>
        <v>0</v>
      </c>
      <c r="BE756" s="126">
        <f t="shared" si="11"/>
        <v>0</v>
      </c>
      <c r="CA756" s="155">
        <v>12</v>
      </c>
      <c r="CB756" s="155">
        <v>0</v>
      </c>
      <c r="CZ756" s="126">
        <v>0</v>
      </c>
    </row>
    <row r="757" spans="1:104" x14ac:dyDescent="0.2">
      <c r="A757" s="149">
        <v>105</v>
      </c>
      <c r="B757" s="150" t="s">
        <v>463</v>
      </c>
      <c r="C757" s="151" t="s">
        <v>464</v>
      </c>
      <c r="D757" s="152" t="s">
        <v>292</v>
      </c>
      <c r="E757" s="153">
        <v>1</v>
      </c>
      <c r="F757" s="153"/>
      <c r="G757" s="154">
        <f t="shared" si="6"/>
        <v>0</v>
      </c>
      <c r="O757" s="148">
        <v>2</v>
      </c>
      <c r="AA757" s="126">
        <v>12</v>
      </c>
      <c r="AB757" s="126">
        <v>0</v>
      </c>
      <c r="AC757" s="126">
        <v>115</v>
      </c>
      <c r="AZ757" s="126">
        <v>2</v>
      </c>
      <c r="BA757" s="126">
        <f t="shared" si="7"/>
        <v>0</v>
      </c>
      <c r="BB757" s="126">
        <f t="shared" si="8"/>
        <v>0</v>
      </c>
      <c r="BC757" s="126">
        <f t="shared" si="9"/>
        <v>0</v>
      </c>
      <c r="BD757" s="126">
        <f t="shared" si="10"/>
        <v>0</v>
      </c>
      <c r="BE757" s="126">
        <f t="shared" si="11"/>
        <v>0</v>
      </c>
      <c r="CA757" s="155">
        <v>12</v>
      </c>
      <c r="CB757" s="155">
        <v>0</v>
      </c>
      <c r="CZ757" s="126">
        <v>0</v>
      </c>
    </row>
    <row r="758" spans="1:104" x14ac:dyDescent="0.2">
      <c r="A758" s="149">
        <v>106</v>
      </c>
      <c r="B758" s="150" t="s">
        <v>465</v>
      </c>
      <c r="C758" s="151" t="s">
        <v>466</v>
      </c>
      <c r="D758" s="152" t="s">
        <v>56</v>
      </c>
      <c r="E758" s="153">
        <v>420</v>
      </c>
      <c r="F758" s="153"/>
      <c r="G758" s="154">
        <f t="shared" si="6"/>
        <v>0</v>
      </c>
      <c r="O758" s="148">
        <v>2</v>
      </c>
      <c r="AA758" s="126">
        <v>7</v>
      </c>
      <c r="AB758" s="126">
        <v>1002</v>
      </c>
      <c r="AC758" s="126">
        <v>5</v>
      </c>
      <c r="AZ758" s="126">
        <v>2</v>
      </c>
      <c r="BA758" s="126">
        <f t="shared" si="7"/>
        <v>0</v>
      </c>
      <c r="BB758" s="126">
        <f t="shared" si="8"/>
        <v>0</v>
      </c>
      <c r="BC758" s="126">
        <f t="shared" si="9"/>
        <v>0</v>
      </c>
      <c r="BD758" s="126">
        <f t="shared" si="10"/>
        <v>0</v>
      </c>
      <c r="BE758" s="126">
        <f t="shared" si="11"/>
        <v>0</v>
      </c>
      <c r="CA758" s="155">
        <v>7</v>
      </c>
      <c r="CB758" s="155">
        <v>1002</v>
      </c>
      <c r="CZ758" s="126">
        <v>0</v>
      </c>
    </row>
    <row r="759" spans="1:104" x14ac:dyDescent="0.2">
      <c r="A759" s="162"/>
      <c r="B759" s="163" t="s">
        <v>69</v>
      </c>
      <c r="C759" s="164" t="str">
        <f>CONCATENATE(B752," ",C752)</f>
        <v>767 Konstrukce zámečnické</v>
      </c>
      <c r="D759" s="165"/>
      <c r="E759" s="166"/>
      <c r="F759" s="167"/>
      <c r="G759" s="168">
        <f>SUM(G752:G758)</f>
        <v>0</v>
      </c>
      <c r="O759" s="148">
        <v>4</v>
      </c>
      <c r="BA759" s="169">
        <f>SUM(BA752:BA758)</f>
        <v>0</v>
      </c>
      <c r="BB759" s="169">
        <f>SUM(BB752:BB758)</f>
        <v>0</v>
      </c>
      <c r="BC759" s="169">
        <f>SUM(BC752:BC758)</f>
        <v>0</v>
      </c>
      <c r="BD759" s="169">
        <f>SUM(BD752:BD758)</f>
        <v>0</v>
      </c>
      <c r="BE759" s="169">
        <f>SUM(BE752:BE758)</f>
        <v>0</v>
      </c>
    </row>
    <row r="760" spans="1:104" x14ac:dyDescent="0.2">
      <c r="A760" s="141" t="s">
        <v>66</v>
      </c>
      <c r="B760" s="142" t="s">
        <v>467</v>
      </c>
      <c r="C760" s="143" t="s">
        <v>468</v>
      </c>
      <c r="D760" s="144"/>
      <c r="E760" s="145"/>
      <c r="F760" s="145"/>
      <c r="G760" s="146"/>
      <c r="H760" s="147"/>
      <c r="I760" s="147"/>
      <c r="O760" s="148">
        <v>1</v>
      </c>
    </row>
    <row r="761" spans="1:104" ht="22.5" x14ac:dyDescent="0.2">
      <c r="A761" s="149">
        <v>107</v>
      </c>
      <c r="B761" s="150" t="s">
        <v>469</v>
      </c>
      <c r="C761" s="151" t="s">
        <v>470</v>
      </c>
      <c r="D761" s="152" t="s">
        <v>78</v>
      </c>
      <c r="E761" s="153">
        <v>18</v>
      </c>
      <c r="F761" s="153"/>
      <c r="G761" s="154">
        <f>E761*F761</f>
        <v>0</v>
      </c>
      <c r="O761" s="148">
        <v>2</v>
      </c>
      <c r="AA761" s="126">
        <v>2</v>
      </c>
      <c r="AB761" s="126">
        <v>7</v>
      </c>
      <c r="AC761" s="126">
        <v>7</v>
      </c>
      <c r="AZ761" s="126">
        <v>2</v>
      </c>
      <c r="BA761" s="126">
        <f>IF(AZ761=1,G761,0)</f>
        <v>0</v>
      </c>
      <c r="BB761" s="126">
        <f>IF(AZ761=2,G761,0)</f>
        <v>0</v>
      </c>
      <c r="BC761" s="126">
        <f>IF(AZ761=3,G761,0)</f>
        <v>0</v>
      </c>
      <c r="BD761" s="126">
        <f>IF(AZ761=4,G761,0)</f>
        <v>0</v>
      </c>
      <c r="BE761" s="126">
        <f>IF(AZ761=5,G761,0)</f>
        <v>0</v>
      </c>
      <c r="CA761" s="155">
        <v>2</v>
      </c>
      <c r="CB761" s="155">
        <v>7</v>
      </c>
      <c r="CZ761" s="126">
        <v>0</v>
      </c>
    </row>
    <row r="762" spans="1:104" x14ac:dyDescent="0.2">
      <c r="A762" s="162"/>
      <c r="B762" s="163" t="s">
        <v>69</v>
      </c>
      <c r="C762" s="164" t="str">
        <f>CONCATENATE(B760," ",C760)</f>
        <v>781 Obklady keramické</v>
      </c>
      <c r="D762" s="165"/>
      <c r="E762" s="166"/>
      <c r="F762" s="167"/>
      <c r="G762" s="168">
        <f>SUM(G760:G761)</f>
        <v>0</v>
      </c>
      <c r="O762" s="148">
        <v>4</v>
      </c>
      <c r="BA762" s="169">
        <f>SUM(BA760:BA761)</f>
        <v>0</v>
      </c>
      <c r="BB762" s="169">
        <f>SUM(BB760:BB761)</f>
        <v>0</v>
      </c>
      <c r="BC762" s="169">
        <f>SUM(BC760:BC761)</f>
        <v>0</v>
      </c>
      <c r="BD762" s="169">
        <f>SUM(BD760:BD761)</f>
        <v>0</v>
      </c>
      <c r="BE762" s="169">
        <f>SUM(BE760:BE761)</f>
        <v>0</v>
      </c>
    </row>
    <row r="763" spans="1:104" x14ac:dyDescent="0.2">
      <c r="A763" s="141" t="s">
        <v>66</v>
      </c>
      <c r="B763" s="142" t="s">
        <v>471</v>
      </c>
      <c r="C763" s="143" t="s">
        <v>472</v>
      </c>
      <c r="D763" s="144"/>
      <c r="E763" s="145"/>
      <c r="F763" s="145"/>
      <c r="G763" s="146"/>
      <c r="H763" s="147"/>
      <c r="I763" s="147"/>
      <c r="O763" s="148">
        <v>1</v>
      </c>
    </row>
    <row r="764" spans="1:104" x14ac:dyDescent="0.2">
      <c r="A764" s="149">
        <v>108</v>
      </c>
      <c r="B764" s="150" t="s">
        <v>473</v>
      </c>
      <c r="C764" s="151" t="s">
        <v>474</v>
      </c>
      <c r="D764" s="152" t="s">
        <v>78</v>
      </c>
      <c r="E764" s="153">
        <v>12.9</v>
      </c>
      <c r="F764" s="153"/>
      <c r="G764" s="154">
        <f>E764*F764</f>
        <v>0</v>
      </c>
      <c r="O764" s="148">
        <v>2</v>
      </c>
      <c r="AA764" s="126">
        <v>1</v>
      </c>
      <c r="AB764" s="126">
        <v>7</v>
      </c>
      <c r="AC764" s="126">
        <v>7</v>
      </c>
      <c r="AZ764" s="126">
        <v>2</v>
      </c>
      <c r="BA764" s="126">
        <f>IF(AZ764=1,G764,0)</f>
        <v>0</v>
      </c>
      <c r="BB764" s="126">
        <f>IF(AZ764=2,G764,0)</f>
        <v>0</v>
      </c>
      <c r="BC764" s="126">
        <f>IF(AZ764=3,G764,0)</f>
        <v>0</v>
      </c>
      <c r="BD764" s="126">
        <f>IF(AZ764=4,G764,0)</f>
        <v>0</v>
      </c>
      <c r="BE764" s="126">
        <f>IF(AZ764=5,G764,0)</f>
        <v>0</v>
      </c>
      <c r="CA764" s="155">
        <v>1</v>
      </c>
      <c r="CB764" s="155">
        <v>7</v>
      </c>
      <c r="CZ764" s="126">
        <v>3.00000000000189E-4</v>
      </c>
    </row>
    <row r="765" spans="1:104" x14ac:dyDescent="0.2">
      <c r="A765" s="156"/>
      <c r="B765" s="158"/>
      <c r="C765" s="202" t="s">
        <v>475</v>
      </c>
      <c r="D765" s="203"/>
      <c r="E765" s="159">
        <v>7.2</v>
      </c>
      <c r="F765" s="160"/>
      <c r="G765" s="161"/>
      <c r="M765" s="157" t="s">
        <v>475</v>
      </c>
      <c r="O765" s="148"/>
    </row>
    <row r="766" spans="1:104" x14ac:dyDescent="0.2">
      <c r="A766" s="156"/>
      <c r="B766" s="158"/>
      <c r="C766" s="202" t="s">
        <v>476</v>
      </c>
      <c r="D766" s="203"/>
      <c r="E766" s="159">
        <v>5.7</v>
      </c>
      <c r="F766" s="160"/>
      <c r="G766" s="161"/>
      <c r="M766" s="157" t="s">
        <v>476</v>
      </c>
      <c r="O766" s="148"/>
    </row>
    <row r="767" spans="1:104" x14ac:dyDescent="0.2">
      <c r="A767" s="149">
        <v>109</v>
      </c>
      <c r="B767" s="150" t="s">
        <v>477</v>
      </c>
      <c r="C767" s="151" t="s">
        <v>478</v>
      </c>
      <c r="D767" s="152" t="s">
        <v>78</v>
      </c>
      <c r="E767" s="153">
        <v>12.9</v>
      </c>
      <c r="F767" s="153"/>
      <c r="G767" s="154">
        <f>E767*F767</f>
        <v>0</v>
      </c>
      <c r="O767" s="148">
        <v>2</v>
      </c>
      <c r="AA767" s="126">
        <v>1</v>
      </c>
      <c r="AB767" s="126">
        <v>7</v>
      </c>
      <c r="AC767" s="126">
        <v>7</v>
      </c>
      <c r="AZ767" s="126">
        <v>2</v>
      </c>
      <c r="BA767" s="126">
        <f>IF(AZ767=1,G767,0)</f>
        <v>0</v>
      </c>
      <c r="BB767" s="126">
        <f>IF(AZ767=2,G767,0)</f>
        <v>0</v>
      </c>
      <c r="BC767" s="126">
        <f>IF(AZ767=3,G767,0)</f>
        <v>0</v>
      </c>
      <c r="BD767" s="126">
        <f>IF(AZ767=4,G767,0)</f>
        <v>0</v>
      </c>
      <c r="BE767" s="126">
        <f>IF(AZ767=5,G767,0)</f>
        <v>0</v>
      </c>
      <c r="CA767" s="155">
        <v>1</v>
      </c>
      <c r="CB767" s="155">
        <v>7</v>
      </c>
      <c r="CZ767" s="126">
        <v>2.29999999999952E-4</v>
      </c>
    </row>
    <row r="768" spans="1:104" x14ac:dyDescent="0.2">
      <c r="A768" s="156"/>
      <c r="B768" s="158"/>
      <c r="C768" s="202" t="s">
        <v>475</v>
      </c>
      <c r="D768" s="203"/>
      <c r="E768" s="159">
        <v>7.2</v>
      </c>
      <c r="F768" s="160"/>
      <c r="G768" s="161"/>
      <c r="M768" s="157" t="s">
        <v>475</v>
      </c>
      <c r="O768" s="148"/>
    </row>
    <row r="769" spans="1:104" x14ac:dyDescent="0.2">
      <c r="A769" s="156"/>
      <c r="B769" s="158"/>
      <c r="C769" s="202" t="s">
        <v>476</v>
      </c>
      <c r="D769" s="203"/>
      <c r="E769" s="159">
        <v>5.7</v>
      </c>
      <c r="F769" s="160"/>
      <c r="G769" s="161"/>
      <c r="M769" s="157" t="s">
        <v>476</v>
      </c>
      <c r="O769" s="148"/>
    </row>
    <row r="770" spans="1:104" x14ac:dyDescent="0.2">
      <c r="A770" s="149">
        <v>110</v>
      </c>
      <c r="B770" s="150" t="s">
        <v>479</v>
      </c>
      <c r="C770" s="151" t="s">
        <v>480</v>
      </c>
      <c r="D770" s="152" t="s">
        <v>78</v>
      </c>
      <c r="E770" s="153">
        <v>12.9</v>
      </c>
      <c r="F770" s="153"/>
      <c r="G770" s="154">
        <f>E770*F770</f>
        <v>0</v>
      </c>
      <c r="O770" s="148">
        <v>2</v>
      </c>
      <c r="AA770" s="126">
        <v>1</v>
      </c>
      <c r="AB770" s="126">
        <v>7</v>
      </c>
      <c r="AC770" s="126">
        <v>7</v>
      </c>
      <c r="AZ770" s="126">
        <v>2</v>
      </c>
      <c r="BA770" s="126">
        <f>IF(AZ770=1,G770,0)</f>
        <v>0</v>
      </c>
      <c r="BB770" s="126">
        <f>IF(AZ770=2,G770,0)</f>
        <v>0</v>
      </c>
      <c r="BC770" s="126">
        <f>IF(AZ770=3,G770,0)</f>
        <v>0</v>
      </c>
      <c r="BD770" s="126">
        <f>IF(AZ770=4,G770,0)</f>
        <v>0</v>
      </c>
      <c r="BE770" s="126">
        <f>IF(AZ770=5,G770,0)</f>
        <v>0</v>
      </c>
      <c r="CA770" s="155">
        <v>1</v>
      </c>
      <c r="CB770" s="155">
        <v>7</v>
      </c>
      <c r="CZ770" s="126">
        <v>7.9999999999968998E-5</v>
      </c>
    </row>
    <row r="771" spans="1:104" x14ac:dyDescent="0.2">
      <c r="A771" s="156"/>
      <c r="B771" s="158"/>
      <c r="C771" s="202" t="s">
        <v>475</v>
      </c>
      <c r="D771" s="203"/>
      <c r="E771" s="159">
        <v>7.2</v>
      </c>
      <c r="F771" s="160"/>
      <c r="G771" s="161"/>
      <c r="M771" s="157" t="s">
        <v>475</v>
      </c>
      <c r="O771" s="148"/>
    </row>
    <row r="772" spans="1:104" x14ac:dyDescent="0.2">
      <c r="A772" s="156"/>
      <c r="B772" s="158"/>
      <c r="C772" s="202" t="s">
        <v>476</v>
      </c>
      <c r="D772" s="203"/>
      <c r="E772" s="159">
        <v>5.7</v>
      </c>
      <c r="F772" s="160"/>
      <c r="G772" s="161"/>
      <c r="M772" s="157" t="s">
        <v>476</v>
      </c>
      <c r="O772" s="148"/>
    </row>
    <row r="773" spans="1:104" x14ac:dyDescent="0.2">
      <c r="A773" s="149">
        <v>111</v>
      </c>
      <c r="B773" s="150" t="s">
        <v>481</v>
      </c>
      <c r="C773" s="151" t="s">
        <v>482</v>
      </c>
      <c r="D773" s="152" t="s">
        <v>78</v>
      </c>
      <c r="E773" s="153">
        <v>1929.0454999999999</v>
      </c>
      <c r="F773" s="153"/>
      <c r="G773" s="154">
        <f>E773*F773</f>
        <v>0</v>
      </c>
      <c r="O773" s="148">
        <v>2</v>
      </c>
      <c r="AA773" s="126">
        <v>1</v>
      </c>
      <c r="AB773" s="126">
        <v>7</v>
      </c>
      <c r="AC773" s="126">
        <v>7</v>
      </c>
      <c r="AZ773" s="126">
        <v>2</v>
      </c>
      <c r="BA773" s="126">
        <f>IF(AZ773=1,G773,0)</f>
        <v>0</v>
      </c>
      <c r="BB773" s="126">
        <f>IF(AZ773=2,G773,0)</f>
        <v>0</v>
      </c>
      <c r="BC773" s="126">
        <f>IF(AZ773=3,G773,0)</f>
        <v>0</v>
      </c>
      <c r="BD773" s="126">
        <f>IF(AZ773=4,G773,0)</f>
        <v>0</v>
      </c>
      <c r="BE773" s="126">
        <f>IF(AZ773=5,G773,0)</f>
        <v>0</v>
      </c>
      <c r="CA773" s="155">
        <v>1</v>
      </c>
      <c r="CB773" s="155">
        <v>7</v>
      </c>
      <c r="CZ773" s="126">
        <v>5.1999999999985402E-4</v>
      </c>
    </row>
    <row r="774" spans="1:104" x14ac:dyDescent="0.2">
      <c r="A774" s="156"/>
      <c r="B774" s="158"/>
      <c r="C774" s="202" t="s">
        <v>483</v>
      </c>
      <c r="D774" s="203"/>
      <c r="E774" s="159">
        <v>1915.9955</v>
      </c>
      <c r="F774" s="160"/>
      <c r="G774" s="161"/>
      <c r="M774" s="157" t="s">
        <v>483</v>
      </c>
      <c r="O774" s="148"/>
    </row>
    <row r="775" spans="1:104" x14ac:dyDescent="0.2">
      <c r="A775" s="156"/>
      <c r="B775" s="158"/>
      <c r="C775" s="202" t="s">
        <v>484</v>
      </c>
      <c r="D775" s="203"/>
      <c r="E775" s="159">
        <v>13.05</v>
      </c>
      <c r="F775" s="160"/>
      <c r="G775" s="161"/>
      <c r="M775" s="157" t="s">
        <v>484</v>
      </c>
      <c r="O775" s="148"/>
    </row>
    <row r="776" spans="1:104" x14ac:dyDescent="0.2">
      <c r="A776" s="162"/>
      <c r="B776" s="163" t="s">
        <v>69</v>
      </c>
      <c r="C776" s="164" t="str">
        <f>CONCATENATE(B763," ",C763)</f>
        <v>783 Nátěry</v>
      </c>
      <c r="D776" s="165"/>
      <c r="E776" s="166"/>
      <c r="F776" s="167"/>
      <c r="G776" s="168">
        <f>SUM(G763:G775)</f>
        <v>0</v>
      </c>
      <c r="O776" s="148">
        <v>4</v>
      </c>
      <c r="BA776" s="169">
        <f>SUM(BA763:BA775)</f>
        <v>0</v>
      </c>
      <c r="BB776" s="169">
        <f>SUM(BB763:BB775)</f>
        <v>0</v>
      </c>
      <c r="BC776" s="169">
        <f>SUM(BC763:BC775)</f>
        <v>0</v>
      </c>
      <c r="BD776" s="169">
        <f>SUM(BD763:BD775)</f>
        <v>0</v>
      </c>
      <c r="BE776" s="169">
        <f>SUM(BE763:BE775)</f>
        <v>0</v>
      </c>
    </row>
    <row r="777" spans="1:104" x14ac:dyDescent="0.2">
      <c r="A777" s="141" t="s">
        <v>66</v>
      </c>
      <c r="B777" s="142" t="s">
        <v>485</v>
      </c>
      <c r="C777" s="143" t="s">
        <v>486</v>
      </c>
      <c r="D777" s="144"/>
      <c r="E777" s="145"/>
      <c r="F777" s="145"/>
      <c r="G777" s="146"/>
      <c r="H777" s="147"/>
      <c r="I777" s="147"/>
      <c r="O777" s="148">
        <v>1</v>
      </c>
    </row>
    <row r="778" spans="1:104" ht="22.5" x14ac:dyDescent="0.2">
      <c r="A778" s="149">
        <v>112</v>
      </c>
      <c r="B778" s="150" t="s">
        <v>487</v>
      </c>
      <c r="C778" s="151" t="s">
        <v>488</v>
      </c>
      <c r="D778" s="152" t="s">
        <v>292</v>
      </c>
      <c r="E778" s="153">
        <v>20</v>
      </c>
      <c r="F778" s="153"/>
      <c r="G778" s="154">
        <f>E778*F778</f>
        <v>0</v>
      </c>
      <c r="O778" s="148">
        <v>2</v>
      </c>
      <c r="AA778" s="126">
        <v>12</v>
      </c>
      <c r="AB778" s="126">
        <v>0</v>
      </c>
      <c r="AC778" s="126">
        <v>112</v>
      </c>
      <c r="AZ778" s="126">
        <v>4</v>
      </c>
      <c r="BA778" s="126">
        <f>IF(AZ778=1,G778,0)</f>
        <v>0</v>
      </c>
      <c r="BB778" s="126">
        <f>IF(AZ778=2,G778,0)</f>
        <v>0</v>
      </c>
      <c r="BC778" s="126">
        <f>IF(AZ778=3,G778,0)</f>
        <v>0</v>
      </c>
      <c r="BD778" s="126">
        <f>IF(AZ778=4,G778,0)</f>
        <v>0</v>
      </c>
      <c r="BE778" s="126">
        <f>IF(AZ778=5,G778,0)</f>
        <v>0</v>
      </c>
      <c r="CA778" s="155">
        <v>12</v>
      </c>
      <c r="CB778" s="155">
        <v>0</v>
      </c>
      <c r="CZ778" s="126">
        <v>0</v>
      </c>
    </row>
    <row r="779" spans="1:104" x14ac:dyDescent="0.2">
      <c r="A779" s="156"/>
      <c r="B779" s="158"/>
      <c r="C779" s="202" t="s">
        <v>102</v>
      </c>
      <c r="D779" s="203"/>
      <c r="E779" s="159">
        <v>5</v>
      </c>
      <c r="F779" s="160"/>
      <c r="G779" s="161"/>
      <c r="M779" s="157">
        <v>5</v>
      </c>
      <c r="O779" s="148"/>
    </row>
    <row r="780" spans="1:104" x14ac:dyDescent="0.2">
      <c r="A780" s="156"/>
      <c r="B780" s="158"/>
      <c r="C780" s="202" t="s">
        <v>458</v>
      </c>
      <c r="D780" s="203"/>
      <c r="E780" s="159">
        <v>15</v>
      </c>
      <c r="F780" s="160"/>
      <c r="G780" s="161"/>
      <c r="M780" s="157">
        <v>15</v>
      </c>
      <c r="O780" s="148"/>
    </row>
    <row r="781" spans="1:104" x14ac:dyDescent="0.2">
      <c r="A781" s="162"/>
      <c r="B781" s="163" t="s">
        <v>69</v>
      </c>
      <c r="C781" s="164" t="str">
        <f>CONCATENATE(B777," ",C777)</f>
        <v>M21 Elektromontáže</v>
      </c>
      <c r="D781" s="165"/>
      <c r="E781" s="166"/>
      <c r="F781" s="167"/>
      <c r="G781" s="168">
        <f>SUM(G777:G780)</f>
        <v>0</v>
      </c>
      <c r="O781" s="148">
        <v>4</v>
      </c>
      <c r="BA781" s="169">
        <f>SUM(BA777:BA780)</f>
        <v>0</v>
      </c>
      <c r="BB781" s="169">
        <f>SUM(BB777:BB780)</f>
        <v>0</v>
      </c>
      <c r="BC781" s="169">
        <f>SUM(BC777:BC780)</f>
        <v>0</v>
      </c>
      <c r="BD781" s="169">
        <f>SUM(BD777:BD780)</f>
        <v>0</v>
      </c>
      <c r="BE781" s="169">
        <f>SUM(BE777:BE780)</f>
        <v>0</v>
      </c>
    </row>
    <row r="782" spans="1:104" x14ac:dyDescent="0.2">
      <c r="A782" s="141" t="s">
        <v>66</v>
      </c>
      <c r="B782" s="142" t="s">
        <v>489</v>
      </c>
      <c r="C782" s="143" t="s">
        <v>490</v>
      </c>
      <c r="D782" s="144"/>
      <c r="E782" s="145"/>
      <c r="F782" s="145"/>
      <c r="G782" s="146"/>
      <c r="H782" s="147"/>
      <c r="I782" s="147"/>
      <c r="O782" s="148">
        <v>1</v>
      </c>
    </row>
    <row r="783" spans="1:104" ht="22.5" x14ac:dyDescent="0.2">
      <c r="A783" s="149">
        <v>113</v>
      </c>
      <c r="B783" s="150" t="s">
        <v>115</v>
      </c>
      <c r="C783" s="151" t="s">
        <v>491</v>
      </c>
      <c r="D783" s="152" t="s">
        <v>240</v>
      </c>
      <c r="E783" s="153">
        <v>5</v>
      </c>
      <c r="F783" s="153"/>
      <c r="G783" s="154">
        <f>E783*F783</f>
        <v>0</v>
      </c>
      <c r="O783" s="148">
        <v>2</v>
      </c>
      <c r="AA783" s="126">
        <v>12</v>
      </c>
      <c r="AB783" s="126">
        <v>0</v>
      </c>
      <c r="AC783" s="126">
        <v>60</v>
      </c>
      <c r="AZ783" s="126">
        <v>4</v>
      </c>
      <c r="BA783" s="126">
        <f>IF(AZ783=1,G783,0)</f>
        <v>0</v>
      </c>
      <c r="BB783" s="126">
        <f>IF(AZ783=2,G783,0)</f>
        <v>0</v>
      </c>
      <c r="BC783" s="126">
        <f>IF(AZ783=3,G783,0)</f>
        <v>0</v>
      </c>
      <c r="BD783" s="126">
        <f>IF(AZ783=4,G783,0)</f>
        <v>0</v>
      </c>
      <c r="BE783" s="126">
        <f>IF(AZ783=5,G783,0)</f>
        <v>0</v>
      </c>
      <c r="CA783" s="155">
        <v>12</v>
      </c>
      <c r="CB783" s="155">
        <v>0</v>
      </c>
      <c r="CZ783" s="126">
        <v>0</v>
      </c>
    </row>
    <row r="784" spans="1:104" x14ac:dyDescent="0.2">
      <c r="A784" s="156"/>
      <c r="B784" s="158"/>
      <c r="C784" s="202" t="s">
        <v>96</v>
      </c>
      <c r="D784" s="203"/>
      <c r="E784" s="159">
        <v>3</v>
      </c>
      <c r="F784" s="160"/>
      <c r="G784" s="161"/>
      <c r="M784" s="157">
        <v>3</v>
      </c>
      <c r="O784" s="148"/>
    </row>
    <row r="785" spans="1:104" x14ac:dyDescent="0.2">
      <c r="A785" s="156"/>
      <c r="B785" s="158"/>
      <c r="C785" s="202" t="s">
        <v>492</v>
      </c>
      <c r="D785" s="203"/>
      <c r="E785" s="159">
        <v>2</v>
      </c>
      <c r="F785" s="160"/>
      <c r="G785" s="161"/>
      <c r="M785" s="157">
        <v>2</v>
      </c>
      <c r="O785" s="148"/>
    </row>
    <row r="786" spans="1:104" x14ac:dyDescent="0.2">
      <c r="A786" s="149">
        <v>114</v>
      </c>
      <c r="B786" s="150" t="s">
        <v>493</v>
      </c>
      <c r="C786" s="151" t="s">
        <v>494</v>
      </c>
      <c r="D786" s="152" t="s">
        <v>292</v>
      </c>
      <c r="E786" s="153">
        <v>8</v>
      </c>
      <c r="F786" s="153"/>
      <c r="G786" s="154">
        <f>E786*F786</f>
        <v>0</v>
      </c>
      <c r="O786" s="148">
        <v>2</v>
      </c>
      <c r="AA786" s="126">
        <v>12</v>
      </c>
      <c r="AB786" s="126">
        <v>0</v>
      </c>
      <c r="AC786" s="126">
        <v>27</v>
      </c>
      <c r="AZ786" s="126">
        <v>4</v>
      </c>
      <c r="BA786" s="126">
        <f>IF(AZ786=1,G786,0)</f>
        <v>0</v>
      </c>
      <c r="BB786" s="126">
        <f>IF(AZ786=2,G786,0)</f>
        <v>0</v>
      </c>
      <c r="BC786" s="126">
        <f>IF(AZ786=3,G786,0)</f>
        <v>0</v>
      </c>
      <c r="BD786" s="126">
        <f>IF(AZ786=4,G786,0)</f>
        <v>0</v>
      </c>
      <c r="BE786" s="126">
        <f>IF(AZ786=5,G786,0)</f>
        <v>0</v>
      </c>
      <c r="CA786" s="155">
        <v>12</v>
      </c>
      <c r="CB786" s="155">
        <v>0</v>
      </c>
      <c r="CZ786" s="126">
        <v>0</v>
      </c>
    </row>
    <row r="787" spans="1:104" x14ac:dyDescent="0.2">
      <c r="A787" s="162"/>
      <c r="B787" s="163" t="s">
        <v>69</v>
      </c>
      <c r="C787" s="164" t="str">
        <f>CONCATENATE(B782," ",C782)</f>
        <v>M24 Montáže vzduchotechnických zařízení</v>
      </c>
      <c r="D787" s="165"/>
      <c r="E787" s="166"/>
      <c r="F787" s="167"/>
      <c r="G787" s="168">
        <f>SUM(G782:G786)</f>
        <v>0</v>
      </c>
      <c r="O787" s="148">
        <v>4</v>
      </c>
      <c r="BA787" s="169">
        <f>SUM(BA782:BA786)</f>
        <v>0</v>
      </c>
      <c r="BB787" s="169">
        <f>SUM(BB782:BB786)</f>
        <v>0</v>
      </c>
      <c r="BC787" s="169">
        <f>SUM(BC782:BC786)</f>
        <v>0</v>
      </c>
      <c r="BD787" s="169">
        <f>SUM(BD782:BD786)</f>
        <v>0</v>
      </c>
      <c r="BE787" s="169">
        <f>SUM(BE782:BE786)</f>
        <v>0</v>
      </c>
    </row>
    <row r="788" spans="1:104" x14ac:dyDescent="0.2">
      <c r="A788" s="141" t="s">
        <v>66</v>
      </c>
      <c r="B788" s="142" t="s">
        <v>495</v>
      </c>
      <c r="C788" s="143" t="s">
        <v>496</v>
      </c>
      <c r="D788" s="144"/>
      <c r="E788" s="145"/>
      <c r="F788" s="145"/>
      <c r="G788" s="146"/>
      <c r="H788" s="147"/>
      <c r="I788" s="147"/>
      <c r="O788" s="148">
        <v>1</v>
      </c>
    </row>
    <row r="789" spans="1:104" x14ac:dyDescent="0.2">
      <c r="A789" s="149">
        <v>115</v>
      </c>
      <c r="B789" s="150" t="s">
        <v>497</v>
      </c>
      <c r="C789" s="151" t="s">
        <v>498</v>
      </c>
      <c r="D789" s="152" t="s">
        <v>287</v>
      </c>
      <c r="E789" s="153">
        <v>287.57559722412901</v>
      </c>
      <c r="F789" s="153"/>
      <c r="G789" s="154">
        <f t="shared" ref="G789:G794" si="12">E789*F789</f>
        <v>0</v>
      </c>
      <c r="O789" s="148">
        <v>2</v>
      </c>
      <c r="AA789" s="126">
        <v>8</v>
      </c>
      <c r="AB789" s="126">
        <v>0</v>
      </c>
      <c r="AC789" s="126">
        <v>3</v>
      </c>
      <c r="AZ789" s="126">
        <v>1</v>
      </c>
      <c r="BA789" s="126">
        <f t="shared" ref="BA789:BA794" si="13">IF(AZ789=1,G789,0)</f>
        <v>0</v>
      </c>
      <c r="BB789" s="126">
        <f t="shared" ref="BB789:BB794" si="14">IF(AZ789=2,G789,0)</f>
        <v>0</v>
      </c>
      <c r="BC789" s="126">
        <f t="shared" ref="BC789:BC794" si="15">IF(AZ789=3,G789,0)</f>
        <v>0</v>
      </c>
      <c r="BD789" s="126">
        <f t="shared" ref="BD789:BD794" si="16">IF(AZ789=4,G789,0)</f>
        <v>0</v>
      </c>
      <c r="BE789" s="126">
        <f t="shared" ref="BE789:BE794" si="17">IF(AZ789=5,G789,0)</f>
        <v>0</v>
      </c>
      <c r="CA789" s="155">
        <v>8</v>
      </c>
      <c r="CB789" s="155">
        <v>0</v>
      </c>
      <c r="CZ789" s="126">
        <v>0</v>
      </c>
    </row>
    <row r="790" spans="1:104" x14ac:dyDescent="0.2">
      <c r="A790" s="149">
        <v>116</v>
      </c>
      <c r="B790" s="150" t="s">
        <v>499</v>
      </c>
      <c r="C790" s="151" t="s">
        <v>500</v>
      </c>
      <c r="D790" s="152" t="s">
        <v>287</v>
      </c>
      <c r="E790" s="153">
        <v>5463.93634725844</v>
      </c>
      <c r="F790" s="153"/>
      <c r="G790" s="154">
        <f t="shared" si="12"/>
        <v>0</v>
      </c>
      <c r="O790" s="148">
        <v>2</v>
      </c>
      <c r="AA790" s="126">
        <v>8</v>
      </c>
      <c r="AB790" s="126">
        <v>0</v>
      </c>
      <c r="AC790" s="126">
        <v>3</v>
      </c>
      <c r="AZ790" s="126">
        <v>1</v>
      </c>
      <c r="BA790" s="126">
        <f t="shared" si="13"/>
        <v>0</v>
      </c>
      <c r="BB790" s="126">
        <f t="shared" si="14"/>
        <v>0</v>
      </c>
      <c r="BC790" s="126">
        <f t="shared" si="15"/>
        <v>0</v>
      </c>
      <c r="BD790" s="126">
        <f t="shared" si="16"/>
        <v>0</v>
      </c>
      <c r="BE790" s="126">
        <f t="shared" si="17"/>
        <v>0</v>
      </c>
      <c r="CA790" s="155">
        <v>8</v>
      </c>
      <c r="CB790" s="155">
        <v>0</v>
      </c>
      <c r="CZ790" s="126">
        <v>0</v>
      </c>
    </row>
    <row r="791" spans="1:104" x14ac:dyDescent="0.2">
      <c r="A791" s="149">
        <v>117</v>
      </c>
      <c r="B791" s="150" t="s">
        <v>501</v>
      </c>
      <c r="C791" s="151" t="s">
        <v>502</v>
      </c>
      <c r="D791" s="152" t="s">
        <v>287</v>
      </c>
      <c r="E791" s="153">
        <v>287.57559722412901</v>
      </c>
      <c r="F791" s="153"/>
      <c r="G791" s="154">
        <f t="shared" si="12"/>
        <v>0</v>
      </c>
      <c r="O791" s="148">
        <v>2</v>
      </c>
      <c r="AA791" s="126">
        <v>8</v>
      </c>
      <c r="AB791" s="126">
        <v>0</v>
      </c>
      <c r="AC791" s="126">
        <v>3</v>
      </c>
      <c r="AZ791" s="126">
        <v>1</v>
      </c>
      <c r="BA791" s="126">
        <f t="shared" si="13"/>
        <v>0</v>
      </c>
      <c r="BB791" s="126">
        <f t="shared" si="14"/>
        <v>0</v>
      </c>
      <c r="BC791" s="126">
        <f t="shared" si="15"/>
        <v>0</v>
      </c>
      <c r="BD791" s="126">
        <f t="shared" si="16"/>
        <v>0</v>
      </c>
      <c r="BE791" s="126">
        <f t="shared" si="17"/>
        <v>0</v>
      </c>
      <c r="CA791" s="155">
        <v>8</v>
      </c>
      <c r="CB791" s="155">
        <v>0</v>
      </c>
      <c r="CZ791" s="126">
        <v>0</v>
      </c>
    </row>
    <row r="792" spans="1:104" x14ac:dyDescent="0.2">
      <c r="A792" s="149">
        <v>118</v>
      </c>
      <c r="B792" s="150" t="s">
        <v>503</v>
      </c>
      <c r="C792" s="151" t="s">
        <v>504</v>
      </c>
      <c r="D792" s="152" t="s">
        <v>287</v>
      </c>
      <c r="E792" s="153">
        <v>1150.3023888965099</v>
      </c>
      <c r="F792" s="153"/>
      <c r="G792" s="154">
        <f t="shared" si="12"/>
        <v>0</v>
      </c>
      <c r="O792" s="148">
        <v>2</v>
      </c>
      <c r="AA792" s="126">
        <v>8</v>
      </c>
      <c r="AB792" s="126">
        <v>0</v>
      </c>
      <c r="AC792" s="126">
        <v>3</v>
      </c>
      <c r="AZ792" s="126">
        <v>1</v>
      </c>
      <c r="BA792" s="126">
        <f t="shared" si="13"/>
        <v>0</v>
      </c>
      <c r="BB792" s="126">
        <f t="shared" si="14"/>
        <v>0</v>
      </c>
      <c r="BC792" s="126">
        <f t="shared" si="15"/>
        <v>0</v>
      </c>
      <c r="BD792" s="126">
        <f t="shared" si="16"/>
        <v>0</v>
      </c>
      <c r="BE792" s="126">
        <f t="shared" si="17"/>
        <v>0</v>
      </c>
      <c r="CA792" s="155">
        <v>8</v>
      </c>
      <c r="CB792" s="155">
        <v>0</v>
      </c>
      <c r="CZ792" s="126">
        <v>0</v>
      </c>
    </row>
    <row r="793" spans="1:104" x14ac:dyDescent="0.2">
      <c r="A793" s="149">
        <v>119</v>
      </c>
      <c r="B793" s="150" t="s">
        <v>505</v>
      </c>
      <c r="C793" s="151" t="s">
        <v>506</v>
      </c>
      <c r="D793" s="152" t="s">
        <v>287</v>
      </c>
      <c r="E793" s="153">
        <v>287.57559722412901</v>
      </c>
      <c r="F793" s="153"/>
      <c r="G793" s="154">
        <f t="shared" si="12"/>
        <v>0</v>
      </c>
      <c r="O793" s="148">
        <v>2</v>
      </c>
      <c r="AA793" s="126">
        <v>8</v>
      </c>
      <c r="AB793" s="126">
        <v>0</v>
      </c>
      <c r="AC793" s="126">
        <v>3</v>
      </c>
      <c r="AZ793" s="126">
        <v>1</v>
      </c>
      <c r="BA793" s="126">
        <f t="shared" si="13"/>
        <v>0</v>
      </c>
      <c r="BB793" s="126">
        <f t="shared" si="14"/>
        <v>0</v>
      </c>
      <c r="BC793" s="126">
        <f t="shared" si="15"/>
        <v>0</v>
      </c>
      <c r="BD793" s="126">
        <f t="shared" si="16"/>
        <v>0</v>
      </c>
      <c r="BE793" s="126">
        <f t="shared" si="17"/>
        <v>0</v>
      </c>
      <c r="CA793" s="155">
        <v>8</v>
      </c>
      <c r="CB793" s="155">
        <v>0</v>
      </c>
      <c r="CZ793" s="126">
        <v>0</v>
      </c>
    </row>
    <row r="794" spans="1:104" x14ac:dyDescent="0.2">
      <c r="A794" s="149">
        <v>120</v>
      </c>
      <c r="B794" s="150" t="s">
        <v>507</v>
      </c>
      <c r="C794" s="151" t="s">
        <v>508</v>
      </c>
      <c r="D794" s="152" t="s">
        <v>287</v>
      </c>
      <c r="E794" s="153">
        <v>287.57559722412901</v>
      </c>
      <c r="F794" s="153"/>
      <c r="G794" s="154">
        <f t="shared" si="12"/>
        <v>0</v>
      </c>
      <c r="O794" s="148">
        <v>2</v>
      </c>
      <c r="AA794" s="126">
        <v>8</v>
      </c>
      <c r="AB794" s="126">
        <v>0</v>
      </c>
      <c r="AC794" s="126">
        <v>3</v>
      </c>
      <c r="AZ794" s="126">
        <v>1</v>
      </c>
      <c r="BA794" s="126">
        <f t="shared" si="13"/>
        <v>0</v>
      </c>
      <c r="BB794" s="126">
        <f t="shared" si="14"/>
        <v>0</v>
      </c>
      <c r="BC794" s="126">
        <f t="shared" si="15"/>
        <v>0</v>
      </c>
      <c r="BD794" s="126">
        <f t="shared" si="16"/>
        <v>0</v>
      </c>
      <c r="BE794" s="126">
        <f t="shared" si="17"/>
        <v>0</v>
      </c>
      <c r="CA794" s="155">
        <v>8</v>
      </c>
      <c r="CB794" s="155">
        <v>0</v>
      </c>
      <c r="CZ794" s="126">
        <v>0</v>
      </c>
    </row>
    <row r="795" spans="1:104" x14ac:dyDescent="0.2">
      <c r="A795" s="162"/>
      <c r="B795" s="163" t="s">
        <v>69</v>
      </c>
      <c r="C795" s="164" t="str">
        <f>CONCATENATE(B788," ",C788)</f>
        <v>D96 Přesuny suti a vybouraných hmot</v>
      </c>
      <c r="D795" s="165"/>
      <c r="E795" s="166"/>
      <c r="F795" s="167"/>
      <c r="G795" s="168">
        <f>SUM(G788:G794)</f>
        <v>0</v>
      </c>
      <c r="O795" s="148">
        <v>4</v>
      </c>
      <c r="BA795" s="169">
        <f>SUM(BA788:BA794)</f>
        <v>0</v>
      </c>
      <c r="BB795" s="169">
        <f>SUM(BB788:BB794)</f>
        <v>0</v>
      </c>
      <c r="BC795" s="169">
        <f>SUM(BC788:BC794)</f>
        <v>0</v>
      </c>
      <c r="BD795" s="169">
        <f>SUM(BD788:BD794)</f>
        <v>0</v>
      </c>
      <c r="BE795" s="169">
        <f>SUM(BE788:BE794)</f>
        <v>0</v>
      </c>
    </row>
    <row r="796" spans="1:104" x14ac:dyDescent="0.2">
      <c r="E796" s="126"/>
    </row>
    <row r="797" spans="1:104" x14ac:dyDescent="0.2">
      <c r="E797" s="126"/>
    </row>
    <row r="798" spans="1:104" x14ac:dyDescent="0.2">
      <c r="E798" s="126"/>
    </row>
    <row r="799" spans="1:104" x14ac:dyDescent="0.2">
      <c r="E799" s="126"/>
    </row>
    <row r="800" spans="1:104" x14ac:dyDescent="0.2">
      <c r="E800" s="126"/>
    </row>
    <row r="801" spans="5:5" x14ac:dyDescent="0.2">
      <c r="E801" s="126"/>
    </row>
    <row r="802" spans="5:5" x14ac:dyDescent="0.2">
      <c r="E802" s="126"/>
    </row>
    <row r="803" spans="5:5" x14ac:dyDescent="0.2">
      <c r="E803" s="126"/>
    </row>
    <row r="804" spans="5:5" x14ac:dyDescent="0.2">
      <c r="E804" s="126"/>
    </row>
    <row r="805" spans="5:5" x14ac:dyDescent="0.2">
      <c r="E805" s="126"/>
    </row>
    <row r="806" spans="5:5" x14ac:dyDescent="0.2">
      <c r="E806" s="126"/>
    </row>
    <row r="807" spans="5:5" x14ac:dyDescent="0.2">
      <c r="E807" s="126"/>
    </row>
    <row r="808" spans="5:5" x14ac:dyDescent="0.2">
      <c r="E808" s="126"/>
    </row>
    <row r="809" spans="5:5" x14ac:dyDescent="0.2">
      <c r="E809" s="126"/>
    </row>
    <row r="810" spans="5:5" x14ac:dyDescent="0.2">
      <c r="E810" s="126"/>
    </row>
    <row r="811" spans="5:5" x14ac:dyDescent="0.2">
      <c r="E811" s="126"/>
    </row>
    <row r="812" spans="5:5" x14ac:dyDescent="0.2">
      <c r="E812" s="126"/>
    </row>
    <row r="813" spans="5:5" x14ac:dyDescent="0.2">
      <c r="E813" s="126"/>
    </row>
    <row r="814" spans="5:5" x14ac:dyDescent="0.2">
      <c r="E814" s="126"/>
    </row>
    <row r="815" spans="5:5" x14ac:dyDescent="0.2">
      <c r="E815" s="126"/>
    </row>
    <row r="816" spans="5:5" x14ac:dyDescent="0.2">
      <c r="E816" s="126"/>
    </row>
    <row r="817" spans="1:7" x14ac:dyDescent="0.2">
      <c r="E817" s="126"/>
    </row>
    <row r="818" spans="1:7" x14ac:dyDescent="0.2">
      <c r="E818" s="126"/>
    </row>
    <row r="819" spans="1:7" x14ac:dyDescent="0.2">
      <c r="A819" s="170"/>
      <c r="B819" s="170"/>
      <c r="C819" s="170"/>
      <c r="D819" s="170"/>
      <c r="E819" s="170"/>
      <c r="F819" s="170"/>
      <c r="G819" s="170"/>
    </row>
    <row r="820" spans="1:7" x14ac:dyDescent="0.2">
      <c r="A820" s="170"/>
      <c r="B820" s="170"/>
      <c r="C820" s="170"/>
      <c r="D820" s="170"/>
      <c r="E820" s="170"/>
      <c r="F820" s="170"/>
      <c r="G820" s="170"/>
    </row>
    <row r="821" spans="1:7" x14ac:dyDescent="0.2">
      <c r="A821" s="170"/>
      <c r="B821" s="170"/>
      <c r="C821" s="170"/>
      <c r="D821" s="170"/>
      <c r="E821" s="170"/>
      <c r="F821" s="170"/>
      <c r="G821" s="170"/>
    </row>
    <row r="822" spans="1:7" x14ac:dyDescent="0.2">
      <c r="A822" s="170"/>
      <c r="B822" s="170"/>
      <c r="C822" s="170"/>
      <c r="D822" s="170"/>
      <c r="E822" s="170"/>
      <c r="F822" s="170"/>
      <c r="G822" s="170"/>
    </row>
    <row r="823" spans="1:7" x14ac:dyDescent="0.2">
      <c r="E823" s="126"/>
    </row>
    <row r="824" spans="1:7" x14ac:dyDescent="0.2">
      <c r="E824" s="126"/>
    </row>
    <row r="825" spans="1:7" x14ac:dyDescent="0.2">
      <c r="E825" s="126"/>
    </row>
    <row r="826" spans="1:7" x14ac:dyDescent="0.2">
      <c r="E826" s="126"/>
    </row>
    <row r="827" spans="1:7" x14ac:dyDescent="0.2">
      <c r="E827" s="126"/>
    </row>
    <row r="828" spans="1:7" x14ac:dyDescent="0.2">
      <c r="E828" s="126"/>
    </row>
    <row r="829" spans="1:7" x14ac:dyDescent="0.2">
      <c r="E829" s="126"/>
    </row>
    <row r="830" spans="1:7" x14ac:dyDescent="0.2">
      <c r="E830" s="126"/>
    </row>
    <row r="831" spans="1:7" x14ac:dyDescent="0.2">
      <c r="E831" s="126"/>
    </row>
    <row r="832" spans="1:7" x14ac:dyDescent="0.2">
      <c r="E832" s="126"/>
    </row>
    <row r="833" spans="5:5" x14ac:dyDescent="0.2">
      <c r="E833" s="126"/>
    </row>
    <row r="834" spans="5:5" x14ac:dyDescent="0.2">
      <c r="E834" s="126"/>
    </row>
    <row r="835" spans="5:5" x14ac:dyDescent="0.2">
      <c r="E835" s="126"/>
    </row>
    <row r="836" spans="5:5" x14ac:dyDescent="0.2">
      <c r="E836" s="126"/>
    </row>
    <row r="837" spans="5:5" x14ac:dyDescent="0.2">
      <c r="E837" s="126"/>
    </row>
    <row r="838" spans="5:5" x14ac:dyDescent="0.2">
      <c r="E838" s="126"/>
    </row>
    <row r="839" spans="5:5" x14ac:dyDescent="0.2">
      <c r="E839" s="126"/>
    </row>
    <row r="840" spans="5:5" x14ac:dyDescent="0.2">
      <c r="E840" s="126"/>
    </row>
    <row r="841" spans="5:5" x14ac:dyDescent="0.2">
      <c r="E841" s="126"/>
    </row>
    <row r="842" spans="5:5" x14ac:dyDescent="0.2">
      <c r="E842" s="126"/>
    </row>
    <row r="843" spans="5:5" x14ac:dyDescent="0.2">
      <c r="E843" s="126"/>
    </row>
    <row r="844" spans="5:5" x14ac:dyDescent="0.2">
      <c r="E844" s="126"/>
    </row>
    <row r="845" spans="5:5" x14ac:dyDescent="0.2">
      <c r="E845" s="126"/>
    </row>
    <row r="846" spans="5:5" x14ac:dyDescent="0.2">
      <c r="E846" s="126"/>
    </row>
    <row r="847" spans="5:5" x14ac:dyDescent="0.2">
      <c r="E847" s="126"/>
    </row>
    <row r="848" spans="5:5" x14ac:dyDescent="0.2">
      <c r="E848" s="126"/>
    </row>
    <row r="849" spans="1:7" x14ac:dyDescent="0.2">
      <c r="E849" s="126"/>
    </row>
    <row r="850" spans="1:7" x14ac:dyDescent="0.2">
      <c r="E850" s="126"/>
    </row>
    <row r="851" spans="1:7" x14ac:dyDescent="0.2">
      <c r="E851" s="126"/>
    </row>
    <row r="852" spans="1:7" x14ac:dyDescent="0.2">
      <c r="E852" s="126"/>
    </row>
    <row r="853" spans="1:7" x14ac:dyDescent="0.2">
      <c r="E853" s="126"/>
    </row>
    <row r="854" spans="1:7" x14ac:dyDescent="0.2">
      <c r="A854" s="171"/>
      <c r="B854" s="171"/>
    </row>
    <row r="855" spans="1:7" x14ac:dyDescent="0.2">
      <c r="A855" s="170"/>
      <c r="B855" s="170"/>
      <c r="C855" s="172"/>
      <c r="D855" s="172"/>
      <c r="E855" s="173"/>
      <c r="F855" s="172"/>
      <c r="G855" s="174"/>
    </row>
    <row r="856" spans="1:7" x14ac:dyDescent="0.2">
      <c r="A856" s="175"/>
      <c r="B856" s="175"/>
      <c r="C856" s="170"/>
      <c r="D856" s="170"/>
      <c r="E856" s="176"/>
      <c r="F856" s="170"/>
      <c r="G856" s="170"/>
    </row>
    <row r="857" spans="1:7" x14ac:dyDescent="0.2">
      <c r="A857" s="170"/>
      <c r="B857" s="170"/>
      <c r="C857" s="170"/>
      <c r="D857" s="170"/>
      <c r="E857" s="176"/>
      <c r="F857" s="170"/>
      <c r="G857" s="170"/>
    </row>
    <row r="858" spans="1:7" x14ac:dyDescent="0.2">
      <c r="A858" s="170"/>
      <c r="B858" s="170"/>
      <c r="C858" s="170"/>
      <c r="D858" s="170"/>
      <c r="E858" s="176"/>
      <c r="F858" s="170"/>
      <c r="G858" s="170"/>
    </row>
    <row r="859" spans="1:7" x14ac:dyDescent="0.2">
      <c r="A859" s="170"/>
      <c r="B859" s="170"/>
      <c r="C859" s="170"/>
      <c r="D859" s="170"/>
      <c r="E859" s="176"/>
      <c r="F859" s="170"/>
      <c r="G859" s="170"/>
    </row>
    <row r="860" spans="1:7" x14ac:dyDescent="0.2">
      <c r="A860" s="170"/>
      <c r="B860" s="170"/>
      <c r="C860" s="170"/>
      <c r="D860" s="170"/>
      <c r="E860" s="176"/>
      <c r="F860" s="170"/>
      <c r="G860" s="170"/>
    </row>
    <row r="861" spans="1:7" x14ac:dyDescent="0.2">
      <c r="A861" s="170"/>
      <c r="B861" s="170"/>
      <c r="C861" s="170"/>
      <c r="D861" s="170"/>
      <c r="E861" s="176"/>
      <c r="F861" s="170"/>
      <c r="G861" s="170"/>
    </row>
    <row r="862" spans="1:7" x14ac:dyDescent="0.2">
      <c r="A862" s="170"/>
      <c r="B862" s="170"/>
      <c r="C862" s="170"/>
      <c r="D862" s="170"/>
      <c r="E862" s="176"/>
      <c r="F862" s="170"/>
      <c r="G862" s="170"/>
    </row>
    <row r="863" spans="1:7" x14ac:dyDescent="0.2">
      <c r="A863" s="170"/>
      <c r="B863" s="170"/>
      <c r="C863" s="170"/>
      <c r="D863" s="170"/>
      <c r="E863" s="176"/>
      <c r="F863" s="170"/>
      <c r="G863" s="170"/>
    </row>
    <row r="864" spans="1:7" x14ac:dyDescent="0.2">
      <c r="A864" s="170"/>
      <c r="B864" s="170"/>
      <c r="C864" s="170"/>
      <c r="D864" s="170"/>
      <c r="E864" s="176"/>
      <c r="F864" s="170"/>
      <c r="G864" s="170"/>
    </row>
    <row r="865" spans="1:7" x14ac:dyDescent="0.2">
      <c r="A865" s="170"/>
      <c r="B865" s="170"/>
      <c r="C865" s="170"/>
      <c r="D865" s="170"/>
      <c r="E865" s="176"/>
      <c r="F865" s="170"/>
      <c r="G865" s="170"/>
    </row>
    <row r="866" spans="1:7" x14ac:dyDescent="0.2">
      <c r="A866" s="170"/>
      <c r="B866" s="170"/>
      <c r="C866" s="170"/>
      <c r="D866" s="170"/>
      <c r="E866" s="176"/>
      <c r="F866" s="170"/>
      <c r="G866" s="170"/>
    </row>
    <row r="867" spans="1:7" x14ac:dyDescent="0.2">
      <c r="A867" s="170"/>
      <c r="B867" s="170"/>
      <c r="C867" s="170"/>
      <c r="D867" s="170"/>
      <c r="E867" s="176"/>
      <c r="F867" s="170"/>
      <c r="G867" s="170"/>
    </row>
    <row r="868" spans="1:7" x14ac:dyDescent="0.2">
      <c r="A868" s="170"/>
      <c r="B868" s="170"/>
      <c r="C868" s="170"/>
      <c r="D868" s="170"/>
      <c r="E868" s="176"/>
      <c r="F868" s="170"/>
      <c r="G868" s="170"/>
    </row>
  </sheetData>
  <mergeCells count="622">
    <mergeCell ref="C779:D779"/>
    <mergeCell ref="C780:D780"/>
    <mergeCell ref="C784:D784"/>
    <mergeCell ref="C785:D785"/>
    <mergeCell ref="C765:D765"/>
    <mergeCell ref="C766:D766"/>
    <mergeCell ref="C768:D768"/>
    <mergeCell ref="C769:D769"/>
    <mergeCell ref="C771:D771"/>
    <mergeCell ref="C772:D772"/>
    <mergeCell ref="C774:D774"/>
    <mergeCell ref="C775:D775"/>
    <mergeCell ref="C750:D750"/>
    <mergeCell ref="C736:D736"/>
    <mergeCell ref="C738:D738"/>
    <mergeCell ref="C740:D740"/>
    <mergeCell ref="C742:D742"/>
    <mergeCell ref="C744:D744"/>
    <mergeCell ref="C721:D721"/>
    <mergeCell ref="C727:D727"/>
    <mergeCell ref="C728:D728"/>
    <mergeCell ref="C730:D730"/>
    <mergeCell ref="C732:D732"/>
    <mergeCell ref="C734:D734"/>
    <mergeCell ref="C710:D710"/>
    <mergeCell ref="C711:D711"/>
    <mergeCell ref="C715:D715"/>
    <mergeCell ref="C716:D716"/>
    <mergeCell ref="C717:D717"/>
    <mergeCell ref="C718:D718"/>
    <mergeCell ref="C719:D719"/>
    <mergeCell ref="C720:D720"/>
    <mergeCell ref="C700:D700"/>
    <mergeCell ref="C702:D702"/>
    <mergeCell ref="C704:D704"/>
    <mergeCell ref="C706:D706"/>
    <mergeCell ref="C686:D686"/>
    <mergeCell ref="C688:D688"/>
    <mergeCell ref="C690:D690"/>
    <mergeCell ref="C693:D693"/>
    <mergeCell ref="C679:D679"/>
    <mergeCell ref="C680:D680"/>
    <mergeCell ref="C682:D682"/>
    <mergeCell ref="C683:D683"/>
    <mergeCell ref="C684:D684"/>
    <mergeCell ref="C685:D685"/>
    <mergeCell ref="C670:D670"/>
    <mergeCell ref="C672:D672"/>
    <mergeCell ref="C674:D674"/>
    <mergeCell ref="C676:D676"/>
    <mergeCell ref="C677:D677"/>
    <mergeCell ref="C678:D678"/>
    <mergeCell ref="C656:D656"/>
    <mergeCell ref="C657:D657"/>
    <mergeCell ref="C662:D662"/>
    <mergeCell ref="C664:D664"/>
    <mergeCell ref="C666:D666"/>
    <mergeCell ref="C667:D667"/>
    <mergeCell ref="C668:D668"/>
    <mergeCell ref="C669:D669"/>
    <mergeCell ref="C647:D647"/>
    <mergeCell ref="C648:D648"/>
    <mergeCell ref="C649:D649"/>
    <mergeCell ref="C651:D651"/>
    <mergeCell ref="C653:D653"/>
    <mergeCell ref="C655:D655"/>
    <mergeCell ref="C639:D639"/>
    <mergeCell ref="C640:D640"/>
    <mergeCell ref="C641:D641"/>
    <mergeCell ref="C642:D642"/>
    <mergeCell ref="C644:D644"/>
    <mergeCell ref="C646:D646"/>
    <mergeCell ref="C629:D629"/>
    <mergeCell ref="C631:D631"/>
    <mergeCell ref="C632:D632"/>
    <mergeCell ref="C633:D633"/>
    <mergeCell ref="C634:D634"/>
    <mergeCell ref="C635:D635"/>
    <mergeCell ref="C637:D637"/>
    <mergeCell ref="C638:D638"/>
    <mergeCell ref="C616:D616"/>
    <mergeCell ref="C618:D618"/>
    <mergeCell ref="C621:D621"/>
    <mergeCell ref="C623:D623"/>
    <mergeCell ref="C625:D625"/>
    <mergeCell ref="C598:D598"/>
    <mergeCell ref="C599:D599"/>
    <mergeCell ref="C600:D600"/>
    <mergeCell ref="C592:D592"/>
    <mergeCell ref="C593:D593"/>
    <mergeCell ref="C594:D594"/>
    <mergeCell ref="C595:D595"/>
    <mergeCell ref="C596:D596"/>
    <mergeCell ref="C597:D597"/>
    <mergeCell ref="C586:D586"/>
    <mergeCell ref="C587:D587"/>
    <mergeCell ref="C588:D588"/>
    <mergeCell ref="C589:D589"/>
    <mergeCell ref="C590:D590"/>
    <mergeCell ref="C591:D591"/>
    <mergeCell ref="C580:D580"/>
    <mergeCell ref="C581:D581"/>
    <mergeCell ref="C582:D582"/>
    <mergeCell ref="C583:D583"/>
    <mergeCell ref="C584:D584"/>
    <mergeCell ref="C585:D585"/>
    <mergeCell ref="C574:D574"/>
    <mergeCell ref="C575:D575"/>
    <mergeCell ref="C576:D576"/>
    <mergeCell ref="C577:D577"/>
    <mergeCell ref="C578:D578"/>
    <mergeCell ref="C579:D579"/>
    <mergeCell ref="C568:D568"/>
    <mergeCell ref="C569:D569"/>
    <mergeCell ref="C570:D570"/>
    <mergeCell ref="C571:D571"/>
    <mergeCell ref="C572:D572"/>
    <mergeCell ref="C573:D573"/>
    <mergeCell ref="C561:D561"/>
    <mergeCell ref="C562:D562"/>
    <mergeCell ref="C563:D563"/>
    <mergeCell ref="C564:D564"/>
    <mergeCell ref="C565:D565"/>
    <mergeCell ref="C566:D566"/>
    <mergeCell ref="C555:D555"/>
    <mergeCell ref="C556:D556"/>
    <mergeCell ref="C557:D557"/>
    <mergeCell ref="C558:D558"/>
    <mergeCell ref="C559:D559"/>
    <mergeCell ref="C560:D560"/>
    <mergeCell ref="C549:D549"/>
    <mergeCell ref="C550:D550"/>
    <mergeCell ref="C551:D551"/>
    <mergeCell ref="C552:D552"/>
    <mergeCell ref="C553:D553"/>
    <mergeCell ref="C554:D554"/>
    <mergeCell ref="C543:D543"/>
    <mergeCell ref="C544:D544"/>
    <mergeCell ref="C545:D545"/>
    <mergeCell ref="C546:D546"/>
    <mergeCell ref="C547:D547"/>
    <mergeCell ref="C548:D548"/>
    <mergeCell ref="C537:D537"/>
    <mergeCell ref="C538:D538"/>
    <mergeCell ref="C539:D539"/>
    <mergeCell ref="C540:D540"/>
    <mergeCell ref="C541:D541"/>
    <mergeCell ref="C542:D542"/>
    <mergeCell ref="C531:D531"/>
    <mergeCell ref="C532:D532"/>
    <mergeCell ref="C533:D533"/>
    <mergeCell ref="C534:D534"/>
    <mergeCell ref="C535:D535"/>
    <mergeCell ref="C536:D536"/>
    <mergeCell ref="C525:D525"/>
    <mergeCell ref="C526:D526"/>
    <mergeCell ref="C527:D527"/>
    <mergeCell ref="C528:D528"/>
    <mergeCell ref="C529:D529"/>
    <mergeCell ref="C530:D530"/>
    <mergeCell ref="C519:D519"/>
    <mergeCell ref="C520:D520"/>
    <mergeCell ref="C521:D521"/>
    <mergeCell ref="C522:D522"/>
    <mergeCell ref="C523:D523"/>
    <mergeCell ref="C524:D524"/>
    <mergeCell ref="C513:D513"/>
    <mergeCell ref="C514:D514"/>
    <mergeCell ref="C515:D515"/>
    <mergeCell ref="C516:D516"/>
    <mergeCell ref="C517:D517"/>
    <mergeCell ref="C518:D518"/>
    <mergeCell ref="C507:D507"/>
    <mergeCell ref="C508:D508"/>
    <mergeCell ref="C509:D509"/>
    <mergeCell ref="C510:D510"/>
    <mergeCell ref="C511:D511"/>
    <mergeCell ref="C512:D512"/>
    <mergeCell ref="C498:D498"/>
    <mergeCell ref="C502:D502"/>
    <mergeCell ref="C503:D503"/>
    <mergeCell ref="C504:D504"/>
    <mergeCell ref="C505:D505"/>
    <mergeCell ref="C506:D506"/>
    <mergeCell ref="C489:D489"/>
    <mergeCell ref="C490:D490"/>
    <mergeCell ref="C491:D491"/>
    <mergeCell ref="C492:D492"/>
    <mergeCell ref="C493:D493"/>
    <mergeCell ref="C494:D494"/>
    <mergeCell ref="C483:D483"/>
    <mergeCell ref="C484:D484"/>
    <mergeCell ref="C485:D485"/>
    <mergeCell ref="C486:D486"/>
    <mergeCell ref="C487:D487"/>
    <mergeCell ref="C488:D488"/>
    <mergeCell ref="C477:D477"/>
    <mergeCell ref="C478:D478"/>
    <mergeCell ref="C479:D479"/>
    <mergeCell ref="C480:D480"/>
    <mergeCell ref="C481:D481"/>
    <mergeCell ref="C482:D482"/>
    <mergeCell ref="C470:D470"/>
    <mergeCell ref="C471:D471"/>
    <mergeCell ref="C472:D472"/>
    <mergeCell ref="C473:D473"/>
    <mergeCell ref="C475:D475"/>
    <mergeCell ref="C476:D476"/>
    <mergeCell ref="C464:D464"/>
    <mergeCell ref="C465:D465"/>
    <mergeCell ref="C466:D466"/>
    <mergeCell ref="C467:D467"/>
    <mergeCell ref="C468:D468"/>
    <mergeCell ref="C469:D469"/>
    <mergeCell ref="C458:D458"/>
    <mergeCell ref="C459:D459"/>
    <mergeCell ref="C460:D460"/>
    <mergeCell ref="C461:D461"/>
    <mergeCell ref="C462:D462"/>
    <mergeCell ref="C463:D463"/>
    <mergeCell ref="C450:D450"/>
    <mergeCell ref="C452:D452"/>
    <mergeCell ref="C454:D454"/>
    <mergeCell ref="C455:D455"/>
    <mergeCell ref="C456:D456"/>
    <mergeCell ref="C457:D457"/>
    <mergeCell ref="C444:D444"/>
    <mergeCell ref="C445:D445"/>
    <mergeCell ref="C446:D446"/>
    <mergeCell ref="C447:D447"/>
    <mergeCell ref="C448:D448"/>
    <mergeCell ref="C449:D449"/>
    <mergeCell ref="C431:D431"/>
    <mergeCell ref="C432:D432"/>
    <mergeCell ref="C433:D433"/>
    <mergeCell ref="C434:D434"/>
    <mergeCell ref="C435:D435"/>
    <mergeCell ref="C436:D436"/>
    <mergeCell ref="C437:D437"/>
    <mergeCell ref="C438:D438"/>
    <mergeCell ref="C439:D439"/>
    <mergeCell ref="C423:D423"/>
    <mergeCell ref="C424:D424"/>
    <mergeCell ref="C425:D425"/>
    <mergeCell ref="C426:D426"/>
    <mergeCell ref="C427:D427"/>
    <mergeCell ref="C440:D440"/>
    <mergeCell ref="C441:D441"/>
    <mergeCell ref="C442:D442"/>
    <mergeCell ref="C443:D443"/>
    <mergeCell ref="C417:D417"/>
    <mergeCell ref="C418:D418"/>
    <mergeCell ref="C419:D419"/>
    <mergeCell ref="C420:D420"/>
    <mergeCell ref="C421:D421"/>
    <mergeCell ref="C422:D422"/>
    <mergeCell ref="C411:D411"/>
    <mergeCell ref="C412:D412"/>
    <mergeCell ref="C413:D413"/>
    <mergeCell ref="C414:D414"/>
    <mergeCell ref="C415:D415"/>
    <mergeCell ref="C416:D416"/>
    <mergeCell ref="C405:D405"/>
    <mergeCell ref="C406:D406"/>
    <mergeCell ref="C407:D407"/>
    <mergeCell ref="C408:D408"/>
    <mergeCell ref="C409:D409"/>
    <mergeCell ref="C410:D410"/>
    <mergeCell ref="C399:D399"/>
    <mergeCell ref="C400:D400"/>
    <mergeCell ref="C401:D401"/>
    <mergeCell ref="C402:D402"/>
    <mergeCell ref="C403:D403"/>
    <mergeCell ref="C404:D404"/>
    <mergeCell ref="C393:D393"/>
    <mergeCell ref="C394:D394"/>
    <mergeCell ref="C395:D395"/>
    <mergeCell ref="C396:D396"/>
    <mergeCell ref="C397:D397"/>
    <mergeCell ref="C398:D398"/>
    <mergeCell ref="C387:D387"/>
    <mergeCell ref="C388:D388"/>
    <mergeCell ref="C389:D389"/>
    <mergeCell ref="C390:D390"/>
    <mergeCell ref="C391:D391"/>
    <mergeCell ref="C392:D392"/>
    <mergeCell ref="C381:D381"/>
    <mergeCell ref="C382:D382"/>
    <mergeCell ref="C383:D383"/>
    <mergeCell ref="C384:D384"/>
    <mergeCell ref="C385:D385"/>
    <mergeCell ref="C386:D386"/>
    <mergeCell ref="C375:D375"/>
    <mergeCell ref="C376:D376"/>
    <mergeCell ref="C377:D377"/>
    <mergeCell ref="C378:D378"/>
    <mergeCell ref="C379:D379"/>
    <mergeCell ref="C380:D380"/>
    <mergeCell ref="C353:D353"/>
    <mergeCell ref="C355:D355"/>
    <mergeCell ref="C357:D357"/>
    <mergeCell ref="C371:D371"/>
    <mergeCell ref="C372:D372"/>
    <mergeCell ref="C373:D373"/>
    <mergeCell ref="C374:D374"/>
    <mergeCell ref="C340:D340"/>
    <mergeCell ref="C341:D341"/>
    <mergeCell ref="C343:D343"/>
    <mergeCell ref="C344:D344"/>
    <mergeCell ref="C348:D348"/>
    <mergeCell ref="C361:D361"/>
    <mergeCell ref="C363:D363"/>
    <mergeCell ref="C364:D364"/>
    <mergeCell ref="C365:D365"/>
    <mergeCell ref="C366:D366"/>
    <mergeCell ref="C367:D367"/>
    <mergeCell ref="C368:D368"/>
    <mergeCell ref="C369:D369"/>
    <mergeCell ref="C370:D370"/>
    <mergeCell ref="C332:D332"/>
    <mergeCell ref="C333:D333"/>
    <mergeCell ref="C335:D335"/>
    <mergeCell ref="C337:D337"/>
    <mergeCell ref="C338:D338"/>
    <mergeCell ref="C339:D339"/>
    <mergeCell ref="C326:D326"/>
    <mergeCell ref="C327:D327"/>
    <mergeCell ref="C328:D328"/>
    <mergeCell ref="C329:D329"/>
    <mergeCell ref="C330:D330"/>
    <mergeCell ref="C331:D331"/>
    <mergeCell ref="C320:D320"/>
    <mergeCell ref="C321:D321"/>
    <mergeCell ref="C322:D322"/>
    <mergeCell ref="C323:D323"/>
    <mergeCell ref="C324:D324"/>
    <mergeCell ref="C325:D325"/>
    <mergeCell ref="C314:D314"/>
    <mergeCell ref="C315:D315"/>
    <mergeCell ref="C316:D316"/>
    <mergeCell ref="C317:D317"/>
    <mergeCell ref="C318:D318"/>
    <mergeCell ref="C319:D319"/>
    <mergeCell ref="C308:D308"/>
    <mergeCell ref="C309:D309"/>
    <mergeCell ref="C310:D310"/>
    <mergeCell ref="C311:D311"/>
    <mergeCell ref="C312:D312"/>
    <mergeCell ref="C313:D313"/>
    <mergeCell ref="C302:D302"/>
    <mergeCell ref="C303:D303"/>
    <mergeCell ref="C304:D304"/>
    <mergeCell ref="C305:D305"/>
    <mergeCell ref="C306:D306"/>
    <mergeCell ref="C307:D307"/>
    <mergeCell ref="C296:D296"/>
    <mergeCell ref="C297:D297"/>
    <mergeCell ref="C298:D298"/>
    <mergeCell ref="C299:D299"/>
    <mergeCell ref="C300:D300"/>
    <mergeCell ref="C301:D301"/>
    <mergeCell ref="C290:D290"/>
    <mergeCell ref="C291:D291"/>
    <mergeCell ref="C292:D292"/>
    <mergeCell ref="C293:D293"/>
    <mergeCell ref="C294:D294"/>
    <mergeCell ref="C295:D295"/>
    <mergeCell ref="C284:D284"/>
    <mergeCell ref="C285:D285"/>
    <mergeCell ref="C286:D286"/>
    <mergeCell ref="C287:D287"/>
    <mergeCell ref="C288:D288"/>
    <mergeCell ref="C289:D289"/>
    <mergeCell ref="C278:D278"/>
    <mergeCell ref="C279:D279"/>
    <mergeCell ref="C280:D280"/>
    <mergeCell ref="C281:D281"/>
    <mergeCell ref="C282:D282"/>
    <mergeCell ref="C283:D283"/>
    <mergeCell ref="C272:D272"/>
    <mergeCell ref="C273:D273"/>
    <mergeCell ref="C274:D274"/>
    <mergeCell ref="C275:D275"/>
    <mergeCell ref="C276:D276"/>
    <mergeCell ref="C277:D277"/>
    <mergeCell ref="C265:D265"/>
    <mergeCell ref="C266:D266"/>
    <mergeCell ref="C267:D267"/>
    <mergeCell ref="C269:D269"/>
    <mergeCell ref="C270:D270"/>
    <mergeCell ref="C271:D271"/>
    <mergeCell ref="C263:D263"/>
    <mergeCell ref="C264:D264"/>
    <mergeCell ref="C261:D261"/>
    <mergeCell ref="C255:D255"/>
    <mergeCell ref="C256:D256"/>
    <mergeCell ref="C257:D257"/>
    <mergeCell ref="C258:D258"/>
    <mergeCell ref="C259:D259"/>
    <mergeCell ref="C260:D260"/>
    <mergeCell ref="C249:D249"/>
    <mergeCell ref="C250:D250"/>
    <mergeCell ref="C251:D251"/>
    <mergeCell ref="C252:D252"/>
    <mergeCell ref="C253:D253"/>
    <mergeCell ref="C254:D254"/>
    <mergeCell ref="C242:D242"/>
    <mergeCell ref="C244:D244"/>
    <mergeCell ref="C245:D245"/>
    <mergeCell ref="C246:D246"/>
    <mergeCell ref="C247:D247"/>
    <mergeCell ref="C248:D248"/>
    <mergeCell ref="C236:D236"/>
    <mergeCell ref="C237:D237"/>
    <mergeCell ref="C238:D238"/>
    <mergeCell ref="C239:D239"/>
    <mergeCell ref="C240:D240"/>
    <mergeCell ref="C241:D241"/>
    <mergeCell ref="C230:D230"/>
    <mergeCell ref="C231:D231"/>
    <mergeCell ref="C232:D232"/>
    <mergeCell ref="C233:D233"/>
    <mergeCell ref="C234:D234"/>
    <mergeCell ref="C235:D235"/>
    <mergeCell ref="C224:D224"/>
    <mergeCell ref="C225:D225"/>
    <mergeCell ref="C226:D226"/>
    <mergeCell ref="C227:D227"/>
    <mergeCell ref="C228:D228"/>
    <mergeCell ref="C229:D229"/>
    <mergeCell ref="C218:D218"/>
    <mergeCell ref="C219:D219"/>
    <mergeCell ref="C220:D220"/>
    <mergeCell ref="C221:D221"/>
    <mergeCell ref="C222:D222"/>
    <mergeCell ref="C223:D223"/>
    <mergeCell ref="C212:D212"/>
    <mergeCell ref="C213:D213"/>
    <mergeCell ref="C214:D214"/>
    <mergeCell ref="C215:D215"/>
    <mergeCell ref="C216:D216"/>
    <mergeCell ref="C217:D217"/>
    <mergeCell ref="C206:D206"/>
    <mergeCell ref="C207:D207"/>
    <mergeCell ref="C208:D208"/>
    <mergeCell ref="C209:D209"/>
    <mergeCell ref="C210:D210"/>
    <mergeCell ref="C211:D211"/>
    <mergeCell ref="C200:D200"/>
    <mergeCell ref="C201:D201"/>
    <mergeCell ref="C202:D202"/>
    <mergeCell ref="C203:D203"/>
    <mergeCell ref="C204:D204"/>
    <mergeCell ref="C205:D205"/>
    <mergeCell ref="C194:D194"/>
    <mergeCell ref="C195:D195"/>
    <mergeCell ref="C196:D196"/>
    <mergeCell ref="C197:D197"/>
    <mergeCell ref="C198:D198"/>
    <mergeCell ref="C199:D199"/>
    <mergeCell ref="C188:D188"/>
    <mergeCell ref="C189:D189"/>
    <mergeCell ref="C190:D190"/>
    <mergeCell ref="C191:D191"/>
    <mergeCell ref="C192:D192"/>
    <mergeCell ref="C193:D193"/>
    <mergeCell ref="C182:D182"/>
    <mergeCell ref="C183:D183"/>
    <mergeCell ref="C184:D184"/>
    <mergeCell ref="C185:D185"/>
    <mergeCell ref="C186:D186"/>
    <mergeCell ref="C187:D187"/>
    <mergeCell ref="C174:D174"/>
    <mergeCell ref="C175:D175"/>
    <mergeCell ref="C178:D178"/>
    <mergeCell ref="C179:D179"/>
    <mergeCell ref="C180:D180"/>
    <mergeCell ref="C181:D181"/>
    <mergeCell ref="C168:D168"/>
    <mergeCell ref="C169:D169"/>
    <mergeCell ref="C170:D170"/>
    <mergeCell ref="C171:D171"/>
    <mergeCell ref="C172:D172"/>
    <mergeCell ref="C173:D173"/>
    <mergeCell ref="C176:D176"/>
    <mergeCell ref="C162:D162"/>
    <mergeCell ref="C163:D163"/>
    <mergeCell ref="C164:D164"/>
    <mergeCell ref="C165:D165"/>
    <mergeCell ref="C166:D166"/>
    <mergeCell ref="C167:D167"/>
    <mergeCell ref="C155:D155"/>
    <mergeCell ref="C156:D156"/>
    <mergeCell ref="C157:D157"/>
    <mergeCell ref="C158:D158"/>
    <mergeCell ref="C160:D160"/>
    <mergeCell ref="C161:D161"/>
    <mergeCell ref="C149:D149"/>
    <mergeCell ref="C150:D150"/>
    <mergeCell ref="C151:D151"/>
    <mergeCell ref="C152:D152"/>
    <mergeCell ref="C153:D153"/>
    <mergeCell ref="C154:D154"/>
    <mergeCell ref="C142:D142"/>
    <mergeCell ref="C144:D144"/>
    <mergeCell ref="C145:D145"/>
    <mergeCell ref="C146:D146"/>
    <mergeCell ref="C147:D147"/>
    <mergeCell ref="C148:D148"/>
    <mergeCell ref="C135:D135"/>
    <mergeCell ref="C136:D136"/>
    <mergeCell ref="C137:D137"/>
    <mergeCell ref="C138:D138"/>
    <mergeCell ref="C139:D139"/>
    <mergeCell ref="C140:D140"/>
    <mergeCell ref="C129:D129"/>
    <mergeCell ref="C130:D130"/>
    <mergeCell ref="C131:D131"/>
    <mergeCell ref="C132:D132"/>
    <mergeCell ref="C133:D133"/>
    <mergeCell ref="C134:D134"/>
    <mergeCell ref="C123:D123"/>
    <mergeCell ref="C124:D124"/>
    <mergeCell ref="C125:D125"/>
    <mergeCell ref="C126:D126"/>
    <mergeCell ref="C127:D127"/>
    <mergeCell ref="C128:D128"/>
    <mergeCell ref="C117:D117"/>
    <mergeCell ref="C118:D118"/>
    <mergeCell ref="C119:D119"/>
    <mergeCell ref="C120:D120"/>
    <mergeCell ref="C121:D121"/>
    <mergeCell ref="C122:D122"/>
    <mergeCell ref="C106:D106"/>
    <mergeCell ref="C107:D107"/>
    <mergeCell ref="C108:D108"/>
    <mergeCell ref="C112:D112"/>
    <mergeCell ref="C113:D113"/>
    <mergeCell ref="C114:D114"/>
    <mergeCell ref="C115:D115"/>
    <mergeCell ref="C116:D116"/>
    <mergeCell ref="C100:D100"/>
    <mergeCell ref="C101:D101"/>
    <mergeCell ref="C102:D102"/>
    <mergeCell ref="C103:D103"/>
    <mergeCell ref="C104:D104"/>
    <mergeCell ref="C105:D105"/>
    <mergeCell ref="C94:D94"/>
    <mergeCell ref="C95:D95"/>
    <mergeCell ref="C96:D96"/>
    <mergeCell ref="C97:D97"/>
    <mergeCell ref="C98:D98"/>
    <mergeCell ref="C99:D99"/>
    <mergeCell ref="C88:D88"/>
    <mergeCell ref="C89:D89"/>
    <mergeCell ref="C90:D90"/>
    <mergeCell ref="C91:D91"/>
    <mergeCell ref="C92:D92"/>
    <mergeCell ref="C93:D93"/>
    <mergeCell ref="C82:D82"/>
    <mergeCell ref="C83:D83"/>
    <mergeCell ref="C84:D84"/>
    <mergeCell ref="C85:D85"/>
    <mergeCell ref="C86:D86"/>
    <mergeCell ref="C87:D87"/>
    <mergeCell ref="C76:D76"/>
    <mergeCell ref="C77:D77"/>
    <mergeCell ref="C78:D78"/>
    <mergeCell ref="C79:D79"/>
    <mergeCell ref="C80:D80"/>
    <mergeCell ref="C81:D81"/>
    <mergeCell ref="C70:D70"/>
    <mergeCell ref="C71:D71"/>
    <mergeCell ref="C72:D72"/>
    <mergeCell ref="C73:D73"/>
    <mergeCell ref="C74:D74"/>
    <mergeCell ref="C75:D75"/>
    <mergeCell ref="C64:D64"/>
    <mergeCell ref="C65:D65"/>
    <mergeCell ref="C66:D66"/>
    <mergeCell ref="C67:D67"/>
    <mergeCell ref="C68:D68"/>
    <mergeCell ref="C69:D69"/>
    <mergeCell ref="C58:D58"/>
    <mergeCell ref="C59:D59"/>
    <mergeCell ref="C60:D60"/>
    <mergeCell ref="C61:D61"/>
    <mergeCell ref="C62:D62"/>
    <mergeCell ref="C63:D63"/>
    <mergeCell ref="C52:D52"/>
    <mergeCell ref="C53:D53"/>
    <mergeCell ref="C54:D54"/>
    <mergeCell ref="C55:D55"/>
    <mergeCell ref="C56:D56"/>
    <mergeCell ref="C57:D57"/>
    <mergeCell ref="C44:D44"/>
    <mergeCell ref="C45:D45"/>
    <mergeCell ref="C46:D46"/>
    <mergeCell ref="C47:D47"/>
    <mergeCell ref="C48:D48"/>
    <mergeCell ref="C49:D49"/>
    <mergeCell ref="C50:D50"/>
    <mergeCell ref="C51:D51"/>
    <mergeCell ref="C29:D29"/>
    <mergeCell ref="C30:D30"/>
    <mergeCell ref="C34:D34"/>
    <mergeCell ref="C36:D36"/>
    <mergeCell ref="C38:D38"/>
    <mergeCell ref="C40:D40"/>
    <mergeCell ref="C17:D17"/>
    <mergeCell ref="C19:D19"/>
    <mergeCell ref="C21:D21"/>
    <mergeCell ref="C23:D23"/>
    <mergeCell ref="C25:D25"/>
    <mergeCell ref="A1:G1"/>
    <mergeCell ref="A3:B3"/>
    <mergeCell ref="A4:B4"/>
    <mergeCell ref="E4:G4"/>
    <mergeCell ref="C9:D9"/>
    <mergeCell ref="C11:D11"/>
    <mergeCell ref="C13:D13"/>
    <mergeCell ref="C15:D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Company>OHL ŽS,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Kroulíková Anna</cp:lastModifiedBy>
  <cp:lastPrinted>2017-06-08T21:13:32Z</cp:lastPrinted>
  <dcterms:created xsi:type="dcterms:W3CDTF">2017-02-20T19:04:12Z</dcterms:created>
  <dcterms:modified xsi:type="dcterms:W3CDTF">2017-12-22T08:21:39Z</dcterms:modified>
</cp:coreProperties>
</file>