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60" windowWidth="22692" windowHeight="9792" activeTab="7"/>
  </bookViews>
  <sheets>
    <sheet name="Stavba" sheetId="1" r:id="rId1"/>
    <sheet name="01 01 KL" sheetId="2" r:id="rId2"/>
    <sheet name="01 01 Rek" sheetId="3" r:id="rId3"/>
    <sheet name="01 01 Pol" sheetId="4" r:id="rId4"/>
    <sheet name="01 02 KL" sheetId="5" r:id="rId5"/>
    <sheet name="01 02 Rek" sheetId="6" r:id="rId6"/>
    <sheet name="01 02 Pol" sheetId="7" r:id="rId7"/>
    <sheet name="01 03 KL" sheetId="8" r:id="rId8"/>
    <sheet name="01 03 Rek" sheetId="9" r:id="rId9"/>
    <sheet name="01 03 Pol" sheetId="10" r:id="rId10"/>
    <sheet name="01 04 KL" sheetId="11" r:id="rId11"/>
    <sheet name="01 04 Rek" sheetId="12" r:id="rId12"/>
    <sheet name="01 04 Pol" sheetId="13" r:id="rId13"/>
    <sheet name="01 05 KL" sheetId="14" r:id="rId14"/>
    <sheet name="01 05 Rek" sheetId="15" r:id="rId15"/>
    <sheet name="01 05 Pol" sheetId="16" r:id="rId16"/>
    <sheet name="01 06 KL" sheetId="17" r:id="rId17"/>
    <sheet name="01 06 Rek" sheetId="18" r:id="rId18"/>
    <sheet name="01 06 Pol" sheetId="19" r:id="rId19"/>
  </sheets>
  <definedNames>
    <definedName name="CelkemObjekty" localSheetId="0">Stavba!$F$31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'01 01 Pol'!$1:$6</definedName>
    <definedName name="_xlnm.Print_Titles" localSheetId="2">'01 01 Rek'!$1:$6</definedName>
    <definedName name="_xlnm.Print_Titles" localSheetId="6">'01 02 Pol'!$1:$6</definedName>
    <definedName name="_xlnm.Print_Titles" localSheetId="5">'01 02 Rek'!$1:$6</definedName>
    <definedName name="_xlnm.Print_Titles" localSheetId="9">'01 03 Pol'!$1:$6</definedName>
    <definedName name="_xlnm.Print_Titles" localSheetId="8">'01 03 Rek'!$1:$6</definedName>
    <definedName name="_xlnm.Print_Titles" localSheetId="12">'01 04 Pol'!$1:$6</definedName>
    <definedName name="_xlnm.Print_Titles" localSheetId="11">'01 04 Rek'!$1:$6</definedName>
    <definedName name="_xlnm.Print_Titles" localSheetId="15">'01 05 Pol'!$1:$6</definedName>
    <definedName name="_xlnm.Print_Titles" localSheetId="14">'01 05 Rek'!$1:$6</definedName>
    <definedName name="_xlnm.Print_Titles" localSheetId="18">'01 06 Pol'!$1:$6</definedName>
    <definedName name="_xlnm.Print_Titles" localSheetId="17">'01 06 Rek'!$1:$6</definedName>
    <definedName name="Objednatel" localSheetId="0">Stavba!$D$11</definedName>
    <definedName name="Objekt" localSheetId="0">Stavba!$B$29</definedName>
    <definedName name="_xlnm.Print_Area" localSheetId="1">'01 01 KL'!$A$1:$G$45</definedName>
    <definedName name="_xlnm.Print_Area" localSheetId="3">'01 01 Pol'!$A$1:$K$210</definedName>
    <definedName name="_xlnm.Print_Area" localSheetId="2">'01 01 Rek'!$A$1:$I$28</definedName>
    <definedName name="_xlnm.Print_Area" localSheetId="4">'01 02 KL'!$A$1:$G$45</definedName>
    <definedName name="_xlnm.Print_Area" localSheetId="6">'01 02 Pol'!$A$1:$K$16</definedName>
    <definedName name="_xlnm.Print_Area" localSheetId="5">'01 02 Rek'!$A$1:$I$22</definedName>
    <definedName name="_xlnm.Print_Area" localSheetId="7">'01 03 KL'!$A$1:$G$45</definedName>
    <definedName name="_xlnm.Print_Area" localSheetId="9">'01 03 Pol'!$A$1:$K$48</definedName>
    <definedName name="_xlnm.Print_Area" localSheetId="8">'01 03 Rek'!$A$1:$I$22</definedName>
    <definedName name="_xlnm.Print_Area" localSheetId="10">'01 04 KL'!$A$1:$G$45</definedName>
    <definedName name="_xlnm.Print_Area" localSheetId="12">'01 04 Pol'!$A$1:$K$50</definedName>
    <definedName name="_xlnm.Print_Area" localSheetId="11">'01 04 Rek'!$A$1:$I$22</definedName>
    <definedName name="_xlnm.Print_Area" localSheetId="13">'01 05 KL'!$A$1:$G$45</definedName>
    <definedName name="_xlnm.Print_Area" localSheetId="15">'01 05 Pol'!$A$1:$K$48</definedName>
    <definedName name="_xlnm.Print_Area" localSheetId="14">'01 05 Rek'!$A$1:$I$22</definedName>
    <definedName name="_xlnm.Print_Area" localSheetId="16">'01 06 KL'!$A$1:$G$45</definedName>
    <definedName name="_xlnm.Print_Area" localSheetId="18">'01 06 Pol'!$A$1:$K$10</definedName>
    <definedName name="_xlnm.Print_Area" localSheetId="17">'01 06 Rek'!$A$1:$I$22</definedName>
    <definedName name="_xlnm.Print_Area" localSheetId="0">Stavba!$B$1:$J$78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lin" localSheetId="12" hidden="1">0</definedName>
    <definedName name="solver_lin" localSheetId="15" hidden="1">0</definedName>
    <definedName name="solver_lin" localSheetId="18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num" localSheetId="12" hidden="1">0</definedName>
    <definedName name="solver_num" localSheetId="15" hidden="1">0</definedName>
    <definedName name="solver_num" localSheetId="18" hidden="1">0</definedName>
    <definedName name="solver_opt" localSheetId="3" hidden="1">'01 01 Pol'!#REF!</definedName>
    <definedName name="solver_opt" localSheetId="6" hidden="1">'01 02 Pol'!#REF!</definedName>
    <definedName name="solver_opt" localSheetId="9" hidden="1">'01 03 Pol'!#REF!</definedName>
    <definedName name="solver_opt" localSheetId="12" hidden="1">'01 04 Pol'!#REF!</definedName>
    <definedName name="solver_opt" localSheetId="15" hidden="1">'01 05 Pol'!#REF!</definedName>
    <definedName name="solver_opt" localSheetId="18" hidden="1">'01 06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typ" localSheetId="12" hidden="1">1</definedName>
    <definedName name="solver_typ" localSheetId="15" hidden="1">1</definedName>
    <definedName name="solver_typ" localSheetId="18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lver_val" localSheetId="12" hidden="1">0</definedName>
    <definedName name="solver_val" localSheetId="15" hidden="1">0</definedName>
    <definedName name="solver_val" localSheetId="18" hidden="1">0</definedName>
    <definedName name="SoucetDilu" localSheetId="0">Stavba!$F$59:$J$59</definedName>
    <definedName name="StavbaCelkem" localSheetId="0">Stavba!$H$31</definedName>
    <definedName name="Zhotovitel" localSheetId="0">Stavba!$D$7</definedName>
  </definedNames>
  <calcPr calcId="145621" fullCalcOnLoad="1"/>
</workbook>
</file>

<file path=xl/calcChain.xml><?xml version="1.0" encoding="utf-8"?>
<calcChain xmlns="http://schemas.openxmlformats.org/spreadsheetml/2006/main">
  <c r="H21" i="18" l="1"/>
  <c r="I20" i="18"/>
  <c r="G21" i="17"/>
  <c r="D21" i="17"/>
  <c r="I19" i="18"/>
  <c r="D20" i="17"/>
  <c r="I18" i="18"/>
  <c r="G20" i="17" s="1"/>
  <c r="D19" i="17"/>
  <c r="I17" i="18"/>
  <c r="G19" i="17" s="1"/>
  <c r="D18" i="17"/>
  <c r="I16" i="18"/>
  <c r="G18" i="17" s="1"/>
  <c r="G17" i="17"/>
  <c r="D17" i="17"/>
  <c r="I15" i="18"/>
  <c r="D16" i="17"/>
  <c r="I14" i="18"/>
  <c r="G16" i="17" s="1"/>
  <c r="D15" i="17"/>
  <c r="I13" i="18"/>
  <c r="G15" i="17" s="1"/>
  <c r="BE8" i="19"/>
  <c r="BD8" i="19"/>
  <c r="BC8" i="19"/>
  <c r="BC10" i="19" s="1"/>
  <c r="G7" i="18" s="1"/>
  <c r="G8" i="18" s="1"/>
  <c r="C18" i="17" s="1"/>
  <c r="BB8" i="19"/>
  <c r="BA8" i="19"/>
  <c r="K8" i="19"/>
  <c r="I8" i="19"/>
  <c r="I10" i="19" s="1"/>
  <c r="G8" i="19"/>
  <c r="B7" i="18"/>
  <c r="A7" i="18"/>
  <c r="BE10" i="19"/>
  <c r="I7" i="18" s="1"/>
  <c r="I8" i="18" s="1"/>
  <c r="C21" i="17" s="1"/>
  <c r="BD10" i="19"/>
  <c r="H7" i="18" s="1"/>
  <c r="H8" i="18" s="1"/>
  <c r="C17" i="17" s="1"/>
  <c r="BB10" i="19"/>
  <c r="F7" i="18" s="1"/>
  <c r="F8" i="18" s="1"/>
  <c r="C16" i="17" s="1"/>
  <c r="BA10" i="19"/>
  <c r="E7" i="18" s="1"/>
  <c r="E8" i="18" s="1"/>
  <c r="C15" i="17" s="1"/>
  <c r="K10" i="19"/>
  <c r="G10" i="19"/>
  <c r="E4" i="19"/>
  <c r="F3" i="19"/>
  <c r="G23" i="17"/>
  <c r="C33" i="17"/>
  <c r="F33" i="17" s="1"/>
  <c r="C31" i="17"/>
  <c r="G7" i="17"/>
  <c r="H21" i="15"/>
  <c r="I20" i="15"/>
  <c r="D21" i="14"/>
  <c r="I19" i="15"/>
  <c r="G21" i="14" s="1"/>
  <c r="D20" i="14"/>
  <c r="I18" i="15"/>
  <c r="G20" i="14" s="1"/>
  <c r="G19" i="14"/>
  <c r="D19" i="14"/>
  <c r="I17" i="15"/>
  <c r="D18" i="14"/>
  <c r="I16" i="15"/>
  <c r="G18" i="14" s="1"/>
  <c r="D17" i="14"/>
  <c r="I15" i="15"/>
  <c r="G17" i="14" s="1"/>
  <c r="D16" i="14"/>
  <c r="I14" i="15"/>
  <c r="G16" i="14" s="1"/>
  <c r="G15" i="14"/>
  <c r="D15" i="14"/>
  <c r="I13" i="15"/>
  <c r="BE46" i="16"/>
  <c r="BD46" i="16"/>
  <c r="BC46" i="16"/>
  <c r="BB46" i="16"/>
  <c r="BA46" i="16"/>
  <c r="K46" i="16"/>
  <c r="I46" i="16"/>
  <c r="G46" i="16"/>
  <c r="BE44" i="16"/>
  <c r="BD44" i="16"/>
  <c r="BC44" i="16"/>
  <c r="BB44" i="16"/>
  <c r="BA44" i="16"/>
  <c r="K44" i="16"/>
  <c r="I44" i="16"/>
  <c r="G44" i="16"/>
  <c r="BE42" i="16"/>
  <c r="BD42" i="16"/>
  <c r="BC42" i="16"/>
  <c r="BB42" i="16"/>
  <c r="BA42" i="16"/>
  <c r="K42" i="16"/>
  <c r="I42" i="16"/>
  <c r="G42" i="16"/>
  <c r="BE40" i="16"/>
  <c r="BD40" i="16"/>
  <c r="BC40" i="16"/>
  <c r="BB40" i="16"/>
  <c r="BA40" i="16"/>
  <c r="K40" i="16"/>
  <c r="I40" i="16"/>
  <c r="G40" i="16"/>
  <c r="BE38" i="16"/>
  <c r="BD38" i="16"/>
  <c r="BC38" i="16"/>
  <c r="BB38" i="16"/>
  <c r="BA38" i="16"/>
  <c r="K38" i="16"/>
  <c r="I38" i="16"/>
  <c r="G38" i="16"/>
  <c r="BE36" i="16"/>
  <c r="BD36" i="16"/>
  <c r="BC36" i="16"/>
  <c r="BB36" i="16"/>
  <c r="BA36" i="16"/>
  <c r="K36" i="16"/>
  <c r="I36" i="16"/>
  <c r="G36" i="16"/>
  <c r="BE34" i="16"/>
  <c r="BD34" i="16"/>
  <c r="BC34" i="16"/>
  <c r="BB34" i="16"/>
  <c r="BA34" i="16"/>
  <c r="K34" i="16"/>
  <c r="I34" i="16"/>
  <c r="G34" i="16"/>
  <c r="BE32" i="16"/>
  <c r="BD32" i="16"/>
  <c r="BC32" i="16"/>
  <c r="BB32" i="16"/>
  <c r="BA32" i="16"/>
  <c r="K32" i="16"/>
  <c r="I32" i="16"/>
  <c r="G32" i="16"/>
  <c r="BE30" i="16"/>
  <c r="BD30" i="16"/>
  <c r="BC30" i="16"/>
  <c r="BB30" i="16"/>
  <c r="BA30" i="16"/>
  <c r="K30" i="16"/>
  <c r="I30" i="16"/>
  <c r="G30" i="16"/>
  <c r="BE28" i="16"/>
  <c r="BD28" i="16"/>
  <c r="BC28" i="16"/>
  <c r="BB28" i="16"/>
  <c r="BA28" i="16"/>
  <c r="K28" i="16"/>
  <c r="I28" i="16"/>
  <c r="G28" i="16"/>
  <c r="BE26" i="16"/>
  <c r="BD26" i="16"/>
  <c r="BC26" i="16"/>
  <c r="BB26" i="16"/>
  <c r="BA26" i="16"/>
  <c r="K26" i="16"/>
  <c r="I26" i="16"/>
  <c r="G26" i="16"/>
  <c r="BE24" i="16"/>
  <c r="BD24" i="16"/>
  <c r="BC24" i="16"/>
  <c r="BB24" i="16"/>
  <c r="BA24" i="16"/>
  <c r="K24" i="16"/>
  <c r="I24" i="16"/>
  <c r="G24" i="16"/>
  <c r="BE22" i="16"/>
  <c r="BD22" i="16"/>
  <c r="BC22" i="16"/>
  <c r="BB22" i="16"/>
  <c r="BA22" i="16"/>
  <c r="K22" i="16"/>
  <c r="I22" i="16"/>
  <c r="G22" i="16"/>
  <c r="BE20" i="16"/>
  <c r="BD20" i="16"/>
  <c r="BC20" i="16"/>
  <c r="BB20" i="16"/>
  <c r="BA20" i="16"/>
  <c r="K20" i="16"/>
  <c r="I20" i="16"/>
  <c r="G20" i="16"/>
  <c r="BE18" i="16"/>
  <c r="BD18" i="16"/>
  <c r="BC18" i="16"/>
  <c r="BB18" i="16"/>
  <c r="BA18" i="16"/>
  <c r="K18" i="16"/>
  <c r="I18" i="16"/>
  <c r="G18" i="16"/>
  <c r="BE16" i="16"/>
  <c r="BD16" i="16"/>
  <c r="BC16" i="16"/>
  <c r="BB16" i="16"/>
  <c r="BA16" i="16"/>
  <c r="K16" i="16"/>
  <c r="I16" i="16"/>
  <c r="G16" i="16"/>
  <c r="BE14" i="16"/>
  <c r="BD14" i="16"/>
  <c r="BC14" i="16"/>
  <c r="BB14" i="16"/>
  <c r="BA14" i="16"/>
  <c r="K14" i="16"/>
  <c r="I14" i="16"/>
  <c r="G14" i="16"/>
  <c r="BE12" i="16"/>
  <c r="BD12" i="16"/>
  <c r="BC12" i="16"/>
  <c r="BB12" i="16"/>
  <c r="BA12" i="16"/>
  <c r="K12" i="16"/>
  <c r="I12" i="16"/>
  <c r="G12" i="16"/>
  <c r="BE10" i="16"/>
  <c r="BD10" i="16"/>
  <c r="BC10" i="16"/>
  <c r="BB10" i="16"/>
  <c r="BA10" i="16"/>
  <c r="K10" i="16"/>
  <c r="I10" i="16"/>
  <c r="G10" i="16"/>
  <c r="BE8" i="16"/>
  <c r="BD8" i="16"/>
  <c r="BD48" i="16" s="1"/>
  <c r="H7" i="15" s="1"/>
  <c r="H8" i="15" s="1"/>
  <c r="C17" i="14" s="1"/>
  <c r="BC8" i="16"/>
  <c r="BB8" i="16"/>
  <c r="BA8" i="16"/>
  <c r="K8" i="16"/>
  <c r="K48" i="16" s="1"/>
  <c r="I8" i="16"/>
  <c r="G8" i="16"/>
  <c r="B7" i="15"/>
  <c r="A7" i="15"/>
  <c r="BE48" i="16"/>
  <c r="I7" i="15" s="1"/>
  <c r="I8" i="15" s="1"/>
  <c r="C21" i="14" s="1"/>
  <c r="BC48" i="16"/>
  <c r="G7" i="15" s="1"/>
  <c r="G8" i="15" s="1"/>
  <c r="C18" i="14" s="1"/>
  <c r="BB48" i="16"/>
  <c r="F7" i="15" s="1"/>
  <c r="F8" i="15" s="1"/>
  <c r="C16" i="14" s="1"/>
  <c r="BA48" i="16"/>
  <c r="E7" i="15" s="1"/>
  <c r="E8" i="15" s="1"/>
  <c r="C15" i="14" s="1"/>
  <c r="I48" i="16"/>
  <c r="G48" i="16"/>
  <c r="E4" i="16"/>
  <c r="F3" i="16"/>
  <c r="G23" i="14"/>
  <c r="C33" i="14"/>
  <c r="F33" i="14" s="1"/>
  <c r="C31" i="14"/>
  <c r="G7" i="14"/>
  <c r="H21" i="12"/>
  <c r="I20" i="12"/>
  <c r="D21" i="11"/>
  <c r="I19" i="12"/>
  <c r="G21" i="11" s="1"/>
  <c r="D20" i="11"/>
  <c r="I18" i="12"/>
  <c r="G20" i="11" s="1"/>
  <c r="G19" i="11"/>
  <c r="D19" i="11"/>
  <c r="I17" i="12"/>
  <c r="G18" i="11"/>
  <c r="D18" i="11"/>
  <c r="I16" i="12"/>
  <c r="D17" i="11"/>
  <c r="I15" i="12"/>
  <c r="G17" i="11" s="1"/>
  <c r="D16" i="11"/>
  <c r="I14" i="12"/>
  <c r="G16" i="11" s="1"/>
  <c r="G15" i="11"/>
  <c r="D15" i="11"/>
  <c r="I13" i="12"/>
  <c r="BE48" i="13"/>
  <c r="BD48" i="13"/>
  <c r="BC48" i="13"/>
  <c r="BB48" i="13"/>
  <c r="BA48" i="13"/>
  <c r="K48" i="13"/>
  <c r="I48" i="13"/>
  <c r="G48" i="13"/>
  <c r="BE46" i="13"/>
  <c r="BD46" i="13"/>
  <c r="BC46" i="13"/>
  <c r="BB46" i="13"/>
  <c r="BA46" i="13"/>
  <c r="K46" i="13"/>
  <c r="I46" i="13"/>
  <c r="G46" i="13"/>
  <c r="BE44" i="13"/>
  <c r="BD44" i="13"/>
  <c r="BC44" i="13"/>
  <c r="BB44" i="13"/>
  <c r="BA44" i="13"/>
  <c r="K44" i="13"/>
  <c r="I44" i="13"/>
  <c r="G44" i="13"/>
  <c r="BE42" i="13"/>
  <c r="BD42" i="13"/>
  <c r="BC42" i="13"/>
  <c r="BB42" i="13"/>
  <c r="BA42" i="13"/>
  <c r="K42" i="13"/>
  <c r="I42" i="13"/>
  <c r="G42" i="13"/>
  <c r="BE40" i="13"/>
  <c r="BD40" i="13"/>
  <c r="BC40" i="13"/>
  <c r="BB40" i="13"/>
  <c r="BA40" i="13"/>
  <c r="K40" i="13"/>
  <c r="I40" i="13"/>
  <c r="G40" i="13"/>
  <c r="BE38" i="13"/>
  <c r="BD38" i="13"/>
  <c r="BC38" i="13"/>
  <c r="BB38" i="13"/>
  <c r="BA38" i="13"/>
  <c r="K38" i="13"/>
  <c r="I38" i="13"/>
  <c r="G38" i="13"/>
  <c r="BE36" i="13"/>
  <c r="BD36" i="13"/>
  <c r="BC36" i="13"/>
  <c r="BB36" i="13"/>
  <c r="BA36" i="13"/>
  <c r="K36" i="13"/>
  <c r="I36" i="13"/>
  <c r="G36" i="13"/>
  <c r="BE34" i="13"/>
  <c r="BD34" i="13"/>
  <c r="BC34" i="13"/>
  <c r="BB34" i="13"/>
  <c r="BA34" i="13"/>
  <c r="K34" i="13"/>
  <c r="I34" i="13"/>
  <c r="G34" i="13"/>
  <c r="BE32" i="13"/>
  <c r="BD32" i="13"/>
  <c r="BC32" i="13"/>
  <c r="BB32" i="13"/>
  <c r="BA32" i="13"/>
  <c r="K32" i="13"/>
  <c r="I32" i="13"/>
  <c r="G32" i="13"/>
  <c r="BE30" i="13"/>
  <c r="BD30" i="13"/>
  <c r="BC30" i="13"/>
  <c r="BB30" i="13"/>
  <c r="BA30" i="13"/>
  <c r="K30" i="13"/>
  <c r="I30" i="13"/>
  <c r="G30" i="13"/>
  <c r="BE28" i="13"/>
  <c r="BD28" i="13"/>
  <c r="BC28" i="13"/>
  <c r="BB28" i="13"/>
  <c r="BA28" i="13"/>
  <c r="K28" i="13"/>
  <c r="I28" i="13"/>
  <c r="G28" i="13"/>
  <c r="BE26" i="13"/>
  <c r="BD26" i="13"/>
  <c r="BC26" i="13"/>
  <c r="BB26" i="13"/>
  <c r="BA26" i="13"/>
  <c r="K26" i="13"/>
  <c r="I26" i="13"/>
  <c r="G26" i="13"/>
  <c r="BE24" i="13"/>
  <c r="BD24" i="13"/>
  <c r="BC24" i="13"/>
  <c r="BB24" i="13"/>
  <c r="BA24" i="13"/>
  <c r="K24" i="13"/>
  <c r="I24" i="13"/>
  <c r="G24" i="13"/>
  <c r="BE22" i="13"/>
  <c r="BD22" i="13"/>
  <c r="BC22" i="13"/>
  <c r="BB22" i="13"/>
  <c r="BA22" i="13"/>
  <c r="K22" i="13"/>
  <c r="I22" i="13"/>
  <c r="G22" i="13"/>
  <c r="BE20" i="13"/>
  <c r="BD20" i="13"/>
  <c r="BC20" i="13"/>
  <c r="BB20" i="13"/>
  <c r="BA20" i="13"/>
  <c r="K20" i="13"/>
  <c r="I20" i="13"/>
  <c r="G20" i="13"/>
  <c r="BE18" i="13"/>
  <c r="BD18" i="13"/>
  <c r="BC18" i="13"/>
  <c r="BB18" i="13"/>
  <c r="BA18" i="13"/>
  <c r="K18" i="13"/>
  <c r="I18" i="13"/>
  <c r="G18" i="13"/>
  <c r="BE16" i="13"/>
  <c r="BD16" i="13"/>
  <c r="BC16" i="13"/>
  <c r="BB16" i="13"/>
  <c r="BA16" i="13"/>
  <c r="K16" i="13"/>
  <c r="I16" i="13"/>
  <c r="G16" i="13"/>
  <c r="BE14" i="13"/>
  <c r="BD14" i="13"/>
  <c r="BC14" i="13"/>
  <c r="BB14" i="13"/>
  <c r="BA14" i="13"/>
  <c r="K14" i="13"/>
  <c r="I14" i="13"/>
  <c r="G14" i="13"/>
  <c r="BE12" i="13"/>
  <c r="BD12" i="13"/>
  <c r="BC12" i="13"/>
  <c r="BB12" i="13"/>
  <c r="BA12" i="13"/>
  <c r="K12" i="13"/>
  <c r="I12" i="13"/>
  <c r="G12" i="13"/>
  <c r="BE10" i="13"/>
  <c r="BD10" i="13"/>
  <c r="BC10" i="13"/>
  <c r="BB10" i="13"/>
  <c r="BA10" i="13"/>
  <c r="K10" i="13"/>
  <c r="I10" i="13"/>
  <c r="G10" i="13"/>
  <c r="BE8" i="13"/>
  <c r="BE50" i="13" s="1"/>
  <c r="I7" i="12" s="1"/>
  <c r="I8" i="12" s="1"/>
  <c r="C21" i="11" s="1"/>
  <c r="BD8" i="13"/>
  <c r="BC8" i="13"/>
  <c r="BC50" i="13" s="1"/>
  <c r="G7" i="12" s="1"/>
  <c r="G8" i="12" s="1"/>
  <c r="C18" i="11" s="1"/>
  <c r="BB8" i="13"/>
  <c r="BA8" i="13"/>
  <c r="BA50" i="13" s="1"/>
  <c r="E7" i="12" s="1"/>
  <c r="E8" i="12" s="1"/>
  <c r="C15" i="11" s="1"/>
  <c r="K8" i="13"/>
  <c r="I8" i="13"/>
  <c r="I50" i="13" s="1"/>
  <c r="G8" i="13"/>
  <c r="B7" i="12"/>
  <c r="A7" i="12"/>
  <c r="BD50" i="13"/>
  <c r="H7" i="12" s="1"/>
  <c r="H8" i="12" s="1"/>
  <c r="C17" i="11" s="1"/>
  <c r="BB50" i="13"/>
  <c r="F7" i="12" s="1"/>
  <c r="F8" i="12" s="1"/>
  <c r="C16" i="11" s="1"/>
  <c r="K50" i="13"/>
  <c r="G50" i="13"/>
  <c r="E4" i="13"/>
  <c r="F3" i="13"/>
  <c r="G23" i="11"/>
  <c r="C33" i="11"/>
  <c r="F33" i="11" s="1"/>
  <c r="C31" i="11"/>
  <c r="G7" i="11"/>
  <c r="H21" i="9"/>
  <c r="I20" i="9"/>
  <c r="D21" i="8"/>
  <c r="I19" i="9"/>
  <c r="G21" i="8" s="1"/>
  <c r="D20" i="8"/>
  <c r="I18" i="9"/>
  <c r="G20" i="8" s="1"/>
  <c r="G19" i="8"/>
  <c r="D19" i="8"/>
  <c r="I17" i="9"/>
  <c r="G18" i="8"/>
  <c r="D18" i="8"/>
  <c r="I16" i="9"/>
  <c r="D17" i="8"/>
  <c r="I15" i="9"/>
  <c r="G17" i="8" s="1"/>
  <c r="D16" i="8"/>
  <c r="I14" i="9"/>
  <c r="G16" i="8" s="1"/>
  <c r="G15" i="8"/>
  <c r="D15" i="8"/>
  <c r="I13" i="9"/>
  <c r="BE46" i="10"/>
  <c r="BD46" i="10"/>
  <c r="BC46" i="10"/>
  <c r="BB46" i="10"/>
  <c r="BA46" i="10"/>
  <c r="K46" i="10"/>
  <c r="I46" i="10"/>
  <c r="G46" i="10"/>
  <c r="BE44" i="10"/>
  <c r="BD44" i="10"/>
  <c r="BC44" i="10"/>
  <c r="BB44" i="10"/>
  <c r="BA44" i="10"/>
  <c r="K44" i="10"/>
  <c r="I44" i="10"/>
  <c r="G44" i="10"/>
  <c r="BE42" i="10"/>
  <c r="BD42" i="10"/>
  <c r="BC42" i="10"/>
  <c r="BB42" i="10"/>
  <c r="BA42" i="10"/>
  <c r="K42" i="10"/>
  <c r="I42" i="10"/>
  <c r="G42" i="10"/>
  <c r="BE40" i="10"/>
  <c r="BD40" i="10"/>
  <c r="BC40" i="10"/>
  <c r="BB40" i="10"/>
  <c r="BA40" i="10"/>
  <c r="K40" i="10"/>
  <c r="I40" i="10"/>
  <c r="G40" i="10"/>
  <c r="BE38" i="10"/>
  <c r="BD38" i="10"/>
  <c r="BC38" i="10"/>
  <c r="BB38" i="10"/>
  <c r="BA38" i="10"/>
  <c r="K38" i="10"/>
  <c r="I38" i="10"/>
  <c r="G38" i="10"/>
  <c r="BE36" i="10"/>
  <c r="BD36" i="10"/>
  <c r="BC36" i="10"/>
  <c r="BB36" i="10"/>
  <c r="BA36" i="10"/>
  <c r="K36" i="10"/>
  <c r="I36" i="10"/>
  <c r="G36" i="10"/>
  <c r="BE34" i="10"/>
  <c r="BD34" i="10"/>
  <c r="BC34" i="10"/>
  <c r="BB34" i="10"/>
  <c r="BA34" i="10"/>
  <c r="K34" i="10"/>
  <c r="I34" i="10"/>
  <c r="G34" i="10"/>
  <c r="BE32" i="10"/>
  <c r="BD32" i="10"/>
  <c r="BC32" i="10"/>
  <c r="BB32" i="10"/>
  <c r="BA32" i="10"/>
  <c r="K32" i="10"/>
  <c r="I32" i="10"/>
  <c r="G32" i="10"/>
  <c r="BE30" i="10"/>
  <c r="BD30" i="10"/>
  <c r="BC30" i="10"/>
  <c r="BB30" i="10"/>
  <c r="BA30" i="10"/>
  <c r="K30" i="10"/>
  <c r="I30" i="10"/>
  <c r="G30" i="10"/>
  <c r="BE28" i="10"/>
  <c r="BD28" i="10"/>
  <c r="BC28" i="10"/>
  <c r="BB28" i="10"/>
  <c r="BA28" i="10"/>
  <c r="K28" i="10"/>
  <c r="I28" i="10"/>
  <c r="G28" i="10"/>
  <c r="BE26" i="10"/>
  <c r="BD26" i="10"/>
  <c r="BC26" i="10"/>
  <c r="BB26" i="10"/>
  <c r="BA26" i="10"/>
  <c r="K26" i="10"/>
  <c r="I26" i="10"/>
  <c r="G26" i="10"/>
  <c r="BE24" i="10"/>
  <c r="BD24" i="10"/>
  <c r="BC24" i="10"/>
  <c r="BB24" i="10"/>
  <c r="BA24" i="10"/>
  <c r="K24" i="10"/>
  <c r="I24" i="10"/>
  <c r="G24" i="10"/>
  <c r="BE22" i="10"/>
  <c r="BD22" i="10"/>
  <c r="BC22" i="10"/>
  <c r="BB22" i="10"/>
  <c r="BA22" i="10"/>
  <c r="K22" i="10"/>
  <c r="I22" i="10"/>
  <c r="G22" i="10"/>
  <c r="BE20" i="10"/>
  <c r="BD20" i="10"/>
  <c r="BC20" i="10"/>
  <c r="BB20" i="10"/>
  <c r="BA20" i="10"/>
  <c r="K20" i="10"/>
  <c r="I20" i="10"/>
  <c r="G20" i="10"/>
  <c r="BE18" i="10"/>
  <c r="BD18" i="10"/>
  <c r="BC18" i="10"/>
  <c r="BB18" i="10"/>
  <c r="BA18" i="10"/>
  <c r="K18" i="10"/>
  <c r="I18" i="10"/>
  <c r="G18" i="10"/>
  <c r="BE16" i="10"/>
  <c r="BD16" i="10"/>
  <c r="BC16" i="10"/>
  <c r="BB16" i="10"/>
  <c r="BA16" i="10"/>
  <c r="K16" i="10"/>
  <c r="I16" i="10"/>
  <c r="G16" i="10"/>
  <c r="BE14" i="10"/>
  <c r="BD14" i="10"/>
  <c r="BC14" i="10"/>
  <c r="BB14" i="10"/>
  <c r="BA14" i="10"/>
  <c r="K14" i="10"/>
  <c r="I14" i="10"/>
  <c r="G14" i="10"/>
  <c r="BE12" i="10"/>
  <c r="BD12" i="10"/>
  <c r="BC12" i="10"/>
  <c r="BB12" i="10"/>
  <c r="BA12" i="10"/>
  <c r="K12" i="10"/>
  <c r="I12" i="10"/>
  <c r="G12" i="10"/>
  <c r="BE10" i="10"/>
  <c r="BD10" i="10"/>
  <c r="BC10" i="10"/>
  <c r="BB10" i="10"/>
  <c r="BA10" i="10"/>
  <c r="K10" i="10"/>
  <c r="I10" i="10"/>
  <c r="G10" i="10"/>
  <c r="BE8" i="10"/>
  <c r="BD8" i="10"/>
  <c r="BD48" i="10" s="1"/>
  <c r="H7" i="9" s="1"/>
  <c r="H8" i="9" s="1"/>
  <c r="C17" i="8" s="1"/>
  <c r="BC8" i="10"/>
  <c r="BB8" i="10"/>
  <c r="BA8" i="10"/>
  <c r="K8" i="10"/>
  <c r="K48" i="10" s="1"/>
  <c r="I8" i="10"/>
  <c r="G8" i="10"/>
  <c r="B7" i="9"/>
  <c r="A7" i="9"/>
  <c r="BE48" i="10"/>
  <c r="I7" i="9" s="1"/>
  <c r="I8" i="9" s="1"/>
  <c r="C21" i="8" s="1"/>
  <c r="BC48" i="10"/>
  <c r="G7" i="9" s="1"/>
  <c r="G8" i="9" s="1"/>
  <c r="C18" i="8" s="1"/>
  <c r="BB48" i="10"/>
  <c r="F7" i="9" s="1"/>
  <c r="F8" i="9" s="1"/>
  <c r="C16" i="8" s="1"/>
  <c r="BA48" i="10"/>
  <c r="E7" i="9" s="1"/>
  <c r="E8" i="9" s="1"/>
  <c r="C15" i="8" s="1"/>
  <c r="I48" i="10"/>
  <c r="G48" i="10"/>
  <c r="E4" i="10"/>
  <c r="F3" i="10"/>
  <c r="G23" i="8"/>
  <c r="F33" i="8"/>
  <c r="C33" i="8"/>
  <c r="C31" i="8"/>
  <c r="G7" i="8"/>
  <c r="H21" i="6"/>
  <c r="I20" i="6"/>
  <c r="D21" i="5"/>
  <c r="I19" i="6"/>
  <c r="G21" i="5" s="1"/>
  <c r="D20" i="5"/>
  <c r="I18" i="6"/>
  <c r="G20" i="5" s="1"/>
  <c r="D19" i="5"/>
  <c r="I17" i="6"/>
  <c r="G19" i="5" s="1"/>
  <c r="D18" i="5"/>
  <c r="I16" i="6"/>
  <c r="G18" i="5" s="1"/>
  <c r="D17" i="5"/>
  <c r="I15" i="6"/>
  <c r="G17" i="5" s="1"/>
  <c r="G16" i="5"/>
  <c r="D16" i="5"/>
  <c r="I14" i="6"/>
  <c r="D15" i="5"/>
  <c r="I13" i="6"/>
  <c r="G15" i="5" s="1"/>
  <c r="BE14" i="7"/>
  <c r="BD14" i="7"/>
  <c r="BC14" i="7"/>
  <c r="BB14" i="7"/>
  <c r="BA14" i="7"/>
  <c r="K14" i="7"/>
  <c r="I14" i="7"/>
  <c r="G14" i="7"/>
  <c r="BE12" i="7"/>
  <c r="BD12" i="7"/>
  <c r="BC12" i="7"/>
  <c r="BB12" i="7"/>
  <c r="BA12" i="7"/>
  <c r="K12" i="7"/>
  <c r="I12" i="7"/>
  <c r="G12" i="7"/>
  <c r="BE10" i="7"/>
  <c r="BD10" i="7"/>
  <c r="BC10" i="7"/>
  <c r="BB10" i="7"/>
  <c r="BA10" i="7"/>
  <c r="K10" i="7"/>
  <c r="I10" i="7"/>
  <c r="G10" i="7"/>
  <c r="BE8" i="7"/>
  <c r="BD8" i="7"/>
  <c r="BD16" i="7" s="1"/>
  <c r="H7" i="6" s="1"/>
  <c r="H8" i="6" s="1"/>
  <c r="C17" i="5" s="1"/>
  <c r="BC8" i="7"/>
  <c r="BB8" i="7"/>
  <c r="BA8" i="7"/>
  <c r="K8" i="7"/>
  <c r="K16" i="7" s="1"/>
  <c r="I8" i="7"/>
  <c r="G8" i="7"/>
  <c r="B7" i="6"/>
  <c r="A7" i="6"/>
  <c r="BE16" i="7"/>
  <c r="I7" i="6" s="1"/>
  <c r="I8" i="6" s="1"/>
  <c r="C21" i="5" s="1"/>
  <c r="BC16" i="7"/>
  <c r="G7" i="6" s="1"/>
  <c r="G8" i="6" s="1"/>
  <c r="C18" i="5" s="1"/>
  <c r="BB16" i="7"/>
  <c r="F7" i="6" s="1"/>
  <c r="F8" i="6" s="1"/>
  <c r="C16" i="5" s="1"/>
  <c r="BA16" i="7"/>
  <c r="E7" i="6" s="1"/>
  <c r="E8" i="6" s="1"/>
  <c r="C15" i="5" s="1"/>
  <c r="I16" i="7"/>
  <c r="G16" i="7"/>
  <c r="E4" i="7"/>
  <c r="F3" i="7"/>
  <c r="G23" i="5"/>
  <c r="C33" i="5"/>
  <c r="F33" i="5" s="1"/>
  <c r="C31" i="5"/>
  <c r="G7" i="5"/>
  <c r="H27" i="3"/>
  <c r="I26" i="3"/>
  <c r="G21" i="2"/>
  <c r="D21" i="2"/>
  <c r="I25" i="3"/>
  <c r="D20" i="2"/>
  <c r="I24" i="3"/>
  <c r="G20" i="2" s="1"/>
  <c r="D19" i="2"/>
  <c r="I23" i="3"/>
  <c r="G19" i="2" s="1"/>
  <c r="G18" i="2"/>
  <c r="D18" i="2"/>
  <c r="I22" i="3"/>
  <c r="G17" i="2"/>
  <c r="D17" i="2"/>
  <c r="I21" i="3"/>
  <c r="D16" i="2"/>
  <c r="I20" i="3"/>
  <c r="G16" i="2" s="1"/>
  <c r="D15" i="2"/>
  <c r="I19" i="3"/>
  <c r="G15" i="2" s="1"/>
  <c r="BE209" i="4"/>
  <c r="BD209" i="4"/>
  <c r="BC209" i="4"/>
  <c r="BB209" i="4"/>
  <c r="BA209" i="4"/>
  <c r="K209" i="4"/>
  <c r="I209" i="4"/>
  <c r="G209" i="4"/>
  <c r="BE208" i="4"/>
  <c r="BD208" i="4"/>
  <c r="BC208" i="4"/>
  <c r="BB208" i="4"/>
  <c r="BA208" i="4"/>
  <c r="K208" i="4"/>
  <c r="I208" i="4"/>
  <c r="G208" i="4"/>
  <c r="BE207" i="4"/>
  <c r="BD207" i="4"/>
  <c r="BC207" i="4"/>
  <c r="BB207" i="4"/>
  <c r="BA207" i="4"/>
  <c r="K207" i="4"/>
  <c r="I207" i="4"/>
  <c r="G207" i="4"/>
  <c r="BE206" i="4"/>
  <c r="BD206" i="4"/>
  <c r="BC206" i="4"/>
  <c r="BB206" i="4"/>
  <c r="BA206" i="4"/>
  <c r="K206" i="4"/>
  <c r="I206" i="4"/>
  <c r="G206" i="4"/>
  <c r="BE205" i="4"/>
  <c r="BE210" i="4" s="1"/>
  <c r="BD205" i="4"/>
  <c r="BC205" i="4"/>
  <c r="BC210" i="4" s="1"/>
  <c r="BB205" i="4"/>
  <c r="BA205" i="4"/>
  <c r="BA210" i="4" s="1"/>
  <c r="E13" i="3" s="1"/>
  <c r="K205" i="4"/>
  <c r="I205" i="4"/>
  <c r="I210" i="4" s="1"/>
  <c r="G205" i="4"/>
  <c r="I13" i="3"/>
  <c r="G13" i="3"/>
  <c r="B13" i="3"/>
  <c r="A13" i="3"/>
  <c r="BD210" i="4"/>
  <c r="H13" i="3" s="1"/>
  <c r="BB210" i="4"/>
  <c r="F13" i="3" s="1"/>
  <c r="K210" i="4"/>
  <c r="G210" i="4"/>
  <c r="BE201" i="4"/>
  <c r="BC201" i="4"/>
  <c r="BB201" i="4"/>
  <c r="BA201" i="4"/>
  <c r="K201" i="4"/>
  <c r="I201" i="4"/>
  <c r="G201" i="4"/>
  <c r="BD201" i="4" s="1"/>
  <c r="BE199" i="4"/>
  <c r="BC199" i="4"/>
  <c r="BB199" i="4"/>
  <c r="BA199" i="4"/>
  <c r="K199" i="4"/>
  <c r="I199" i="4"/>
  <c r="G199" i="4"/>
  <c r="BD199" i="4" s="1"/>
  <c r="BE197" i="4"/>
  <c r="BC197" i="4"/>
  <c r="BB197" i="4"/>
  <c r="BA197" i="4"/>
  <c r="K197" i="4"/>
  <c r="I197" i="4"/>
  <c r="G197" i="4"/>
  <c r="BD197" i="4" s="1"/>
  <c r="BE195" i="4"/>
  <c r="BC195" i="4"/>
  <c r="BB195" i="4"/>
  <c r="BA195" i="4"/>
  <c r="K195" i="4"/>
  <c r="I195" i="4"/>
  <c r="G195" i="4"/>
  <c r="BD195" i="4" s="1"/>
  <c r="BE193" i="4"/>
  <c r="BC193" i="4"/>
  <c r="BB193" i="4"/>
  <c r="BA193" i="4"/>
  <c r="K193" i="4"/>
  <c r="I193" i="4"/>
  <c r="G193" i="4"/>
  <c r="BD193" i="4" s="1"/>
  <c r="BE191" i="4"/>
  <c r="BC191" i="4"/>
  <c r="BB191" i="4"/>
  <c r="BA191" i="4"/>
  <c r="K191" i="4"/>
  <c r="I191" i="4"/>
  <c r="G191" i="4"/>
  <c r="BD191" i="4" s="1"/>
  <c r="BE189" i="4"/>
  <c r="BC189" i="4"/>
  <c r="BB189" i="4"/>
  <c r="BA189" i="4"/>
  <c r="K189" i="4"/>
  <c r="I189" i="4"/>
  <c r="G189" i="4"/>
  <c r="BD189" i="4" s="1"/>
  <c r="BE186" i="4"/>
  <c r="BC186" i="4"/>
  <c r="BB186" i="4"/>
  <c r="BA186" i="4"/>
  <c r="K186" i="4"/>
  <c r="I186" i="4"/>
  <c r="G186" i="4"/>
  <c r="BD186" i="4" s="1"/>
  <c r="BE183" i="4"/>
  <c r="BC183" i="4"/>
  <c r="BB183" i="4"/>
  <c r="BA183" i="4"/>
  <c r="K183" i="4"/>
  <c r="I183" i="4"/>
  <c r="G183" i="4"/>
  <c r="BD183" i="4" s="1"/>
  <c r="BE181" i="4"/>
  <c r="BC181" i="4"/>
  <c r="BB181" i="4"/>
  <c r="BA181" i="4"/>
  <c r="K181" i="4"/>
  <c r="I181" i="4"/>
  <c r="G181" i="4"/>
  <c r="BD181" i="4" s="1"/>
  <c r="BE179" i="4"/>
  <c r="BC179" i="4"/>
  <c r="BB179" i="4"/>
  <c r="BA179" i="4"/>
  <c r="K179" i="4"/>
  <c r="I179" i="4"/>
  <c r="G179" i="4"/>
  <c r="BD179" i="4" s="1"/>
  <c r="BE177" i="4"/>
  <c r="BC177" i="4"/>
  <c r="BB177" i="4"/>
  <c r="BA177" i="4"/>
  <c r="K177" i="4"/>
  <c r="I177" i="4"/>
  <c r="G177" i="4"/>
  <c r="BD177" i="4" s="1"/>
  <c r="BE175" i="4"/>
  <c r="BC175" i="4"/>
  <c r="BB175" i="4"/>
  <c r="BA175" i="4"/>
  <c r="K175" i="4"/>
  <c r="I175" i="4"/>
  <c r="G175" i="4"/>
  <c r="BD175" i="4" s="1"/>
  <c r="BE173" i="4"/>
  <c r="BC173" i="4"/>
  <c r="BB173" i="4"/>
  <c r="BA173" i="4"/>
  <c r="K173" i="4"/>
  <c r="I173" i="4"/>
  <c r="G173" i="4"/>
  <c r="BD173" i="4" s="1"/>
  <c r="BE171" i="4"/>
  <c r="BC171" i="4"/>
  <c r="BB171" i="4"/>
  <c r="BA171" i="4"/>
  <c r="K171" i="4"/>
  <c r="I171" i="4"/>
  <c r="G171" i="4"/>
  <c r="BD171" i="4" s="1"/>
  <c r="BE169" i="4"/>
  <c r="BC169" i="4"/>
  <c r="BB169" i="4"/>
  <c r="BA169" i="4"/>
  <c r="K169" i="4"/>
  <c r="I169" i="4"/>
  <c r="G169" i="4"/>
  <c r="BD169" i="4" s="1"/>
  <c r="BE167" i="4"/>
  <c r="BC167" i="4"/>
  <c r="BB167" i="4"/>
  <c r="BA167" i="4"/>
  <c r="K167" i="4"/>
  <c r="I167" i="4"/>
  <c r="G167" i="4"/>
  <c r="BD167" i="4" s="1"/>
  <c r="BE165" i="4"/>
  <c r="BC165" i="4"/>
  <c r="BB165" i="4"/>
  <c r="BA165" i="4"/>
  <c r="K165" i="4"/>
  <c r="I165" i="4"/>
  <c r="G165" i="4"/>
  <c r="BD165" i="4" s="1"/>
  <c r="BE163" i="4"/>
  <c r="BC163" i="4"/>
  <c r="BB163" i="4"/>
  <c r="BA163" i="4"/>
  <c r="K163" i="4"/>
  <c r="I163" i="4"/>
  <c r="G163" i="4"/>
  <c r="BD163" i="4" s="1"/>
  <c r="BE161" i="4"/>
  <c r="BC161" i="4"/>
  <c r="BB161" i="4"/>
  <c r="BA161" i="4"/>
  <c r="K161" i="4"/>
  <c r="I161" i="4"/>
  <c r="G161" i="4"/>
  <c r="BD161" i="4" s="1"/>
  <c r="BE159" i="4"/>
  <c r="BC159" i="4"/>
  <c r="BB159" i="4"/>
  <c r="BA159" i="4"/>
  <c r="K159" i="4"/>
  <c r="I159" i="4"/>
  <c r="G159" i="4"/>
  <c r="BD159" i="4" s="1"/>
  <c r="BE157" i="4"/>
  <c r="BC157" i="4"/>
  <c r="BB157" i="4"/>
  <c r="BA157" i="4"/>
  <c r="K157" i="4"/>
  <c r="I157" i="4"/>
  <c r="G157" i="4"/>
  <c r="BD157" i="4" s="1"/>
  <c r="BE154" i="4"/>
  <c r="BC154" i="4"/>
  <c r="BB154" i="4"/>
  <c r="BA154" i="4"/>
  <c r="K154" i="4"/>
  <c r="I154" i="4"/>
  <c r="G154" i="4"/>
  <c r="BD154" i="4" s="1"/>
  <c r="BE152" i="4"/>
  <c r="BC152" i="4"/>
  <c r="BB152" i="4"/>
  <c r="BA152" i="4"/>
  <c r="K152" i="4"/>
  <c r="I152" i="4"/>
  <c r="G152" i="4"/>
  <c r="BD152" i="4" s="1"/>
  <c r="BE150" i="4"/>
  <c r="BC150" i="4"/>
  <c r="BB150" i="4"/>
  <c r="BA150" i="4"/>
  <c r="K150" i="4"/>
  <c r="I150" i="4"/>
  <c r="G150" i="4"/>
  <c r="BD150" i="4" s="1"/>
  <c r="BE147" i="4"/>
  <c r="BC147" i="4"/>
  <c r="BB147" i="4"/>
  <c r="BA147" i="4"/>
  <c r="K147" i="4"/>
  <c r="I147" i="4"/>
  <c r="G147" i="4"/>
  <c r="BD147" i="4" s="1"/>
  <c r="BE145" i="4"/>
  <c r="BC145" i="4"/>
  <c r="BB145" i="4"/>
  <c r="BA145" i="4"/>
  <c r="K145" i="4"/>
  <c r="I145" i="4"/>
  <c r="G145" i="4"/>
  <c r="BD145" i="4" s="1"/>
  <c r="BE143" i="4"/>
  <c r="BC143" i="4"/>
  <c r="BB143" i="4"/>
  <c r="BA143" i="4"/>
  <c r="K143" i="4"/>
  <c r="I143" i="4"/>
  <c r="G143" i="4"/>
  <c r="BD143" i="4" s="1"/>
  <c r="BE141" i="4"/>
  <c r="BC141" i="4"/>
  <c r="BB141" i="4"/>
  <c r="BA141" i="4"/>
  <c r="K141" i="4"/>
  <c r="I141" i="4"/>
  <c r="G141" i="4"/>
  <c r="BD141" i="4" s="1"/>
  <c r="BE139" i="4"/>
  <c r="BC139" i="4"/>
  <c r="BB139" i="4"/>
  <c r="BA139" i="4"/>
  <c r="K139" i="4"/>
  <c r="I139" i="4"/>
  <c r="G139" i="4"/>
  <c r="BD139" i="4" s="1"/>
  <c r="BE136" i="4"/>
  <c r="BC136" i="4"/>
  <c r="BB136" i="4"/>
  <c r="BA136" i="4"/>
  <c r="K136" i="4"/>
  <c r="I136" i="4"/>
  <c r="G136" i="4"/>
  <c r="BD136" i="4" s="1"/>
  <c r="BE134" i="4"/>
  <c r="BC134" i="4"/>
  <c r="BB134" i="4"/>
  <c r="BA134" i="4"/>
  <c r="K134" i="4"/>
  <c r="I134" i="4"/>
  <c r="G134" i="4"/>
  <c r="BD134" i="4" s="1"/>
  <c r="BE131" i="4"/>
  <c r="BC131" i="4"/>
  <c r="BB131" i="4"/>
  <c r="BA131" i="4"/>
  <c r="K131" i="4"/>
  <c r="I131" i="4"/>
  <c r="G131" i="4"/>
  <c r="BD131" i="4" s="1"/>
  <c r="BE129" i="4"/>
  <c r="BC129" i="4"/>
  <c r="BB129" i="4"/>
  <c r="BA129" i="4"/>
  <c r="K129" i="4"/>
  <c r="I129" i="4"/>
  <c r="G129" i="4"/>
  <c r="BD129" i="4" s="1"/>
  <c r="BE127" i="4"/>
  <c r="BC127" i="4"/>
  <c r="BB127" i="4"/>
  <c r="BA127" i="4"/>
  <c r="K127" i="4"/>
  <c r="I127" i="4"/>
  <c r="G127" i="4"/>
  <c r="BD127" i="4" s="1"/>
  <c r="BE125" i="4"/>
  <c r="BC125" i="4"/>
  <c r="BB125" i="4"/>
  <c r="BA125" i="4"/>
  <c r="K125" i="4"/>
  <c r="I125" i="4"/>
  <c r="G125" i="4"/>
  <c r="BD125" i="4" s="1"/>
  <c r="BE122" i="4"/>
  <c r="BC122" i="4"/>
  <c r="BB122" i="4"/>
  <c r="BA122" i="4"/>
  <c r="K122" i="4"/>
  <c r="I122" i="4"/>
  <c r="G122" i="4"/>
  <c r="BD122" i="4" s="1"/>
  <c r="BE120" i="4"/>
  <c r="BC120" i="4"/>
  <c r="BB120" i="4"/>
  <c r="BA120" i="4"/>
  <c r="K120" i="4"/>
  <c r="I120" i="4"/>
  <c r="G120" i="4"/>
  <c r="BD120" i="4" s="1"/>
  <c r="BE118" i="4"/>
  <c r="BC118" i="4"/>
  <c r="BB118" i="4"/>
  <c r="BA118" i="4"/>
  <c r="K118" i="4"/>
  <c r="I118" i="4"/>
  <c r="G118" i="4"/>
  <c r="BD118" i="4" s="1"/>
  <c r="BE116" i="4"/>
  <c r="BC116" i="4"/>
  <c r="BB116" i="4"/>
  <c r="BA116" i="4"/>
  <c r="K116" i="4"/>
  <c r="I116" i="4"/>
  <c r="G116" i="4"/>
  <c r="BD116" i="4" s="1"/>
  <c r="BE114" i="4"/>
  <c r="BC114" i="4"/>
  <c r="BB114" i="4"/>
  <c r="BA114" i="4"/>
  <c r="K114" i="4"/>
  <c r="I114" i="4"/>
  <c r="G114" i="4"/>
  <c r="BD114" i="4" s="1"/>
  <c r="BE112" i="4"/>
  <c r="BC112" i="4"/>
  <c r="BB112" i="4"/>
  <c r="BA112" i="4"/>
  <c r="K112" i="4"/>
  <c r="I112" i="4"/>
  <c r="G112" i="4"/>
  <c r="BD112" i="4" s="1"/>
  <c r="BE110" i="4"/>
  <c r="BC110" i="4"/>
  <c r="BB110" i="4"/>
  <c r="BA110" i="4"/>
  <c r="K110" i="4"/>
  <c r="I110" i="4"/>
  <c r="G110" i="4"/>
  <c r="BD110" i="4" s="1"/>
  <c r="BE108" i="4"/>
  <c r="BC108" i="4"/>
  <c r="BB108" i="4"/>
  <c r="BA108" i="4"/>
  <c r="K108" i="4"/>
  <c r="I108" i="4"/>
  <c r="G108" i="4"/>
  <c r="BD108" i="4" s="1"/>
  <c r="BE106" i="4"/>
  <c r="BC106" i="4"/>
  <c r="BB106" i="4"/>
  <c r="BA106" i="4"/>
  <c r="K106" i="4"/>
  <c r="I106" i="4"/>
  <c r="G106" i="4"/>
  <c r="BD106" i="4" s="1"/>
  <c r="BE104" i="4"/>
  <c r="BC104" i="4"/>
  <c r="BB104" i="4"/>
  <c r="BA104" i="4"/>
  <c r="K104" i="4"/>
  <c r="I104" i="4"/>
  <c r="G104" i="4"/>
  <c r="BD104" i="4" s="1"/>
  <c r="BE102" i="4"/>
  <c r="BC102" i="4"/>
  <c r="BB102" i="4"/>
  <c r="BA102" i="4"/>
  <c r="K102" i="4"/>
  <c r="I102" i="4"/>
  <c r="G102" i="4"/>
  <c r="BD102" i="4" s="1"/>
  <c r="BE100" i="4"/>
  <c r="BC100" i="4"/>
  <c r="BB100" i="4"/>
  <c r="BA100" i="4"/>
  <c r="K100" i="4"/>
  <c r="I100" i="4"/>
  <c r="G100" i="4"/>
  <c r="BD100" i="4" s="1"/>
  <c r="BE98" i="4"/>
  <c r="BC98" i="4"/>
  <c r="BB98" i="4"/>
  <c r="BA98" i="4"/>
  <c r="K98" i="4"/>
  <c r="I98" i="4"/>
  <c r="G98" i="4"/>
  <c r="BD98" i="4" s="1"/>
  <c r="BE96" i="4"/>
  <c r="BC96" i="4"/>
  <c r="BB96" i="4"/>
  <c r="BA96" i="4"/>
  <c r="K96" i="4"/>
  <c r="I96" i="4"/>
  <c r="G96" i="4"/>
  <c r="BD96" i="4" s="1"/>
  <c r="BE94" i="4"/>
  <c r="BC94" i="4"/>
  <c r="BB94" i="4"/>
  <c r="BA94" i="4"/>
  <c r="K94" i="4"/>
  <c r="I94" i="4"/>
  <c r="G94" i="4"/>
  <c r="BD94" i="4" s="1"/>
  <c r="BE92" i="4"/>
  <c r="BC92" i="4"/>
  <c r="BB92" i="4"/>
  <c r="BA92" i="4"/>
  <c r="K92" i="4"/>
  <c r="I92" i="4"/>
  <c r="G92" i="4"/>
  <c r="BD92" i="4" s="1"/>
  <c r="BE90" i="4"/>
  <c r="BC90" i="4"/>
  <c r="BB90" i="4"/>
  <c r="BA90" i="4"/>
  <c r="K90" i="4"/>
  <c r="I90" i="4"/>
  <c r="G90" i="4"/>
  <c r="BD90" i="4" s="1"/>
  <c r="BE88" i="4"/>
  <c r="BC88" i="4"/>
  <c r="BB88" i="4"/>
  <c r="BA88" i="4"/>
  <c r="K88" i="4"/>
  <c r="I88" i="4"/>
  <c r="G88" i="4"/>
  <c r="BD88" i="4" s="1"/>
  <c r="BE86" i="4"/>
  <c r="BC86" i="4"/>
  <c r="BB86" i="4"/>
  <c r="BA86" i="4"/>
  <c r="K86" i="4"/>
  <c r="I86" i="4"/>
  <c r="G86" i="4"/>
  <c r="BD86" i="4" s="1"/>
  <c r="BE84" i="4"/>
  <c r="BC84" i="4"/>
  <c r="BB84" i="4"/>
  <c r="BA84" i="4"/>
  <c r="K84" i="4"/>
  <c r="I84" i="4"/>
  <c r="G84" i="4"/>
  <c r="BD84" i="4" s="1"/>
  <c r="BE82" i="4"/>
  <c r="BC82" i="4"/>
  <c r="BB82" i="4"/>
  <c r="BA82" i="4"/>
  <c r="K82" i="4"/>
  <c r="I82" i="4"/>
  <c r="G82" i="4"/>
  <c r="BD82" i="4" s="1"/>
  <c r="BE80" i="4"/>
  <c r="BC80" i="4"/>
  <c r="BB80" i="4"/>
  <c r="BA80" i="4"/>
  <c r="K80" i="4"/>
  <c r="I80" i="4"/>
  <c r="G80" i="4"/>
  <c r="BD80" i="4" s="1"/>
  <c r="BE78" i="4"/>
  <c r="BC78" i="4"/>
  <c r="BB78" i="4"/>
  <c r="BA78" i="4"/>
  <c r="K78" i="4"/>
  <c r="I78" i="4"/>
  <c r="G78" i="4"/>
  <c r="BD78" i="4" s="1"/>
  <c r="BE76" i="4"/>
  <c r="BC76" i="4"/>
  <c r="BB76" i="4"/>
  <c r="BA76" i="4"/>
  <c r="K76" i="4"/>
  <c r="I76" i="4"/>
  <c r="G76" i="4"/>
  <c r="BD76" i="4" s="1"/>
  <c r="BE74" i="4"/>
  <c r="BC74" i="4"/>
  <c r="BB74" i="4"/>
  <c r="BA74" i="4"/>
  <c r="K74" i="4"/>
  <c r="I74" i="4"/>
  <c r="G74" i="4"/>
  <c r="BD74" i="4" s="1"/>
  <c r="BE72" i="4"/>
  <c r="BC72" i="4"/>
  <c r="BB72" i="4"/>
  <c r="BA72" i="4"/>
  <c r="K72" i="4"/>
  <c r="I72" i="4"/>
  <c r="G72" i="4"/>
  <c r="BD72" i="4" s="1"/>
  <c r="BE70" i="4"/>
  <c r="BC70" i="4"/>
  <c r="BB70" i="4"/>
  <c r="BA70" i="4"/>
  <c r="K70" i="4"/>
  <c r="I70" i="4"/>
  <c r="G70" i="4"/>
  <c r="BD70" i="4" s="1"/>
  <c r="BE68" i="4"/>
  <c r="BC68" i="4"/>
  <c r="BB68" i="4"/>
  <c r="BA68" i="4"/>
  <c r="K68" i="4"/>
  <c r="I68" i="4"/>
  <c r="G68" i="4"/>
  <c r="BD68" i="4" s="1"/>
  <c r="BE66" i="4"/>
  <c r="BC66" i="4"/>
  <c r="BB66" i="4"/>
  <c r="BA66" i="4"/>
  <c r="K66" i="4"/>
  <c r="I66" i="4"/>
  <c r="G66" i="4"/>
  <c r="BD66" i="4" s="1"/>
  <c r="BE64" i="4"/>
  <c r="BC64" i="4"/>
  <c r="BB64" i="4"/>
  <c r="BA64" i="4"/>
  <c r="K64" i="4"/>
  <c r="I64" i="4"/>
  <c r="G64" i="4"/>
  <c r="BD64" i="4" s="1"/>
  <c r="BE62" i="4"/>
  <c r="BC62" i="4"/>
  <c r="BB62" i="4"/>
  <c r="BA62" i="4"/>
  <c r="K62" i="4"/>
  <c r="I62" i="4"/>
  <c r="G62" i="4"/>
  <c r="BD62" i="4" s="1"/>
  <c r="BE60" i="4"/>
  <c r="BC60" i="4"/>
  <c r="BB60" i="4"/>
  <c r="BA60" i="4"/>
  <c r="K60" i="4"/>
  <c r="I60" i="4"/>
  <c r="G60" i="4"/>
  <c r="BD60" i="4" s="1"/>
  <c r="BE58" i="4"/>
  <c r="BC58" i="4"/>
  <c r="BB58" i="4"/>
  <c r="BA58" i="4"/>
  <c r="K58" i="4"/>
  <c r="I58" i="4"/>
  <c r="G58" i="4"/>
  <c r="BD58" i="4" s="1"/>
  <c r="BE56" i="4"/>
  <c r="BC56" i="4"/>
  <c r="BB56" i="4"/>
  <c r="BA56" i="4"/>
  <c r="K56" i="4"/>
  <c r="I56" i="4"/>
  <c r="G56" i="4"/>
  <c r="BD56" i="4" s="1"/>
  <c r="BE54" i="4"/>
  <c r="BC54" i="4"/>
  <c r="BB54" i="4"/>
  <c r="BA54" i="4"/>
  <c r="K54" i="4"/>
  <c r="I54" i="4"/>
  <c r="G54" i="4"/>
  <c r="BD54" i="4" s="1"/>
  <c r="BE52" i="4"/>
  <c r="BC52" i="4"/>
  <c r="BB52" i="4"/>
  <c r="BA52" i="4"/>
  <c r="K52" i="4"/>
  <c r="I52" i="4"/>
  <c r="G52" i="4"/>
  <c r="BD52" i="4" s="1"/>
  <c r="BE50" i="4"/>
  <c r="BC50" i="4"/>
  <c r="BB50" i="4"/>
  <c r="BB203" i="4" s="1"/>
  <c r="F12" i="3" s="1"/>
  <c r="BA50" i="4"/>
  <c r="K50" i="4"/>
  <c r="K203" i="4" s="1"/>
  <c r="I50" i="4"/>
  <c r="G50" i="4"/>
  <c r="G203" i="4" s="1"/>
  <c r="B12" i="3"/>
  <c r="A12" i="3"/>
  <c r="BE203" i="4"/>
  <c r="I12" i="3" s="1"/>
  <c r="BC203" i="4"/>
  <c r="G12" i="3" s="1"/>
  <c r="BA203" i="4"/>
  <c r="E12" i="3" s="1"/>
  <c r="I203" i="4"/>
  <c r="BE46" i="4"/>
  <c r="BD46" i="4"/>
  <c r="BC46" i="4"/>
  <c r="BB46" i="4"/>
  <c r="BA46" i="4"/>
  <c r="K46" i="4"/>
  <c r="I46" i="4"/>
  <c r="G46" i="4"/>
  <c r="BE44" i="4"/>
  <c r="BD44" i="4"/>
  <c r="BC44" i="4"/>
  <c r="BB44" i="4"/>
  <c r="BA44" i="4"/>
  <c r="K44" i="4"/>
  <c r="I44" i="4"/>
  <c r="G44" i="4"/>
  <c r="BE42" i="4"/>
  <c r="BE48" i="4" s="1"/>
  <c r="BD42" i="4"/>
  <c r="BC42" i="4"/>
  <c r="BC48" i="4" s="1"/>
  <c r="G11" i="3" s="1"/>
  <c r="BB42" i="4"/>
  <c r="BA42" i="4"/>
  <c r="BA48" i="4" s="1"/>
  <c r="E11" i="3" s="1"/>
  <c r="K42" i="4"/>
  <c r="I42" i="4"/>
  <c r="I48" i="4" s="1"/>
  <c r="G42" i="4"/>
  <c r="I11" i="3"/>
  <c r="B11" i="3"/>
  <c r="A11" i="3"/>
  <c r="BD48" i="4"/>
  <c r="H11" i="3" s="1"/>
  <c r="BB48" i="4"/>
  <c r="F11" i="3" s="1"/>
  <c r="K48" i="4"/>
  <c r="G48" i="4"/>
  <c r="BE38" i="4"/>
  <c r="BD38" i="4"/>
  <c r="BD40" i="4" s="1"/>
  <c r="BC38" i="4"/>
  <c r="BB38" i="4"/>
  <c r="BB40" i="4" s="1"/>
  <c r="F10" i="3" s="1"/>
  <c r="K38" i="4"/>
  <c r="K40" i="4" s="1"/>
  <c r="I38" i="4"/>
  <c r="G38" i="4"/>
  <c r="H10" i="3"/>
  <c r="B10" i="3"/>
  <c r="A10" i="3"/>
  <c r="BE40" i="4"/>
  <c r="I10" i="3" s="1"/>
  <c r="BC40" i="4"/>
  <c r="G10" i="3" s="1"/>
  <c r="I40" i="4"/>
  <c r="BE34" i="4"/>
  <c r="BE36" i="4" s="1"/>
  <c r="BD34" i="4"/>
  <c r="BC34" i="4"/>
  <c r="BC36" i="4" s="1"/>
  <c r="G9" i="3" s="1"/>
  <c r="BB34" i="4"/>
  <c r="BA34" i="4"/>
  <c r="BA36" i="4" s="1"/>
  <c r="K34" i="4"/>
  <c r="I34" i="4"/>
  <c r="I36" i="4" s="1"/>
  <c r="G34" i="4"/>
  <c r="I9" i="3"/>
  <c r="E9" i="3"/>
  <c r="B9" i="3"/>
  <c r="A9" i="3"/>
  <c r="BD36" i="4"/>
  <c r="H9" i="3" s="1"/>
  <c r="BB36" i="4"/>
  <c r="F9" i="3" s="1"/>
  <c r="K36" i="4"/>
  <c r="G36" i="4"/>
  <c r="BE30" i="4"/>
  <c r="BD30" i="4"/>
  <c r="BC30" i="4"/>
  <c r="BB30" i="4"/>
  <c r="K30" i="4"/>
  <c r="I30" i="4"/>
  <c r="G30" i="4"/>
  <c r="BA30" i="4" s="1"/>
  <c r="BE28" i="4"/>
  <c r="BD28" i="4"/>
  <c r="BC28" i="4"/>
  <c r="BB28" i="4"/>
  <c r="K28" i="4"/>
  <c r="I28" i="4"/>
  <c r="G28" i="4"/>
  <c r="BA28" i="4" s="1"/>
  <c r="BE26" i="4"/>
  <c r="BD26" i="4"/>
  <c r="BC26" i="4"/>
  <c r="BB26" i="4"/>
  <c r="K26" i="4"/>
  <c r="I26" i="4"/>
  <c r="G26" i="4"/>
  <c r="BA26" i="4" s="1"/>
  <c r="BE24" i="4"/>
  <c r="BD24" i="4"/>
  <c r="BC24" i="4"/>
  <c r="BB24" i="4"/>
  <c r="K24" i="4"/>
  <c r="I24" i="4"/>
  <c r="G24" i="4"/>
  <c r="BA24" i="4" s="1"/>
  <c r="BE22" i="4"/>
  <c r="BD22" i="4"/>
  <c r="BC22" i="4"/>
  <c r="BB22" i="4"/>
  <c r="K22" i="4"/>
  <c r="I22" i="4"/>
  <c r="G22" i="4"/>
  <c r="BA22" i="4" s="1"/>
  <c r="BE20" i="4"/>
  <c r="BD20" i="4"/>
  <c r="BC20" i="4"/>
  <c r="BB20" i="4"/>
  <c r="K20" i="4"/>
  <c r="I20" i="4"/>
  <c r="G20" i="4"/>
  <c r="BA20" i="4" s="1"/>
  <c r="BE18" i="4"/>
  <c r="BD18" i="4"/>
  <c r="BC18" i="4"/>
  <c r="BB18" i="4"/>
  <c r="K18" i="4"/>
  <c r="I18" i="4"/>
  <c r="G18" i="4"/>
  <c r="BA18" i="4" s="1"/>
  <c r="BE16" i="4"/>
  <c r="BD16" i="4"/>
  <c r="BC16" i="4"/>
  <c r="BB16" i="4"/>
  <c r="K16" i="4"/>
  <c r="K32" i="4" s="1"/>
  <c r="I16" i="4"/>
  <c r="G16" i="4"/>
  <c r="B8" i="3"/>
  <c r="A8" i="3"/>
  <c r="BE32" i="4"/>
  <c r="I8" i="3" s="1"/>
  <c r="BC32" i="4"/>
  <c r="G8" i="3" s="1"/>
  <c r="I32" i="4"/>
  <c r="BE12" i="4"/>
  <c r="BD12" i="4"/>
  <c r="BC12" i="4"/>
  <c r="BB12" i="4"/>
  <c r="BA12" i="4"/>
  <c r="K12" i="4"/>
  <c r="I12" i="4"/>
  <c r="G12" i="4"/>
  <c r="BE10" i="4"/>
  <c r="BD10" i="4"/>
  <c r="BC10" i="4"/>
  <c r="BB10" i="4"/>
  <c r="BA10" i="4"/>
  <c r="K10" i="4"/>
  <c r="I10" i="4"/>
  <c r="G10" i="4"/>
  <c r="BE8" i="4"/>
  <c r="BE14" i="4" s="1"/>
  <c r="BD8" i="4"/>
  <c r="BC8" i="4"/>
  <c r="BC14" i="4" s="1"/>
  <c r="BB8" i="4"/>
  <c r="BA8" i="4"/>
  <c r="BA14" i="4" s="1"/>
  <c r="K8" i="4"/>
  <c r="I8" i="4"/>
  <c r="I14" i="4" s="1"/>
  <c r="G8" i="4"/>
  <c r="I7" i="3"/>
  <c r="G7" i="3"/>
  <c r="E7" i="3"/>
  <c r="B7" i="3"/>
  <c r="A7" i="3"/>
  <c r="BD14" i="4"/>
  <c r="H7" i="3" s="1"/>
  <c r="BB14" i="4"/>
  <c r="F7" i="3" s="1"/>
  <c r="K14" i="4"/>
  <c r="G14" i="4"/>
  <c r="E4" i="4"/>
  <c r="F3" i="4"/>
  <c r="G23" i="2"/>
  <c r="C33" i="2"/>
  <c r="F33" i="2" s="1"/>
  <c r="C31" i="2"/>
  <c r="G7" i="2"/>
  <c r="H77" i="1"/>
  <c r="J59" i="1"/>
  <c r="I59" i="1"/>
  <c r="H59" i="1"/>
  <c r="G59" i="1"/>
  <c r="F59" i="1"/>
  <c r="H44" i="1"/>
  <c r="G44" i="1"/>
  <c r="I43" i="1"/>
  <c r="F43" i="1" s="1"/>
  <c r="I42" i="1"/>
  <c r="F42" i="1" s="1"/>
  <c r="I41" i="1"/>
  <c r="F41" i="1" s="1"/>
  <c r="I40" i="1"/>
  <c r="F40" i="1" s="1"/>
  <c r="I39" i="1"/>
  <c r="F39" i="1" s="1"/>
  <c r="I38" i="1"/>
  <c r="F38" i="1" s="1"/>
  <c r="H37" i="1"/>
  <c r="G37" i="1"/>
  <c r="H31" i="1"/>
  <c r="G31" i="1"/>
  <c r="I30" i="1"/>
  <c r="F30" i="1" s="1"/>
  <c r="H29" i="1"/>
  <c r="G29" i="1"/>
  <c r="D22" i="1"/>
  <c r="I21" i="1"/>
  <c r="I22" i="1" s="1"/>
  <c r="D20" i="1"/>
  <c r="I19" i="1"/>
  <c r="I2" i="1"/>
  <c r="G22" i="17" l="1"/>
  <c r="C19" i="17"/>
  <c r="C22" i="17" s="1"/>
  <c r="C23" i="17" s="1"/>
  <c r="F30" i="17" s="1"/>
  <c r="C19" i="14"/>
  <c r="C22" i="14" s="1"/>
  <c r="C23" i="14" s="1"/>
  <c r="F30" i="14" s="1"/>
  <c r="G22" i="14"/>
  <c r="G22" i="11"/>
  <c r="C19" i="11"/>
  <c r="C22" i="11" s="1"/>
  <c r="C23" i="11" s="1"/>
  <c r="F30" i="11" s="1"/>
  <c r="G22" i="8"/>
  <c r="C19" i="8"/>
  <c r="C22" i="8" s="1"/>
  <c r="C23" i="8" s="1"/>
  <c r="F30" i="8" s="1"/>
  <c r="G22" i="5"/>
  <c r="C19" i="5"/>
  <c r="C22" i="5" s="1"/>
  <c r="C23" i="5" s="1"/>
  <c r="F30" i="5" s="1"/>
  <c r="E52" i="1"/>
  <c r="E57" i="1"/>
  <c r="E56" i="1"/>
  <c r="E54" i="1"/>
  <c r="G22" i="2"/>
  <c r="F31" i="1"/>
  <c r="I20" i="1"/>
  <c r="I23" i="1" s="1"/>
  <c r="I31" i="1"/>
  <c r="F44" i="1"/>
  <c r="I44" i="1"/>
  <c r="G14" i="3"/>
  <c r="C18" i="2" s="1"/>
  <c r="BA16" i="4"/>
  <c r="BA32" i="4" s="1"/>
  <c r="E8" i="3" s="1"/>
  <c r="G32" i="4"/>
  <c r="E55" i="1"/>
  <c r="E58" i="1"/>
  <c r="E53" i="1"/>
  <c r="BD32" i="4"/>
  <c r="H8" i="3" s="1"/>
  <c r="G40" i="4"/>
  <c r="BA38" i="4"/>
  <c r="BA40" i="4" s="1"/>
  <c r="E10" i="3" s="1"/>
  <c r="E59" i="1"/>
  <c r="I14" i="3"/>
  <c r="C21" i="2" s="1"/>
  <c r="BB32" i="4"/>
  <c r="F8" i="3" s="1"/>
  <c r="F14" i="3" s="1"/>
  <c r="C16" i="2" s="1"/>
  <c r="BD50" i="4"/>
  <c r="BD203" i="4" s="1"/>
  <c r="H12" i="3" s="1"/>
  <c r="F31" i="17" l="1"/>
  <c r="F34" i="17" s="1"/>
  <c r="F31" i="14"/>
  <c r="F34" i="14" s="1"/>
  <c r="F31" i="11"/>
  <c r="F34" i="11" s="1"/>
  <c r="F31" i="8"/>
  <c r="F34" i="8" s="1"/>
  <c r="F31" i="5"/>
  <c r="F34" i="5" s="1"/>
  <c r="E14" i="3"/>
  <c r="C15" i="2" s="1"/>
  <c r="H14" i="3"/>
  <c r="C17" i="2" s="1"/>
  <c r="C19" i="2" s="1"/>
  <c r="C22" i="2" s="1"/>
  <c r="C23" i="2" s="1"/>
  <c r="F30" i="2" s="1"/>
  <c r="J44" i="1"/>
  <c r="J43" i="1"/>
  <c r="J39" i="1"/>
  <c r="J31" i="1"/>
  <c r="J41" i="1"/>
  <c r="J42" i="1"/>
  <c r="J38" i="1"/>
  <c r="J40" i="1"/>
  <c r="J30" i="1"/>
  <c r="F31" i="2" l="1"/>
  <c r="F34" i="2" s="1"/>
</calcChain>
</file>

<file path=xl/sharedStrings.xml><?xml version="1.0" encoding="utf-8"?>
<sst xmlns="http://schemas.openxmlformats.org/spreadsheetml/2006/main" count="1527" uniqueCount="470">
  <si>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</si>
  <si>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</si>
  <si>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</si>
  <si>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</si>
  <si>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</si>
  <si>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</si>
  <si>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</si>
  <si>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</si>
  <si>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</si>
  <si>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</si>
  <si>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</si>
  <si>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</si>
  <si>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</si>
  <si>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</si>
  <si>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</si>
  <si>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</si>
  <si>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</si>
  <si>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</si>
  <si>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</si>
  <si>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</si>
  <si>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</si>
  <si>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</si>
  <si>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</si>
  <si>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</si>
  <si>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</si>
  <si>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</si>
  <si>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</si>
  <si>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</si>
  <si>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</si>
  <si>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</si>
  <si>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</si>
  <si>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</si>
  <si>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</si>
  <si>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</si>
  <si>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</si>
  <si>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</si>
  <si>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</si>
  <si>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</si>
  <si>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</si>
  <si>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</si>
  <si>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</si>
  <si>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</si>
  <si>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</si>
  <si>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</si>
  <si>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</si>
  <si>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</si>
  <si>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</si>
  <si>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</si>
  <si>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</si>
  <si>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</si>
  <si>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</si>
  <si>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</si>
  <si>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</si>
  <si>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</si>
  <si>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</si>
  <si>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</si>
  <si>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</si>
  <si>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</si>
  <si>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</si>
  <si>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</si>
  <si>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</si>
  <si>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</si>
  <si>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</si>
  <si>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</si>
  <si>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</si>
  <si>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</si>
  <si>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</si>
  <si>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</si>
  <si>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</si>
  <si>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</si>
  <si>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</si>
  <si>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</si>
  <si>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</si>
  <si>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</si>
  <si>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</si>
  <si>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</si>
  <si>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</si>
  <si>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</si>
  <si>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</si>
  <si>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</si>
  <si>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</si>
  <si>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</si>
  <si>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</si>
  <si>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</si>
  <si>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</si>
  <si>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</si>
  <si>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</si>
  <si>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</si>
  <si>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</si>
  <si>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</si>
  <si>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</si>
  <si>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</si>
  <si>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</si>
  <si>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</si>
  <si>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</si>
  <si>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</si>
  <si>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</si>
  <si>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</si>
  <si>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</si>
  <si>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</si>
  <si>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ks</t>
  </si>
  <si>
    <t>Celkem za</t>
  </si>
  <si>
    <t>SLEPÝ ROZPOČET</t>
  </si>
  <si>
    <t>Slepý rozpočet</t>
  </si>
  <si>
    <t>01</t>
  </si>
  <si>
    <t>DPS SOU Uhelná Znojmo</t>
  </si>
  <si>
    <t>01 DPS SOU Uhelná Znojmo</t>
  </si>
  <si>
    <t>Vnitřní el. instalace</t>
  </si>
  <si>
    <t>01 Vnitřní el. instalace</t>
  </si>
  <si>
    <t>1 Zemní práce</t>
  </si>
  <si>
    <t>122301101R00</t>
  </si>
  <si>
    <t xml:space="preserve">Vytyčení trasy v zast. území </t>
  </si>
  <si>
    <t>km</t>
  </si>
  <si>
    <t>0,266</t>
  </si>
  <si>
    <t>132411318U02</t>
  </si>
  <si>
    <t xml:space="preserve">Rýhy ručně š 35cm, hl 80cm, tř.4 </t>
  </si>
  <si>
    <t>m</t>
  </si>
  <si>
    <t>266</t>
  </si>
  <si>
    <t>181111400U00</t>
  </si>
  <si>
    <t xml:space="preserve">Provizor úprava terénu se zhut tř.4 </t>
  </si>
  <si>
    <t>m2</t>
  </si>
  <si>
    <t>79+42</t>
  </si>
  <si>
    <t>4</t>
  </si>
  <si>
    <t>Vodorovné konstrukce</t>
  </si>
  <si>
    <t>4 Vodorovné konstrukce</t>
  </si>
  <si>
    <t>462511169R00</t>
  </si>
  <si>
    <t xml:space="preserve">Zához rýhy ručně š 35cm, hl 80cm tř 4 </t>
  </si>
  <si>
    <t>m3</t>
  </si>
  <si>
    <t>266*0,35*0,8</t>
  </si>
  <si>
    <t>462512121R00</t>
  </si>
  <si>
    <t xml:space="preserve">Zajištění stáv. sítí ve výkopu </t>
  </si>
  <si>
    <t>6</t>
  </si>
  <si>
    <t>462512121R01</t>
  </si>
  <si>
    <t xml:space="preserve">Odvoz zeminy na skládku do vzdálenosti 1km </t>
  </si>
  <si>
    <t>5</t>
  </si>
  <si>
    <t>462512169R00</t>
  </si>
  <si>
    <t xml:space="preserve">Nakládání zeminy na dopravní prostředky </t>
  </si>
  <si>
    <t>462512169R01</t>
  </si>
  <si>
    <t xml:space="preserve">Uložení zeminy na skládku </t>
  </si>
  <si>
    <t>465921111R00</t>
  </si>
  <si>
    <t xml:space="preserve">Demontáž bet. panelů </t>
  </si>
  <si>
    <t>12+150</t>
  </si>
  <si>
    <t>465921222R00</t>
  </si>
  <si>
    <t xml:space="preserve">Vytrhání dlažby 15x15cm </t>
  </si>
  <si>
    <t>87</t>
  </si>
  <si>
    <t>465922313R00</t>
  </si>
  <si>
    <t xml:space="preserve">Kladení bet. desek do 1,5 t, tl.do 20 cm, výplň TM </t>
  </si>
  <si>
    <t>Komunikace</t>
  </si>
  <si>
    <t>5 Komunikace</t>
  </si>
  <si>
    <t>596111111R00</t>
  </si>
  <si>
    <t xml:space="preserve">Kladení dlažby 15x15cm </t>
  </si>
  <si>
    <t>96</t>
  </si>
  <si>
    <t>Bourání konstrukcí</t>
  </si>
  <si>
    <t>96 Bourání konstrukcí</t>
  </si>
  <si>
    <t>965042141RT4</t>
  </si>
  <si>
    <t>Bourání mazanin betonových tl. 10 cm, nad 4 m2 sbíječka tl. mazaniny 8 - 10 cm</t>
  </si>
  <si>
    <t>(90+15)*0,35*0,1</t>
  </si>
  <si>
    <t>97</t>
  </si>
  <si>
    <t>Prorážení otvorů</t>
  </si>
  <si>
    <t>97 Prorážení otvorů</t>
  </si>
  <si>
    <t>971033141R00</t>
  </si>
  <si>
    <t xml:space="preserve">Vybourání otvorů zeď cihel. d=6 cm, tl. 30 cm, MVC </t>
  </si>
  <si>
    <t>kus</t>
  </si>
  <si>
    <t>13*2</t>
  </si>
  <si>
    <t>973011300U00</t>
  </si>
  <si>
    <t xml:space="preserve">Sekání kapes zdi leh krabic15x15x10 </t>
  </si>
  <si>
    <t>974082112R00</t>
  </si>
  <si>
    <t xml:space="preserve">Vysekání rýh pro vodiče omítka stěn MVC šířka 3 cm </t>
  </si>
  <si>
    <t>35</t>
  </si>
  <si>
    <t>M21</t>
  </si>
  <si>
    <t>Elektromontáže</t>
  </si>
  <si>
    <t>M21 Elektromontáže</t>
  </si>
  <si>
    <t>210010133R00</t>
  </si>
  <si>
    <t>Trubka ochranná z PE, uložená pevně, DN do 25 mm včetně dodávky trubky 25mm</t>
  </si>
  <si>
    <t>64*4</t>
  </si>
  <si>
    <t>210010134R00</t>
  </si>
  <si>
    <t>Trubka ochranná z PE, uložená pevně, DN do 32 mm včetně dodávky trubky 32mm</t>
  </si>
  <si>
    <t>31*4</t>
  </si>
  <si>
    <t>210010313RT1</t>
  </si>
  <si>
    <t>Krabice odbočná KO 125, bez zapojení-čtvercová vč.dodávky KO 125+víčko</t>
  </si>
  <si>
    <t>210010313RT3</t>
  </si>
  <si>
    <t>Krabice plast. 100x100 acidur IP44 vč.dodávky krabice 100x100mm</t>
  </si>
  <si>
    <t>27+23+5</t>
  </si>
  <si>
    <t>210020302RT1</t>
  </si>
  <si>
    <t>Žlab kabelový drátěn s přísluš. 60x150mm včetně dodávky žlabu 60x150mm</t>
  </si>
  <si>
    <t>72+44+32+25</t>
  </si>
  <si>
    <t>210020302RT2</t>
  </si>
  <si>
    <t>Žlab kabelový drátěn s přísluš. 110x200mm včetně dodávky žlabu 110x200mm</t>
  </si>
  <si>
    <t>12+31</t>
  </si>
  <si>
    <t>210100001R00</t>
  </si>
  <si>
    <t xml:space="preserve">Ukončení vodičů v rozvaděči + zapojení do 2,5 mm2 </t>
  </si>
  <si>
    <t>30+30+55+30+33+75</t>
  </si>
  <si>
    <t>210100002R00</t>
  </si>
  <si>
    <t xml:space="preserve">Ukončení vodičů v rozvaděči + zapojení do 6 mm2 </t>
  </si>
  <si>
    <t>25+30+30</t>
  </si>
  <si>
    <t>210100003R00</t>
  </si>
  <si>
    <t xml:space="preserve">Ukončení vodičů v rozvaděči + zapojení do 16 mm2 </t>
  </si>
  <si>
    <t>10</t>
  </si>
  <si>
    <t>210100004R00</t>
  </si>
  <si>
    <t xml:space="preserve">Ukončení vodičů v rozvaděči + zapojení do 25 mm2 </t>
  </si>
  <si>
    <t>3+3+3</t>
  </si>
  <si>
    <t>210100006R00</t>
  </si>
  <si>
    <t xml:space="preserve">Ukončení vodičů v rozvaděči + zapojení do 50 mm2 </t>
  </si>
  <si>
    <t>16</t>
  </si>
  <si>
    <t>210100009R00</t>
  </si>
  <si>
    <t xml:space="preserve">Ukončení vodičů v rozvaděči + zapojení do 120 mm2 </t>
  </si>
  <si>
    <t>8</t>
  </si>
  <si>
    <t>210100204R00</t>
  </si>
  <si>
    <t xml:space="preserve">Ukončení šňůry v gumové hadici do 5 x 2,5 mm2 </t>
  </si>
  <si>
    <t>22</t>
  </si>
  <si>
    <t>210100219R00</t>
  </si>
  <si>
    <t xml:space="preserve">Ukončení šňůry v gumové hadici do 5 x 6 mm2 </t>
  </si>
  <si>
    <t>210100220R00</t>
  </si>
  <si>
    <t xml:space="preserve">Ukončení šňůry v gumové hadici do 5 x 10 mm2 </t>
  </si>
  <si>
    <t>2</t>
  </si>
  <si>
    <t>210110021RT1</t>
  </si>
  <si>
    <t>Spínač nástěnný jednopól.- řaz. 1, prům. V01 včetně dodávky spínače 3558-01750</t>
  </si>
  <si>
    <t>210110021RU1</t>
  </si>
  <si>
    <t>Dvojtlačítko, 10A, 250V, IP44 včetně dodávky dvojtlačítka</t>
  </si>
  <si>
    <t>3</t>
  </si>
  <si>
    <t>210110023R00</t>
  </si>
  <si>
    <t xml:space="preserve">Spínač nástěnný seriový - řaz. 5, prům. V05 </t>
  </si>
  <si>
    <t>210110024R00</t>
  </si>
  <si>
    <t xml:space="preserve">Spínač nástěnný střídavý - řaz. 6, prům. V06 </t>
  </si>
  <si>
    <t>010</t>
  </si>
  <si>
    <t>210110025RT1</t>
  </si>
  <si>
    <t>Spínač nástěnný křížový - řaz. 7, prům. V07 včetně dodávky spínače 3558-07750</t>
  </si>
  <si>
    <t>210110026R00</t>
  </si>
  <si>
    <t xml:space="preserve">Spínač nástěnný trojpól.16A - řaz. 3, průmysl. V16 </t>
  </si>
  <si>
    <t>27</t>
  </si>
  <si>
    <t>210110027R00</t>
  </si>
  <si>
    <t xml:space="preserve">Spínač nástěnný trojpól.25A - řaz. 3, průmysl. </t>
  </si>
  <si>
    <t>9</t>
  </si>
  <si>
    <t>210110027R01</t>
  </si>
  <si>
    <t xml:space="preserve">Spínač nástěnný trojpól.40A - řaz. 3, průmysl. </t>
  </si>
  <si>
    <t>210110072RT1</t>
  </si>
  <si>
    <t>Tlačítko central stop  - CS včetně dodávky tlačítka</t>
  </si>
  <si>
    <t>210110072RT2</t>
  </si>
  <si>
    <t>Tlačítko total stop  - TS včetně dodávky tlačítka</t>
  </si>
  <si>
    <t>210111103RT1</t>
  </si>
  <si>
    <t>Zásuvka průmyslová nástěnná - Z01, 2P+Z včetně dodávky zásuvky</t>
  </si>
  <si>
    <t>30</t>
  </si>
  <si>
    <t>210111104RT1</t>
  </si>
  <si>
    <t>Zásuvka průmyslová CZ 3243, 45 H,S,Z 3P+Z - Z32 včetně dodávky zásuvky IZS 3243, 32A</t>
  </si>
  <si>
    <t>17</t>
  </si>
  <si>
    <t>210120023RV5</t>
  </si>
  <si>
    <t>Pojistka PN2, 100A, 500V včetně dodávky pojistky</t>
  </si>
  <si>
    <t>210120023RV6</t>
  </si>
  <si>
    <t>Pojistka PN2, 200A, 500V včetně dodávky pojistky</t>
  </si>
  <si>
    <t>210190003R00</t>
  </si>
  <si>
    <t xml:space="preserve">Montáž celoplechových rozvodnic do váhy 100 kg </t>
  </si>
  <si>
    <t>210192011R01</t>
  </si>
  <si>
    <t>Ovládací jednotka světlíků, 10A, 230V včetně dodávky jednotky</t>
  </si>
  <si>
    <t>210201039UT1</t>
  </si>
  <si>
    <t xml:space="preserve">Montáž svítidla - EL 1 </t>
  </si>
  <si>
    <t>210201039UT2</t>
  </si>
  <si>
    <t xml:space="preserve">Montáž svítidla - EL 2 </t>
  </si>
  <si>
    <t>210201039UT3</t>
  </si>
  <si>
    <t xml:space="preserve">Montáž svítidla - EL 3 </t>
  </si>
  <si>
    <t>13</t>
  </si>
  <si>
    <t>210201039UT4</t>
  </si>
  <si>
    <t xml:space="preserve">Montáž svítidla - EL 4 </t>
  </si>
  <si>
    <t>210201040UT1</t>
  </si>
  <si>
    <t>Atyp. nosná konstrukce pro stropní přívody ke strojům a pro upevnění spínače stroje</t>
  </si>
  <si>
    <t>27+9+2</t>
  </si>
  <si>
    <t>210201040UT2</t>
  </si>
  <si>
    <t xml:space="preserve">Nosné lano pro zavěšení svítidel </t>
  </si>
  <si>
    <t>3*12+3*14+1*16+5*18+2*23</t>
  </si>
  <si>
    <t>23</t>
  </si>
  <si>
    <t>210201040UT3</t>
  </si>
  <si>
    <t xml:space="preserve">Šroub. napínák lana </t>
  </si>
  <si>
    <t>14</t>
  </si>
  <si>
    <t>210201040UT4</t>
  </si>
  <si>
    <t xml:space="preserve">Šroub. svorka </t>
  </si>
  <si>
    <t>28</t>
  </si>
  <si>
    <t>210201040UT5</t>
  </si>
  <si>
    <t xml:space="preserve">Upevňovací konzola </t>
  </si>
  <si>
    <t>210220003RT4</t>
  </si>
  <si>
    <t>Vedení uzemňovací na povrchu do 50 mm2 včetně dodávky AlMgSi8 mm2</t>
  </si>
  <si>
    <t>23*4+73*4+20+36+9*23+15</t>
  </si>
  <si>
    <t>66</t>
  </si>
  <si>
    <t>210220003RT5</t>
  </si>
  <si>
    <t>Vedení uzemňovací na povrchu do 50 mm2 včetně dodávky izol. AlMgSi11 mm2</t>
  </si>
  <si>
    <t>11+12</t>
  </si>
  <si>
    <t>210220021RT1</t>
  </si>
  <si>
    <t>Vedení uzemňovací v zemi FeZn do 120 mm2 včetně pásku FeZn 30 x 4 mm</t>
  </si>
  <si>
    <t>(87+46)*2</t>
  </si>
  <si>
    <t>+26</t>
  </si>
  <si>
    <t>210220022RT1</t>
  </si>
  <si>
    <t>Vedení uzemňovací v zemi FeZn, D 8 - 10 mm včetně drátu FeZn 10 mm</t>
  </si>
  <si>
    <t>24*5</t>
  </si>
  <si>
    <t>210220211RT1</t>
  </si>
  <si>
    <t>Tyč jímací s upev. do 2 m, do dřeva včetně dodávky jímací tyče 2m + 2 držáků</t>
  </si>
  <si>
    <t>11</t>
  </si>
  <si>
    <t>210220211RT2</t>
  </si>
  <si>
    <t>Tyč jímací s upev. do 2 m, do dřeva včetně dodávky jímací tyče 0,5m + 2 držáků</t>
  </si>
  <si>
    <t>210220301RT1</t>
  </si>
  <si>
    <t>Svorka hromosvodová nad 2 šrouby /ST, SJ, atd/ včetně dodávky svorky SR 03</t>
  </si>
  <si>
    <t>24*2</t>
  </si>
  <si>
    <t>210220301RT2</t>
  </si>
  <si>
    <t>Svorka hromosvodová do 2 šroubů /SS, SZ, SO/ včetně dodávky svorky SS</t>
  </si>
  <si>
    <t>24+12*3</t>
  </si>
  <si>
    <t>+6</t>
  </si>
  <si>
    <t>210220301RT3</t>
  </si>
  <si>
    <t>Svorka hromosvodová do 2 šroubů /SS, SZ, SO/ včetně dodávky svorky SZ</t>
  </si>
  <si>
    <t>24</t>
  </si>
  <si>
    <t>210220302RT3</t>
  </si>
  <si>
    <t>Svorka hromosvodová nad 2 šrouby /ST, SJ, atd/ včetně dodávky svorky SK</t>
  </si>
  <si>
    <t>210220311RT1</t>
  </si>
  <si>
    <t>Podpěra vedení PV01 včetně dodávky podpěry</t>
  </si>
  <si>
    <t>23*4</t>
  </si>
  <si>
    <t>+9</t>
  </si>
  <si>
    <t>210220311RT3</t>
  </si>
  <si>
    <t>Podpěra vedení PV21 včetně dodávky podpěry</t>
  </si>
  <si>
    <t>73*4+20+36+9*23+15+57</t>
  </si>
  <si>
    <t>210220321RT1</t>
  </si>
  <si>
    <t>Svorka na potrubí Bernard, včetně Cu pásku včetně dodávky svorky + Cu pásku</t>
  </si>
  <si>
    <t>(27+9+2)*5</t>
  </si>
  <si>
    <t>210220372RT1</t>
  </si>
  <si>
    <t>Úhelník ochranný nebo trubka s držáky do zdiva včetně ochran.úhelníku + 2 držáky do zdi</t>
  </si>
  <si>
    <t>210220401RT1</t>
  </si>
  <si>
    <t>Označení svodu štítky, smaltované, umělá hmota včetně dodávky štítku</t>
  </si>
  <si>
    <t>24*3</t>
  </si>
  <si>
    <t>210280003U00</t>
  </si>
  <si>
    <t xml:space="preserve">Revize el. rozvodů </t>
  </si>
  <si>
    <t>210280221U00</t>
  </si>
  <si>
    <t xml:space="preserve">Revize hromosvodů </t>
  </si>
  <si>
    <t>210290821R00</t>
  </si>
  <si>
    <t>Demontáž stáv. elektroinstalace vč. úpravy stáv. el. instalace</t>
  </si>
  <si>
    <t>hod</t>
  </si>
  <si>
    <t>65</t>
  </si>
  <si>
    <t>210800105RT1</t>
  </si>
  <si>
    <t>Kabel CYKY 750 V 3x1,5 mm2 uložený pod omítkou včetně dodávky kabelu 3Ax1,5</t>
  </si>
  <si>
    <t>23*3+66+5+25+12+2</t>
  </si>
  <si>
    <t>210800105RT3</t>
  </si>
  <si>
    <t>Kabel CYKY 750 V 3x1,5 mm2 uložený pod omítkou včetně dodávky kabelu 3Cx1,5</t>
  </si>
  <si>
    <t>110+25+109+68+68+94+32+82+39+49+6+69+49+98+49+49</t>
  </si>
  <si>
    <t>210800106RT3</t>
  </si>
  <si>
    <t>Kabel CYKY 750 V 3x2,5 mm2 uložený pod omítkou včetně dodávky kabelu 3Cx2,5</t>
  </si>
  <si>
    <t>66+65+104+19+29+29+4+43+4+98+20</t>
  </si>
  <si>
    <t>210800113RT1</t>
  </si>
  <si>
    <t>Kabel CYKY 750 V 5x10 mm2 uložený pod omítkou včetně dodávky kabelu 5Cx10</t>
  </si>
  <si>
    <t>68</t>
  </si>
  <si>
    <t>210800115RT1</t>
  </si>
  <si>
    <t>Kabel CYKY 750 V 5x1,5 mm2 uložený pod omítkou včetně dodávky kabelu 5Cx1,5</t>
  </si>
  <si>
    <t>12+29+78</t>
  </si>
  <si>
    <t>210800116RT1</t>
  </si>
  <si>
    <t>Kabel CYKY 750 V 5x2,5 mm2 uložený pod omítkou včetně dodávky kabelu 5Cx2,5</t>
  </si>
  <si>
    <t>26+19+15+13+53+67+88+78+69+35+4+53+18+99+25</t>
  </si>
  <si>
    <t>210800118RT1</t>
  </si>
  <si>
    <t>Kabel CYKY 750 V 5x6 mm2 uložený pod omítkou včetně dodávky kabelu 5Cx6</t>
  </si>
  <si>
    <t>43+85+11+59+27+29+19+16</t>
  </si>
  <si>
    <t>39+33+135+132+29</t>
  </si>
  <si>
    <t>210800626RT1</t>
  </si>
  <si>
    <t>Vodič nn a vn CYA 6 mm2 uložený volně včetně dodávky vodiče CYA 6</t>
  </si>
  <si>
    <t>30+19+18+15+42+54+67+88+78+11+135+132</t>
  </si>
  <si>
    <t>69+53+53+18+79+112</t>
  </si>
  <si>
    <t>210800629RT1</t>
  </si>
  <si>
    <t>Vodič nn a vn CYA 25 mm2 uložený volně včetně dodávky vodiče CYA 25</t>
  </si>
  <si>
    <t>58+64+41</t>
  </si>
  <si>
    <t>210802428RT1</t>
  </si>
  <si>
    <t>Šňůra CGSG 5 x 2,50 mm2 volně uložená včetně dodávky šňůry CGSG 5Cx2,5</t>
  </si>
  <si>
    <t>44+11+44+11+11+12*11+11+22+22+18</t>
  </si>
  <si>
    <t>210802429RT1</t>
  </si>
  <si>
    <t>Šňůra CGSG 5 x 6 mm2 volně uložená včetně dodávky šňůry CGSG 5Cx6</t>
  </si>
  <si>
    <t>11+11+11+6*11+6</t>
  </si>
  <si>
    <t>210802431RT1</t>
  </si>
  <si>
    <t>Šňůra CGSG 5 x 10 mm2 volně uložená včetně dodávky šňůry CGSG 5Cx10</t>
  </si>
  <si>
    <t>31</t>
  </si>
  <si>
    <t>210901072RT1</t>
  </si>
  <si>
    <t>Kabel silový AYKY 1kV 4 x 50 mm2 volně uložený včetně dodávky kabelu AYKY 4bx50</t>
  </si>
  <si>
    <t>64+41</t>
  </si>
  <si>
    <t>210901075RT1</t>
  </si>
  <si>
    <t>Kabel silový AYKY 1kV 4x120 mm2 volně uložený včetně dodávky kabelu AYKY 4b 4x120</t>
  </si>
  <si>
    <t>58</t>
  </si>
  <si>
    <t>211010006RT1</t>
  </si>
  <si>
    <t>Osazení hmoždinky do ostrých cihel/kamene, HM 8 včetně dodávky hmoždinky</t>
  </si>
  <si>
    <t>2*(6+5+10+2+27+9+2+3+3+1+9+30+17)+64*4+31*4+72+44+32+25+12+31+52+12+28</t>
  </si>
  <si>
    <t>D96</t>
  </si>
  <si>
    <t>Přesuny suti a vybouraných hmot</t>
  </si>
  <si>
    <t>D96 Přesuny suti a vybouraných hmot</t>
  </si>
  <si>
    <t>979081111R00</t>
  </si>
  <si>
    <t xml:space="preserve">Odvoz suti a vybour. hmot na skládku do 1 km </t>
  </si>
  <si>
    <t>t</t>
  </si>
  <si>
    <t>979082111R00</t>
  </si>
  <si>
    <t xml:space="preserve">Vnitrostaveništní doprava suti do 10 m </t>
  </si>
  <si>
    <t>979087112R00</t>
  </si>
  <si>
    <t xml:space="preserve">Nakládání suti na dopravní prostředky </t>
  </si>
  <si>
    <t>979093111R00</t>
  </si>
  <si>
    <t xml:space="preserve">Uložení suti na skládku bez zhutnění </t>
  </si>
  <si>
    <t>979098191U00</t>
  </si>
  <si>
    <t xml:space="preserve">Skládkovné suti netříděné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</si>
  <si>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</si>
  <si>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</si>
  <si>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</si>
  <si>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</si>
  <si>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</si>
  <si>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</si>
  <si>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</si>
  <si>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</si>
  <si>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Svítidla</t>
  </si>
  <si>
    <t>210200005RT2</t>
  </si>
  <si>
    <t>Svítidlo zářivkové stropní průmyslové - EL 1 včetně zdroje 2x58W, IP54, EP</t>
  </si>
  <si>
    <t>210200006RT3</t>
  </si>
  <si>
    <t>Svítidlo zářivkové nástěnné nouzové průmysl - EL 2 včetně zdroje 3W, IP54, EP</t>
  </si>
  <si>
    <t>210200006RT4</t>
  </si>
  <si>
    <t>Svítidlo zářivkové stropní nouzové průmysl - EL 3 včetně zdroje 3W, IP54, EP</t>
  </si>
  <si>
    <t>210200008RT2</t>
  </si>
  <si>
    <t>Svítidlo zářivkové nástěnné i str. venkovní- EL 4 včetně zdroje 2x26W, IP43, EP</t>
  </si>
  <si>
    <t>02 Svítidla</t>
  </si>
  <si>
    <t>Rozvaděč Rd1</t>
  </si>
  <si>
    <t>210120453RT1</t>
  </si>
  <si>
    <t>Přepěťová ochr. kompaktní, I.a II. st. včetně dodávky ochrany</t>
  </si>
  <si>
    <t>210120454RT2</t>
  </si>
  <si>
    <t>Spínač 100A, 400V včetně dodávky spínače</t>
  </si>
  <si>
    <t>210120455RT3</t>
  </si>
  <si>
    <t>Jistič 10A, 1pólový, char. B včetně dodávky jističe</t>
  </si>
  <si>
    <t>210120455RT4</t>
  </si>
  <si>
    <t>Jistič 16A, 1pólový, char. B včetně dodávky jističe</t>
  </si>
  <si>
    <t>210120455RT6</t>
  </si>
  <si>
    <t>Jistič 16A, 3pólový, char. B včetně dodávky jističe</t>
  </si>
  <si>
    <t>210120455RT8</t>
  </si>
  <si>
    <t>Jistič 25A, 3pólový, char. B včetně dodávky jističe</t>
  </si>
  <si>
    <t>7</t>
  </si>
  <si>
    <t>210120456RT2</t>
  </si>
  <si>
    <t>Jistič 63A, 3pólový, char. B včetně dodávky jističe</t>
  </si>
  <si>
    <t>210120456RT4</t>
  </si>
  <si>
    <t>Jistič 16A, 3pólový, char. C včetně dodávky jističe</t>
  </si>
  <si>
    <t>210120456RT5</t>
  </si>
  <si>
    <t>Jistič 25A, 3pólový, char. D včetně dodávky jističe</t>
  </si>
  <si>
    <t>210120457RT0</t>
  </si>
  <si>
    <t>Proudový chránič s jističem FI10/003/2 včetně dodávky chrániče s jističem</t>
  </si>
  <si>
    <t>210120457RT3</t>
  </si>
  <si>
    <t>Proudový chránič FI25/003/4 včetně dodávky chrániče</t>
  </si>
  <si>
    <t>210120457RT5</t>
  </si>
  <si>
    <t>Proudový chránič FI63/003/4 včetně dodávky chrániče</t>
  </si>
  <si>
    <t>210120457RT8</t>
  </si>
  <si>
    <t>Pojistka válcová 2A včetně dodávky pojistky a spodku</t>
  </si>
  <si>
    <t>210120458RT0</t>
  </si>
  <si>
    <t>Vypínací cívka 230V, šířka 1TE včetně dodávky cívky</t>
  </si>
  <si>
    <t>210192011RT5</t>
  </si>
  <si>
    <t>Skříň ocel. samostatně stojící s dveřmi včetně dodávky skříně cca 600x2000x400mm</t>
  </si>
  <si>
    <t>210192571R01</t>
  </si>
  <si>
    <t>Napájecí lišta včetně dodávky lišty</t>
  </si>
  <si>
    <t>210192571R02</t>
  </si>
  <si>
    <t>Nulovací lišta včetně dodávky lišty</t>
  </si>
  <si>
    <t>210192571R03</t>
  </si>
  <si>
    <t>Bezpečnostní tabulka včetně dodávky tabulky</t>
  </si>
  <si>
    <t>210192571R04</t>
  </si>
  <si>
    <t>Nápis na dveře - počet písmen včetně dodávky nápisu</t>
  </si>
  <si>
    <t>210192571R05</t>
  </si>
  <si>
    <t>Obal na schema včetně dodávky obalu</t>
  </si>
  <si>
    <t>03 Rozvaděč Rd1</t>
  </si>
  <si>
    <t>Rozvaděč Rd2</t>
  </si>
  <si>
    <t>210120454RT4</t>
  </si>
  <si>
    <t>Spínač 200A, 400V včetně dodávky spínače</t>
  </si>
  <si>
    <t>210120456RT6</t>
  </si>
  <si>
    <t>Jistič 25A, 3pólový, char. C včetně dodávky jističe</t>
  </si>
  <si>
    <t>210120456RT7</t>
  </si>
  <si>
    <t>Jistič 40A, 3pólový, char. C včetně dodávky jističe</t>
  </si>
  <si>
    <t>210120457RT9</t>
  </si>
  <si>
    <t>Pojistkový odpínač 125A včetně dodávky odpínače</t>
  </si>
  <si>
    <t>04 Rozvaděč Rd2</t>
  </si>
  <si>
    <t>Rozvaděč Rd3</t>
  </si>
  <si>
    <t>05 Rozvaděč Rd3</t>
  </si>
  <si>
    <t>Rozvaděče - dopravné</t>
  </si>
  <si>
    <t>210192571R07</t>
  </si>
  <si>
    <t xml:space="preserve">Rozvaděče - dopravné </t>
  </si>
  <si>
    <t>06 Rozvaděče - dopravné</t>
  </si>
  <si>
    <t>Slepý rozpočet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</si>
</sst>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2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4" xfId="0" applyFont="1" applyFill="1" applyBorder="1" applyAlignment="1">
      <alignment horizontal="left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0" fontId="3" fillId="0" borderId="2" xfId="0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0" fontId="7" fillId="2" borderId="2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0" fontId="7" fillId="2" borderId="0" xfId="0" applyFont="1" applyFill="1" applyBorder="1"/>
    <xf numFmtId="0" fontId="1" fillId="2" borderId="0" xfId="0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6" fillId="0" borderId="0" xfId="0" applyFont="1"/>
    <xf numFmtId="0" fontId="8" fillId="0" borderId="0" xfId="0" applyFont="1" applyAlignment="1">
      <alignment horizontal="left" vertical="top" wrapText="1"/>
    </xf>
    <xf numFmtId="0" fontId="1" fillId="0" borderId="0" xfId="0" applyFont="1" applyAlignment="1">
      <alignment vertical="justify"/>
    </xf>
    <xf numFmtId="0" fontId="1" fillId="0" borderId="0" xfId="0" applyFont="1" applyAlignment="1">
      <alignment horizontal="left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7" fillId="0" borderId="51" xfId="1" applyFont="1" applyBorder="1"/>
    <xf numFmtId="0" fontId="1" fillId="0" borderId="51" xfId="1" applyFont="1" applyBorder="1"/>
    <xf numFmtId="0" fontId="1" fillId="0" borderId="51" xfId="1" applyFont="1" applyBorder="1" applyAlignment="1">
      <alignment horizontal="right"/>
    </xf>
    <xf numFmtId="0" fontId="1" fillId="0" borderId="52" xfId="1" applyFont="1" applyBorder="1"/>
    <xf numFmtId="0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7" fillId="0" borderId="56" xfId="1" applyFont="1" applyBorder="1"/>
    <xf numFmtId="0" fontId="1" fillId="0" borderId="56" xfId="1" applyFont="1" applyBorder="1"/>
    <xf numFmtId="0" fontId="1" fillId="0" borderId="56" xfId="1" applyFont="1" applyBorder="1" applyAlignment="1">
      <alignment horizontal="right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10" fillId="0" borderId="0" xfId="1" applyFont="1" applyAlignment="1">
      <alignment horizontal="center"/>
    </xf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0" borderId="52" xfId="1" applyFont="1" applyBorder="1" applyAlignment="1">
      <alignment horizontal="right"/>
    </xf>
    <xf numFmtId="0" fontId="1" fillId="0" borderId="51" xfId="1" applyFont="1" applyBorder="1" applyAlignment="1">
      <alignment horizontal="left"/>
    </xf>
    <xf numFmtId="0" fontId="1" fillId="0" borderId="53" xfId="1" applyFont="1" applyBorder="1"/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" fontId="1" fillId="0" borderId="5" xfId="1" applyNumberFormat="1" applyFont="1" applyBorder="1"/>
    <xf numFmtId="0" fontId="14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9" fontId="15" fillId="6" borderId="63" xfId="1" applyNumberFormat="1" applyFont="1" applyFill="1" applyBorder="1" applyAlignment="1">
      <alignment horizontal="left" wrapText="1"/>
    </xf>
    <xf numFmtId="49" fontId="16" fillId="0" borderId="64" xfId="0" applyNumberFormat="1" applyFont="1" applyBorder="1" applyAlignment="1">
      <alignment horizontal="left" wrapText="1"/>
    </xf>
    <xf numFmtId="4" fontId="15" fillId="6" borderId="65" xfId="1" applyNumberFormat="1" applyFont="1" applyFill="1" applyBorder="1" applyAlignment="1">
      <alignment horizontal="right" wrapText="1"/>
    </xf>
    <xf numFmtId="0" fontId="15" fillId="6" borderId="4" xfId="1" applyFont="1" applyFill="1" applyBorder="1" applyAlignment="1">
      <alignment horizontal="left" wrapText="1"/>
    </xf>
    <xf numFmtId="0" fontId="15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7" fillId="2" borderId="15" xfId="1" applyNumberFormat="1" applyFont="1" applyFill="1" applyBorder="1" applyAlignment="1">
      <alignment horizontal="left"/>
    </xf>
    <xf numFmtId="0" fontId="17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78"/>
  <sheetViews>
    <sheetView showGridLines="0" topLeftCell="B1" zoomScaleNormal="100" zoomScaleSheetLayoutView="75" workbookViewId="0"/>
  </sheetViews>
  <sheetFormatPr defaultColWidth="9.109375" defaultRowHeight="13.2" x14ac:dyDescent="0.25"/>
  <cols>
    <col min="1" max="1" width="0.5546875" style="1" hidden="1" customWidth="1"/>
    <col min="2" max="2" width="7.109375" style="1" customWidth="1"/>
    <col min="3" max="3" width="9.109375" style="1"/>
    <col min="4" max="4" width="19.6640625" style="1" customWidth="1"/>
    <col min="5" max="5" width="6.88671875" style="1" customWidth="1"/>
    <col min="6" max="6" width="13.109375" style="1" customWidth="1"/>
    <col min="7" max="7" width="12.44140625" style="2" customWidth="1"/>
    <col min="8" max="8" width="13.5546875" style="1" customWidth="1"/>
    <col min="9" max="9" width="11.44140625" style="2" customWidth="1"/>
    <col min="10" max="10" width="7" style="2" customWidth="1"/>
    <col min="11" max="15" width="10.6640625" style="1" customWidth="1"/>
    <col min="16" max="16384" width="9.109375" style="1"/>
  </cols>
  <sheetData>
    <row r="1" spans="2:15" ht="12" customHeight="1" x14ac:dyDescent="0.25"/>
    <row r="2" spans="2:15" ht="17.25" customHeight="1" x14ac:dyDescent="0.3">
      <c r="B2" s="3"/>
      <c r="C2" s="4" t="s">
        <v>469</v>
      </c>
      <c r="E2" s="5"/>
      <c r="F2" s="4"/>
      <c r="G2" s="6"/>
      <c r="H2" s="7" t="s">
        <v>0</v>
      </c>
      <c r="I2" s="8">
        <f ca="1">TODAY()</f>
        <v>43143</v>
      </c>
      <c r="K2" s="3"/>
    </row>
    <row r="3" spans="2:15" ht="6" customHeight="1" x14ac:dyDescent="0.25">
      <c r="C3" s="9"/>
      <c r="D3" s="10" t="s">
        <v>1</v>
      </c>
    </row>
    <row r="4" spans="2:15" ht="4.5" customHeight="1" x14ac:dyDescent="0.25"/>
    <row r="5" spans="2:15" ht="13.5" customHeight="1" x14ac:dyDescent="0.3">
      <c r="C5" s="11" t="s">
        <v>2</v>
      </c>
      <c r="D5" s="12" t="s">
        <v>104</v>
      </c>
      <c r="E5" s="13" t="s">
        <v>105</v>
      </c>
      <c r="F5" s="14"/>
      <c r="G5" s="15"/>
      <c r="H5" s="14"/>
      <c r="I5" s="15"/>
      <c r="O5" s="8"/>
    </row>
    <row r="7" spans="2:15" x14ac:dyDescent="0.25">
      <c r="C7" s="16" t="s">
        <v>3</v>
      </c>
      <c r="D7" s="17"/>
      <c r="H7" s="18" t="s">
        <v>4</v>
      </c>
      <c r="J7" s="17"/>
      <c r="K7" s="17"/>
    </row>
    <row r="8" spans="2:15" x14ac:dyDescent="0.25">
      <c r="D8" s="17"/>
      <c r="H8" s="18" t="s">
        <v>5</v>
      </c>
      <c r="J8" s="17"/>
      <c r="K8" s="17"/>
    </row>
    <row r="9" spans="2:15" x14ac:dyDescent="0.25">
      <c r="C9" s="18"/>
      <c r="D9" s="17"/>
      <c r="H9" s="18"/>
      <c r="J9" s="17"/>
    </row>
    <row r="10" spans="2:15" x14ac:dyDescent="0.25">
      <c r="H10" s="18"/>
      <c r="J10" s="17"/>
    </row>
    <row r="11" spans="2:15" x14ac:dyDescent="0.25">
      <c r="C11" s="16" t="s">
        <v>6</v>
      </c>
      <c r="D11" s="17"/>
      <c r="H11" s="18" t="s">
        <v>4</v>
      </c>
      <c r="J11" s="17"/>
      <c r="K11" s="17"/>
    </row>
    <row r="12" spans="2:15" x14ac:dyDescent="0.25">
      <c r="D12" s="17"/>
      <c r="H12" s="18" t="s">
        <v>5</v>
      </c>
      <c r="J12" s="17"/>
      <c r="K12" s="17"/>
    </row>
    <row r="13" spans="2:15" ht="12" customHeight="1" x14ac:dyDescent="0.25">
      <c r="C13" s="18"/>
      <c r="D13" s="17"/>
      <c r="J13" s="18"/>
    </row>
    <row r="14" spans="2:15" ht="24.75" customHeight="1" x14ac:dyDescent="0.25">
      <c r="C14" s="19" t="s">
        <v>7</v>
      </c>
      <c r="H14" s="19" t="s">
        <v>8</v>
      </c>
      <c r="J14" s="18"/>
    </row>
    <row r="15" spans="2:15" ht="12.75" customHeight="1" x14ac:dyDescent="0.25">
      <c r="J15" s="18"/>
    </row>
    <row r="16" spans="2:15" ht="28.5" customHeight="1" x14ac:dyDescent="0.25">
      <c r="C16" s="19" t="s">
        <v>9</v>
      </c>
      <c r="H16" s="19" t="s">
        <v>9</v>
      </c>
    </row>
    <row r="17" spans="2:12" ht="25.5" customHeight="1" x14ac:dyDescent="0.25"/>
    <row r="18" spans="2:12" ht="13.5" customHeight="1" x14ac:dyDescent="0.25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 x14ac:dyDescent="0.25">
      <c r="B19" s="28" t="s">
        <v>11</v>
      </c>
      <c r="C19" s="29"/>
      <c r="D19" s="30">
        <v>10</v>
      </c>
      <c r="E19" s="31" t="s">
        <v>12</v>
      </c>
      <c r="F19" s="32"/>
      <c r="G19" s="33"/>
      <c r="H19" s="33"/>
      <c r="I19" s="34">
        <f>ROUND(G31,0)</f>
        <v>0</v>
      </c>
      <c r="J19" s="35"/>
      <c r="K19" s="36"/>
    </row>
    <row r="20" spans="2:12" x14ac:dyDescent="0.25">
      <c r="B20" s="28" t="s">
        <v>13</v>
      </c>
      <c r="C20" s="29"/>
      <c r="D20" s="30">
        <f>SazbaDPH1</f>
        <v>10</v>
      </c>
      <c r="E20" s="31" t="s">
        <v>12</v>
      </c>
      <c r="F20" s="37"/>
      <c r="G20" s="38"/>
      <c r="H20" s="38"/>
      <c r="I20" s="39">
        <f>ROUND(I19*D20/100,0)</f>
        <v>0</v>
      </c>
      <c r="J20" s="40"/>
      <c r="K20" s="36"/>
    </row>
    <row r="21" spans="2:12" x14ac:dyDescent="0.25">
      <c r="B21" s="28" t="s">
        <v>11</v>
      </c>
      <c r="C21" s="29"/>
      <c r="D21" s="30">
        <v>20</v>
      </c>
      <c r="E21" s="31" t="s">
        <v>12</v>
      </c>
      <c r="F21" s="37"/>
      <c r="G21" s="38"/>
      <c r="H21" s="38"/>
      <c r="I21" s="39">
        <f>ROUND(H31,0)</f>
        <v>0</v>
      </c>
      <c r="J21" s="40"/>
      <c r="K21" s="36"/>
    </row>
    <row r="22" spans="2:12" ht="13.8" thickBot="1" x14ac:dyDescent="0.3">
      <c r="B22" s="28" t="s">
        <v>13</v>
      </c>
      <c r="C22" s="29"/>
      <c r="D22" s="30">
        <f>SazbaDPH2</f>
        <v>20</v>
      </c>
      <c r="E22" s="31" t="s">
        <v>12</v>
      </c>
      <c r="F22" s="41"/>
      <c r="G22" s="42"/>
      <c r="H22" s="42"/>
      <c r="I22" s="43">
        <f>ROUND(I21*D21/100,0)</f>
        <v>0</v>
      </c>
      <c r="J22" s="44"/>
      <c r="K22" s="36"/>
    </row>
    <row r="23" spans="2:12" ht="16.2" thickBot="1" x14ac:dyDescent="0.3">
      <c r="B23" s="45" t="s">
        <v>14</v>
      </c>
      <c r="C23" s="46"/>
      <c r="D23" s="46"/>
      <c r="E23" s="47"/>
      <c r="F23" s="48"/>
      <c r="G23" s="49"/>
      <c r="H23" s="49"/>
      <c r="I23" s="50">
        <f>SUM(I19:I22)</f>
        <v>0</v>
      </c>
      <c r="J23" s="51"/>
      <c r="K23" s="52"/>
    </row>
    <row r="26" spans="2:12" ht="1.5" customHeight="1" x14ac:dyDescent="0.25"/>
    <row r="27" spans="2:12" ht="15.75" customHeight="1" x14ac:dyDescent="0.3">
      <c r="B27" s="13" t="s">
        <v>15</v>
      </c>
      <c r="C27" s="53"/>
      <c r="D27" s="53"/>
      <c r="E27" s="53"/>
      <c r="F27" s="53"/>
      <c r="G27" s="53"/>
      <c r="H27" s="53"/>
      <c r="I27" s="53"/>
      <c r="J27" s="53"/>
      <c r="K27" s="53"/>
      <c r="L27" s="54"/>
    </row>
    <row r="28" spans="2:12" ht="5.25" customHeight="1" x14ac:dyDescent="0.25">
      <c r="L28" s="54"/>
    </row>
    <row r="29" spans="2:12" ht="24" customHeight="1" x14ac:dyDescent="0.25">
      <c r="B29" s="55" t="s">
        <v>16</v>
      </c>
      <c r="C29" s="56"/>
      <c r="D29" s="56"/>
      <c r="E29" s="57"/>
      <c r="F29" s="58" t="s">
        <v>17</v>
      </c>
      <c r="G29" s="59" t="str">
        <f>CONCATENATE("Základ DPH ",SazbaDPH1," %")</f>
        <v>Základ DPH 10 %</v>
      </c>
      <c r="H29" s="58" t="str">
        <f>CONCATENATE("Základ DPH ",SazbaDPH2," %")</f>
        <v>Základ DPH 20 %</v>
      </c>
      <c r="I29" s="58" t="s">
        <v>18</v>
      </c>
      <c r="J29" s="58" t="s">
        <v>12</v>
      </c>
    </row>
    <row r="30" spans="2:12" x14ac:dyDescent="0.25">
      <c r="B30" s="60" t="s">
        <v>104</v>
      </c>
      <c r="C30" s="61" t="s">
        <v>107</v>
      </c>
      <c r="D30" s="62"/>
      <c r="E30" s="63"/>
      <c r="F30" s="64">
        <f>G30+H30+I30</f>
        <v>0</v>
      </c>
      <c r="G30" s="65">
        <v>0</v>
      </c>
      <c r="H30" s="66">
        <v>0</v>
      </c>
      <c r="I30" s="66">
        <f t="shared" ref="I30" si="0">(G30*SazbaDPH1)/100+(H30*SazbaDPH2)/100</f>
        <v>0</v>
      </c>
      <c r="J30" s="67" t="str">
        <f t="shared" ref="J30" si="1">IF(CelkemObjekty=0,"",F30/CelkemObjekty*100)</f>
        <v/>
      </c>
    </row>
    <row r="31" spans="2:12" ht="17.25" customHeight="1" x14ac:dyDescent="0.25">
      <c r="B31" s="75" t="s">
        <v>19</v>
      </c>
      <c r="C31" s="76"/>
      <c r="D31" s="77"/>
      <c r="E31" s="78"/>
      <c r="F31" s="79">
        <f>SUM(F30:F30)</f>
        <v>0</v>
      </c>
      <c r="G31" s="79">
        <f>SUM(G30:G30)</f>
        <v>0</v>
      </c>
      <c r="H31" s="79">
        <f>SUM(H30:H30)</f>
        <v>0</v>
      </c>
      <c r="I31" s="79">
        <f>SUM(I30:I30)</f>
        <v>0</v>
      </c>
      <c r="J31" s="80" t="str">
        <f t="shared" ref="J31" si="2">IF(CelkemObjekty=0,"",F31/CelkemObjekty*100)</f>
        <v/>
      </c>
    </row>
    <row r="32" spans="2:12" x14ac:dyDescent="0.25">
      <c r="B32" s="81"/>
      <c r="C32" s="81"/>
      <c r="D32" s="81"/>
      <c r="E32" s="81"/>
      <c r="F32" s="81"/>
      <c r="G32" s="81"/>
      <c r="H32" s="81"/>
      <c r="I32" s="81"/>
      <c r="J32" s="81"/>
      <c r="K32" s="81"/>
    </row>
    <row r="33" spans="2:11" ht="9.75" customHeight="1" x14ac:dyDescent="0.25">
      <c r="B33" s="81"/>
      <c r="C33" s="81"/>
      <c r="D33" s="81"/>
      <c r="E33" s="81"/>
      <c r="F33" s="81"/>
      <c r="G33" s="81"/>
      <c r="H33" s="81"/>
      <c r="I33" s="81"/>
      <c r="J33" s="81"/>
      <c r="K33" s="81"/>
    </row>
    <row r="34" spans="2:11" ht="7.5" customHeight="1" x14ac:dyDescent="0.25">
      <c r="B34" s="81"/>
      <c r="C34" s="81"/>
      <c r="D34" s="81"/>
      <c r="E34" s="81"/>
      <c r="F34" s="81"/>
      <c r="G34" s="81"/>
      <c r="H34" s="81"/>
      <c r="I34" s="81"/>
      <c r="J34" s="81"/>
      <c r="K34" s="81"/>
    </row>
    <row r="35" spans="2:11" ht="17.399999999999999" x14ac:dyDescent="0.3">
      <c r="B35" s="13" t="s">
        <v>20</v>
      </c>
      <c r="C35" s="53"/>
      <c r="D35" s="53"/>
      <c r="E35" s="53"/>
      <c r="F35" s="53"/>
      <c r="G35" s="53"/>
      <c r="H35" s="53"/>
      <c r="I35" s="53"/>
      <c r="J35" s="53"/>
      <c r="K35" s="81"/>
    </row>
    <row r="36" spans="2:11" x14ac:dyDescent="0.25">
      <c r="K36" s="81"/>
    </row>
    <row r="37" spans="2:11" ht="26.4" x14ac:dyDescent="0.25">
      <c r="B37" s="82" t="s">
        <v>21</v>
      </c>
      <c r="C37" s="83" t="s">
        <v>22</v>
      </c>
      <c r="D37" s="56"/>
      <c r="E37" s="57"/>
      <c r="F37" s="58" t="s">
        <v>17</v>
      </c>
      <c r="G37" s="59" t="str">
        <f>CONCATENATE("Základ DPH ",SazbaDPH1," %")</f>
        <v>Základ DPH 10 %</v>
      </c>
      <c r="H37" s="58" t="str">
        <f>CONCATENATE("Základ DPH ",SazbaDPH2," %")</f>
        <v>Základ DPH 20 %</v>
      </c>
      <c r="I37" s="59" t="s">
        <v>18</v>
      </c>
      <c r="J37" s="58" t="s">
        <v>12</v>
      </c>
    </row>
    <row r="38" spans="2:11" x14ac:dyDescent="0.25">
      <c r="B38" s="84" t="s">
        <v>104</v>
      </c>
      <c r="C38" s="85" t="s">
        <v>108</v>
      </c>
      <c r="D38" s="62"/>
      <c r="E38" s="63"/>
      <c r="F38" s="64">
        <f>G38+H38+I38</f>
        <v>0</v>
      </c>
      <c r="G38" s="65">
        <v>0</v>
      </c>
      <c r="H38" s="66">
        <v>0</v>
      </c>
      <c r="I38" s="73">
        <f t="shared" ref="I38:I43" si="3">(G38*SazbaDPH1)/100+(H38*SazbaDPH2)/100</f>
        <v>0</v>
      </c>
      <c r="J38" s="67" t="str">
        <f t="shared" ref="J38:J43" si="4">IF(CelkemObjekty=0,"",F38/CelkemObjekty*100)</f>
        <v/>
      </c>
    </row>
    <row r="39" spans="2:11" x14ac:dyDescent="0.25">
      <c r="B39" s="86" t="s">
        <v>104</v>
      </c>
      <c r="C39" s="87" t="s">
        <v>409</v>
      </c>
      <c r="D39" s="70"/>
      <c r="E39" s="71"/>
      <c r="F39" s="72">
        <f t="shared" ref="F39:F43" si="5">G39+H39+I39</f>
        <v>0</v>
      </c>
      <c r="G39" s="73">
        <v>0</v>
      </c>
      <c r="H39" s="74">
        <v>0</v>
      </c>
      <c r="I39" s="73">
        <f t="shared" si="3"/>
        <v>0</v>
      </c>
      <c r="J39" s="67" t="str">
        <f t="shared" si="4"/>
        <v/>
      </c>
    </row>
    <row r="40" spans="2:11" x14ac:dyDescent="0.25">
      <c r="B40" s="86" t="s">
        <v>104</v>
      </c>
      <c r="C40" s="87" t="s">
        <v>452</v>
      </c>
      <c r="D40" s="70"/>
      <c r="E40" s="71"/>
      <c r="F40" s="72">
        <f t="shared" si="5"/>
        <v>0</v>
      </c>
      <c r="G40" s="73">
        <v>0</v>
      </c>
      <c r="H40" s="74">
        <v>0</v>
      </c>
      <c r="I40" s="73">
        <f t="shared" si="3"/>
        <v>0</v>
      </c>
      <c r="J40" s="67" t="str">
        <f t="shared" si="4"/>
        <v/>
      </c>
    </row>
    <row r="41" spans="2:11" x14ac:dyDescent="0.25">
      <c r="B41" s="86" t="s">
        <v>104</v>
      </c>
      <c r="C41" s="87" t="s">
        <v>462</v>
      </c>
      <c r="D41" s="70"/>
      <c r="E41" s="71"/>
      <c r="F41" s="72">
        <f t="shared" si="5"/>
        <v>0</v>
      </c>
      <c r="G41" s="73">
        <v>0</v>
      </c>
      <c r="H41" s="74">
        <v>0</v>
      </c>
      <c r="I41" s="73">
        <f t="shared" si="3"/>
        <v>0</v>
      </c>
      <c r="J41" s="67" t="str">
        <f t="shared" si="4"/>
        <v/>
      </c>
    </row>
    <row r="42" spans="2:11" x14ac:dyDescent="0.25">
      <c r="B42" s="86" t="s">
        <v>104</v>
      </c>
      <c r="C42" s="87" t="s">
        <v>464</v>
      </c>
      <c r="D42" s="70"/>
      <c r="E42" s="71"/>
      <c r="F42" s="72">
        <f t="shared" si="5"/>
        <v>0</v>
      </c>
      <c r="G42" s="73">
        <v>0</v>
      </c>
      <c r="H42" s="74">
        <v>0</v>
      </c>
      <c r="I42" s="73">
        <f t="shared" si="3"/>
        <v>0</v>
      </c>
      <c r="J42" s="67" t="str">
        <f t="shared" si="4"/>
        <v/>
      </c>
    </row>
    <row r="43" spans="2:11" x14ac:dyDescent="0.25">
      <c r="B43" s="86" t="s">
        <v>104</v>
      </c>
      <c r="C43" s="87" t="s">
        <v>468</v>
      </c>
      <c r="D43" s="70"/>
      <c r="E43" s="71"/>
      <c r="F43" s="72">
        <f t="shared" si="5"/>
        <v>0</v>
      </c>
      <c r="G43" s="73">
        <v>0</v>
      </c>
      <c r="H43" s="74">
        <v>0</v>
      </c>
      <c r="I43" s="73">
        <f t="shared" si="3"/>
        <v>0</v>
      </c>
      <c r="J43" s="67" t="str">
        <f t="shared" si="4"/>
        <v/>
      </c>
    </row>
    <row r="44" spans="2:11" x14ac:dyDescent="0.25">
      <c r="B44" s="75" t="s">
        <v>19</v>
      </c>
      <c r="C44" s="76"/>
      <c r="D44" s="77"/>
      <c r="E44" s="78"/>
      <c r="F44" s="79">
        <f>SUM(F38:F43)</f>
        <v>0</v>
      </c>
      <c r="G44" s="88">
        <f>SUM(G38:G43)</f>
        <v>0</v>
      </c>
      <c r="H44" s="79">
        <f>SUM(H38:H43)</f>
        <v>0</v>
      </c>
      <c r="I44" s="88">
        <f>SUM(I38:I43)</f>
        <v>0</v>
      </c>
      <c r="J44" s="80" t="str">
        <f t="shared" ref="J44" si="6">IF(CelkemObjekty=0,"",F44/CelkemObjekty*100)</f>
        <v/>
      </c>
    </row>
    <row r="45" spans="2:11" ht="9" customHeight="1" x14ac:dyDescent="0.25"/>
    <row r="46" spans="2:11" ht="6" customHeight="1" x14ac:dyDescent="0.25"/>
    <row r="47" spans="2:11" ht="3" customHeight="1" x14ac:dyDescent="0.25"/>
    <row r="48" spans="2:11" ht="6.75" customHeight="1" x14ac:dyDescent="0.25"/>
    <row r="49" spans="2:10" ht="20.25" customHeight="1" x14ac:dyDescent="0.3">
      <c r="B49" s="13" t="s">
        <v>23</v>
      </c>
      <c r="C49" s="53"/>
      <c r="D49" s="53"/>
      <c r="E49" s="53"/>
      <c r="F49" s="53"/>
      <c r="G49" s="53"/>
      <c r="H49" s="53"/>
      <c r="I49" s="53"/>
      <c r="J49" s="53"/>
    </row>
    <row r="50" spans="2:10" ht="9" customHeight="1" x14ac:dyDescent="0.25"/>
    <row r="51" spans="2:10" x14ac:dyDescent="0.25">
      <c r="B51" s="55" t="s">
        <v>24</v>
      </c>
      <c r="C51" s="56"/>
      <c r="D51" s="56"/>
      <c r="E51" s="58" t="s">
        <v>12</v>
      </c>
      <c r="F51" s="58" t="s">
        <v>25</v>
      </c>
      <c r="G51" s="59" t="s">
        <v>26</v>
      </c>
      <c r="H51" s="58" t="s">
        <v>27</v>
      </c>
      <c r="I51" s="59" t="s">
        <v>28</v>
      </c>
      <c r="J51" s="89" t="s">
        <v>29</v>
      </c>
    </row>
    <row r="52" spans="2:10" x14ac:dyDescent="0.25">
      <c r="B52" s="60" t="s">
        <v>98</v>
      </c>
      <c r="C52" s="61" t="s">
        <v>99</v>
      </c>
      <c r="D52" s="62"/>
      <c r="E52" s="90" t="str">
        <f>IF(SUM(SoucetDilu)=0,"",SUM(F52:J52)/SUM(SoucetDilu)*100)</f>
        <v/>
      </c>
      <c r="F52" s="66">
        <v>0</v>
      </c>
      <c r="G52" s="65">
        <v>0</v>
      </c>
      <c r="H52" s="66">
        <v>0</v>
      </c>
      <c r="I52" s="65">
        <v>0</v>
      </c>
      <c r="J52" s="66">
        <v>0</v>
      </c>
    </row>
    <row r="53" spans="2:10" x14ac:dyDescent="0.25">
      <c r="B53" s="68" t="s">
        <v>122</v>
      </c>
      <c r="C53" s="69" t="s">
        <v>123</v>
      </c>
      <c r="D53" s="70"/>
      <c r="E53" s="91" t="str">
        <f>IF(SUM(SoucetDilu)=0,"",SUM(F53:J53)/SUM(SoucetDilu)*100)</f>
        <v/>
      </c>
      <c r="F53" s="74">
        <v>0</v>
      </c>
      <c r="G53" s="73">
        <v>0</v>
      </c>
      <c r="H53" s="74">
        <v>0</v>
      </c>
      <c r="I53" s="73">
        <v>0</v>
      </c>
      <c r="J53" s="74">
        <v>0</v>
      </c>
    </row>
    <row r="54" spans="2:10" x14ac:dyDescent="0.25">
      <c r="B54" s="68" t="s">
        <v>134</v>
      </c>
      <c r="C54" s="69" t="s">
        <v>147</v>
      </c>
      <c r="D54" s="70"/>
      <c r="E54" s="91" t="str">
        <f>IF(SUM(SoucetDilu)=0,"",SUM(F54:J54)/SUM(SoucetDilu)*100)</f>
        <v/>
      </c>
      <c r="F54" s="74">
        <v>0</v>
      </c>
      <c r="G54" s="73">
        <v>0</v>
      </c>
      <c r="H54" s="74">
        <v>0</v>
      </c>
      <c r="I54" s="73">
        <v>0</v>
      </c>
      <c r="J54" s="74">
        <v>0</v>
      </c>
    </row>
    <row r="55" spans="2:10" x14ac:dyDescent="0.25">
      <c r="B55" s="68" t="s">
        <v>151</v>
      </c>
      <c r="C55" s="69" t="s">
        <v>152</v>
      </c>
      <c r="D55" s="70"/>
      <c r="E55" s="91" t="str">
        <f>IF(SUM(SoucetDilu)=0,"",SUM(F55:J55)/SUM(SoucetDilu)*100)</f>
        <v/>
      </c>
      <c r="F55" s="74">
        <v>0</v>
      </c>
      <c r="G55" s="73">
        <v>0</v>
      </c>
      <c r="H55" s="74">
        <v>0</v>
      </c>
      <c r="I55" s="73">
        <v>0</v>
      </c>
      <c r="J55" s="74">
        <v>0</v>
      </c>
    </row>
    <row r="56" spans="2:10" x14ac:dyDescent="0.25">
      <c r="B56" s="68" t="s">
        <v>157</v>
      </c>
      <c r="C56" s="69" t="s">
        <v>158</v>
      </c>
      <c r="D56" s="70"/>
      <c r="E56" s="91" t="str">
        <f>IF(SUM(SoucetDilu)=0,"",SUM(F56:J56)/SUM(SoucetDilu)*100)</f>
        <v/>
      </c>
      <c r="F56" s="74">
        <v>0</v>
      </c>
      <c r="G56" s="73">
        <v>0</v>
      </c>
      <c r="H56" s="74">
        <v>0</v>
      </c>
      <c r="I56" s="73">
        <v>0</v>
      </c>
      <c r="J56" s="74">
        <v>0</v>
      </c>
    </row>
    <row r="57" spans="2:10" x14ac:dyDescent="0.25">
      <c r="B57" s="68" t="s">
        <v>378</v>
      </c>
      <c r="C57" s="69" t="s">
        <v>379</v>
      </c>
      <c r="D57" s="70"/>
      <c r="E57" s="91" t="str">
        <f>IF(SUM(SoucetDilu)=0,"",SUM(F57:J57)/SUM(SoucetDilu)*100)</f>
        <v/>
      </c>
      <c r="F57" s="74">
        <v>0</v>
      </c>
      <c r="G57" s="73">
        <v>0</v>
      </c>
      <c r="H57" s="74">
        <v>0</v>
      </c>
      <c r="I57" s="73">
        <v>0</v>
      </c>
      <c r="J57" s="74">
        <v>0</v>
      </c>
    </row>
    <row r="58" spans="2:10" x14ac:dyDescent="0.25">
      <c r="B58" s="68" t="s">
        <v>169</v>
      </c>
      <c r="C58" s="69" t="s">
        <v>170</v>
      </c>
      <c r="D58" s="70"/>
      <c r="E58" s="91" t="str">
        <f>IF(SUM(SoucetDilu)=0,"",SUM(F58:J58)/SUM(SoucetDilu)*100)</f>
        <v/>
      </c>
      <c r="F58" s="74">
        <v>0</v>
      </c>
      <c r="G58" s="73">
        <v>0</v>
      </c>
      <c r="H58" s="74">
        <v>0</v>
      </c>
      <c r="I58" s="73">
        <v>0</v>
      </c>
      <c r="J58" s="74">
        <v>0</v>
      </c>
    </row>
    <row r="59" spans="2:10" x14ac:dyDescent="0.25">
      <c r="B59" s="75" t="s">
        <v>19</v>
      </c>
      <c r="C59" s="76"/>
      <c r="D59" s="77"/>
      <c r="E59" s="92" t="str">
        <f t="shared" ref="E59" si="7">IF(SUM(SoucetDilu)=0,"",SUM(F59:J59)/SUM(SoucetDilu)*100)</f>
        <v/>
      </c>
      <c r="F59" s="79">
        <f>SUM(F52:F58)</f>
        <v>0</v>
      </c>
      <c r="G59" s="88">
        <f>SUM(G52:G58)</f>
        <v>0</v>
      </c>
      <c r="H59" s="79">
        <f>SUM(H52:H58)</f>
        <v>0</v>
      </c>
      <c r="I59" s="88">
        <f>SUM(I52:I58)</f>
        <v>0</v>
      </c>
      <c r="J59" s="79">
        <f>SUM(J52:J58)</f>
        <v>0</v>
      </c>
    </row>
    <row r="61" spans="2:10" ht="2.25" customHeight="1" x14ac:dyDescent="0.25"/>
    <row r="62" spans="2:10" ht="1.5" customHeight="1" x14ac:dyDescent="0.25"/>
    <row r="63" spans="2:10" ht="0.75" customHeight="1" x14ac:dyDescent="0.25"/>
    <row r="64" spans="2:10" ht="0.75" customHeight="1" x14ac:dyDescent="0.25"/>
    <row r="65" spans="2:10" ht="0.75" customHeight="1" x14ac:dyDescent="0.25"/>
    <row r="66" spans="2:10" ht="17.399999999999999" x14ac:dyDescent="0.3">
      <c r="B66" s="13" t="s">
        <v>30</v>
      </c>
      <c r="C66" s="53"/>
      <c r="D66" s="53"/>
      <c r="E66" s="53"/>
      <c r="F66" s="53"/>
      <c r="G66" s="53"/>
      <c r="H66" s="53"/>
      <c r="I66" s="53"/>
      <c r="J66" s="53"/>
    </row>
    <row r="68" spans="2:10" x14ac:dyDescent="0.25">
      <c r="B68" s="55" t="s">
        <v>31</v>
      </c>
      <c r="C68" s="56"/>
      <c r="D68" s="56"/>
      <c r="E68" s="93"/>
      <c r="F68" s="94"/>
      <c r="G68" s="59"/>
      <c r="H68" s="58" t="s">
        <v>17</v>
      </c>
      <c r="I68" s="1"/>
      <c r="J68" s="1"/>
    </row>
    <row r="69" spans="2:10" x14ac:dyDescent="0.25">
      <c r="B69" s="60" t="s">
        <v>392</v>
      </c>
      <c r="C69" s="61"/>
      <c r="D69" s="62"/>
      <c r="E69" s="95"/>
      <c r="F69" s="96"/>
      <c r="G69" s="65"/>
      <c r="H69" s="66">
        <v>0</v>
      </c>
      <c r="I69" s="1"/>
      <c r="J69" s="1"/>
    </row>
    <row r="70" spans="2:10" x14ac:dyDescent="0.25">
      <c r="B70" s="68" t="s">
        <v>393</v>
      </c>
      <c r="C70" s="69"/>
      <c r="D70" s="70"/>
      <c r="E70" s="97"/>
      <c r="F70" s="98"/>
      <c r="G70" s="73"/>
      <c r="H70" s="74">
        <v>0</v>
      </c>
      <c r="I70" s="1"/>
      <c r="J70" s="1"/>
    </row>
    <row r="71" spans="2:10" x14ac:dyDescent="0.25">
      <c r="B71" s="68" t="s">
        <v>394</v>
      </c>
      <c r="C71" s="69"/>
      <c r="D71" s="70"/>
      <c r="E71" s="97"/>
      <c r="F71" s="98"/>
      <c r="G71" s="73"/>
      <c r="H71" s="74">
        <v>0</v>
      </c>
      <c r="I71" s="1"/>
      <c r="J71" s="1"/>
    </row>
    <row r="72" spans="2:10" x14ac:dyDescent="0.25">
      <c r="B72" s="68" t="s">
        <v>395</v>
      </c>
      <c r="C72" s="69"/>
      <c r="D72" s="70"/>
      <c r="E72" s="97"/>
      <c r="F72" s="98"/>
      <c r="G72" s="73"/>
      <c r="H72" s="74">
        <v>0</v>
      </c>
      <c r="I72" s="1"/>
      <c r="J72" s="1"/>
    </row>
    <row r="73" spans="2:10" x14ac:dyDescent="0.25">
      <c r="B73" s="68" t="s">
        <v>396</v>
      </c>
      <c r="C73" s="69"/>
      <c r="D73" s="70"/>
      <c r="E73" s="97"/>
      <c r="F73" s="98"/>
      <c r="G73" s="73"/>
      <c r="H73" s="74">
        <v>0</v>
      </c>
      <c r="I73" s="1"/>
      <c r="J73" s="1"/>
    </row>
    <row r="74" spans="2:10" x14ac:dyDescent="0.25">
      <c r="B74" s="68" t="s">
        <v>397</v>
      </c>
      <c r="C74" s="69"/>
      <c r="D74" s="70"/>
      <c r="E74" s="97"/>
      <c r="F74" s="98"/>
      <c r="G74" s="73"/>
      <c r="H74" s="74">
        <v>0</v>
      </c>
      <c r="I74" s="1"/>
      <c r="J74" s="1"/>
    </row>
    <row r="75" spans="2:10" x14ac:dyDescent="0.25">
      <c r="B75" s="68" t="s">
        <v>398</v>
      </c>
      <c r="C75" s="69"/>
      <c r="D75" s="70"/>
      <c r="E75" s="97"/>
      <c r="F75" s="98"/>
      <c r="G75" s="73"/>
      <c r="H75" s="74">
        <v>0</v>
      </c>
      <c r="I75" s="1"/>
      <c r="J75" s="1"/>
    </row>
    <row r="76" spans="2:10" x14ac:dyDescent="0.25">
      <c r="B76" s="68" t="s">
        <v>399</v>
      </c>
      <c r="C76" s="69"/>
      <c r="D76" s="70"/>
      <c r="E76" s="97"/>
      <c r="F76" s="98"/>
      <c r="G76" s="73"/>
      <c r="H76" s="74">
        <v>0</v>
      </c>
      <c r="I76" s="1"/>
      <c r="J76" s="1"/>
    </row>
    <row r="77" spans="2:10" x14ac:dyDescent="0.25">
      <c r="B77" s="75" t="s">
        <v>19</v>
      </c>
      <c r="C77" s="76"/>
      <c r="D77" s="77"/>
      <c r="E77" s="99"/>
      <c r="F77" s="100"/>
      <c r="G77" s="88"/>
      <c r="H77" s="79">
        <f>SUM(H69:H76)</f>
        <v>0</v>
      </c>
      <c r="I77" s="1"/>
      <c r="J77" s="1"/>
    </row>
    <row r="78" spans="2:10" x14ac:dyDescent="0.25">
      <c r="I78" s="1"/>
      <c r="J78" s="1"/>
    </row>
  </sheetData>
  <sortState ref="B831:K837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CB121"/>
  <sheetViews>
    <sheetView showGridLines="0" showZeros="0" zoomScaleNormal="100" zoomScaleSheetLayoutView="100" workbookViewId="0">
      <selection activeCell="J1" sqref="J1:J65536 K1:K65536"/>
    </sheetView>
  </sheetViews>
  <sheetFormatPr defaultColWidth="9.109375" defaultRowHeight="13.2" x14ac:dyDescent="0.25"/>
  <cols>
    <col min="1" max="1" width="4.44140625" style="260" customWidth="1"/>
    <col min="2" max="2" width="11.5546875" style="260" customWidth="1"/>
    <col min="3" max="3" width="40.44140625" style="260" customWidth="1"/>
    <col min="4" max="4" width="5.5546875" style="260" customWidth="1"/>
    <col min="5" max="5" width="8.5546875" style="272" customWidth="1"/>
    <col min="6" max="6" width="9.88671875" style="260" customWidth="1"/>
    <col min="7" max="7" width="13.88671875" style="260" customWidth="1"/>
    <col min="8" max="8" width="11.6640625" style="260" hidden="1" customWidth="1"/>
    <col min="9" max="9" width="11.5546875" style="260" hidden="1" customWidth="1"/>
    <col min="10" max="10" width="11" style="260" hidden="1" customWidth="1"/>
    <col min="11" max="11" width="10.44140625" style="260" hidden="1" customWidth="1"/>
    <col min="12" max="12" width="75.21875" style="260" customWidth="1"/>
    <col min="13" max="13" width="45.21875" style="260" customWidth="1"/>
    <col min="14" max="16384" width="9.109375" style="260"/>
  </cols>
  <sheetData>
    <row r="1" spans="1:80" ht="15.6" x14ac:dyDescent="0.3">
      <c r="A1" s="259" t="s">
        <v>103</v>
      </c>
      <c r="B1" s="259"/>
      <c r="C1" s="259"/>
      <c r="D1" s="259"/>
      <c r="E1" s="259"/>
      <c r="F1" s="259"/>
      <c r="G1" s="259"/>
    </row>
    <row r="2" spans="1:80" ht="14.25" customHeight="1" thickBot="1" x14ac:dyDescent="0.3">
      <c r="B2" s="261"/>
      <c r="C2" s="262"/>
      <c r="D2" s="262"/>
      <c r="E2" s="263"/>
      <c r="F2" s="262"/>
      <c r="G2" s="262"/>
    </row>
    <row r="3" spans="1:80" ht="13.8" thickTop="1" x14ac:dyDescent="0.25">
      <c r="A3" s="204" t="s">
        <v>2</v>
      </c>
      <c r="B3" s="205"/>
      <c r="C3" s="206" t="s">
        <v>106</v>
      </c>
      <c r="D3" s="207"/>
      <c r="E3" s="264" t="s">
        <v>85</v>
      </c>
      <c r="F3" s="265">
        <f>'01 03 Rek'!H1</f>
        <v>3</v>
      </c>
      <c r="G3" s="266"/>
    </row>
    <row r="4" spans="1:80" ht="13.8" thickBot="1" x14ac:dyDescent="0.3">
      <c r="A4" s="267" t="s">
        <v>76</v>
      </c>
      <c r="B4" s="213"/>
      <c r="C4" s="214" t="s">
        <v>108</v>
      </c>
      <c r="D4" s="215"/>
      <c r="E4" s="268" t="str">
        <f>'01 03 Rek'!G2</f>
        <v>Rozvaděč Rd1</v>
      </c>
      <c r="F4" s="269"/>
      <c r="G4" s="270"/>
    </row>
    <row r="5" spans="1:80" ht="13.8" thickTop="1" x14ac:dyDescent="0.25">
      <c r="A5" s="271"/>
      <c r="G5" s="273"/>
    </row>
    <row r="6" spans="1:80" ht="27" customHeight="1" x14ac:dyDescent="0.25">
      <c r="A6" s="274" t="s">
        <v>86</v>
      </c>
      <c r="B6" s="275" t="s">
        <v>87</v>
      </c>
      <c r="C6" s="275" t="s">
        <v>88</v>
      </c>
      <c r="D6" s="275" t="s">
        <v>89</v>
      </c>
      <c r="E6" s="276" t="s">
        <v>90</v>
      </c>
      <c r="F6" s="275" t="s">
        <v>91</v>
      </c>
      <c r="G6" s="277" t="s">
        <v>92</v>
      </c>
      <c r="H6" s="278" t="s">
        <v>93</v>
      </c>
      <c r="I6" s="278" t="s">
        <v>94</v>
      </c>
      <c r="J6" s="278" t="s">
        <v>95</v>
      </c>
      <c r="K6" s="278" t="s">
        <v>96</v>
      </c>
    </row>
    <row r="7" spans="1:80" x14ac:dyDescent="0.25">
      <c r="A7" s="279" t="s">
        <v>97</v>
      </c>
      <c r="B7" s="280" t="s">
        <v>169</v>
      </c>
      <c r="C7" s="281" t="s">
        <v>170</v>
      </c>
      <c r="D7" s="282"/>
      <c r="E7" s="283"/>
      <c r="F7" s="283"/>
      <c r="G7" s="284"/>
      <c r="H7" s="285"/>
      <c r="I7" s="286"/>
      <c r="J7" s="287"/>
      <c r="K7" s="288"/>
      <c r="O7" s="289">
        <v>1</v>
      </c>
    </row>
    <row r="8" spans="1:80" ht="20.399999999999999" x14ac:dyDescent="0.25">
      <c r="A8" s="290">
        <v>1</v>
      </c>
      <c r="B8" s="291" t="s">
        <v>411</v>
      </c>
      <c r="C8" s="292" t="s">
        <v>412</v>
      </c>
      <c r="D8" s="293" t="s">
        <v>162</v>
      </c>
      <c r="E8" s="294">
        <v>1</v>
      </c>
      <c r="F8" s="294">
        <v>0</v>
      </c>
      <c r="G8" s="295">
        <f>E8*F8</f>
        <v>0</v>
      </c>
      <c r="H8" s="296">
        <v>0</v>
      </c>
      <c r="I8" s="297">
        <f>E8*H8</f>
        <v>0</v>
      </c>
      <c r="J8" s="296">
        <v>0</v>
      </c>
      <c r="K8" s="297">
        <f>E8*J8</f>
        <v>0</v>
      </c>
      <c r="O8" s="289">
        <v>2</v>
      </c>
      <c r="AA8" s="260">
        <v>1</v>
      </c>
      <c r="AB8" s="260">
        <v>9</v>
      </c>
      <c r="AC8" s="260">
        <v>9</v>
      </c>
      <c r="AZ8" s="260">
        <v>4</v>
      </c>
      <c r="BA8" s="260">
        <f>IF(AZ8=1,G8,0)</f>
        <v>0</v>
      </c>
      <c r="BB8" s="260">
        <f>IF(AZ8=2,G8,0)</f>
        <v>0</v>
      </c>
      <c r="BC8" s="260">
        <f>IF(AZ8=3,G8,0)</f>
        <v>0</v>
      </c>
      <c r="BD8" s="260">
        <f>IF(AZ8=4,G8,0)</f>
        <v>0</v>
      </c>
      <c r="BE8" s="260">
        <f>IF(AZ8=5,G8,0)</f>
        <v>0</v>
      </c>
      <c r="CA8" s="289">
        <v>1</v>
      </c>
      <c r="CB8" s="289">
        <v>9</v>
      </c>
    </row>
    <row r="9" spans="1:80" x14ac:dyDescent="0.25">
      <c r="A9" s="298"/>
      <c r="B9" s="301"/>
      <c r="C9" s="302" t="s">
        <v>98</v>
      </c>
      <c r="D9" s="303"/>
      <c r="E9" s="304">
        <v>1</v>
      </c>
      <c r="F9" s="305"/>
      <c r="G9" s="306"/>
      <c r="H9" s="307"/>
      <c r="I9" s="299"/>
      <c r="J9" s="308"/>
      <c r="K9" s="299"/>
      <c r="M9" s="300">
        <v>1</v>
      </c>
      <c r="O9" s="289"/>
    </row>
    <row r="10" spans="1:80" x14ac:dyDescent="0.25">
      <c r="A10" s="290">
        <v>2</v>
      </c>
      <c r="B10" s="291" t="s">
        <v>413</v>
      </c>
      <c r="C10" s="292" t="s">
        <v>414</v>
      </c>
      <c r="D10" s="293" t="s">
        <v>162</v>
      </c>
      <c r="E10" s="294">
        <v>2</v>
      </c>
      <c r="F10" s="294">
        <v>0</v>
      </c>
      <c r="G10" s="295">
        <f>E10*F10</f>
        <v>0</v>
      </c>
      <c r="H10" s="296">
        <v>3.0000000000000001E-3</v>
      </c>
      <c r="I10" s="297">
        <f>E10*H10</f>
        <v>6.0000000000000001E-3</v>
      </c>
      <c r="J10" s="296">
        <v>0</v>
      </c>
      <c r="K10" s="297">
        <f>E10*J10</f>
        <v>0</v>
      </c>
      <c r="O10" s="289">
        <v>2</v>
      </c>
      <c r="AA10" s="260">
        <v>1</v>
      </c>
      <c r="AB10" s="260">
        <v>9</v>
      </c>
      <c r="AC10" s="260">
        <v>9</v>
      </c>
      <c r="AZ10" s="260">
        <v>4</v>
      </c>
      <c r="BA10" s="260">
        <f>IF(AZ10=1,G10,0)</f>
        <v>0</v>
      </c>
      <c r="BB10" s="260">
        <f>IF(AZ10=2,G10,0)</f>
        <v>0</v>
      </c>
      <c r="BC10" s="260">
        <f>IF(AZ10=3,G10,0)</f>
        <v>0</v>
      </c>
      <c r="BD10" s="260">
        <f>IF(AZ10=4,G10,0)</f>
        <v>0</v>
      </c>
      <c r="BE10" s="260">
        <f>IF(AZ10=5,G10,0)</f>
        <v>0</v>
      </c>
      <c r="CA10" s="289">
        <v>1</v>
      </c>
      <c r="CB10" s="289">
        <v>9</v>
      </c>
    </row>
    <row r="11" spans="1:80" x14ac:dyDescent="0.25">
      <c r="A11" s="298"/>
      <c r="B11" s="301"/>
      <c r="C11" s="302" t="s">
        <v>214</v>
      </c>
      <c r="D11" s="303"/>
      <c r="E11" s="304">
        <v>2</v>
      </c>
      <c r="F11" s="305"/>
      <c r="G11" s="306"/>
      <c r="H11" s="307"/>
      <c r="I11" s="299"/>
      <c r="J11" s="308"/>
      <c r="K11" s="299"/>
      <c r="M11" s="300">
        <v>2</v>
      </c>
      <c r="O11" s="289"/>
    </row>
    <row r="12" spans="1:80" x14ac:dyDescent="0.25">
      <c r="A12" s="290">
        <v>3</v>
      </c>
      <c r="B12" s="291" t="s">
        <v>415</v>
      </c>
      <c r="C12" s="292" t="s">
        <v>416</v>
      </c>
      <c r="D12" s="293" t="s">
        <v>162</v>
      </c>
      <c r="E12" s="294">
        <v>1</v>
      </c>
      <c r="F12" s="294">
        <v>0</v>
      </c>
      <c r="G12" s="295">
        <f>E12*F12</f>
        <v>0</v>
      </c>
      <c r="H12" s="296">
        <v>3.0000000000000001E-3</v>
      </c>
      <c r="I12" s="297">
        <f>E12*H12</f>
        <v>3.0000000000000001E-3</v>
      </c>
      <c r="J12" s="296">
        <v>0</v>
      </c>
      <c r="K12" s="297">
        <f>E12*J12</f>
        <v>0</v>
      </c>
      <c r="O12" s="289">
        <v>2</v>
      </c>
      <c r="AA12" s="260">
        <v>1</v>
      </c>
      <c r="AB12" s="260">
        <v>9</v>
      </c>
      <c r="AC12" s="260">
        <v>9</v>
      </c>
      <c r="AZ12" s="260">
        <v>4</v>
      </c>
      <c r="BA12" s="260">
        <f>IF(AZ12=1,G12,0)</f>
        <v>0</v>
      </c>
      <c r="BB12" s="260">
        <f>IF(AZ12=2,G12,0)</f>
        <v>0</v>
      </c>
      <c r="BC12" s="260">
        <f>IF(AZ12=3,G12,0)</f>
        <v>0</v>
      </c>
      <c r="BD12" s="260">
        <f>IF(AZ12=4,G12,0)</f>
        <v>0</v>
      </c>
      <c r="BE12" s="260">
        <f>IF(AZ12=5,G12,0)</f>
        <v>0</v>
      </c>
      <c r="CA12" s="289">
        <v>1</v>
      </c>
      <c r="CB12" s="289">
        <v>9</v>
      </c>
    </row>
    <row r="13" spans="1:80" x14ac:dyDescent="0.25">
      <c r="A13" s="298"/>
      <c r="B13" s="301"/>
      <c r="C13" s="302" t="s">
        <v>98</v>
      </c>
      <c r="D13" s="303"/>
      <c r="E13" s="304">
        <v>1</v>
      </c>
      <c r="F13" s="305"/>
      <c r="G13" s="306"/>
      <c r="H13" s="307"/>
      <c r="I13" s="299"/>
      <c r="J13" s="308"/>
      <c r="K13" s="299"/>
      <c r="M13" s="300">
        <v>1</v>
      </c>
      <c r="O13" s="289"/>
    </row>
    <row r="14" spans="1:80" x14ac:dyDescent="0.25">
      <c r="A14" s="290">
        <v>4</v>
      </c>
      <c r="B14" s="291" t="s">
        <v>417</v>
      </c>
      <c r="C14" s="292" t="s">
        <v>418</v>
      </c>
      <c r="D14" s="293" t="s">
        <v>162</v>
      </c>
      <c r="E14" s="294">
        <v>9</v>
      </c>
      <c r="F14" s="294">
        <v>0</v>
      </c>
      <c r="G14" s="295">
        <f>E14*F14</f>
        <v>0</v>
      </c>
      <c r="H14" s="296">
        <v>3.0000000000000001E-3</v>
      </c>
      <c r="I14" s="297">
        <f>E14*H14</f>
        <v>2.7E-2</v>
      </c>
      <c r="J14" s="296">
        <v>0</v>
      </c>
      <c r="K14" s="297">
        <f>E14*J14</f>
        <v>0</v>
      </c>
      <c r="O14" s="289">
        <v>2</v>
      </c>
      <c r="AA14" s="260">
        <v>1</v>
      </c>
      <c r="AB14" s="260">
        <v>9</v>
      </c>
      <c r="AC14" s="260">
        <v>9</v>
      </c>
      <c r="AZ14" s="260">
        <v>4</v>
      </c>
      <c r="BA14" s="260">
        <f>IF(AZ14=1,G14,0)</f>
        <v>0</v>
      </c>
      <c r="BB14" s="260">
        <f>IF(AZ14=2,G14,0)</f>
        <v>0</v>
      </c>
      <c r="BC14" s="260">
        <f>IF(AZ14=3,G14,0)</f>
        <v>0</v>
      </c>
      <c r="BD14" s="260">
        <f>IF(AZ14=4,G14,0)</f>
        <v>0</v>
      </c>
      <c r="BE14" s="260">
        <f>IF(AZ14=5,G14,0)</f>
        <v>0</v>
      </c>
      <c r="CA14" s="289">
        <v>1</v>
      </c>
      <c r="CB14" s="289">
        <v>9</v>
      </c>
    </row>
    <row r="15" spans="1:80" x14ac:dyDescent="0.25">
      <c r="A15" s="298"/>
      <c r="B15" s="301"/>
      <c r="C15" s="302" t="s">
        <v>232</v>
      </c>
      <c r="D15" s="303"/>
      <c r="E15" s="304">
        <v>9</v>
      </c>
      <c r="F15" s="305"/>
      <c r="G15" s="306"/>
      <c r="H15" s="307"/>
      <c r="I15" s="299"/>
      <c r="J15" s="308"/>
      <c r="K15" s="299"/>
      <c r="M15" s="300">
        <v>9</v>
      </c>
      <c r="O15" s="289"/>
    </row>
    <row r="16" spans="1:80" x14ac:dyDescent="0.25">
      <c r="A16" s="290">
        <v>5</v>
      </c>
      <c r="B16" s="291" t="s">
        <v>419</v>
      </c>
      <c r="C16" s="292" t="s">
        <v>420</v>
      </c>
      <c r="D16" s="293" t="s">
        <v>162</v>
      </c>
      <c r="E16" s="294">
        <v>3</v>
      </c>
      <c r="F16" s="294">
        <v>0</v>
      </c>
      <c r="G16" s="295">
        <f>E16*F16</f>
        <v>0</v>
      </c>
      <c r="H16" s="296">
        <v>3.0000000000000001E-3</v>
      </c>
      <c r="I16" s="297">
        <f>E16*H16</f>
        <v>9.0000000000000011E-3</v>
      </c>
      <c r="J16" s="296">
        <v>0</v>
      </c>
      <c r="K16" s="297">
        <f>E16*J16</f>
        <v>0</v>
      </c>
      <c r="O16" s="289">
        <v>2</v>
      </c>
      <c r="AA16" s="260">
        <v>1</v>
      </c>
      <c r="AB16" s="260">
        <v>9</v>
      </c>
      <c r="AC16" s="260">
        <v>9</v>
      </c>
      <c r="AZ16" s="260">
        <v>4</v>
      </c>
      <c r="BA16" s="260">
        <f>IF(AZ16=1,G16,0)</f>
        <v>0</v>
      </c>
      <c r="BB16" s="260">
        <f>IF(AZ16=2,G16,0)</f>
        <v>0</v>
      </c>
      <c r="BC16" s="260">
        <f>IF(AZ16=3,G16,0)</f>
        <v>0</v>
      </c>
      <c r="BD16" s="260">
        <f>IF(AZ16=4,G16,0)</f>
        <v>0</v>
      </c>
      <c r="BE16" s="260">
        <f>IF(AZ16=5,G16,0)</f>
        <v>0</v>
      </c>
      <c r="CA16" s="289">
        <v>1</v>
      </c>
      <c r="CB16" s="289">
        <v>9</v>
      </c>
    </row>
    <row r="17" spans="1:80" x14ac:dyDescent="0.25">
      <c r="A17" s="298"/>
      <c r="B17" s="301"/>
      <c r="C17" s="302" t="s">
        <v>219</v>
      </c>
      <c r="D17" s="303"/>
      <c r="E17" s="304">
        <v>3</v>
      </c>
      <c r="F17" s="305"/>
      <c r="G17" s="306"/>
      <c r="H17" s="307"/>
      <c r="I17" s="299"/>
      <c r="J17" s="308"/>
      <c r="K17" s="299"/>
      <c r="M17" s="300">
        <v>3</v>
      </c>
      <c r="O17" s="289"/>
    </row>
    <row r="18" spans="1:80" x14ac:dyDescent="0.25">
      <c r="A18" s="290">
        <v>6</v>
      </c>
      <c r="B18" s="291" t="s">
        <v>421</v>
      </c>
      <c r="C18" s="292" t="s">
        <v>422</v>
      </c>
      <c r="D18" s="293" t="s">
        <v>162</v>
      </c>
      <c r="E18" s="294">
        <v>7</v>
      </c>
      <c r="F18" s="294">
        <v>0</v>
      </c>
      <c r="G18" s="295">
        <f>E18*F18</f>
        <v>0</v>
      </c>
      <c r="H18" s="296">
        <v>3.0000000000000001E-3</v>
      </c>
      <c r="I18" s="297">
        <f>E18*H18</f>
        <v>2.1000000000000001E-2</v>
      </c>
      <c r="J18" s="296">
        <v>0</v>
      </c>
      <c r="K18" s="297">
        <f>E18*J18</f>
        <v>0</v>
      </c>
      <c r="O18" s="289">
        <v>2</v>
      </c>
      <c r="AA18" s="260">
        <v>1</v>
      </c>
      <c r="AB18" s="260">
        <v>9</v>
      </c>
      <c r="AC18" s="260">
        <v>9</v>
      </c>
      <c r="AZ18" s="260">
        <v>4</v>
      </c>
      <c r="BA18" s="260">
        <f>IF(AZ18=1,G18,0)</f>
        <v>0</v>
      </c>
      <c r="BB18" s="260">
        <f>IF(AZ18=2,G18,0)</f>
        <v>0</v>
      </c>
      <c r="BC18" s="260">
        <f>IF(AZ18=3,G18,0)</f>
        <v>0</v>
      </c>
      <c r="BD18" s="260">
        <f>IF(AZ18=4,G18,0)</f>
        <v>0</v>
      </c>
      <c r="BE18" s="260">
        <f>IF(AZ18=5,G18,0)</f>
        <v>0</v>
      </c>
      <c r="CA18" s="289">
        <v>1</v>
      </c>
      <c r="CB18" s="289">
        <v>9</v>
      </c>
    </row>
    <row r="19" spans="1:80" x14ac:dyDescent="0.25">
      <c r="A19" s="298"/>
      <c r="B19" s="301"/>
      <c r="C19" s="302" t="s">
        <v>423</v>
      </c>
      <c r="D19" s="303"/>
      <c r="E19" s="304">
        <v>7</v>
      </c>
      <c r="F19" s="305"/>
      <c r="G19" s="306"/>
      <c r="H19" s="307"/>
      <c r="I19" s="299"/>
      <c r="J19" s="308"/>
      <c r="K19" s="299"/>
      <c r="M19" s="300">
        <v>7</v>
      </c>
      <c r="O19" s="289"/>
    </row>
    <row r="20" spans="1:80" x14ac:dyDescent="0.25">
      <c r="A20" s="290">
        <v>7</v>
      </c>
      <c r="B20" s="291" t="s">
        <v>424</v>
      </c>
      <c r="C20" s="292" t="s">
        <v>425</v>
      </c>
      <c r="D20" s="293" t="s">
        <v>162</v>
      </c>
      <c r="E20" s="294">
        <v>1</v>
      </c>
      <c r="F20" s="294">
        <v>0</v>
      </c>
      <c r="G20" s="295">
        <f>E20*F20</f>
        <v>0</v>
      </c>
      <c r="H20" s="296">
        <v>3.0000000000000001E-3</v>
      </c>
      <c r="I20" s="297">
        <f>E20*H20</f>
        <v>3.0000000000000001E-3</v>
      </c>
      <c r="J20" s="296">
        <v>0</v>
      </c>
      <c r="K20" s="297">
        <f>E20*J20</f>
        <v>0</v>
      </c>
      <c r="O20" s="289">
        <v>2</v>
      </c>
      <c r="AA20" s="260">
        <v>1</v>
      </c>
      <c r="AB20" s="260">
        <v>9</v>
      </c>
      <c r="AC20" s="260">
        <v>9</v>
      </c>
      <c r="AZ20" s="260">
        <v>4</v>
      </c>
      <c r="BA20" s="260">
        <f>IF(AZ20=1,G20,0)</f>
        <v>0</v>
      </c>
      <c r="BB20" s="260">
        <f>IF(AZ20=2,G20,0)</f>
        <v>0</v>
      </c>
      <c r="BC20" s="260">
        <f>IF(AZ20=3,G20,0)</f>
        <v>0</v>
      </c>
      <c r="BD20" s="260">
        <f>IF(AZ20=4,G20,0)</f>
        <v>0</v>
      </c>
      <c r="BE20" s="260">
        <f>IF(AZ20=5,G20,0)</f>
        <v>0</v>
      </c>
      <c r="CA20" s="289">
        <v>1</v>
      </c>
      <c r="CB20" s="289">
        <v>9</v>
      </c>
    </row>
    <row r="21" spans="1:80" x14ac:dyDescent="0.25">
      <c r="A21" s="298"/>
      <c r="B21" s="301"/>
      <c r="C21" s="302" t="s">
        <v>98</v>
      </c>
      <c r="D21" s="303"/>
      <c r="E21" s="304">
        <v>1</v>
      </c>
      <c r="F21" s="305"/>
      <c r="G21" s="306"/>
      <c r="H21" s="307"/>
      <c r="I21" s="299"/>
      <c r="J21" s="308"/>
      <c r="K21" s="299"/>
      <c r="M21" s="300">
        <v>1</v>
      </c>
      <c r="O21" s="289"/>
    </row>
    <row r="22" spans="1:80" x14ac:dyDescent="0.25">
      <c r="A22" s="290">
        <v>8</v>
      </c>
      <c r="B22" s="291" t="s">
        <v>426</v>
      </c>
      <c r="C22" s="292" t="s">
        <v>427</v>
      </c>
      <c r="D22" s="293" t="s">
        <v>162</v>
      </c>
      <c r="E22" s="294">
        <v>3</v>
      </c>
      <c r="F22" s="294">
        <v>0</v>
      </c>
      <c r="G22" s="295">
        <f>E22*F22</f>
        <v>0</v>
      </c>
      <c r="H22" s="296">
        <v>3.0000000000000001E-3</v>
      </c>
      <c r="I22" s="297">
        <f>E22*H22</f>
        <v>9.0000000000000011E-3</v>
      </c>
      <c r="J22" s="296">
        <v>0</v>
      </c>
      <c r="K22" s="297">
        <f>E22*J22</f>
        <v>0</v>
      </c>
      <c r="O22" s="289">
        <v>2</v>
      </c>
      <c r="AA22" s="260">
        <v>1</v>
      </c>
      <c r="AB22" s="260">
        <v>9</v>
      </c>
      <c r="AC22" s="260">
        <v>9</v>
      </c>
      <c r="AZ22" s="260">
        <v>4</v>
      </c>
      <c r="BA22" s="260">
        <f>IF(AZ22=1,G22,0)</f>
        <v>0</v>
      </c>
      <c r="BB22" s="260">
        <f>IF(AZ22=2,G22,0)</f>
        <v>0</v>
      </c>
      <c r="BC22" s="260">
        <f>IF(AZ22=3,G22,0)</f>
        <v>0</v>
      </c>
      <c r="BD22" s="260">
        <f>IF(AZ22=4,G22,0)</f>
        <v>0</v>
      </c>
      <c r="BE22" s="260">
        <f>IF(AZ22=5,G22,0)</f>
        <v>0</v>
      </c>
      <c r="CA22" s="289">
        <v>1</v>
      </c>
      <c r="CB22" s="289">
        <v>9</v>
      </c>
    </row>
    <row r="23" spans="1:80" x14ac:dyDescent="0.25">
      <c r="A23" s="298"/>
      <c r="B23" s="301"/>
      <c r="C23" s="302" t="s">
        <v>219</v>
      </c>
      <c r="D23" s="303"/>
      <c r="E23" s="304">
        <v>3</v>
      </c>
      <c r="F23" s="305"/>
      <c r="G23" s="306"/>
      <c r="H23" s="307"/>
      <c r="I23" s="299"/>
      <c r="J23" s="308"/>
      <c r="K23" s="299"/>
      <c r="M23" s="300">
        <v>3</v>
      </c>
      <c r="O23" s="289"/>
    </row>
    <row r="24" spans="1:80" x14ac:dyDescent="0.25">
      <c r="A24" s="290">
        <v>9</v>
      </c>
      <c r="B24" s="291" t="s">
        <v>428</v>
      </c>
      <c r="C24" s="292" t="s">
        <v>429</v>
      </c>
      <c r="D24" s="293" t="s">
        <v>162</v>
      </c>
      <c r="E24" s="294">
        <v>1</v>
      </c>
      <c r="F24" s="294">
        <v>0</v>
      </c>
      <c r="G24" s="295">
        <f>E24*F24</f>
        <v>0</v>
      </c>
      <c r="H24" s="296">
        <v>3.0000000000000001E-3</v>
      </c>
      <c r="I24" s="297">
        <f>E24*H24</f>
        <v>3.0000000000000001E-3</v>
      </c>
      <c r="J24" s="296">
        <v>0</v>
      </c>
      <c r="K24" s="297">
        <f>E24*J24</f>
        <v>0</v>
      </c>
      <c r="O24" s="289">
        <v>2</v>
      </c>
      <c r="AA24" s="260">
        <v>1</v>
      </c>
      <c r="AB24" s="260">
        <v>9</v>
      </c>
      <c r="AC24" s="260">
        <v>9</v>
      </c>
      <c r="AZ24" s="260">
        <v>4</v>
      </c>
      <c r="BA24" s="260">
        <f>IF(AZ24=1,G24,0)</f>
        <v>0</v>
      </c>
      <c r="BB24" s="260">
        <f>IF(AZ24=2,G24,0)</f>
        <v>0</v>
      </c>
      <c r="BC24" s="260">
        <f>IF(AZ24=3,G24,0)</f>
        <v>0</v>
      </c>
      <c r="BD24" s="260">
        <f>IF(AZ24=4,G24,0)</f>
        <v>0</v>
      </c>
      <c r="BE24" s="260">
        <f>IF(AZ24=5,G24,0)</f>
        <v>0</v>
      </c>
      <c r="CA24" s="289">
        <v>1</v>
      </c>
      <c r="CB24" s="289">
        <v>9</v>
      </c>
    </row>
    <row r="25" spans="1:80" x14ac:dyDescent="0.25">
      <c r="A25" s="298"/>
      <c r="B25" s="301"/>
      <c r="C25" s="302" t="s">
        <v>98</v>
      </c>
      <c r="D25" s="303"/>
      <c r="E25" s="304">
        <v>1</v>
      </c>
      <c r="F25" s="305"/>
      <c r="G25" s="306"/>
      <c r="H25" s="307"/>
      <c r="I25" s="299"/>
      <c r="J25" s="308"/>
      <c r="K25" s="299"/>
      <c r="M25" s="300">
        <v>1</v>
      </c>
      <c r="O25" s="289"/>
    </row>
    <row r="26" spans="1:80" ht="20.399999999999999" x14ac:dyDescent="0.25">
      <c r="A26" s="290">
        <v>10</v>
      </c>
      <c r="B26" s="291" t="s">
        <v>430</v>
      </c>
      <c r="C26" s="292" t="s">
        <v>431</v>
      </c>
      <c r="D26" s="293" t="s">
        <v>162</v>
      </c>
      <c r="E26" s="294">
        <v>4</v>
      </c>
      <c r="F26" s="294">
        <v>0</v>
      </c>
      <c r="G26" s="295">
        <f>E26*F26</f>
        <v>0</v>
      </c>
      <c r="H26" s="296">
        <v>3.0000000000000001E-3</v>
      </c>
      <c r="I26" s="297">
        <f>E26*H26</f>
        <v>1.2E-2</v>
      </c>
      <c r="J26" s="296">
        <v>0</v>
      </c>
      <c r="K26" s="297">
        <f>E26*J26</f>
        <v>0</v>
      </c>
      <c r="O26" s="289">
        <v>2</v>
      </c>
      <c r="AA26" s="260">
        <v>1</v>
      </c>
      <c r="AB26" s="260">
        <v>9</v>
      </c>
      <c r="AC26" s="260">
        <v>9</v>
      </c>
      <c r="AZ26" s="260">
        <v>4</v>
      </c>
      <c r="BA26" s="260">
        <f>IF(AZ26=1,G26,0)</f>
        <v>0</v>
      </c>
      <c r="BB26" s="260">
        <f>IF(AZ26=2,G26,0)</f>
        <v>0</v>
      </c>
      <c r="BC26" s="260">
        <f>IF(AZ26=3,G26,0)</f>
        <v>0</v>
      </c>
      <c r="BD26" s="260">
        <f>IF(AZ26=4,G26,0)</f>
        <v>0</v>
      </c>
      <c r="BE26" s="260">
        <f>IF(AZ26=5,G26,0)</f>
        <v>0</v>
      </c>
      <c r="CA26" s="289">
        <v>1</v>
      </c>
      <c r="CB26" s="289">
        <v>9</v>
      </c>
    </row>
    <row r="27" spans="1:80" x14ac:dyDescent="0.25">
      <c r="A27" s="298"/>
      <c r="B27" s="301"/>
      <c r="C27" s="302" t="s">
        <v>122</v>
      </c>
      <c r="D27" s="303"/>
      <c r="E27" s="304">
        <v>4</v>
      </c>
      <c r="F27" s="305"/>
      <c r="G27" s="306"/>
      <c r="H27" s="307"/>
      <c r="I27" s="299"/>
      <c r="J27" s="308"/>
      <c r="K27" s="299"/>
      <c r="M27" s="300">
        <v>4</v>
      </c>
      <c r="O27" s="289"/>
    </row>
    <row r="28" spans="1:80" x14ac:dyDescent="0.25">
      <c r="A28" s="290">
        <v>11</v>
      </c>
      <c r="B28" s="291" t="s">
        <v>432</v>
      </c>
      <c r="C28" s="292" t="s">
        <v>433</v>
      </c>
      <c r="D28" s="293" t="s">
        <v>162</v>
      </c>
      <c r="E28" s="294">
        <v>1</v>
      </c>
      <c r="F28" s="294">
        <v>0</v>
      </c>
      <c r="G28" s="295">
        <f>E28*F28</f>
        <v>0</v>
      </c>
      <c r="H28" s="296">
        <v>0</v>
      </c>
      <c r="I28" s="297">
        <f>E28*H28</f>
        <v>0</v>
      </c>
      <c r="J28" s="296">
        <v>0</v>
      </c>
      <c r="K28" s="297">
        <f>E28*J28</f>
        <v>0</v>
      </c>
      <c r="O28" s="289">
        <v>2</v>
      </c>
      <c r="AA28" s="260">
        <v>1</v>
      </c>
      <c r="AB28" s="260">
        <v>9</v>
      </c>
      <c r="AC28" s="260">
        <v>9</v>
      </c>
      <c r="AZ28" s="260">
        <v>4</v>
      </c>
      <c r="BA28" s="260">
        <f>IF(AZ28=1,G28,0)</f>
        <v>0</v>
      </c>
      <c r="BB28" s="260">
        <f>IF(AZ28=2,G28,0)</f>
        <v>0</v>
      </c>
      <c r="BC28" s="260">
        <f>IF(AZ28=3,G28,0)</f>
        <v>0</v>
      </c>
      <c r="BD28" s="260">
        <f>IF(AZ28=4,G28,0)</f>
        <v>0</v>
      </c>
      <c r="BE28" s="260">
        <f>IF(AZ28=5,G28,0)</f>
        <v>0</v>
      </c>
      <c r="CA28" s="289">
        <v>1</v>
      </c>
      <c r="CB28" s="289">
        <v>9</v>
      </c>
    </row>
    <row r="29" spans="1:80" x14ac:dyDescent="0.25">
      <c r="A29" s="298"/>
      <c r="B29" s="301"/>
      <c r="C29" s="302" t="s">
        <v>98</v>
      </c>
      <c r="D29" s="303"/>
      <c r="E29" s="304">
        <v>1</v>
      </c>
      <c r="F29" s="305"/>
      <c r="G29" s="306"/>
      <c r="H29" s="307"/>
      <c r="I29" s="299"/>
      <c r="J29" s="308"/>
      <c r="K29" s="299"/>
      <c r="M29" s="300">
        <v>1</v>
      </c>
      <c r="O29" s="289"/>
    </row>
    <row r="30" spans="1:80" x14ac:dyDescent="0.25">
      <c r="A30" s="290">
        <v>12</v>
      </c>
      <c r="B30" s="291" t="s">
        <v>434</v>
      </c>
      <c r="C30" s="292" t="s">
        <v>435</v>
      </c>
      <c r="D30" s="293" t="s">
        <v>162</v>
      </c>
      <c r="E30" s="294">
        <v>1</v>
      </c>
      <c r="F30" s="294">
        <v>0</v>
      </c>
      <c r="G30" s="295">
        <f>E30*F30</f>
        <v>0</v>
      </c>
      <c r="H30" s="296">
        <v>3.0000000000000001E-3</v>
      </c>
      <c r="I30" s="297">
        <f>E30*H30</f>
        <v>3.0000000000000001E-3</v>
      </c>
      <c r="J30" s="296">
        <v>0</v>
      </c>
      <c r="K30" s="297">
        <f>E30*J30</f>
        <v>0</v>
      </c>
      <c r="O30" s="289">
        <v>2</v>
      </c>
      <c r="AA30" s="260">
        <v>1</v>
      </c>
      <c r="AB30" s="260">
        <v>9</v>
      </c>
      <c r="AC30" s="260">
        <v>9</v>
      </c>
      <c r="AZ30" s="260">
        <v>4</v>
      </c>
      <c r="BA30" s="260">
        <f>IF(AZ30=1,G30,0)</f>
        <v>0</v>
      </c>
      <c r="BB30" s="260">
        <f>IF(AZ30=2,G30,0)</f>
        <v>0</v>
      </c>
      <c r="BC30" s="260">
        <f>IF(AZ30=3,G30,0)</f>
        <v>0</v>
      </c>
      <c r="BD30" s="260">
        <f>IF(AZ30=4,G30,0)</f>
        <v>0</v>
      </c>
      <c r="BE30" s="260">
        <f>IF(AZ30=5,G30,0)</f>
        <v>0</v>
      </c>
      <c r="CA30" s="289">
        <v>1</v>
      </c>
      <c r="CB30" s="289">
        <v>9</v>
      </c>
    </row>
    <row r="31" spans="1:80" x14ac:dyDescent="0.25">
      <c r="A31" s="298"/>
      <c r="B31" s="301"/>
      <c r="C31" s="302" t="s">
        <v>98</v>
      </c>
      <c r="D31" s="303"/>
      <c r="E31" s="304">
        <v>1</v>
      </c>
      <c r="F31" s="305"/>
      <c r="G31" s="306"/>
      <c r="H31" s="307"/>
      <c r="I31" s="299"/>
      <c r="J31" s="308"/>
      <c r="K31" s="299"/>
      <c r="M31" s="300">
        <v>1</v>
      </c>
      <c r="O31" s="289"/>
    </row>
    <row r="32" spans="1:80" x14ac:dyDescent="0.25">
      <c r="A32" s="290">
        <v>13</v>
      </c>
      <c r="B32" s="291" t="s">
        <v>436</v>
      </c>
      <c r="C32" s="292" t="s">
        <v>437</v>
      </c>
      <c r="D32" s="293" t="s">
        <v>162</v>
      </c>
      <c r="E32" s="294">
        <v>2</v>
      </c>
      <c r="F32" s="294">
        <v>0</v>
      </c>
      <c r="G32" s="295">
        <f>E32*F32</f>
        <v>0</v>
      </c>
      <c r="H32" s="296">
        <v>3.0000000000000001E-3</v>
      </c>
      <c r="I32" s="297">
        <f>E32*H32</f>
        <v>6.0000000000000001E-3</v>
      </c>
      <c r="J32" s="296">
        <v>0</v>
      </c>
      <c r="K32" s="297">
        <f>E32*J32</f>
        <v>0</v>
      </c>
      <c r="O32" s="289">
        <v>2</v>
      </c>
      <c r="AA32" s="260">
        <v>1</v>
      </c>
      <c r="AB32" s="260">
        <v>9</v>
      </c>
      <c r="AC32" s="260">
        <v>9</v>
      </c>
      <c r="AZ32" s="260">
        <v>4</v>
      </c>
      <c r="BA32" s="260">
        <f>IF(AZ32=1,G32,0)</f>
        <v>0</v>
      </c>
      <c r="BB32" s="260">
        <f>IF(AZ32=2,G32,0)</f>
        <v>0</v>
      </c>
      <c r="BC32" s="260">
        <f>IF(AZ32=3,G32,0)</f>
        <v>0</v>
      </c>
      <c r="BD32" s="260">
        <f>IF(AZ32=4,G32,0)</f>
        <v>0</v>
      </c>
      <c r="BE32" s="260">
        <f>IF(AZ32=5,G32,0)</f>
        <v>0</v>
      </c>
      <c r="CA32" s="289">
        <v>1</v>
      </c>
      <c r="CB32" s="289">
        <v>9</v>
      </c>
    </row>
    <row r="33" spans="1:80" x14ac:dyDescent="0.25">
      <c r="A33" s="298"/>
      <c r="B33" s="301"/>
      <c r="C33" s="302" t="s">
        <v>214</v>
      </c>
      <c r="D33" s="303"/>
      <c r="E33" s="304">
        <v>2</v>
      </c>
      <c r="F33" s="305"/>
      <c r="G33" s="306"/>
      <c r="H33" s="307"/>
      <c r="I33" s="299"/>
      <c r="J33" s="308"/>
      <c r="K33" s="299"/>
      <c r="M33" s="300">
        <v>2</v>
      </c>
      <c r="O33" s="289"/>
    </row>
    <row r="34" spans="1:80" x14ac:dyDescent="0.25">
      <c r="A34" s="290">
        <v>14</v>
      </c>
      <c r="B34" s="291" t="s">
        <v>438</v>
      </c>
      <c r="C34" s="292" t="s">
        <v>439</v>
      </c>
      <c r="D34" s="293" t="s">
        <v>162</v>
      </c>
      <c r="E34" s="294">
        <v>2</v>
      </c>
      <c r="F34" s="294">
        <v>0</v>
      </c>
      <c r="G34" s="295">
        <f>E34*F34</f>
        <v>0</v>
      </c>
      <c r="H34" s="296">
        <v>3.0000000000000001E-3</v>
      </c>
      <c r="I34" s="297">
        <f>E34*H34</f>
        <v>6.0000000000000001E-3</v>
      </c>
      <c r="J34" s="296">
        <v>0</v>
      </c>
      <c r="K34" s="297">
        <f>E34*J34</f>
        <v>0</v>
      </c>
      <c r="O34" s="289">
        <v>2</v>
      </c>
      <c r="AA34" s="260">
        <v>1</v>
      </c>
      <c r="AB34" s="260">
        <v>9</v>
      </c>
      <c r="AC34" s="260">
        <v>9</v>
      </c>
      <c r="AZ34" s="260">
        <v>4</v>
      </c>
      <c r="BA34" s="260">
        <f>IF(AZ34=1,G34,0)</f>
        <v>0</v>
      </c>
      <c r="BB34" s="260">
        <f>IF(AZ34=2,G34,0)</f>
        <v>0</v>
      </c>
      <c r="BC34" s="260">
        <f>IF(AZ34=3,G34,0)</f>
        <v>0</v>
      </c>
      <c r="BD34" s="260">
        <f>IF(AZ34=4,G34,0)</f>
        <v>0</v>
      </c>
      <c r="BE34" s="260">
        <f>IF(AZ34=5,G34,0)</f>
        <v>0</v>
      </c>
      <c r="CA34" s="289">
        <v>1</v>
      </c>
      <c r="CB34" s="289">
        <v>9</v>
      </c>
    </row>
    <row r="35" spans="1:80" x14ac:dyDescent="0.25">
      <c r="A35" s="298"/>
      <c r="B35" s="301"/>
      <c r="C35" s="302" t="s">
        <v>214</v>
      </c>
      <c r="D35" s="303"/>
      <c r="E35" s="304">
        <v>2</v>
      </c>
      <c r="F35" s="305"/>
      <c r="G35" s="306"/>
      <c r="H35" s="307"/>
      <c r="I35" s="299"/>
      <c r="J35" s="308"/>
      <c r="K35" s="299"/>
      <c r="M35" s="300">
        <v>2</v>
      </c>
      <c r="O35" s="289"/>
    </row>
    <row r="36" spans="1:80" ht="20.399999999999999" x14ac:dyDescent="0.25">
      <c r="A36" s="290">
        <v>15</v>
      </c>
      <c r="B36" s="291" t="s">
        <v>440</v>
      </c>
      <c r="C36" s="292" t="s">
        <v>441</v>
      </c>
      <c r="D36" s="293" t="s">
        <v>162</v>
      </c>
      <c r="E36" s="294">
        <v>1</v>
      </c>
      <c r="F36" s="294">
        <v>0</v>
      </c>
      <c r="G36" s="295">
        <f>E36*F36</f>
        <v>0</v>
      </c>
      <c r="H36" s="296">
        <v>0</v>
      </c>
      <c r="I36" s="297">
        <f>E36*H36</f>
        <v>0</v>
      </c>
      <c r="J36" s="296">
        <v>0</v>
      </c>
      <c r="K36" s="297">
        <f>E36*J36</f>
        <v>0</v>
      </c>
      <c r="O36" s="289">
        <v>2</v>
      </c>
      <c r="AA36" s="260">
        <v>1</v>
      </c>
      <c r="AB36" s="260">
        <v>9</v>
      </c>
      <c r="AC36" s="260">
        <v>9</v>
      </c>
      <c r="AZ36" s="260">
        <v>4</v>
      </c>
      <c r="BA36" s="260">
        <f>IF(AZ36=1,G36,0)</f>
        <v>0</v>
      </c>
      <c r="BB36" s="260">
        <f>IF(AZ36=2,G36,0)</f>
        <v>0</v>
      </c>
      <c r="BC36" s="260">
        <f>IF(AZ36=3,G36,0)</f>
        <v>0</v>
      </c>
      <c r="BD36" s="260">
        <f>IF(AZ36=4,G36,0)</f>
        <v>0</v>
      </c>
      <c r="BE36" s="260">
        <f>IF(AZ36=5,G36,0)</f>
        <v>0</v>
      </c>
      <c r="CA36" s="289">
        <v>1</v>
      </c>
      <c r="CB36" s="289">
        <v>9</v>
      </c>
    </row>
    <row r="37" spans="1:80" x14ac:dyDescent="0.25">
      <c r="A37" s="298"/>
      <c r="B37" s="301"/>
      <c r="C37" s="302" t="s">
        <v>98</v>
      </c>
      <c r="D37" s="303"/>
      <c r="E37" s="304">
        <v>1</v>
      </c>
      <c r="F37" s="305"/>
      <c r="G37" s="306"/>
      <c r="H37" s="307"/>
      <c r="I37" s="299"/>
      <c r="J37" s="308"/>
      <c r="K37" s="299"/>
      <c r="M37" s="300">
        <v>1</v>
      </c>
      <c r="O37" s="289"/>
    </row>
    <row r="38" spans="1:80" x14ac:dyDescent="0.25">
      <c r="A38" s="290">
        <v>16</v>
      </c>
      <c r="B38" s="291" t="s">
        <v>442</v>
      </c>
      <c r="C38" s="292" t="s">
        <v>443</v>
      </c>
      <c r="D38" s="293" t="s">
        <v>162</v>
      </c>
      <c r="E38" s="294">
        <v>6</v>
      </c>
      <c r="F38" s="294">
        <v>0</v>
      </c>
      <c r="G38" s="295">
        <f>E38*F38</f>
        <v>0</v>
      </c>
      <c r="H38" s="296">
        <v>0</v>
      </c>
      <c r="I38" s="297">
        <f>E38*H38</f>
        <v>0</v>
      </c>
      <c r="J38" s="296">
        <v>0</v>
      </c>
      <c r="K38" s="297">
        <f>E38*J38</f>
        <v>0</v>
      </c>
      <c r="O38" s="289">
        <v>2</v>
      </c>
      <c r="AA38" s="260">
        <v>1</v>
      </c>
      <c r="AB38" s="260">
        <v>9</v>
      </c>
      <c r="AC38" s="260">
        <v>9</v>
      </c>
      <c r="AZ38" s="260">
        <v>4</v>
      </c>
      <c r="BA38" s="260">
        <f>IF(AZ38=1,G38,0)</f>
        <v>0</v>
      </c>
      <c r="BB38" s="260">
        <f>IF(AZ38=2,G38,0)</f>
        <v>0</v>
      </c>
      <c r="BC38" s="260">
        <f>IF(AZ38=3,G38,0)</f>
        <v>0</v>
      </c>
      <c r="BD38" s="260">
        <f>IF(AZ38=4,G38,0)</f>
        <v>0</v>
      </c>
      <c r="BE38" s="260">
        <f>IF(AZ38=5,G38,0)</f>
        <v>0</v>
      </c>
      <c r="CA38" s="289">
        <v>1</v>
      </c>
      <c r="CB38" s="289">
        <v>9</v>
      </c>
    </row>
    <row r="39" spans="1:80" x14ac:dyDescent="0.25">
      <c r="A39" s="298"/>
      <c r="B39" s="301"/>
      <c r="C39" s="302" t="s">
        <v>131</v>
      </c>
      <c r="D39" s="303"/>
      <c r="E39" s="304">
        <v>6</v>
      </c>
      <c r="F39" s="305"/>
      <c r="G39" s="306"/>
      <c r="H39" s="307"/>
      <c r="I39" s="299"/>
      <c r="J39" s="308"/>
      <c r="K39" s="299"/>
      <c r="M39" s="300">
        <v>6</v>
      </c>
      <c r="O39" s="289"/>
    </row>
    <row r="40" spans="1:80" x14ac:dyDescent="0.25">
      <c r="A40" s="290">
        <v>17</v>
      </c>
      <c r="B40" s="291" t="s">
        <v>444</v>
      </c>
      <c r="C40" s="292" t="s">
        <v>445</v>
      </c>
      <c r="D40" s="293" t="s">
        <v>162</v>
      </c>
      <c r="E40" s="294">
        <v>4</v>
      </c>
      <c r="F40" s="294">
        <v>0</v>
      </c>
      <c r="G40" s="295">
        <f>E40*F40</f>
        <v>0</v>
      </c>
      <c r="H40" s="296">
        <v>0</v>
      </c>
      <c r="I40" s="297">
        <f>E40*H40</f>
        <v>0</v>
      </c>
      <c r="J40" s="296">
        <v>0</v>
      </c>
      <c r="K40" s="297">
        <f>E40*J40</f>
        <v>0</v>
      </c>
      <c r="O40" s="289">
        <v>2</v>
      </c>
      <c r="AA40" s="260">
        <v>1</v>
      </c>
      <c r="AB40" s="260">
        <v>9</v>
      </c>
      <c r="AC40" s="260">
        <v>9</v>
      </c>
      <c r="AZ40" s="260">
        <v>4</v>
      </c>
      <c r="BA40" s="260">
        <f>IF(AZ40=1,G40,0)</f>
        <v>0</v>
      </c>
      <c r="BB40" s="260">
        <f>IF(AZ40=2,G40,0)</f>
        <v>0</v>
      </c>
      <c r="BC40" s="260">
        <f>IF(AZ40=3,G40,0)</f>
        <v>0</v>
      </c>
      <c r="BD40" s="260">
        <f>IF(AZ40=4,G40,0)</f>
        <v>0</v>
      </c>
      <c r="BE40" s="260">
        <f>IF(AZ40=5,G40,0)</f>
        <v>0</v>
      </c>
      <c r="CA40" s="289">
        <v>1</v>
      </c>
      <c r="CB40" s="289">
        <v>9</v>
      </c>
    </row>
    <row r="41" spans="1:80" x14ac:dyDescent="0.25">
      <c r="A41" s="298"/>
      <c r="B41" s="301"/>
      <c r="C41" s="302" t="s">
        <v>122</v>
      </c>
      <c r="D41" s="303"/>
      <c r="E41" s="304">
        <v>4</v>
      </c>
      <c r="F41" s="305"/>
      <c r="G41" s="306"/>
      <c r="H41" s="307"/>
      <c r="I41" s="299"/>
      <c r="J41" s="308"/>
      <c r="K41" s="299"/>
      <c r="M41" s="300">
        <v>4</v>
      </c>
      <c r="O41" s="289"/>
    </row>
    <row r="42" spans="1:80" x14ac:dyDescent="0.25">
      <c r="A42" s="290">
        <v>18</v>
      </c>
      <c r="B42" s="291" t="s">
        <v>446</v>
      </c>
      <c r="C42" s="292" t="s">
        <v>447</v>
      </c>
      <c r="D42" s="293" t="s">
        <v>162</v>
      </c>
      <c r="E42" s="294">
        <v>3</v>
      </c>
      <c r="F42" s="294">
        <v>0</v>
      </c>
      <c r="G42" s="295">
        <f>E42*F42</f>
        <v>0</v>
      </c>
      <c r="H42" s="296">
        <v>0</v>
      </c>
      <c r="I42" s="297">
        <f>E42*H42</f>
        <v>0</v>
      </c>
      <c r="J42" s="296">
        <v>0</v>
      </c>
      <c r="K42" s="297">
        <f>E42*J42</f>
        <v>0</v>
      </c>
      <c r="O42" s="289">
        <v>2</v>
      </c>
      <c r="AA42" s="260">
        <v>1</v>
      </c>
      <c r="AB42" s="260">
        <v>9</v>
      </c>
      <c r="AC42" s="260">
        <v>9</v>
      </c>
      <c r="AZ42" s="260">
        <v>4</v>
      </c>
      <c r="BA42" s="260">
        <f>IF(AZ42=1,G42,0)</f>
        <v>0</v>
      </c>
      <c r="BB42" s="260">
        <f>IF(AZ42=2,G42,0)</f>
        <v>0</v>
      </c>
      <c r="BC42" s="260">
        <f>IF(AZ42=3,G42,0)</f>
        <v>0</v>
      </c>
      <c r="BD42" s="260">
        <f>IF(AZ42=4,G42,0)</f>
        <v>0</v>
      </c>
      <c r="BE42" s="260">
        <f>IF(AZ42=5,G42,0)</f>
        <v>0</v>
      </c>
      <c r="CA42" s="289">
        <v>1</v>
      </c>
      <c r="CB42" s="289">
        <v>9</v>
      </c>
    </row>
    <row r="43" spans="1:80" x14ac:dyDescent="0.25">
      <c r="A43" s="298"/>
      <c r="B43" s="301"/>
      <c r="C43" s="302" t="s">
        <v>219</v>
      </c>
      <c r="D43" s="303"/>
      <c r="E43" s="304">
        <v>3</v>
      </c>
      <c r="F43" s="305"/>
      <c r="G43" s="306"/>
      <c r="H43" s="307"/>
      <c r="I43" s="299"/>
      <c r="J43" s="308"/>
      <c r="K43" s="299"/>
      <c r="M43" s="300">
        <v>3</v>
      </c>
      <c r="O43" s="289"/>
    </row>
    <row r="44" spans="1:80" x14ac:dyDescent="0.25">
      <c r="A44" s="290">
        <v>19</v>
      </c>
      <c r="B44" s="291" t="s">
        <v>448</v>
      </c>
      <c r="C44" s="292" t="s">
        <v>449</v>
      </c>
      <c r="D44" s="293" t="s">
        <v>162</v>
      </c>
      <c r="E44" s="294">
        <v>3</v>
      </c>
      <c r="F44" s="294">
        <v>0</v>
      </c>
      <c r="G44" s="295">
        <f>E44*F44</f>
        <v>0</v>
      </c>
      <c r="H44" s="296">
        <v>0</v>
      </c>
      <c r="I44" s="297">
        <f>E44*H44</f>
        <v>0</v>
      </c>
      <c r="J44" s="296">
        <v>0</v>
      </c>
      <c r="K44" s="297">
        <f>E44*J44</f>
        <v>0</v>
      </c>
      <c r="O44" s="289">
        <v>2</v>
      </c>
      <c r="AA44" s="260">
        <v>1</v>
      </c>
      <c r="AB44" s="260">
        <v>9</v>
      </c>
      <c r="AC44" s="260">
        <v>9</v>
      </c>
      <c r="AZ44" s="260">
        <v>4</v>
      </c>
      <c r="BA44" s="260">
        <f>IF(AZ44=1,G44,0)</f>
        <v>0</v>
      </c>
      <c r="BB44" s="260">
        <f>IF(AZ44=2,G44,0)</f>
        <v>0</v>
      </c>
      <c r="BC44" s="260">
        <f>IF(AZ44=3,G44,0)</f>
        <v>0</v>
      </c>
      <c r="BD44" s="260">
        <f>IF(AZ44=4,G44,0)</f>
        <v>0</v>
      </c>
      <c r="BE44" s="260">
        <f>IF(AZ44=5,G44,0)</f>
        <v>0</v>
      </c>
      <c r="CA44" s="289">
        <v>1</v>
      </c>
      <c r="CB44" s="289">
        <v>9</v>
      </c>
    </row>
    <row r="45" spans="1:80" x14ac:dyDescent="0.25">
      <c r="A45" s="298"/>
      <c r="B45" s="301"/>
      <c r="C45" s="302" t="s">
        <v>219</v>
      </c>
      <c r="D45" s="303"/>
      <c r="E45" s="304">
        <v>3</v>
      </c>
      <c r="F45" s="305"/>
      <c r="G45" s="306"/>
      <c r="H45" s="307"/>
      <c r="I45" s="299"/>
      <c r="J45" s="308"/>
      <c r="K45" s="299"/>
      <c r="M45" s="300">
        <v>3</v>
      </c>
      <c r="O45" s="289"/>
    </row>
    <row r="46" spans="1:80" x14ac:dyDescent="0.25">
      <c r="A46" s="290">
        <v>20</v>
      </c>
      <c r="B46" s="291" t="s">
        <v>450</v>
      </c>
      <c r="C46" s="292" t="s">
        <v>451</v>
      </c>
      <c r="D46" s="293" t="s">
        <v>162</v>
      </c>
      <c r="E46" s="294">
        <v>1</v>
      </c>
      <c r="F46" s="294">
        <v>0</v>
      </c>
      <c r="G46" s="295">
        <f>E46*F46</f>
        <v>0</v>
      </c>
      <c r="H46" s="296">
        <v>0</v>
      </c>
      <c r="I46" s="297">
        <f>E46*H46</f>
        <v>0</v>
      </c>
      <c r="J46" s="296">
        <v>0</v>
      </c>
      <c r="K46" s="297">
        <f>E46*J46</f>
        <v>0</v>
      </c>
      <c r="O46" s="289">
        <v>2</v>
      </c>
      <c r="AA46" s="260">
        <v>1</v>
      </c>
      <c r="AB46" s="260">
        <v>9</v>
      </c>
      <c r="AC46" s="260">
        <v>9</v>
      </c>
      <c r="AZ46" s="260">
        <v>4</v>
      </c>
      <c r="BA46" s="260">
        <f>IF(AZ46=1,G46,0)</f>
        <v>0</v>
      </c>
      <c r="BB46" s="260">
        <f>IF(AZ46=2,G46,0)</f>
        <v>0</v>
      </c>
      <c r="BC46" s="260">
        <f>IF(AZ46=3,G46,0)</f>
        <v>0</v>
      </c>
      <c r="BD46" s="260">
        <f>IF(AZ46=4,G46,0)</f>
        <v>0</v>
      </c>
      <c r="BE46" s="260">
        <f>IF(AZ46=5,G46,0)</f>
        <v>0</v>
      </c>
      <c r="CA46" s="289">
        <v>1</v>
      </c>
      <c r="CB46" s="289">
        <v>9</v>
      </c>
    </row>
    <row r="47" spans="1:80" x14ac:dyDescent="0.25">
      <c r="A47" s="298"/>
      <c r="B47" s="301"/>
      <c r="C47" s="302" t="s">
        <v>98</v>
      </c>
      <c r="D47" s="303"/>
      <c r="E47" s="304">
        <v>1</v>
      </c>
      <c r="F47" s="305"/>
      <c r="G47" s="306"/>
      <c r="H47" s="307"/>
      <c r="I47" s="299"/>
      <c r="J47" s="308"/>
      <c r="K47" s="299"/>
      <c r="M47" s="300">
        <v>1</v>
      </c>
      <c r="O47" s="289"/>
    </row>
    <row r="48" spans="1:80" x14ac:dyDescent="0.25">
      <c r="A48" s="309"/>
      <c r="B48" s="310" t="s">
        <v>101</v>
      </c>
      <c r="C48" s="311" t="s">
        <v>171</v>
      </c>
      <c r="D48" s="312"/>
      <c r="E48" s="313"/>
      <c r="F48" s="314"/>
      <c r="G48" s="315">
        <f>SUM(G7:G47)</f>
        <v>0</v>
      </c>
      <c r="H48" s="316"/>
      <c r="I48" s="317">
        <f>SUM(I7:I47)</f>
        <v>0.10800000000000003</v>
      </c>
      <c r="J48" s="316"/>
      <c r="K48" s="317">
        <f>SUM(K7:K47)</f>
        <v>0</v>
      </c>
      <c r="O48" s="289">
        <v>4</v>
      </c>
      <c r="BA48" s="318">
        <f>SUM(BA7:BA47)</f>
        <v>0</v>
      </c>
      <c r="BB48" s="318">
        <f>SUM(BB7:BB47)</f>
        <v>0</v>
      </c>
      <c r="BC48" s="318">
        <f>SUM(BC7:BC47)</f>
        <v>0</v>
      </c>
      <c r="BD48" s="318">
        <f>SUM(BD7:BD47)</f>
        <v>0</v>
      </c>
      <c r="BE48" s="318">
        <f>SUM(BE7:BE47)</f>
        <v>0</v>
      </c>
    </row>
    <row r="49" spans="5:5" x14ac:dyDescent="0.25">
      <c r="E49" s="260"/>
    </row>
    <row r="50" spans="5:5" x14ac:dyDescent="0.25">
      <c r="E50" s="260"/>
    </row>
    <row r="51" spans="5:5" x14ac:dyDescent="0.25">
      <c r="E51" s="260"/>
    </row>
    <row r="52" spans="5:5" x14ac:dyDescent="0.25">
      <c r="E52" s="260"/>
    </row>
    <row r="53" spans="5:5" x14ac:dyDescent="0.25">
      <c r="E53" s="260"/>
    </row>
    <row r="54" spans="5:5" x14ac:dyDescent="0.25">
      <c r="E54" s="260"/>
    </row>
    <row r="55" spans="5:5" x14ac:dyDescent="0.25">
      <c r="E55" s="260"/>
    </row>
    <row r="56" spans="5:5" x14ac:dyDescent="0.25">
      <c r="E56" s="260"/>
    </row>
    <row r="57" spans="5:5" x14ac:dyDescent="0.25">
      <c r="E57" s="260"/>
    </row>
    <row r="58" spans="5:5" x14ac:dyDescent="0.25">
      <c r="E58" s="260"/>
    </row>
    <row r="59" spans="5:5" x14ac:dyDescent="0.25">
      <c r="E59" s="260"/>
    </row>
    <row r="60" spans="5:5" x14ac:dyDescent="0.25">
      <c r="E60" s="260"/>
    </row>
    <row r="61" spans="5:5" x14ac:dyDescent="0.25">
      <c r="E61" s="260"/>
    </row>
    <row r="62" spans="5:5" x14ac:dyDescent="0.25">
      <c r="E62" s="260"/>
    </row>
    <row r="63" spans="5:5" x14ac:dyDescent="0.25">
      <c r="E63" s="260"/>
    </row>
    <row r="64" spans="5:5" x14ac:dyDescent="0.25">
      <c r="E64" s="260"/>
    </row>
    <row r="65" spans="1:7" x14ac:dyDescent="0.25">
      <c r="E65" s="260"/>
    </row>
    <row r="66" spans="1:7" x14ac:dyDescent="0.25">
      <c r="E66" s="260"/>
    </row>
    <row r="67" spans="1:7" x14ac:dyDescent="0.25">
      <c r="E67" s="260"/>
    </row>
    <row r="68" spans="1:7" x14ac:dyDescent="0.25">
      <c r="E68" s="260"/>
    </row>
    <row r="69" spans="1:7" x14ac:dyDescent="0.25">
      <c r="E69" s="260"/>
    </row>
    <row r="70" spans="1:7" x14ac:dyDescent="0.25">
      <c r="E70" s="260"/>
    </row>
    <row r="71" spans="1:7" x14ac:dyDescent="0.25">
      <c r="E71" s="260"/>
    </row>
    <row r="72" spans="1:7" x14ac:dyDescent="0.25">
      <c r="A72" s="308"/>
      <c r="B72" s="308"/>
      <c r="C72" s="308"/>
      <c r="D72" s="308"/>
      <c r="E72" s="308"/>
      <c r="F72" s="308"/>
      <c r="G72" s="308"/>
    </row>
    <row r="73" spans="1:7" x14ac:dyDescent="0.25">
      <c r="A73" s="308"/>
      <c r="B73" s="308"/>
      <c r="C73" s="308"/>
      <c r="D73" s="308"/>
      <c r="E73" s="308"/>
      <c r="F73" s="308"/>
      <c r="G73" s="308"/>
    </row>
    <row r="74" spans="1:7" x14ac:dyDescent="0.25">
      <c r="A74" s="308"/>
      <c r="B74" s="308"/>
      <c r="C74" s="308"/>
      <c r="D74" s="308"/>
      <c r="E74" s="308"/>
      <c r="F74" s="308"/>
      <c r="G74" s="308"/>
    </row>
    <row r="75" spans="1:7" x14ac:dyDescent="0.25">
      <c r="A75" s="308"/>
      <c r="B75" s="308"/>
      <c r="C75" s="308"/>
      <c r="D75" s="308"/>
      <c r="E75" s="308"/>
      <c r="F75" s="308"/>
      <c r="G75" s="308"/>
    </row>
    <row r="76" spans="1:7" x14ac:dyDescent="0.25">
      <c r="E76" s="260"/>
    </row>
    <row r="77" spans="1:7" x14ac:dyDescent="0.25">
      <c r="E77" s="260"/>
    </row>
    <row r="78" spans="1:7" x14ac:dyDescent="0.25">
      <c r="E78" s="260"/>
    </row>
    <row r="79" spans="1:7" x14ac:dyDescent="0.25">
      <c r="E79" s="260"/>
    </row>
    <row r="80" spans="1:7" x14ac:dyDescent="0.25">
      <c r="E80" s="260"/>
    </row>
    <row r="81" spans="5:5" x14ac:dyDescent="0.25">
      <c r="E81" s="260"/>
    </row>
    <row r="82" spans="5:5" x14ac:dyDescent="0.25">
      <c r="E82" s="260"/>
    </row>
    <row r="83" spans="5:5" x14ac:dyDescent="0.25">
      <c r="E83" s="260"/>
    </row>
    <row r="84" spans="5:5" x14ac:dyDescent="0.25">
      <c r="E84" s="260"/>
    </row>
    <row r="85" spans="5:5" x14ac:dyDescent="0.25">
      <c r="E85" s="260"/>
    </row>
    <row r="86" spans="5:5" x14ac:dyDescent="0.25">
      <c r="E86" s="260"/>
    </row>
    <row r="87" spans="5:5" x14ac:dyDescent="0.25">
      <c r="E87" s="260"/>
    </row>
    <row r="88" spans="5:5" x14ac:dyDescent="0.25">
      <c r="E88" s="260"/>
    </row>
    <row r="89" spans="5:5" x14ac:dyDescent="0.25">
      <c r="E89" s="260"/>
    </row>
    <row r="90" spans="5:5" x14ac:dyDescent="0.25">
      <c r="E90" s="260"/>
    </row>
    <row r="91" spans="5:5" x14ac:dyDescent="0.25">
      <c r="E91" s="260"/>
    </row>
    <row r="92" spans="5:5" x14ac:dyDescent="0.25">
      <c r="E92" s="260"/>
    </row>
    <row r="93" spans="5:5" x14ac:dyDescent="0.25">
      <c r="E93" s="260"/>
    </row>
    <row r="94" spans="5:5" x14ac:dyDescent="0.25">
      <c r="E94" s="260"/>
    </row>
    <row r="95" spans="5:5" x14ac:dyDescent="0.25">
      <c r="E95" s="260"/>
    </row>
    <row r="96" spans="5:5" x14ac:dyDescent="0.25">
      <c r="E96" s="260"/>
    </row>
    <row r="97" spans="1:7" x14ac:dyDescent="0.25">
      <c r="E97" s="260"/>
    </row>
    <row r="98" spans="1:7" x14ac:dyDescent="0.25">
      <c r="E98" s="260"/>
    </row>
    <row r="99" spans="1:7" x14ac:dyDescent="0.25">
      <c r="E99" s="260"/>
    </row>
    <row r="100" spans="1:7" x14ac:dyDescent="0.25">
      <c r="E100" s="260"/>
    </row>
    <row r="101" spans="1:7" x14ac:dyDescent="0.25">
      <c r="E101" s="260"/>
    </row>
    <row r="102" spans="1:7" x14ac:dyDescent="0.25">
      <c r="E102" s="260"/>
    </row>
    <row r="103" spans="1:7" x14ac:dyDescent="0.25">
      <c r="E103" s="260"/>
    </row>
    <row r="104" spans="1:7" x14ac:dyDescent="0.25">
      <c r="E104" s="260"/>
    </row>
    <row r="105" spans="1:7" x14ac:dyDescent="0.25">
      <c r="E105" s="260"/>
    </row>
    <row r="106" spans="1:7" x14ac:dyDescent="0.25">
      <c r="E106" s="260"/>
    </row>
    <row r="107" spans="1:7" x14ac:dyDescent="0.25">
      <c r="A107" s="319"/>
      <c r="B107" s="319"/>
    </row>
    <row r="108" spans="1:7" x14ac:dyDescent="0.25">
      <c r="A108" s="308"/>
      <c r="B108" s="308"/>
      <c r="C108" s="320"/>
      <c r="D108" s="320"/>
      <c r="E108" s="321"/>
      <c r="F108" s="320"/>
      <c r="G108" s="322"/>
    </row>
    <row r="109" spans="1:7" x14ac:dyDescent="0.25">
      <c r="A109" s="323"/>
      <c r="B109" s="323"/>
      <c r="C109" s="308"/>
      <c r="D109" s="308"/>
      <c r="E109" s="324"/>
      <c r="F109" s="308"/>
      <c r="G109" s="308"/>
    </row>
    <row r="110" spans="1:7" x14ac:dyDescent="0.25">
      <c r="A110" s="308"/>
      <c r="B110" s="308"/>
      <c r="C110" s="308"/>
      <c r="D110" s="308"/>
      <c r="E110" s="324"/>
      <c r="F110" s="308"/>
      <c r="G110" s="308"/>
    </row>
    <row r="111" spans="1:7" x14ac:dyDescent="0.25">
      <c r="A111" s="308"/>
      <c r="B111" s="308"/>
      <c r="C111" s="308"/>
      <c r="D111" s="308"/>
      <c r="E111" s="324"/>
      <c r="F111" s="308"/>
      <c r="G111" s="308"/>
    </row>
    <row r="112" spans="1:7" x14ac:dyDescent="0.25">
      <c r="A112" s="308"/>
      <c r="B112" s="308"/>
      <c r="C112" s="308"/>
      <c r="D112" s="308"/>
      <c r="E112" s="324"/>
      <c r="F112" s="308"/>
      <c r="G112" s="308"/>
    </row>
    <row r="113" spans="1:7" x14ac:dyDescent="0.25">
      <c r="A113" s="308"/>
      <c r="B113" s="308"/>
      <c r="C113" s="308"/>
      <c r="D113" s="308"/>
      <c r="E113" s="324"/>
      <c r="F113" s="308"/>
      <c r="G113" s="308"/>
    </row>
    <row r="114" spans="1:7" x14ac:dyDescent="0.25">
      <c r="A114" s="308"/>
      <c r="B114" s="308"/>
      <c r="C114" s="308"/>
      <c r="D114" s="308"/>
      <c r="E114" s="324"/>
      <c r="F114" s="308"/>
      <c r="G114" s="308"/>
    </row>
    <row r="115" spans="1:7" x14ac:dyDescent="0.25">
      <c r="A115" s="308"/>
      <c r="B115" s="308"/>
      <c r="C115" s="308"/>
      <c r="D115" s="308"/>
      <c r="E115" s="324"/>
      <c r="F115" s="308"/>
      <c r="G115" s="308"/>
    </row>
    <row r="116" spans="1:7" x14ac:dyDescent="0.25">
      <c r="A116" s="308"/>
      <c r="B116" s="308"/>
      <c r="C116" s="308"/>
      <c r="D116" s="308"/>
      <c r="E116" s="324"/>
      <c r="F116" s="308"/>
      <c r="G116" s="308"/>
    </row>
    <row r="117" spans="1:7" x14ac:dyDescent="0.25">
      <c r="A117" s="308"/>
      <c r="B117" s="308"/>
      <c r="C117" s="308"/>
      <c r="D117" s="308"/>
      <c r="E117" s="324"/>
      <c r="F117" s="308"/>
      <c r="G117" s="308"/>
    </row>
    <row r="118" spans="1:7" x14ac:dyDescent="0.25">
      <c r="A118" s="308"/>
      <c r="B118" s="308"/>
      <c r="C118" s="308"/>
      <c r="D118" s="308"/>
      <c r="E118" s="324"/>
      <c r="F118" s="308"/>
      <c r="G118" s="308"/>
    </row>
    <row r="119" spans="1:7" x14ac:dyDescent="0.25">
      <c r="A119" s="308"/>
      <c r="B119" s="308"/>
      <c r="C119" s="308"/>
      <c r="D119" s="308"/>
      <c r="E119" s="324"/>
      <c r="F119" s="308"/>
      <c r="G119" s="308"/>
    </row>
    <row r="120" spans="1:7" x14ac:dyDescent="0.25">
      <c r="A120" s="308"/>
      <c r="B120" s="308"/>
      <c r="C120" s="308"/>
      <c r="D120" s="308"/>
      <c r="E120" s="324"/>
      <c r="F120" s="308"/>
      <c r="G120" s="308"/>
    </row>
    <row r="121" spans="1:7" x14ac:dyDescent="0.25">
      <c r="A121" s="308"/>
      <c r="B121" s="308"/>
      <c r="C121" s="308"/>
      <c r="D121" s="308"/>
      <c r="E121" s="324"/>
      <c r="F121" s="308"/>
      <c r="G121" s="308"/>
    </row>
  </sheetData>
  <mergeCells count="24">
    <mergeCell ref="C41:D41"/>
    <mergeCell ref="C43:D43"/>
    <mergeCell ref="C45:D45"/>
    <mergeCell ref="C47:D47"/>
    <mergeCell ref="C29:D29"/>
    <mergeCell ref="C31:D31"/>
    <mergeCell ref="C33:D33"/>
    <mergeCell ref="C35:D35"/>
    <mergeCell ref="C37:D37"/>
    <mergeCell ref="C39:D39"/>
    <mergeCell ref="C17:D17"/>
    <mergeCell ref="C19:D19"/>
    <mergeCell ref="C21:D21"/>
    <mergeCell ref="C23:D23"/>
    <mergeCell ref="C25:D25"/>
    <mergeCell ref="C27:D27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/>
  <dimension ref="A1:BE51"/>
  <sheetViews>
    <sheetView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101" t="s">
        <v>102</v>
      </c>
      <c r="B1" s="102"/>
      <c r="C1" s="102"/>
      <c r="D1" s="102"/>
      <c r="E1" s="102"/>
      <c r="F1" s="102"/>
      <c r="G1" s="102"/>
    </row>
    <row r="2" spans="1:57" ht="12.75" customHeight="1" x14ac:dyDescent="0.25">
      <c r="A2" s="103" t="s">
        <v>32</v>
      </c>
      <c r="B2" s="104"/>
      <c r="C2" s="105">
        <v>4</v>
      </c>
      <c r="D2" s="105" t="s">
        <v>453</v>
      </c>
      <c r="E2" s="104"/>
      <c r="F2" s="106" t="s">
        <v>33</v>
      </c>
      <c r="G2" s="107"/>
    </row>
    <row r="3" spans="1:57" ht="3" hidden="1" customHeight="1" x14ac:dyDescent="0.25">
      <c r="A3" s="108"/>
      <c r="B3" s="109"/>
      <c r="C3" s="110"/>
      <c r="D3" s="110"/>
      <c r="E3" s="109"/>
      <c r="F3" s="111"/>
      <c r="G3" s="112"/>
    </row>
    <row r="4" spans="1:57" ht="12" customHeight="1" x14ac:dyDescent="0.25">
      <c r="A4" s="113" t="s">
        <v>34</v>
      </c>
      <c r="B4" s="109"/>
      <c r="C4" s="110"/>
      <c r="D4" s="110"/>
      <c r="E4" s="109"/>
      <c r="F4" s="111" t="s">
        <v>35</v>
      </c>
      <c r="G4" s="114"/>
    </row>
    <row r="5" spans="1:57" ht="12.9" customHeight="1" x14ac:dyDescent="0.25">
      <c r="A5" s="115" t="s">
        <v>104</v>
      </c>
      <c r="B5" s="116"/>
      <c r="C5" s="117" t="s">
        <v>107</v>
      </c>
      <c r="D5" s="118"/>
      <c r="E5" s="119"/>
      <c r="F5" s="111" t="s">
        <v>36</v>
      </c>
      <c r="G5" s="112"/>
    </row>
    <row r="6" spans="1:57" ht="12.9" customHeight="1" x14ac:dyDescent="0.25">
      <c r="A6" s="113" t="s">
        <v>37</v>
      </c>
      <c r="B6" s="109"/>
      <c r="C6" s="110"/>
      <c r="D6" s="110"/>
      <c r="E6" s="109"/>
      <c r="F6" s="120" t="s">
        <v>38</v>
      </c>
      <c r="G6" s="121"/>
      <c r="O6" s="122"/>
    </row>
    <row r="7" spans="1:57" ht="12.9" customHeight="1" x14ac:dyDescent="0.25">
      <c r="A7" s="123" t="s">
        <v>104</v>
      </c>
      <c r="B7" s="124"/>
      <c r="C7" s="125" t="s">
        <v>105</v>
      </c>
      <c r="D7" s="126"/>
      <c r="E7" s="126"/>
      <c r="F7" s="127" t="s">
        <v>39</v>
      </c>
      <c r="G7" s="121">
        <f>IF(G6=0,,ROUND((F30+F32)/G6,1))</f>
        <v>0</v>
      </c>
    </row>
    <row r="8" spans="1:57" x14ac:dyDescent="0.25">
      <c r="A8" s="128" t="s">
        <v>40</v>
      </c>
      <c r="B8" s="111"/>
      <c r="C8" s="129"/>
      <c r="D8" s="129"/>
      <c r="E8" s="130"/>
      <c r="F8" s="131" t="s">
        <v>41</v>
      </c>
      <c r="G8" s="132"/>
      <c r="H8" s="133"/>
      <c r="I8" s="134"/>
    </row>
    <row r="9" spans="1:57" x14ac:dyDescent="0.25">
      <c r="A9" s="128" t="s">
        <v>42</v>
      </c>
      <c r="B9" s="111"/>
      <c r="C9" s="129"/>
      <c r="D9" s="129"/>
      <c r="E9" s="130"/>
      <c r="F9" s="111"/>
      <c r="G9" s="135"/>
      <c r="H9" s="136"/>
    </row>
    <row r="10" spans="1:57" x14ac:dyDescent="0.25">
      <c r="A10" s="128" t="s">
        <v>43</v>
      </c>
      <c r="B10" s="111"/>
      <c r="C10" s="129"/>
      <c r="D10" s="129"/>
      <c r="E10" s="129"/>
      <c r="F10" s="137"/>
      <c r="G10" s="138"/>
      <c r="H10" s="139"/>
    </row>
    <row r="11" spans="1:57" ht="13.5" customHeight="1" x14ac:dyDescent="0.25">
      <c r="A11" s="128" t="s">
        <v>44</v>
      </c>
      <c r="B11" s="111"/>
      <c r="C11" s="129"/>
      <c r="D11" s="129"/>
      <c r="E11" s="129"/>
      <c r="F11" s="140" t="s">
        <v>45</v>
      </c>
      <c r="G11" s="141"/>
      <c r="H11" s="136"/>
      <c r="BA11" s="142"/>
      <c r="BB11" s="142"/>
      <c r="BC11" s="142"/>
      <c r="BD11" s="142"/>
      <c r="BE11" s="142"/>
    </row>
    <row r="12" spans="1:57" ht="12.75" customHeight="1" x14ac:dyDescent="0.25">
      <c r="A12" s="143" t="s">
        <v>46</v>
      </c>
      <c r="B12" s="109"/>
      <c r="C12" s="144"/>
      <c r="D12" s="144"/>
      <c r="E12" s="144"/>
      <c r="F12" s="145" t="s">
        <v>47</v>
      </c>
      <c r="G12" s="146"/>
      <c r="H12" s="136"/>
    </row>
    <row r="13" spans="1:57" ht="28.5" customHeight="1" thickBot="1" x14ac:dyDescent="0.3">
      <c r="A13" s="147" t="s">
        <v>48</v>
      </c>
      <c r="B13" s="148"/>
      <c r="C13" s="148"/>
      <c r="D13" s="148"/>
      <c r="E13" s="149"/>
      <c r="F13" s="149"/>
      <c r="G13" s="150"/>
      <c r="H13" s="136"/>
    </row>
    <row r="14" spans="1:57" ht="17.25" customHeight="1" thickBot="1" x14ac:dyDescent="0.3">
      <c r="A14" s="151" t="s">
        <v>49</v>
      </c>
      <c r="B14" s="152"/>
      <c r="C14" s="153"/>
      <c r="D14" s="154" t="s">
        <v>50</v>
      </c>
      <c r="E14" s="155"/>
      <c r="F14" s="155"/>
      <c r="G14" s="153"/>
    </row>
    <row r="15" spans="1:57" ht="15.9" customHeight="1" x14ac:dyDescent="0.25">
      <c r="A15" s="156"/>
      <c r="B15" s="157" t="s">
        <v>51</v>
      </c>
      <c r="C15" s="158">
        <f>'01 04 Rek'!E8</f>
        <v>0</v>
      </c>
      <c r="D15" s="159" t="str">
        <f>'01 04 Rek'!A13</f>
        <v>Ztížené výrobní podmínky</v>
      </c>
      <c r="E15" s="160"/>
      <c r="F15" s="161"/>
      <c r="G15" s="158">
        <f>'01 04 Rek'!I13</f>
        <v>0</v>
      </c>
    </row>
    <row r="16" spans="1:57" ht="15.9" customHeight="1" x14ac:dyDescent="0.25">
      <c r="A16" s="156" t="s">
        <v>52</v>
      </c>
      <c r="B16" s="157" t="s">
        <v>53</v>
      </c>
      <c r="C16" s="158">
        <f>'01 04 Rek'!F8</f>
        <v>0</v>
      </c>
      <c r="D16" s="108" t="str">
        <f>'01 04 Rek'!A14</f>
        <v>Oborová přirážka</v>
      </c>
      <c r="E16" s="162"/>
      <c r="F16" s="163"/>
      <c r="G16" s="158">
        <f>'01 04 Rek'!I14</f>
        <v>0</v>
      </c>
    </row>
    <row r="17" spans="1:7" ht="15.9" customHeight="1" x14ac:dyDescent="0.25">
      <c r="A17" s="156" t="s">
        <v>54</v>
      </c>
      <c r="B17" s="157" t="s">
        <v>55</v>
      </c>
      <c r="C17" s="158">
        <f>'01 04 Rek'!H8</f>
        <v>0</v>
      </c>
      <c r="D17" s="108" t="str">
        <f>'01 04 Rek'!A15</f>
        <v>Přesun stavebních kapacit</v>
      </c>
      <c r="E17" s="162"/>
      <c r="F17" s="163"/>
      <c r="G17" s="158">
        <f>'01 04 Rek'!I15</f>
        <v>0</v>
      </c>
    </row>
    <row r="18" spans="1:7" ht="15.9" customHeight="1" x14ac:dyDescent="0.25">
      <c r="A18" s="164" t="s">
        <v>56</v>
      </c>
      <c r="B18" s="165" t="s">
        <v>57</v>
      </c>
      <c r="C18" s="158">
        <f>'01 04 Rek'!G8</f>
        <v>0</v>
      </c>
      <c r="D18" s="108" t="str">
        <f>'01 04 Rek'!A16</f>
        <v>Mimostaveništní doprava</v>
      </c>
      <c r="E18" s="162"/>
      <c r="F18" s="163"/>
      <c r="G18" s="158">
        <f>'01 04 Rek'!I16</f>
        <v>0</v>
      </c>
    </row>
    <row r="19" spans="1:7" ht="15.9" customHeight="1" x14ac:dyDescent="0.25">
      <c r="A19" s="166" t="s">
        <v>58</v>
      </c>
      <c r="B19" s="157"/>
      <c r="C19" s="158">
        <f>SUM(C15:C18)</f>
        <v>0</v>
      </c>
      <c r="D19" s="108" t="str">
        <f>'01 04 Rek'!A17</f>
        <v>Zařízení staveniště</v>
      </c>
      <c r="E19" s="162"/>
      <c r="F19" s="163"/>
      <c r="G19" s="158">
        <f>'01 04 Rek'!I17</f>
        <v>0</v>
      </c>
    </row>
    <row r="20" spans="1:7" ht="15.9" customHeight="1" x14ac:dyDescent="0.25">
      <c r="A20" s="166"/>
      <c r="B20" s="157"/>
      <c r="C20" s="158"/>
      <c r="D20" s="108" t="str">
        <f>'01 04 Rek'!A18</f>
        <v>Provoz investora</v>
      </c>
      <c r="E20" s="162"/>
      <c r="F20" s="163"/>
      <c r="G20" s="158">
        <f>'01 04 Rek'!I18</f>
        <v>0</v>
      </c>
    </row>
    <row r="21" spans="1:7" ht="15.9" customHeight="1" x14ac:dyDescent="0.25">
      <c r="A21" s="166" t="s">
        <v>29</v>
      </c>
      <c r="B21" s="157"/>
      <c r="C21" s="158">
        <f>'01 04 Rek'!I8</f>
        <v>0</v>
      </c>
      <c r="D21" s="108" t="str">
        <f>'01 04 Rek'!A19</f>
        <v>Kompletační činnost (IČD)</v>
      </c>
      <c r="E21" s="162"/>
      <c r="F21" s="163"/>
      <c r="G21" s="158">
        <f>'01 04 Rek'!I19</f>
        <v>0</v>
      </c>
    </row>
    <row r="22" spans="1:7" ht="15.9" customHeight="1" x14ac:dyDescent="0.25">
      <c r="A22" s="167" t="s">
        <v>59</v>
      </c>
      <c r="B22" s="136"/>
      <c r="C22" s="158">
        <f>C19+C21</f>
        <v>0</v>
      </c>
      <c r="D22" s="108" t="s">
        <v>60</v>
      </c>
      <c r="E22" s="162"/>
      <c r="F22" s="163"/>
      <c r="G22" s="158">
        <f>G23-SUM(G15:G21)</f>
        <v>0</v>
      </c>
    </row>
    <row r="23" spans="1:7" ht="15.9" customHeight="1" thickBot="1" x14ac:dyDescent="0.3">
      <c r="A23" s="168" t="s">
        <v>61</v>
      </c>
      <c r="B23" s="169"/>
      <c r="C23" s="170">
        <f>C22+G23</f>
        <v>0</v>
      </c>
      <c r="D23" s="171" t="s">
        <v>62</v>
      </c>
      <c r="E23" s="172"/>
      <c r="F23" s="173"/>
      <c r="G23" s="158">
        <f>'01 04 Rek'!H21</f>
        <v>0</v>
      </c>
    </row>
    <row r="24" spans="1:7" x14ac:dyDescent="0.25">
      <c r="A24" s="174" t="s">
        <v>63</v>
      </c>
      <c r="B24" s="175"/>
      <c r="C24" s="176"/>
      <c r="D24" s="175" t="s">
        <v>64</v>
      </c>
      <c r="E24" s="175"/>
      <c r="F24" s="177" t="s">
        <v>65</v>
      </c>
      <c r="G24" s="178"/>
    </row>
    <row r="25" spans="1:7" x14ac:dyDescent="0.25">
      <c r="A25" s="167" t="s">
        <v>66</v>
      </c>
      <c r="B25" s="136"/>
      <c r="C25" s="179"/>
      <c r="D25" s="136" t="s">
        <v>66</v>
      </c>
      <c r="F25" s="180" t="s">
        <v>66</v>
      </c>
      <c r="G25" s="181"/>
    </row>
    <row r="26" spans="1:7" ht="37.5" customHeight="1" x14ac:dyDescent="0.25">
      <c r="A26" s="167" t="s">
        <v>67</v>
      </c>
      <c r="B26" s="182"/>
      <c r="C26" s="179"/>
      <c r="D26" s="136" t="s">
        <v>67</v>
      </c>
      <c r="F26" s="180" t="s">
        <v>67</v>
      </c>
      <c r="G26" s="181"/>
    </row>
    <row r="27" spans="1:7" x14ac:dyDescent="0.25">
      <c r="A27" s="167"/>
      <c r="B27" s="183"/>
      <c r="C27" s="179"/>
      <c r="D27" s="136"/>
      <c r="F27" s="180"/>
      <c r="G27" s="181"/>
    </row>
    <row r="28" spans="1:7" x14ac:dyDescent="0.25">
      <c r="A28" s="167" t="s">
        <v>68</v>
      </c>
      <c r="B28" s="136"/>
      <c r="C28" s="179"/>
      <c r="D28" s="180" t="s">
        <v>69</v>
      </c>
      <c r="E28" s="179"/>
      <c r="F28" s="184" t="s">
        <v>69</v>
      </c>
      <c r="G28" s="181"/>
    </row>
    <row r="29" spans="1:7" ht="69" customHeight="1" x14ac:dyDescent="0.25">
      <c r="A29" s="167"/>
      <c r="B29" s="136"/>
      <c r="C29" s="185"/>
      <c r="D29" s="186"/>
      <c r="E29" s="185"/>
      <c r="F29" s="136"/>
      <c r="G29" s="181"/>
    </row>
    <row r="30" spans="1:7" x14ac:dyDescent="0.25">
      <c r="A30" s="187" t="s">
        <v>11</v>
      </c>
      <c r="B30" s="188"/>
      <c r="C30" s="189">
        <v>21</v>
      </c>
      <c r="D30" s="188" t="s">
        <v>70</v>
      </c>
      <c r="E30" s="190"/>
      <c r="F30" s="191">
        <f>C23-F32</f>
        <v>0</v>
      </c>
      <c r="G30" s="192"/>
    </row>
    <row r="31" spans="1:7" x14ac:dyDescent="0.25">
      <c r="A31" s="187" t="s">
        <v>71</v>
      </c>
      <c r="B31" s="188"/>
      <c r="C31" s="189">
        <f>C30</f>
        <v>21</v>
      </c>
      <c r="D31" s="188" t="s">
        <v>72</v>
      </c>
      <c r="E31" s="190"/>
      <c r="F31" s="191">
        <f>ROUND(PRODUCT(F30,C31/100),0)</f>
        <v>0</v>
      </c>
      <c r="G31" s="192"/>
    </row>
    <row r="32" spans="1:7" x14ac:dyDescent="0.25">
      <c r="A32" s="187" t="s">
        <v>11</v>
      </c>
      <c r="B32" s="188"/>
      <c r="C32" s="189">
        <v>0</v>
      </c>
      <c r="D32" s="188" t="s">
        <v>72</v>
      </c>
      <c r="E32" s="190"/>
      <c r="F32" s="191">
        <v>0</v>
      </c>
      <c r="G32" s="192"/>
    </row>
    <row r="33" spans="1:8" x14ac:dyDescent="0.25">
      <c r="A33" s="187" t="s">
        <v>71</v>
      </c>
      <c r="B33" s="193"/>
      <c r="C33" s="194">
        <f>C32</f>
        <v>0</v>
      </c>
      <c r="D33" s="188" t="s">
        <v>72</v>
      </c>
      <c r="E33" s="163"/>
      <c r="F33" s="191">
        <f>ROUND(PRODUCT(F32,C33/100),0)</f>
        <v>0</v>
      </c>
      <c r="G33" s="192"/>
    </row>
    <row r="34" spans="1:8" s="200" customFormat="1" ht="19.5" customHeight="1" thickBot="1" x14ac:dyDescent="0.35">
      <c r="A34" s="195" t="s">
        <v>73</v>
      </c>
      <c r="B34" s="196"/>
      <c r="C34" s="196"/>
      <c r="D34" s="196"/>
      <c r="E34" s="197"/>
      <c r="F34" s="198">
        <f>ROUND(SUM(F30:F33),0)</f>
        <v>0</v>
      </c>
      <c r="G34" s="199"/>
    </row>
    <row r="36" spans="1:8" x14ac:dyDescent="0.25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5">
      <c r="A37" s="2"/>
      <c r="B37" s="201"/>
      <c r="C37" s="201"/>
      <c r="D37" s="201"/>
      <c r="E37" s="201"/>
      <c r="F37" s="201"/>
      <c r="G37" s="201"/>
      <c r="H37" s="1" t="s">
        <v>1</v>
      </c>
    </row>
    <row r="38" spans="1:8" ht="12.75" customHeight="1" x14ac:dyDescent="0.25">
      <c r="A38" s="202"/>
      <c r="B38" s="201"/>
      <c r="C38" s="201"/>
      <c r="D38" s="201"/>
      <c r="E38" s="201"/>
      <c r="F38" s="201"/>
      <c r="G38" s="201"/>
      <c r="H38" s="1" t="s">
        <v>1</v>
      </c>
    </row>
    <row r="39" spans="1:8" x14ac:dyDescent="0.25">
      <c r="A39" s="202"/>
      <c r="B39" s="201"/>
      <c r="C39" s="201"/>
      <c r="D39" s="201"/>
      <c r="E39" s="201"/>
      <c r="F39" s="201"/>
      <c r="G39" s="201"/>
      <c r="H39" s="1" t="s">
        <v>1</v>
      </c>
    </row>
    <row r="40" spans="1:8" x14ac:dyDescent="0.25">
      <c r="A40" s="202"/>
      <c r="B40" s="201"/>
      <c r="C40" s="201"/>
      <c r="D40" s="201"/>
      <c r="E40" s="201"/>
      <c r="F40" s="201"/>
      <c r="G40" s="201"/>
      <c r="H40" s="1" t="s">
        <v>1</v>
      </c>
    </row>
    <row r="41" spans="1:8" x14ac:dyDescent="0.25">
      <c r="A41" s="202"/>
      <c r="B41" s="201"/>
      <c r="C41" s="201"/>
      <c r="D41" s="201"/>
      <c r="E41" s="201"/>
      <c r="F41" s="201"/>
      <c r="G41" s="201"/>
      <c r="H41" s="1" t="s">
        <v>1</v>
      </c>
    </row>
    <row r="42" spans="1:8" x14ac:dyDescent="0.25">
      <c r="A42" s="202"/>
      <c r="B42" s="201"/>
      <c r="C42" s="201"/>
      <c r="D42" s="201"/>
      <c r="E42" s="201"/>
      <c r="F42" s="201"/>
      <c r="G42" s="201"/>
      <c r="H42" s="1" t="s">
        <v>1</v>
      </c>
    </row>
    <row r="43" spans="1:8" x14ac:dyDescent="0.25">
      <c r="A43" s="202"/>
      <c r="B43" s="201"/>
      <c r="C43" s="201"/>
      <c r="D43" s="201"/>
      <c r="E43" s="201"/>
      <c r="F43" s="201"/>
      <c r="G43" s="201"/>
      <c r="H43" s="1" t="s">
        <v>1</v>
      </c>
    </row>
    <row r="44" spans="1:8" ht="12.75" customHeight="1" x14ac:dyDescent="0.25">
      <c r="A44" s="202"/>
      <c r="B44" s="201"/>
      <c r="C44" s="201"/>
      <c r="D44" s="201"/>
      <c r="E44" s="201"/>
      <c r="F44" s="201"/>
      <c r="G44" s="201"/>
      <c r="H44" s="1" t="s">
        <v>1</v>
      </c>
    </row>
    <row r="45" spans="1:8" ht="12.75" customHeight="1" x14ac:dyDescent="0.25">
      <c r="A45" s="202"/>
      <c r="B45" s="201"/>
      <c r="C45" s="201"/>
      <c r="D45" s="201"/>
      <c r="E45" s="201"/>
      <c r="F45" s="201"/>
      <c r="G45" s="201"/>
      <c r="H45" s="1" t="s">
        <v>1</v>
      </c>
    </row>
    <row r="46" spans="1:8" x14ac:dyDescent="0.25">
      <c r="B46" s="203"/>
      <c r="C46" s="203"/>
      <c r="D46" s="203"/>
      <c r="E46" s="203"/>
      <c r="F46" s="203"/>
      <c r="G46" s="203"/>
    </row>
    <row r="47" spans="1:8" x14ac:dyDescent="0.25">
      <c r="B47" s="203"/>
      <c r="C47" s="203"/>
      <c r="D47" s="203"/>
      <c r="E47" s="203"/>
      <c r="F47" s="203"/>
      <c r="G47" s="203"/>
    </row>
    <row r="48" spans="1:8" x14ac:dyDescent="0.25">
      <c r="B48" s="203"/>
      <c r="C48" s="203"/>
      <c r="D48" s="203"/>
      <c r="E48" s="203"/>
      <c r="F48" s="203"/>
      <c r="G48" s="203"/>
    </row>
    <row r="49" spans="2:7" x14ac:dyDescent="0.25">
      <c r="B49" s="203"/>
      <c r="C49" s="203"/>
      <c r="D49" s="203"/>
      <c r="E49" s="203"/>
      <c r="F49" s="203"/>
      <c r="G49" s="203"/>
    </row>
    <row r="50" spans="2:7" x14ac:dyDescent="0.25">
      <c r="B50" s="203"/>
      <c r="C50" s="203"/>
      <c r="D50" s="203"/>
      <c r="E50" s="203"/>
      <c r="F50" s="203"/>
      <c r="G50" s="203"/>
    </row>
    <row r="51" spans="2:7" x14ac:dyDescent="0.25">
      <c r="B51" s="203"/>
      <c r="C51" s="203"/>
      <c r="D51" s="203"/>
      <c r="E51" s="203"/>
      <c r="F51" s="203"/>
      <c r="G51" s="203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4"/>
  <dimension ref="A1:BE72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57" ht="13.8" thickTop="1" x14ac:dyDescent="0.25">
      <c r="A1" s="204" t="s">
        <v>2</v>
      </c>
      <c r="B1" s="205"/>
      <c r="C1" s="206" t="s">
        <v>106</v>
      </c>
      <c r="D1" s="207"/>
      <c r="E1" s="208"/>
      <c r="F1" s="207"/>
      <c r="G1" s="209" t="s">
        <v>75</v>
      </c>
      <c r="H1" s="210">
        <v>4</v>
      </c>
      <c r="I1" s="211"/>
    </row>
    <row r="2" spans="1:57" ht="13.8" thickBot="1" x14ac:dyDescent="0.3">
      <c r="A2" s="212" t="s">
        <v>76</v>
      </c>
      <c r="B2" s="213"/>
      <c r="C2" s="214" t="s">
        <v>108</v>
      </c>
      <c r="D2" s="215"/>
      <c r="E2" s="216"/>
      <c r="F2" s="215"/>
      <c r="G2" s="217" t="s">
        <v>453</v>
      </c>
      <c r="H2" s="218"/>
      <c r="I2" s="219"/>
    </row>
    <row r="3" spans="1:57" ht="13.8" thickTop="1" x14ac:dyDescent="0.25">
      <c r="F3" s="136"/>
    </row>
    <row r="4" spans="1:57" ht="19.5" customHeight="1" x14ac:dyDescent="0.3">
      <c r="A4" s="220" t="s">
        <v>77</v>
      </c>
      <c r="B4" s="221"/>
      <c r="C4" s="221"/>
      <c r="D4" s="221"/>
      <c r="E4" s="222"/>
      <c r="F4" s="221"/>
      <c r="G4" s="221"/>
      <c r="H4" s="221"/>
      <c r="I4" s="221"/>
    </row>
    <row r="5" spans="1:57" ht="13.8" thickBot="1" x14ac:dyDescent="0.3"/>
    <row r="6" spans="1:57" s="136" customFormat="1" ht="13.8" thickBot="1" x14ac:dyDescent="0.3">
      <c r="A6" s="223"/>
      <c r="B6" s="224" t="s">
        <v>78</v>
      </c>
      <c r="C6" s="224"/>
      <c r="D6" s="225"/>
      <c r="E6" s="226" t="s">
        <v>25</v>
      </c>
      <c r="F6" s="227" t="s">
        <v>26</v>
      </c>
      <c r="G6" s="227" t="s">
        <v>27</v>
      </c>
      <c r="H6" s="227" t="s">
        <v>28</v>
      </c>
      <c r="I6" s="228" t="s">
        <v>29</v>
      </c>
    </row>
    <row r="7" spans="1:57" s="136" customFormat="1" ht="13.8" thickBot="1" x14ac:dyDescent="0.3">
      <c r="A7" s="325" t="str">
        <f>'01 04 Pol'!B7</f>
        <v>M21</v>
      </c>
      <c r="B7" s="70" t="str">
        <f>'01 04 Pol'!C7</f>
        <v>Elektromontáže</v>
      </c>
      <c r="D7" s="229"/>
      <c r="E7" s="326">
        <f>'01 04 Pol'!BA50</f>
        <v>0</v>
      </c>
      <c r="F7" s="327">
        <f>'01 04 Pol'!BB50</f>
        <v>0</v>
      </c>
      <c r="G7" s="327">
        <f>'01 04 Pol'!BC50</f>
        <v>0</v>
      </c>
      <c r="H7" s="327">
        <f>'01 04 Pol'!BD50</f>
        <v>0</v>
      </c>
      <c r="I7" s="328">
        <f>'01 04 Pol'!BE50</f>
        <v>0</v>
      </c>
    </row>
    <row r="8" spans="1:57" s="14" customFormat="1" ht="13.8" thickBot="1" x14ac:dyDescent="0.3">
      <c r="A8" s="230"/>
      <c r="B8" s="231" t="s">
        <v>79</v>
      </c>
      <c r="C8" s="231"/>
      <c r="D8" s="232"/>
      <c r="E8" s="233">
        <f>SUM(E7:E7)</f>
        <v>0</v>
      </c>
      <c r="F8" s="234">
        <f>SUM(F7:F7)</f>
        <v>0</v>
      </c>
      <c r="G8" s="234">
        <f>SUM(G7:G7)</f>
        <v>0</v>
      </c>
      <c r="H8" s="234">
        <f>SUM(H7:H7)</f>
        <v>0</v>
      </c>
      <c r="I8" s="235">
        <f>SUM(I7:I7)</f>
        <v>0</v>
      </c>
    </row>
    <row r="9" spans="1:57" x14ac:dyDescent="0.25">
      <c r="A9" s="136"/>
      <c r="B9" s="136"/>
      <c r="C9" s="136"/>
      <c r="D9" s="136"/>
      <c r="E9" s="136"/>
      <c r="F9" s="136"/>
      <c r="G9" s="136"/>
      <c r="H9" s="136"/>
      <c r="I9" s="136"/>
    </row>
    <row r="10" spans="1:57" ht="19.5" customHeight="1" x14ac:dyDescent="0.3">
      <c r="A10" s="221" t="s">
        <v>80</v>
      </c>
      <c r="B10" s="221"/>
      <c r="C10" s="221"/>
      <c r="D10" s="221"/>
      <c r="E10" s="221"/>
      <c r="F10" s="221"/>
      <c r="G10" s="236"/>
      <c r="H10" s="221"/>
      <c r="I10" s="221"/>
      <c r="BA10" s="142"/>
      <c r="BB10" s="142"/>
      <c r="BC10" s="142"/>
      <c r="BD10" s="142"/>
      <c r="BE10" s="142"/>
    </row>
    <row r="11" spans="1:57" ht="13.8" thickBot="1" x14ac:dyDescent="0.3"/>
    <row r="12" spans="1:57" x14ac:dyDescent="0.25">
      <c r="A12" s="174" t="s">
        <v>81</v>
      </c>
      <c r="B12" s="175"/>
      <c r="C12" s="175"/>
      <c r="D12" s="237"/>
      <c r="E12" s="238" t="s">
        <v>82</v>
      </c>
      <c r="F12" s="239" t="s">
        <v>12</v>
      </c>
      <c r="G12" s="240" t="s">
        <v>83</v>
      </c>
      <c r="H12" s="241"/>
      <c r="I12" s="242" t="s">
        <v>82</v>
      </c>
    </row>
    <row r="13" spans="1:57" x14ac:dyDescent="0.25">
      <c r="A13" s="166" t="s">
        <v>392</v>
      </c>
      <c r="B13" s="157"/>
      <c r="C13" s="157"/>
      <c r="D13" s="243"/>
      <c r="E13" s="244"/>
      <c r="F13" s="245"/>
      <c r="G13" s="246">
        <v>0</v>
      </c>
      <c r="H13" s="247"/>
      <c r="I13" s="248">
        <f>E13+F13*G13/100</f>
        <v>0</v>
      </c>
      <c r="BA13" s="1">
        <v>0</v>
      </c>
    </row>
    <row r="14" spans="1:57" x14ac:dyDescent="0.25">
      <c r="A14" s="166" t="s">
        <v>393</v>
      </c>
      <c r="B14" s="157"/>
      <c r="C14" s="157"/>
      <c r="D14" s="243"/>
      <c r="E14" s="244"/>
      <c r="F14" s="245"/>
      <c r="G14" s="246">
        <v>0</v>
      </c>
      <c r="H14" s="247"/>
      <c r="I14" s="248">
        <f>E14+F14*G14/100</f>
        <v>0</v>
      </c>
      <c r="BA14" s="1">
        <v>0</v>
      </c>
    </row>
    <row r="15" spans="1:57" x14ac:dyDescent="0.25">
      <c r="A15" s="166" t="s">
        <v>394</v>
      </c>
      <c r="B15" s="157"/>
      <c r="C15" s="157"/>
      <c r="D15" s="243"/>
      <c r="E15" s="244"/>
      <c r="F15" s="245"/>
      <c r="G15" s="246">
        <v>0</v>
      </c>
      <c r="H15" s="247"/>
      <c r="I15" s="248">
        <f>E15+F15*G15/100</f>
        <v>0</v>
      </c>
      <c r="BA15" s="1">
        <v>0</v>
      </c>
    </row>
    <row r="16" spans="1:57" x14ac:dyDescent="0.25">
      <c r="A16" s="166" t="s">
        <v>395</v>
      </c>
      <c r="B16" s="157"/>
      <c r="C16" s="157"/>
      <c r="D16" s="243"/>
      <c r="E16" s="244"/>
      <c r="F16" s="245"/>
      <c r="G16" s="246">
        <v>0</v>
      </c>
      <c r="H16" s="247"/>
      <c r="I16" s="248">
        <f>E16+F16*G16/100</f>
        <v>0</v>
      </c>
      <c r="BA16" s="1">
        <v>0</v>
      </c>
    </row>
    <row r="17" spans="1:53" x14ac:dyDescent="0.25">
      <c r="A17" s="166" t="s">
        <v>396</v>
      </c>
      <c r="B17" s="157"/>
      <c r="C17" s="157"/>
      <c r="D17" s="243"/>
      <c r="E17" s="244"/>
      <c r="F17" s="245"/>
      <c r="G17" s="246">
        <v>0</v>
      </c>
      <c r="H17" s="247"/>
      <c r="I17" s="248">
        <f>E17+F17*G17/100</f>
        <v>0</v>
      </c>
      <c r="BA17" s="1">
        <v>1</v>
      </c>
    </row>
    <row r="18" spans="1:53" x14ac:dyDescent="0.25">
      <c r="A18" s="166" t="s">
        <v>397</v>
      </c>
      <c r="B18" s="157"/>
      <c r="C18" s="157"/>
      <c r="D18" s="243"/>
      <c r="E18" s="244"/>
      <c r="F18" s="245"/>
      <c r="G18" s="246">
        <v>0</v>
      </c>
      <c r="H18" s="247"/>
      <c r="I18" s="248">
        <f>E18+F18*G18/100</f>
        <v>0</v>
      </c>
      <c r="BA18" s="1">
        <v>1</v>
      </c>
    </row>
    <row r="19" spans="1:53" x14ac:dyDescent="0.25">
      <c r="A19" s="166" t="s">
        <v>398</v>
      </c>
      <c r="B19" s="157"/>
      <c r="C19" s="157"/>
      <c r="D19" s="243"/>
      <c r="E19" s="244"/>
      <c r="F19" s="245"/>
      <c r="G19" s="246">
        <v>0</v>
      </c>
      <c r="H19" s="247"/>
      <c r="I19" s="248">
        <f>E19+F19*G19/100</f>
        <v>0</v>
      </c>
      <c r="BA19" s="1">
        <v>2</v>
      </c>
    </row>
    <row r="20" spans="1:53" x14ac:dyDescent="0.25">
      <c r="A20" s="166" t="s">
        <v>399</v>
      </c>
      <c r="B20" s="157"/>
      <c r="C20" s="157"/>
      <c r="D20" s="243"/>
      <c r="E20" s="244"/>
      <c r="F20" s="245"/>
      <c r="G20" s="246">
        <v>0</v>
      </c>
      <c r="H20" s="247"/>
      <c r="I20" s="248">
        <f>E20+F20*G20/100</f>
        <v>0</v>
      </c>
      <c r="BA20" s="1">
        <v>2</v>
      </c>
    </row>
    <row r="21" spans="1:53" ht="13.8" thickBot="1" x14ac:dyDescent="0.3">
      <c r="A21" s="249"/>
      <c r="B21" s="250" t="s">
        <v>84</v>
      </c>
      <c r="C21" s="251"/>
      <c r="D21" s="252"/>
      <c r="E21" s="253"/>
      <c r="F21" s="254"/>
      <c r="G21" s="254"/>
      <c r="H21" s="255">
        <f>SUM(I13:I20)</f>
        <v>0</v>
      </c>
      <c r="I21" s="256"/>
    </row>
    <row r="23" spans="1:53" x14ac:dyDescent="0.25">
      <c r="B23" s="14"/>
      <c r="F23" s="257"/>
      <c r="G23" s="258"/>
      <c r="H23" s="258"/>
      <c r="I23" s="54"/>
    </row>
    <row r="24" spans="1:53" x14ac:dyDescent="0.25">
      <c r="F24" s="257"/>
      <c r="G24" s="258"/>
      <c r="H24" s="258"/>
      <c r="I24" s="54"/>
    </row>
    <row r="25" spans="1:53" x14ac:dyDescent="0.25">
      <c r="F25" s="257"/>
      <c r="G25" s="258"/>
      <c r="H25" s="258"/>
      <c r="I25" s="54"/>
    </row>
    <row r="26" spans="1:53" x14ac:dyDescent="0.25">
      <c r="F26" s="257"/>
      <c r="G26" s="258"/>
      <c r="H26" s="258"/>
      <c r="I26" s="54"/>
    </row>
    <row r="27" spans="1:53" x14ac:dyDescent="0.25">
      <c r="F27" s="257"/>
      <c r="G27" s="258"/>
      <c r="H27" s="258"/>
      <c r="I27" s="54"/>
    </row>
    <row r="28" spans="1:53" x14ac:dyDescent="0.25">
      <c r="F28" s="257"/>
      <c r="G28" s="258"/>
      <c r="H28" s="258"/>
      <c r="I28" s="54"/>
    </row>
    <row r="29" spans="1:53" x14ac:dyDescent="0.25">
      <c r="F29" s="257"/>
      <c r="G29" s="258"/>
      <c r="H29" s="258"/>
      <c r="I29" s="54"/>
    </row>
    <row r="30" spans="1:53" x14ac:dyDescent="0.25">
      <c r="F30" s="257"/>
      <c r="G30" s="258"/>
      <c r="H30" s="258"/>
      <c r="I30" s="54"/>
    </row>
    <row r="31" spans="1:53" x14ac:dyDescent="0.25">
      <c r="F31" s="257"/>
      <c r="G31" s="258"/>
      <c r="H31" s="258"/>
      <c r="I31" s="54"/>
    </row>
    <row r="32" spans="1:53" x14ac:dyDescent="0.25">
      <c r="F32" s="257"/>
      <c r="G32" s="258"/>
      <c r="H32" s="258"/>
      <c r="I32" s="54"/>
    </row>
    <row r="33" spans="6:9" x14ac:dyDescent="0.25">
      <c r="F33" s="257"/>
      <c r="G33" s="258"/>
      <c r="H33" s="258"/>
      <c r="I33" s="54"/>
    </row>
    <row r="34" spans="6:9" x14ac:dyDescent="0.25">
      <c r="F34" s="257"/>
      <c r="G34" s="258"/>
      <c r="H34" s="258"/>
      <c r="I34" s="54"/>
    </row>
    <row r="35" spans="6:9" x14ac:dyDescent="0.25">
      <c r="F35" s="257"/>
      <c r="G35" s="258"/>
      <c r="H35" s="258"/>
      <c r="I35" s="54"/>
    </row>
    <row r="36" spans="6:9" x14ac:dyDescent="0.25">
      <c r="F36" s="257"/>
      <c r="G36" s="258"/>
      <c r="H36" s="258"/>
      <c r="I36" s="54"/>
    </row>
    <row r="37" spans="6:9" x14ac:dyDescent="0.25">
      <c r="F37" s="257"/>
      <c r="G37" s="258"/>
      <c r="H37" s="258"/>
      <c r="I37" s="54"/>
    </row>
    <row r="38" spans="6:9" x14ac:dyDescent="0.25">
      <c r="F38" s="257"/>
      <c r="G38" s="258"/>
      <c r="H38" s="258"/>
      <c r="I38" s="54"/>
    </row>
    <row r="39" spans="6:9" x14ac:dyDescent="0.25">
      <c r="F39" s="257"/>
      <c r="G39" s="258"/>
      <c r="H39" s="258"/>
      <c r="I39" s="54"/>
    </row>
    <row r="40" spans="6:9" x14ac:dyDescent="0.25">
      <c r="F40" s="257"/>
      <c r="G40" s="258"/>
      <c r="H40" s="258"/>
      <c r="I40" s="54"/>
    </row>
    <row r="41" spans="6:9" x14ac:dyDescent="0.25">
      <c r="F41" s="257"/>
      <c r="G41" s="258"/>
      <c r="H41" s="258"/>
      <c r="I41" s="54"/>
    </row>
    <row r="42" spans="6:9" x14ac:dyDescent="0.25">
      <c r="F42" s="257"/>
      <c r="G42" s="258"/>
      <c r="H42" s="258"/>
      <c r="I42" s="54"/>
    </row>
    <row r="43" spans="6:9" x14ac:dyDescent="0.25">
      <c r="F43" s="257"/>
      <c r="G43" s="258"/>
      <c r="H43" s="258"/>
      <c r="I43" s="54"/>
    </row>
    <row r="44" spans="6:9" x14ac:dyDescent="0.25">
      <c r="F44" s="257"/>
      <c r="G44" s="258"/>
      <c r="H44" s="258"/>
      <c r="I44" s="54"/>
    </row>
    <row r="45" spans="6:9" x14ac:dyDescent="0.25">
      <c r="F45" s="257"/>
      <c r="G45" s="258"/>
      <c r="H45" s="258"/>
      <c r="I45" s="54"/>
    </row>
    <row r="46" spans="6:9" x14ac:dyDescent="0.25">
      <c r="F46" s="257"/>
      <c r="G46" s="258"/>
      <c r="H46" s="258"/>
      <c r="I46" s="54"/>
    </row>
    <row r="47" spans="6:9" x14ac:dyDescent="0.25">
      <c r="F47" s="257"/>
      <c r="G47" s="258"/>
      <c r="H47" s="258"/>
      <c r="I47" s="54"/>
    </row>
    <row r="48" spans="6:9" x14ac:dyDescent="0.25">
      <c r="F48" s="257"/>
      <c r="G48" s="258"/>
      <c r="H48" s="258"/>
      <c r="I48" s="54"/>
    </row>
    <row r="49" spans="6:9" x14ac:dyDescent="0.25">
      <c r="F49" s="257"/>
      <c r="G49" s="258"/>
      <c r="H49" s="258"/>
      <c r="I49" s="54"/>
    </row>
    <row r="50" spans="6:9" x14ac:dyDescent="0.25">
      <c r="F50" s="257"/>
      <c r="G50" s="258"/>
      <c r="H50" s="258"/>
      <c r="I50" s="54"/>
    </row>
    <row r="51" spans="6:9" x14ac:dyDescent="0.25">
      <c r="F51" s="257"/>
      <c r="G51" s="258"/>
      <c r="H51" s="258"/>
      <c r="I51" s="54"/>
    </row>
    <row r="52" spans="6:9" x14ac:dyDescent="0.25">
      <c r="F52" s="257"/>
      <c r="G52" s="258"/>
      <c r="H52" s="258"/>
      <c r="I52" s="54"/>
    </row>
    <row r="53" spans="6:9" x14ac:dyDescent="0.25">
      <c r="F53" s="257"/>
      <c r="G53" s="258"/>
      <c r="H53" s="258"/>
      <c r="I53" s="54"/>
    </row>
    <row r="54" spans="6:9" x14ac:dyDescent="0.25">
      <c r="F54" s="257"/>
      <c r="G54" s="258"/>
      <c r="H54" s="258"/>
      <c r="I54" s="54"/>
    </row>
    <row r="55" spans="6:9" x14ac:dyDescent="0.25">
      <c r="F55" s="257"/>
      <c r="G55" s="258"/>
      <c r="H55" s="258"/>
      <c r="I55" s="54"/>
    </row>
    <row r="56" spans="6:9" x14ac:dyDescent="0.25">
      <c r="F56" s="257"/>
      <c r="G56" s="258"/>
      <c r="H56" s="258"/>
      <c r="I56" s="54"/>
    </row>
    <row r="57" spans="6:9" x14ac:dyDescent="0.25">
      <c r="F57" s="257"/>
      <c r="G57" s="258"/>
      <c r="H57" s="258"/>
      <c r="I57" s="54"/>
    </row>
    <row r="58" spans="6:9" x14ac:dyDescent="0.25">
      <c r="F58" s="257"/>
      <c r="G58" s="258"/>
      <c r="H58" s="258"/>
      <c r="I58" s="54"/>
    </row>
    <row r="59" spans="6:9" x14ac:dyDescent="0.25">
      <c r="F59" s="257"/>
      <c r="G59" s="258"/>
      <c r="H59" s="258"/>
      <c r="I59" s="54"/>
    </row>
    <row r="60" spans="6:9" x14ac:dyDescent="0.25">
      <c r="F60" s="257"/>
      <c r="G60" s="258"/>
      <c r="H60" s="258"/>
      <c r="I60" s="54"/>
    </row>
    <row r="61" spans="6:9" x14ac:dyDescent="0.25">
      <c r="F61" s="257"/>
      <c r="G61" s="258"/>
      <c r="H61" s="258"/>
      <c r="I61" s="54"/>
    </row>
    <row r="62" spans="6:9" x14ac:dyDescent="0.25">
      <c r="F62" s="257"/>
      <c r="G62" s="258"/>
      <c r="H62" s="258"/>
      <c r="I62" s="54"/>
    </row>
    <row r="63" spans="6:9" x14ac:dyDescent="0.25">
      <c r="F63" s="257"/>
      <c r="G63" s="258"/>
      <c r="H63" s="258"/>
      <c r="I63" s="54"/>
    </row>
    <row r="64" spans="6:9" x14ac:dyDescent="0.25">
      <c r="F64" s="257"/>
      <c r="G64" s="258"/>
      <c r="H64" s="258"/>
      <c r="I64" s="54"/>
    </row>
    <row r="65" spans="6:9" x14ac:dyDescent="0.25">
      <c r="F65" s="257"/>
      <c r="G65" s="258"/>
      <c r="H65" s="258"/>
      <c r="I65" s="54"/>
    </row>
    <row r="66" spans="6:9" x14ac:dyDescent="0.25">
      <c r="F66" s="257"/>
      <c r="G66" s="258"/>
      <c r="H66" s="258"/>
      <c r="I66" s="54"/>
    </row>
    <row r="67" spans="6:9" x14ac:dyDescent="0.25">
      <c r="F67" s="257"/>
      <c r="G67" s="258"/>
      <c r="H67" s="258"/>
      <c r="I67" s="54"/>
    </row>
    <row r="68" spans="6:9" x14ac:dyDescent="0.25">
      <c r="F68" s="257"/>
      <c r="G68" s="258"/>
      <c r="H68" s="258"/>
      <c r="I68" s="54"/>
    </row>
    <row r="69" spans="6:9" x14ac:dyDescent="0.25">
      <c r="F69" s="257"/>
      <c r="G69" s="258"/>
      <c r="H69" s="258"/>
      <c r="I69" s="54"/>
    </row>
    <row r="70" spans="6:9" x14ac:dyDescent="0.25">
      <c r="F70" s="257"/>
      <c r="G70" s="258"/>
      <c r="H70" s="258"/>
      <c r="I70" s="54"/>
    </row>
    <row r="71" spans="6:9" x14ac:dyDescent="0.25">
      <c r="F71" s="257"/>
      <c r="G71" s="258"/>
      <c r="H71" s="258"/>
      <c r="I71" s="54"/>
    </row>
    <row r="72" spans="6:9" x14ac:dyDescent="0.25">
      <c r="F72" s="257"/>
      <c r="G72" s="258"/>
      <c r="H72" s="258"/>
      <c r="I72" s="5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CB123"/>
  <sheetViews>
    <sheetView showGridLines="0" showZeros="0" zoomScaleNormal="100" zoomScaleSheetLayoutView="100" workbookViewId="0">
      <selection activeCell="J1" sqref="J1:J65536 K1:K65536"/>
    </sheetView>
  </sheetViews>
  <sheetFormatPr defaultColWidth="9.109375" defaultRowHeight="13.2" x14ac:dyDescent="0.25"/>
  <cols>
    <col min="1" max="1" width="4.44140625" style="260" customWidth="1"/>
    <col min="2" max="2" width="11.5546875" style="260" customWidth="1"/>
    <col min="3" max="3" width="40.44140625" style="260" customWidth="1"/>
    <col min="4" max="4" width="5.5546875" style="260" customWidth="1"/>
    <col min="5" max="5" width="8.5546875" style="272" customWidth="1"/>
    <col min="6" max="6" width="9.88671875" style="260" customWidth="1"/>
    <col min="7" max="7" width="13.88671875" style="260" customWidth="1"/>
    <col min="8" max="8" width="11.6640625" style="260" hidden="1" customWidth="1"/>
    <col min="9" max="9" width="11.5546875" style="260" hidden="1" customWidth="1"/>
    <col min="10" max="10" width="11" style="260" hidden="1" customWidth="1"/>
    <col min="11" max="11" width="10.44140625" style="260" hidden="1" customWidth="1"/>
    <col min="12" max="12" width="75.21875" style="260" customWidth="1"/>
    <col min="13" max="13" width="45.21875" style="260" customWidth="1"/>
    <col min="14" max="16384" width="9.109375" style="260"/>
  </cols>
  <sheetData>
    <row r="1" spans="1:80" ht="15.6" x14ac:dyDescent="0.3">
      <c r="A1" s="259" t="s">
        <v>103</v>
      </c>
      <c r="B1" s="259"/>
      <c r="C1" s="259"/>
      <c r="D1" s="259"/>
      <c r="E1" s="259"/>
      <c r="F1" s="259"/>
      <c r="G1" s="259"/>
    </row>
    <row r="2" spans="1:80" ht="14.25" customHeight="1" thickBot="1" x14ac:dyDescent="0.3">
      <c r="B2" s="261"/>
      <c r="C2" s="262"/>
      <c r="D2" s="262"/>
      <c r="E2" s="263"/>
      <c r="F2" s="262"/>
      <c r="G2" s="262"/>
    </row>
    <row r="3" spans="1:80" ht="13.8" thickTop="1" x14ac:dyDescent="0.25">
      <c r="A3" s="204" t="s">
        <v>2</v>
      </c>
      <c r="B3" s="205"/>
      <c r="C3" s="206" t="s">
        <v>106</v>
      </c>
      <c r="D3" s="207"/>
      <c r="E3" s="264" t="s">
        <v>85</v>
      </c>
      <c r="F3" s="265">
        <f>'01 04 Rek'!H1</f>
        <v>4</v>
      </c>
      <c r="G3" s="266"/>
    </row>
    <row r="4" spans="1:80" ht="13.8" thickBot="1" x14ac:dyDescent="0.3">
      <c r="A4" s="267" t="s">
        <v>76</v>
      </c>
      <c r="B4" s="213"/>
      <c r="C4" s="214" t="s">
        <v>108</v>
      </c>
      <c r="D4" s="215"/>
      <c r="E4" s="268" t="str">
        <f>'01 04 Rek'!G2</f>
        <v>Rozvaděč Rd2</v>
      </c>
      <c r="F4" s="269"/>
      <c r="G4" s="270"/>
    </row>
    <row r="5" spans="1:80" ht="13.8" thickTop="1" x14ac:dyDescent="0.25">
      <c r="A5" s="271"/>
      <c r="G5" s="273"/>
    </row>
    <row r="6" spans="1:80" ht="27" customHeight="1" x14ac:dyDescent="0.25">
      <c r="A6" s="274" t="s">
        <v>86</v>
      </c>
      <c r="B6" s="275" t="s">
        <v>87</v>
      </c>
      <c r="C6" s="275" t="s">
        <v>88</v>
      </c>
      <c r="D6" s="275" t="s">
        <v>89</v>
      </c>
      <c r="E6" s="276" t="s">
        <v>90</v>
      </c>
      <c r="F6" s="275" t="s">
        <v>91</v>
      </c>
      <c r="G6" s="277" t="s">
        <v>92</v>
      </c>
      <c r="H6" s="278" t="s">
        <v>93</v>
      </c>
      <c r="I6" s="278" t="s">
        <v>94</v>
      </c>
      <c r="J6" s="278" t="s">
        <v>95</v>
      </c>
      <c r="K6" s="278" t="s">
        <v>96</v>
      </c>
    </row>
    <row r="7" spans="1:80" x14ac:dyDescent="0.25">
      <c r="A7" s="279" t="s">
        <v>97</v>
      </c>
      <c r="B7" s="280" t="s">
        <v>169</v>
      </c>
      <c r="C7" s="281" t="s">
        <v>170</v>
      </c>
      <c r="D7" s="282"/>
      <c r="E7" s="283"/>
      <c r="F7" s="283"/>
      <c r="G7" s="284"/>
      <c r="H7" s="285"/>
      <c r="I7" s="286"/>
      <c r="J7" s="287"/>
      <c r="K7" s="288"/>
      <c r="O7" s="289">
        <v>1</v>
      </c>
    </row>
    <row r="8" spans="1:80" ht="20.399999999999999" x14ac:dyDescent="0.25">
      <c r="A8" s="290">
        <v>1</v>
      </c>
      <c r="B8" s="291" t="s">
        <v>411</v>
      </c>
      <c r="C8" s="292" t="s">
        <v>412</v>
      </c>
      <c r="D8" s="293" t="s">
        <v>162</v>
      </c>
      <c r="E8" s="294">
        <v>1</v>
      </c>
      <c r="F8" s="294">
        <v>0</v>
      </c>
      <c r="G8" s="295">
        <f>E8*F8</f>
        <v>0</v>
      </c>
      <c r="H8" s="296">
        <v>0</v>
      </c>
      <c r="I8" s="297">
        <f>E8*H8</f>
        <v>0</v>
      </c>
      <c r="J8" s="296">
        <v>0</v>
      </c>
      <c r="K8" s="297">
        <f>E8*J8</f>
        <v>0</v>
      </c>
      <c r="O8" s="289">
        <v>2</v>
      </c>
      <c r="AA8" s="260">
        <v>1</v>
      </c>
      <c r="AB8" s="260">
        <v>9</v>
      </c>
      <c r="AC8" s="260">
        <v>9</v>
      </c>
      <c r="AZ8" s="260">
        <v>4</v>
      </c>
      <c r="BA8" s="260">
        <f>IF(AZ8=1,G8,0)</f>
        <v>0</v>
      </c>
      <c r="BB8" s="260">
        <f>IF(AZ8=2,G8,0)</f>
        <v>0</v>
      </c>
      <c r="BC8" s="260">
        <f>IF(AZ8=3,G8,0)</f>
        <v>0</v>
      </c>
      <c r="BD8" s="260">
        <f>IF(AZ8=4,G8,0)</f>
        <v>0</v>
      </c>
      <c r="BE8" s="260">
        <f>IF(AZ8=5,G8,0)</f>
        <v>0</v>
      </c>
      <c r="CA8" s="289">
        <v>1</v>
      </c>
      <c r="CB8" s="289">
        <v>9</v>
      </c>
    </row>
    <row r="9" spans="1:80" x14ac:dyDescent="0.25">
      <c r="A9" s="298"/>
      <c r="B9" s="301"/>
      <c r="C9" s="302" t="s">
        <v>98</v>
      </c>
      <c r="D9" s="303"/>
      <c r="E9" s="304">
        <v>1</v>
      </c>
      <c r="F9" s="305"/>
      <c r="G9" s="306"/>
      <c r="H9" s="307"/>
      <c r="I9" s="299"/>
      <c r="J9" s="308"/>
      <c r="K9" s="299"/>
      <c r="M9" s="300">
        <v>1</v>
      </c>
      <c r="O9" s="289"/>
    </row>
    <row r="10" spans="1:80" x14ac:dyDescent="0.25">
      <c r="A10" s="290">
        <v>2</v>
      </c>
      <c r="B10" s="291" t="s">
        <v>454</v>
      </c>
      <c r="C10" s="292" t="s">
        <v>455</v>
      </c>
      <c r="D10" s="293" t="s">
        <v>162</v>
      </c>
      <c r="E10" s="294">
        <v>2</v>
      </c>
      <c r="F10" s="294">
        <v>0</v>
      </c>
      <c r="G10" s="295">
        <f>E10*F10</f>
        <v>0</v>
      </c>
      <c r="H10" s="296">
        <v>3.0000000000000001E-3</v>
      </c>
      <c r="I10" s="297">
        <f>E10*H10</f>
        <v>6.0000000000000001E-3</v>
      </c>
      <c r="J10" s="296">
        <v>0</v>
      </c>
      <c r="K10" s="297">
        <f>E10*J10</f>
        <v>0</v>
      </c>
      <c r="O10" s="289">
        <v>2</v>
      </c>
      <c r="AA10" s="260">
        <v>1</v>
      </c>
      <c r="AB10" s="260">
        <v>9</v>
      </c>
      <c r="AC10" s="260">
        <v>9</v>
      </c>
      <c r="AZ10" s="260">
        <v>4</v>
      </c>
      <c r="BA10" s="260">
        <f>IF(AZ10=1,G10,0)</f>
        <v>0</v>
      </c>
      <c r="BB10" s="260">
        <f>IF(AZ10=2,G10,0)</f>
        <v>0</v>
      </c>
      <c r="BC10" s="260">
        <f>IF(AZ10=3,G10,0)</f>
        <v>0</v>
      </c>
      <c r="BD10" s="260">
        <f>IF(AZ10=4,G10,0)</f>
        <v>0</v>
      </c>
      <c r="BE10" s="260">
        <f>IF(AZ10=5,G10,0)</f>
        <v>0</v>
      </c>
      <c r="CA10" s="289">
        <v>1</v>
      </c>
      <c r="CB10" s="289">
        <v>9</v>
      </c>
    </row>
    <row r="11" spans="1:80" x14ac:dyDescent="0.25">
      <c r="A11" s="298"/>
      <c r="B11" s="301"/>
      <c r="C11" s="302" t="s">
        <v>214</v>
      </c>
      <c r="D11" s="303"/>
      <c r="E11" s="304">
        <v>2</v>
      </c>
      <c r="F11" s="305"/>
      <c r="G11" s="306"/>
      <c r="H11" s="307"/>
      <c r="I11" s="299"/>
      <c r="J11" s="308"/>
      <c r="K11" s="299"/>
      <c r="M11" s="300">
        <v>2</v>
      </c>
      <c r="O11" s="289"/>
    </row>
    <row r="12" spans="1:80" x14ac:dyDescent="0.25">
      <c r="A12" s="290">
        <v>3</v>
      </c>
      <c r="B12" s="291" t="s">
        <v>415</v>
      </c>
      <c r="C12" s="292" t="s">
        <v>416</v>
      </c>
      <c r="D12" s="293" t="s">
        <v>162</v>
      </c>
      <c r="E12" s="294">
        <v>1</v>
      </c>
      <c r="F12" s="294">
        <v>0</v>
      </c>
      <c r="G12" s="295">
        <f>E12*F12</f>
        <v>0</v>
      </c>
      <c r="H12" s="296">
        <v>3.0000000000000001E-3</v>
      </c>
      <c r="I12" s="297">
        <f>E12*H12</f>
        <v>3.0000000000000001E-3</v>
      </c>
      <c r="J12" s="296">
        <v>0</v>
      </c>
      <c r="K12" s="297">
        <f>E12*J12</f>
        <v>0</v>
      </c>
      <c r="O12" s="289">
        <v>2</v>
      </c>
      <c r="AA12" s="260">
        <v>1</v>
      </c>
      <c r="AB12" s="260">
        <v>9</v>
      </c>
      <c r="AC12" s="260">
        <v>9</v>
      </c>
      <c r="AZ12" s="260">
        <v>4</v>
      </c>
      <c r="BA12" s="260">
        <f>IF(AZ12=1,G12,0)</f>
        <v>0</v>
      </c>
      <c r="BB12" s="260">
        <f>IF(AZ12=2,G12,0)</f>
        <v>0</v>
      </c>
      <c r="BC12" s="260">
        <f>IF(AZ12=3,G12,0)</f>
        <v>0</v>
      </c>
      <c r="BD12" s="260">
        <f>IF(AZ12=4,G12,0)</f>
        <v>0</v>
      </c>
      <c r="BE12" s="260">
        <f>IF(AZ12=5,G12,0)</f>
        <v>0</v>
      </c>
      <c r="CA12" s="289">
        <v>1</v>
      </c>
      <c r="CB12" s="289">
        <v>9</v>
      </c>
    </row>
    <row r="13" spans="1:80" x14ac:dyDescent="0.25">
      <c r="A13" s="298"/>
      <c r="B13" s="301"/>
      <c r="C13" s="302" t="s">
        <v>98</v>
      </c>
      <c r="D13" s="303"/>
      <c r="E13" s="304">
        <v>1</v>
      </c>
      <c r="F13" s="305"/>
      <c r="G13" s="306"/>
      <c r="H13" s="307"/>
      <c r="I13" s="299"/>
      <c r="J13" s="308"/>
      <c r="K13" s="299"/>
      <c r="M13" s="300">
        <v>1</v>
      </c>
      <c r="O13" s="289"/>
    </row>
    <row r="14" spans="1:80" x14ac:dyDescent="0.25">
      <c r="A14" s="290">
        <v>4</v>
      </c>
      <c r="B14" s="291" t="s">
        <v>417</v>
      </c>
      <c r="C14" s="292" t="s">
        <v>418</v>
      </c>
      <c r="D14" s="293" t="s">
        <v>162</v>
      </c>
      <c r="E14" s="294">
        <v>4</v>
      </c>
      <c r="F14" s="294">
        <v>0</v>
      </c>
      <c r="G14" s="295">
        <f>E14*F14</f>
        <v>0</v>
      </c>
      <c r="H14" s="296">
        <v>3.0000000000000001E-3</v>
      </c>
      <c r="I14" s="297">
        <f>E14*H14</f>
        <v>1.2E-2</v>
      </c>
      <c r="J14" s="296">
        <v>0</v>
      </c>
      <c r="K14" s="297">
        <f>E14*J14</f>
        <v>0</v>
      </c>
      <c r="O14" s="289">
        <v>2</v>
      </c>
      <c r="AA14" s="260">
        <v>1</v>
      </c>
      <c r="AB14" s="260">
        <v>9</v>
      </c>
      <c r="AC14" s="260">
        <v>9</v>
      </c>
      <c r="AZ14" s="260">
        <v>4</v>
      </c>
      <c r="BA14" s="260">
        <f>IF(AZ14=1,G14,0)</f>
        <v>0</v>
      </c>
      <c r="BB14" s="260">
        <f>IF(AZ14=2,G14,0)</f>
        <v>0</v>
      </c>
      <c r="BC14" s="260">
        <f>IF(AZ14=3,G14,0)</f>
        <v>0</v>
      </c>
      <c r="BD14" s="260">
        <f>IF(AZ14=4,G14,0)</f>
        <v>0</v>
      </c>
      <c r="BE14" s="260">
        <f>IF(AZ14=5,G14,0)</f>
        <v>0</v>
      </c>
      <c r="CA14" s="289">
        <v>1</v>
      </c>
      <c r="CB14" s="289">
        <v>9</v>
      </c>
    </row>
    <row r="15" spans="1:80" x14ac:dyDescent="0.25">
      <c r="A15" s="298"/>
      <c r="B15" s="301"/>
      <c r="C15" s="302" t="s">
        <v>122</v>
      </c>
      <c r="D15" s="303"/>
      <c r="E15" s="304">
        <v>4</v>
      </c>
      <c r="F15" s="305"/>
      <c r="G15" s="306"/>
      <c r="H15" s="307"/>
      <c r="I15" s="299"/>
      <c r="J15" s="308"/>
      <c r="K15" s="299"/>
      <c r="M15" s="300">
        <v>4</v>
      </c>
      <c r="O15" s="289"/>
    </row>
    <row r="16" spans="1:80" x14ac:dyDescent="0.25">
      <c r="A16" s="290">
        <v>5</v>
      </c>
      <c r="B16" s="291" t="s">
        <v>421</v>
      </c>
      <c r="C16" s="292" t="s">
        <v>422</v>
      </c>
      <c r="D16" s="293" t="s">
        <v>162</v>
      </c>
      <c r="E16" s="294">
        <v>3</v>
      </c>
      <c r="F16" s="294">
        <v>0</v>
      </c>
      <c r="G16" s="295">
        <f>E16*F16</f>
        <v>0</v>
      </c>
      <c r="H16" s="296">
        <v>3.0000000000000001E-3</v>
      </c>
      <c r="I16" s="297">
        <f>E16*H16</f>
        <v>9.0000000000000011E-3</v>
      </c>
      <c r="J16" s="296">
        <v>0</v>
      </c>
      <c r="K16" s="297">
        <f>E16*J16</f>
        <v>0</v>
      </c>
      <c r="O16" s="289">
        <v>2</v>
      </c>
      <c r="AA16" s="260">
        <v>1</v>
      </c>
      <c r="AB16" s="260">
        <v>9</v>
      </c>
      <c r="AC16" s="260">
        <v>9</v>
      </c>
      <c r="AZ16" s="260">
        <v>4</v>
      </c>
      <c r="BA16" s="260">
        <f>IF(AZ16=1,G16,0)</f>
        <v>0</v>
      </c>
      <c r="BB16" s="260">
        <f>IF(AZ16=2,G16,0)</f>
        <v>0</v>
      </c>
      <c r="BC16" s="260">
        <f>IF(AZ16=3,G16,0)</f>
        <v>0</v>
      </c>
      <c r="BD16" s="260">
        <f>IF(AZ16=4,G16,0)</f>
        <v>0</v>
      </c>
      <c r="BE16" s="260">
        <f>IF(AZ16=5,G16,0)</f>
        <v>0</v>
      </c>
      <c r="CA16" s="289">
        <v>1</v>
      </c>
      <c r="CB16" s="289">
        <v>9</v>
      </c>
    </row>
    <row r="17" spans="1:80" x14ac:dyDescent="0.25">
      <c r="A17" s="298"/>
      <c r="B17" s="301"/>
      <c r="C17" s="302" t="s">
        <v>219</v>
      </c>
      <c r="D17" s="303"/>
      <c r="E17" s="304">
        <v>3</v>
      </c>
      <c r="F17" s="305"/>
      <c r="G17" s="306"/>
      <c r="H17" s="307"/>
      <c r="I17" s="299"/>
      <c r="J17" s="308"/>
      <c r="K17" s="299"/>
      <c r="M17" s="300">
        <v>3</v>
      </c>
      <c r="O17" s="289"/>
    </row>
    <row r="18" spans="1:80" x14ac:dyDescent="0.25">
      <c r="A18" s="290">
        <v>6</v>
      </c>
      <c r="B18" s="291" t="s">
        <v>424</v>
      </c>
      <c r="C18" s="292" t="s">
        <v>425</v>
      </c>
      <c r="D18" s="293" t="s">
        <v>162</v>
      </c>
      <c r="E18" s="294">
        <v>2</v>
      </c>
      <c r="F18" s="294">
        <v>0</v>
      </c>
      <c r="G18" s="295">
        <f>E18*F18</f>
        <v>0</v>
      </c>
      <c r="H18" s="296">
        <v>3.0000000000000001E-3</v>
      </c>
      <c r="I18" s="297">
        <f>E18*H18</f>
        <v>6.0000000000000001E-3</v>
      </c>
      <c r="J18" s="296">
        <v>0</v>
      </c>
      <c r="K18" s="297">
        <f>E18*J18</f>
        <v>0</v>
      </c>
      <c r="O18" s="289">
        <v>2</v>
      </c>
      <c r="AA18" s="260">
        <v>1</v>
      </c>
      <c r="AB18" s="260">
        <v>9</v>
      </c>
      <c r="AC18" s="260">
        <v>9</v>
      </c>
      <c r="AZ18" s="260">
        <v>4</v>
      </c>
      <c r="BA18" s="260">
        <f>IF(AZ18=1,G18,0)</f>
        <v>0</v>
      </c>
      <c r="BB18" s="260">
        <f>IF(AZ18=2,G18,0)</f>
        <v>0</v>
      </c>
      <c r="BC18" s="260">
        <f>IF(AZ18=3,G18,0)</f>
        <v>0</v>
      </c>
      <c r="BD18" s="260">
        <f>IF(AZ18=4,G18,0)</f>
        <v>0</v>
      </c>
      <c r="BE18" s="260">
        <f>IF(AZ18=5,G18,0)</f>
        <v>0</v>
      </c>
      <c r="CA18" s="289">
        <v>1</v>
      </c>
      <c r="CB18" s="289">
        <v>9</v>
      </c>
    </row>
    <row r="19" spans="1:80" x14ac:dyDescent="0.25">
      <c r="A19" s="298"/>
      <c r="B19" s="301"/>
      <c r="C19" s="302" t="s">
        <v>214</v>
      </c>
      <c r="D19" s="303"/>
      <c r="E19" s="304">
        <v>2</v>
      </c>
      <c r="F19" s="305"/>
      <c r="G19" s="306"/>
      <c r="H19" s="307"/>
      <c r="I19" s="299"/>
      <c r="J19" s="308"/>
      <c r="K19" s="299"/>
      <c r="M19" s="300">
        <v>2</v>
      </c>
      <c r="O19" s="289"/>
    </row>
    <row r="20" spans="1:80" x14ac:dyDescent="0.25">
      <c r="A20" s="290">
        <v>7</v>
      </c>
      <c r="B20" s="291" t="s">
        <v>426</v>
      </c>
      <c r="C20" s="292" t="s">
        <v>427</v>
      </c>
      <c r="D20" s="293" t="s">
        <v>162</v>
      </c>
      <c r="E20" s="294">
        <v>9</v>
      </c>
      <c r="F20" s="294">
        <v>0</v>
      </c>
      <c r="G20" s="295">
        <f>E20*F20</f>
        <v>0</v>
      </c>
      <c r="H20" s="296">
        <v>3.0000000000000001E-3</v>
      </c>
      <c r="I20" s="297">
        <f>E20*H20</f>
        <v>2.7E-2</v>
      </c>
      <c r="J20" s="296">
        <v>0</v>
      </c>
      <c r="K20" s="297">
        <f>E20*J20</f>
        <v>0</v>
      </c>
      <c r="O20" s="289">
        <v>2</v>
      </c>
      <c r="AA20" s="260">
        <v>1</v>
      </c>
      <c r="AB20" s="260">
        <v>9</v>
      </c>
      <c r="AC20" s="260">
        <v>9</v>
      </c>
      <c r="AZ20" s="260">
        <v>4</v>
      </c>
      <c r="BA20" s="260">
        <f>IF(AZ20=1,G20,0)</f>
        <v>0</v>
      </c>
      <c r="BB20" s="260">
        <f>IF(AZ20=2,G20,0)</f>
        <v>0</v>
      </c>
      <c r="BC20" s="260">
        <f>IF(AZ20=3,G20,0)</f>
        <v>0</v>
      </c>
      <c r="BD20" s="260">
        <f>IF(AZ20=4,G20,0)</f>
        <v>0</v>
      </c>
      <c r="BE20" s="260">
        <f>IF(AZ20=5,G20,0)</f>
        <v>0</v>
      </c>
      <c r="CA20" s="289">
        <v>1</v>
      </c>
      <c r="CB20" s="289">
        <v>9</v>
      </c>
    </row>
    <row r="21" spans="1:80" x14ac:dyDescent="0.25">
      <c r="A21" s="298"/>
      <c r="B21" s="301"/>
      <c r="C21" s="302" t="s">
        <v>232</v>
      </c>
      <c r="D21" s="303"/>
      <c r="E21" s="304">
        <v>9</v>
      </c>
      <c r="F21" s="305"/>
      <c r="G21" s="306"/>
      <c r="H21" s="307"/>
      <c r="I21" s="299"/>
      <c r="J21" s="308"/>
      <c r="K21" s="299"/>
      <c r="M21" s="300">
        <v>9</v>
      </c>
      <c r="O21" s="289"/>
    </row>
    <row r="22" spans="1:80" x14ac:dyDescent="0.25">
      <c r="A22" s="290">
        <v>8</v>
      </c>
      <c r="B22" s="291" t="s">
        <v>456</v>
      </c>
      <c r="C22" s="292" t="s">
        <v>457</v>
      </c>
      <c r="D22" s="293" t="s">
        <v>162</v>
      </c>
      <c r="E22" s="294">
        <v>6</v>
      </c>
      <c r="F22" s="294">
        <v>0</v>
      </c>
      <c r="G22" s="295">
        <f>E22*F22</f>
        <v>0</v>
      </c>
      <c r="H22" s="296">
        <v>3.0000000000000001E-3</v>
      </c>
      <c r="I22" s="297">
        <f>E22*H22</f>
        <v>1.8000000000000002E-2</v>
      </c>
      <c r="J22" s="296">
        <v>0</v>
      </c>
      <c r="K22" s="297">
        <f>E22*J22</f>
        <v>0</v>
      </c>
      <c r="O22" s="289">
        <v>2</v>
      </c>
      <c r="AA22" s="260">
        <v>1</v>
      </c>
      <c r="AB22" s="260">
        <v>9</v>
      </c>
      <c r="AC22" s="260">
        <v>9</v>
      </c>
      <c r="AZ22" s="260">
        <v>4</v>
      </c>
      <c r="BA22" s="260">
        <f>IF(AZ22=1,G22,0)</f>
        <v>0</v>
      </c>
      <c r="BB22" s="260">
        <f>IF(AZ22=2,G22,0)</f>
        <v>0</v>
      </c>
      <c r="BC22" s="260">
        <f>IF(AZ22=3,G22,0)</f>
        <v>0</v>
      </c>
      <c r="BD22" s="260">
        <f>IF(AZ22=4,G22,0)</f>
        <v>0</v>
      </c>
      <c r="BE22" s="260">
        <f>IF(AZ22=5,G22,0)</f>
        <v>0</v>
      </c>
      <c r="CA22" s="289">
        <v>1</v>
      </c>
      <c r="CB22" s="289">
        <v>9</v>
      </c>
    </row>
    <row r="23" spans="1:80" x14ac:dyDescent="0.25">
      <c r="A23" s="298"/>
      <c r="B23" s="301"/>
      <c r="C23" s="302" t="s">
        <v>131</v>
      </c>
      <c r="D23" s="303"/>
      <c r="E23" s="304">
        <v>6</v>
      </c>
      <c r="F23" s="305"/>
      <c r="G23" s="306"/>
      <c r="H23" s="307"/>
      <c r="I23" s="299"/>
      <c r="J23" s="308"/>
      <c r="K23" s="299"/>
      <c r="M23" s="300">
        <v>6</v>
      </c>
      <c r="O23" s="289"/>
    </row>
    <row r="24" spans="1:80" x14ac:dyDescent="0.25">
      <c r="A24" s="290">
        <v>9</v>
      </c>
      <c r="B24" s="291" t="s">
        <v>458</v>
      </c>
      <c r="C24" s="292" t="s">
        <v>459</v>
      </c>
      <c r="D24" s="293" t="s">
        <v>162</v>
      </c>
      <c r="E24" s="294">
        <v>2</v>
      </c>
      <c r="F24" s="294">
        <v>0</v>
      </c>
      <c r="G24" s="295">
        <f>E24*F24</f>
        <v>0</v>
      </c>
      <c r="H24" s="296">
        <v>3.0000000000000001E-3</v>
      </c>
      <c r="I24" s="297">
        <f>E24*H24</f>
        <v>6.0000000000000001E-3</v>
      </c>
      <c r="J24" s="296">
        <v>0</v>
      </c>
      <c r="K24" s="297">
        <f>E24*J24</f>
        <v>0</v>
      </c>
      <c r="O24" s="289">
        <v>2</v>
      </c>
      <c r="AA24" s="260">
        <v>1</v>
      </c>
      <c r="AB24" s="260">
        <v>9</v>
      </c>
      <c r="AC24" s="260">
        <v>9</v>
      </c>
      <c r="AZ24" s="260">
        <v>4</v>
      </c>
      <c r="BA24" s="260">
        <f>IF(AZ24=1,G24,0)</f>
        <v>0</v>
      </c>
      <c r="BB24" s="260">
        <f>IF(AZ24=2,G24,0)</f>
        <v>0</v>
      </c>
      <c r="BC24" s="260">
        <f>IF(AZ24=3,G24,0)</f>
        <v>0</v>
      </c>
      <c r="BD24" s="260">
        <f>IF(AZ24=4,G24,0)</f>
        <v>0</v>
      </c>
      <c r="BE24" s="260">
        <f>IF(AZ24=5,G24,0)</f>
        <v>0</v>
      </c>
      <c r="CA24" s="289">
        <v>1</v>
      </c>
      <c r="CB24" s="289">
        <v>9</v>
      </c>
    </row>
    <row r="25" spans="1:80" x14ac:dyDescent="0.25">
      <c r="A25" s="298"/>
      <c r="B25" s="301"/>
      <c r="C25" s="302" t="s">
        <v>214</v>
      </c>
      <c r="D25" s="303"/>
      <c r="E25" s="304">
        <v>2</v>
      </c>
      <c r="F25" s="305"/>
      <c r="G25" s="306"/>
      <c r="H25" s="307"/>
      <c r="I25" s="299"/>
      <c r="J25" s="308"/>
      <c r="K25" s="299"/>
      <c r="M25" s="300">
        <v>2</v>
      </c>
      <c r="O25" s="289"/>
    </row>
    <row r="26" spans="1:80" ht="20.399999999999999" x14ac:dyDescent="0.25">
      <c r="A26" s="290">
        <v>10</v>
      </c>
      <c r="B26" s="291" t="s">
        <v>430</v>
      </c>
      <c r="C26" s="292" t="s">
        <v>431</v>
      </c>
      <c r="D26" s="293" t="s">
        <v>162</v>
      </c>
      <c r="E26" s="294">
        <v>3</v>
      </c>
      <c r="F26" s="294">
        <v>0</v>
      </c>
      <c r="G26" s="295">
        <f>E26*F26</f>
        <v>0</v>
      </c>
      <c r="H26" s="296">
        <v>3.0000000000000001E-3</v>
      </c>
      <c r="I26" s="297">
        <f>E26*H26</f>
        <v>9.0000000000000011E-3</v>
      </c>
      <c r="J26" s="296">
        <v>0</v>
      </c>
      <c r="K26" s="297">
        <f>E26*J26</f>
        <v>0</v>
      </c>
      <c r="O26" s="289">
        <v>2</v>
      </c>
      <c r="AA26" s="260">
        <v>1</v>
      </c>
      <c r="AB26" s="260">
        <v>9</v>
      </c>
      <c r="AC26" s="260">
        <v>9</v>
      </c>
      <c r="AZ26" s="260">
        <v>4</v>
      </c>
      <c r="BA26" s="260">
        <f>IF(AZ26=1,G26,0)</f>
        <v>0</v>
      </c>
      <c r="BB26" s="260">
        <f>IF(AZ26=2,G26,0)</f>
        <v>0</v>
      </c>
      <c r="BC26" s="260">
        <f>IF(AZ26=3,G26,0)</f>
        <v>0</v>
      </c>
      <c r="BD26" s="260">
        <f>IF(AZ26=4,G26,0)</f>
        <v>0</v>
      </c>
      <c r="BE26" s="260">
        <f>IF(AZ26=5,G26,0)</f>
        <v>0</v>
      </c>
      <c r="CA26" s="289">
        <v>1</v>
      </c>
      <c r="CB26" s="289">
        <v>9</v>
      </c>
    </row>
    <row r="27" spans="1:80" x14ac:dyDescent="0.25">
      <c r="A27" s="298"/>
      <c r="B27" s="301"/>
      <c r="C27" s="302" t="s">
        <v>219</v>
      </c>
      <c r="D27" s="303"/>
      <c r="E27" s="304">
        <v>3</v>
      </c>
      <c r="F27" s="305"/>
      <c r="G27" s="306"/>
      <c r="H27" s="307"/>
      <c r="I27" s="299"/>
      <c r="J27" s="308"/>
      <c r="K27" s="299"/>
      <c r="M27" s="300">
        <v>3</v>
      </c>
      <c r="O27" s="289"/>
    </row>
    <row r="28" spans="1:80" x14ac:dyDescent="0.25">
      <c r="A28" s="290">
        <v>11</v>
      </c>
      <c r="B28" s="291" t="s">
        <v>432</v>
      </c>
      <c r="C28" s="292" t="s">
        <v>433</v>
      </c>
      <c r="D28" s="293" t="s">
        <v>162</v>
      </c>
      <c r="E28" s="294">
        <v>1</v>
      </c>
      <c r="F28" s="294">
        <v>0</v>
      </c>
      <c r="G28" s="295">
        <f>E28*F28</f>
        <v>0</v>
      </c>
      <c r="H28" s="296">
        <v>0</v>
      </c>
      <c r="I28" s="297">
        <f>E28*H28</f>
        <v>0</v>
      </c>
      <c r="J28" s="296">
        <v>0</v>
      </c>
      <c r="K28" s="297">
        <f>E28*J28</f>
        <v>0</v>
      </c>
      <c r="O28" s="289">
        <v>2</v>
      </c>
      <c r="AA28" s="260">
        <v>1</v>
      </c>
      <c r="AB28" s="260">
        <v>9</v>
      </c>
      <c r="AC28" s="260">
        <v>9</v>
      </c>
      <c r="AZ28" s="260">
        <v>4</v>
      </c>
      <c r="BA28" s="260">
        <f>IF(AZ28=1,G28,0)</f>
        <v>0</v>
      </c>
      <c r="BB28" s="260">
        <f>IF(AZ28=2,G28,0)</f>
        <v>0</v>
      </c>
      <c r="BC28" s="260">
        <f>IF(AZ28=3,G28,0)</f>
        <v>0</v>
      </c>
      <c r="BD28" s="260">
        <f>IF(AZ28=4,G28,0)</f>
        <v>0</v>
      </c>
      <c r="BE28" s="260">
        <f>IF(AZ28=5,G28,0)</f>
        <v>0</v>
      </c>
      <c r="CA28" s="289">
        <v>1</v>
      </c>
      <c r="CB28" s="289">
        <v>9</v>
      </c>
    </row>
    <row r="29" spans="1:80" x14ac:dyDescent="0.25">
      <c r="A29" s="298"/>
      <c r="B29" s="301"/>
      <c r="C29" s="302" t="s">
        <v>98</v>
      </c>
      <c r="D29" s="303"/>
      <c r="E29" s="304">
        <v>1</v>
      </c>
      <c r="F29" s="305"/>
      <c r="G29" s="306"/>
      <c r="H29" s="307"/>
      <c r="I29" s="299"/>
      <c r="J29" s="308"/>
      <c r="K29" s="299"/>
      <c r="M29" s="300">
        <v>1</v>
      </c>
      <c r="O29" s="289"/>
    </row>
    <row r="30" spans="1:80" x14ac:dyDescent="0.25">
      <c r="A30" s="290">
        <v>12</v>
      </c>
      <c r="B30" s="291" t="s">
        <v>434</v>
      </c>
      <c r="C30" s="292" t="s">
        <v>435</v>
      </c>
      <c r="D30" s="293" t="s">
        <v>162</v>
      </c>
      <c r="E30" s="294">
        <v>2</v>
      </c>
      <c r="F30" s="294">
        <v>0</v>
      </c>
      <c r="G30" s="295">
        <f>E30*F30</f>
        <v>0</v>
      </c>
      <c r="H30" s="296">
        <v>3.0000000000000001E-3</v>
      </c>
      <c r="I30" s="297">
        <f>E30*H30</f>
        <v>6.0000000000000001E-3</v>
      </c>
      <c r="J30" s="296">
        <v>0</v>
      </c>
      <c r="K30" s="297">
        <f>E30*J30</f>
        <v>0</v>
      </c>
      <c r="O30" s="289">
        <v>2</v>
      </c>
      <c r="AA30" s="260">
        <v>1</v>
      </c>
      <c r="AB30" s="260">
        <v>9</v>
      </c>
      <c r="AC30" s="260">
        <v>9</v>
      </c>
      <c r="AZ30" s="260">
        <v>4</v>
      </c>
      <c r="BA30" s="260">
        <f>IF(AZ30=1,G30,0)</f>
        <v>0</v>
      </c>
      <c r="BB30" s="260">
        <f>IF(AZ30=2,G30,0)</f>
        <v>0</v>
      </c>
      <c r="BC30" s="260">
        <f>IF(AZ30=3,G30,0)</f>
        <v>0</v>
      </c>
      <c r="BD30" s="260">
        <f>IF(AZ30=4,G30,0)</f>
        <v>0</v>
      </c>
      <c r="BE30" s="260">
        <f>IF(AZ30=5,G30,0)</f>
        <v>0</v>
      </c>
      <c r="CA30" s="289">
        <v>1</v>
      </c>
      <c r="CB30" s="289">
        <v>9</v>
      </c>
    </row>
    <row r="31" spans="1:80" x14ac:dyDescent="0.25">
      <c r="A31" s="298"/>
      <c r="B31" s="301"/>
      <c r="C31" s="302" t="s">
        <v>214</v>
      </c>
      <c r="D31" s="303"/>
      <c r="E31" s="304">
        <v>2</v>
      </c>
      <c r="F31" s="305"/>
      <c r="G31" s="306"/>
      <c r="H31" s="307"/>
      <c r="I31" s="299"/>
      <c r="J31" s="308"/>
      <c r="K31" s="299"/>
      <c r="M31" s="300">
        <v>2</v>
      </c>
      <c r="O31" s="289"/>
    </row>
    <row r="32" spans="1:80" x14ac:dyDescent="0.25">
      <c r="A32" s="290">
        <v>13</v>
      </c>
      <c r="B32" s="291" t="s">
        <v>436</v>
      </c>
      <c r="C32" s="292" t="s">
        <v>437</v>
      </c>
      <c r="D32" s="293" t="s">
        <v>162</v>
      </c>
      <c r="E32" s="294">
        <v>2</v>
      </c>
      <c r="F32" s="294">
        <v>0</v>
      </c>
      <c r="G32" s="295">
        <f>E32*F32</f>
        <v>0</v>
      </c>
      <c r="H32" s="296">
        <v>3.0000000000000001E-3</v>
      </c>
      <c r="I32" s="297">
        <f>E32*H32</f>
        <v>6.0000000000000001E-3</v>
      </c>
      <c r="J32" s="296">
        <v>0</v>
      </c>
      <c r="K32" s="297">
        <f>E32*J32</f>
        <v>0</v>
      </c>
      <c r="O32" s="289">
        <v>2</v>
      </c>
      <c r="AA32" s="260">
        <v>1</v>
      </c>
      <c r="AB32" s="260">
        <v>9</v>
      </c>
      <c r="AC32" s="260">
        <v>9</v>
      </c>
      <c r="AZ32" s="260">
        <v>4</v>
      </c>
      <c r="BA32" s="260">
        <f>IF(AZ32=1,G32,0)</f>
        <v>0</v>
      </c>
      <c r="BB32" s="260">
        <f>IF(AZ32=2,G32,0)</f>
        <v>0</v>
      </c>
      <c r="BC32" s="260">
        <f>IF(AZ32=3,G32,0)</f>
        <v>0</v>
      </c>
      <c r="BD32" s="260">
        <f>IF(AZ32=4,G32,0)</f>
        <v>0</v>
      </c>
      <c r="BE32" s="260">
        <f>IF(AZ32=5,G32,0)</f>
        <v>0</v>
      </c>
      <c r="CA32" s="289">
        <v>1</v>
      </c>
      <c r="CB32" s="289">
        <v>9</v>
      </c>
    </row>
    <row r="33" spans="1:80" x14ac:dyDescent="0.25">
      <c r="A33" s="298"/>
      <c r="B33" s="301"/>
      <c r="C33" s="302" t="s">
        <v>214</v>
      </c>
      <c r="D33" s="303"/>
      <c r="E33" s="304">
        <v>2</v>
      </c>
      <c r="F33" s="305"/>
      <c r="G33" s="306"/>
      <c r="H33" s="307"/>
      <c r="I33" s="299"/>
      <c r="J33" s="308"/>
      <c r="K33" s="299"/>
      <c r="M33" s="300">
        <v>2</v>
      </c>
      <c r="O33" s="289"/>
    </row>
    <row r="34" spans="1:80" x14ac:dyDescent="0.25">
      <c r="A34" s="290">
        <v>14</v>
      </c>
      <c r="B34" s="291" t="s">
        <v>460</v>
      </c>
      <c r="C34" s="292" t="s">
        <v>461</v>
      </c>
      <c r="D34" s="293" t="s">
        <v>162</v>
      </c>
      <c r="E34" s="294">
        <v>1</v>
      </c>
      <c r="F34" s="294">
        <v>0</v>
      </c>
      <c r="G34" s="295">
        <f>E34*F34</f>
        <v>0</v>
      </c>
      <c r="H34" s="296">
        <v>3.0000000000000001E-3</v>
      </c>
      <c r="I34" s="297">
        <f>E34*H34</f>
        <v>3.0000000000000001E-3</v>
      </c>
      <c r="J34" s="296">
        <v>0</v>
      </c>
      <c r="K34" s="297">
        <f>E34*J34</f>
        <v>0</v>
      </c>
      <c r="O34" s="289">
        <v>2</v>
      </c>
      <c r="AA34" s="260">
        <v>1</v>
      </c>
      <c r="AB34" s="260">
        <v>9</v>
      </c>
      <c r="AC34" s="260">
        <v>9</v>
      </c>
      <c r="AZ34" s="260">
        <v>4</v>
      </c>
      <c r="BA34" s="260">
        <f>IF(AZ34=1,G34,0)</f>
        <v>0</v>
      </c>
      <c r="BB34" s="260">
        <f>IF(AZ34=2,G34,0)</f>
        <v>0</v>
      </c>
      <c r="BC34" s="260">
        <f>IF(AZ34=3,G34,0)</f>
        <v>0</v>
      </c>
      <c r="BD34" s="260">
        <f>IF(AZ34=4,G34,0)</f>
        <v>0</v>
      </c>
      <c r="BE34" s="260">
        <f>IF(AZ34=5,G34,0)</f>
        <v>0</v>
      </c>
      <c r="CA34" s="289">
        <v>1</v>
      </c>
      <c r="CB34" s="289">
        <v>9</v>
      </c>
    </row>
    <row r="35" spans="1:80" x14ac:dyDescent="0.25">
      <c r="A35" s="298"/>
      <c r="B35" s="301"/>
      <c r="C35" s="302" t="s">
        <v>98</v>
      </c>
      <c r="D35" s="303"/>
      <c r="E35" s="304">
        <v>1</v>
      </c>
      <c r="F35" s="305"/>
      <c r="G35" s="306"/>
      <c r="H35" s="307"/>
      <c r="I35" s="299"/>
      <c r="J35" s="308"/>
      <c r="K35" s="299"/>
      <c r="M35" s="300">
        <v>1</v>
      </c>
      <c r="O35" s="289"/>
    </row>
    <row r="36" spans="1:80" x14ac:dyDescent="0.25">
      <c r="A36" s="290">
        <v>15</v>
      </c>
      <c r="B36" s="291" t="s">
        <v>438</v>
      </c>
      <c r="C36" s="292" t="s">
        <v>439</v>
      </c>
      <c r="D36" s="293" t="s">
        <v>162</v>
      </c>
      <c r="E36" s="294">
        <v>2</v>
      </c>
      <c r="F36" s="294">
        <v>0</v>
      </c>
      <c r="G36" s="295">
        <f>E36*F36</f>
        <v>0</v>
      </c>
      <c r="H36" s="296">
        <v>3.0000000000000001E-3</v>
      </c>
      <c r="I36" s="297">
        <f>E36*H36</f>
        <v>6.0000000000000001E-3</v>
      </c>
      <c r="J36" s="296">
        <v>0</v>
      </c>
      <c r="K36" s="297">
        <f>E36*J36</f>
        <v>0</v>
      </c>
      <c r="O36" s="289">
        <v>2</v>
      </c>
      <c r="AA36" s="260">
        <v>1</v>
      </c>
      <c r="AB36" s="260">
        <v>9</v>
      </c>
      <c r="AC36" s="260">
        <v>9</v>
      </c>
      <c r="AZ36" s="260">
        <v>4</v>
      </c>
      <c r="BA36" s="260">
        <f>IF(AZ36=1,G36,0)</f>
        <v>0</v>
      </c>
      <c r="BB36" s="260">
        <f>IF(AZ36=2,G36,0)</f>
        <v>0</v>
      </c>
      <c r="BC36" s="260">
        <f>IF(AZ36=3,G36,0)</f>
        <v>0</v>
      </c>
      <c r="BD36" s="260">
        <f>IF(AZ36=4,G36,0)</f>
        <v>0</v>
      </c>
      <c r="BE36" s="260">
        <f>IF(AZ36=5,G36,0)</f>
        <v>0</v>
      </c>
      <c r="CA36" s="289">
        <v>1</v>
      </c>
      <c r="CB36" s="289">
        <v>9</v>
      </c>
    </row>
    <row r="37" spans="1:80" x14ac:dyDescent="0.25">
      <c r="A37" s="298"/>
      <c r="B37" s="301"/>
      <c r="C37" s="302" t="s">
        <v>214</v>
      </c>
      <c r="D37" s="303"/>
      <c r="E37" s="304">
        <v>2</v>
      </c>
      <c r="F37" s="305"/>
      <c r="G37" s="306"/>
      <c r="H37" s="307"/>
      <c r="I37" s="299"/>
      <c r="J37" s="308"/>
      <c r="K37" s="299"/>
      <c r="M37" s="300">
        <v>2</v>
      </c>
      <c r="O37" s="289"/>
    </row>
    <row r="38" spans="1:80" ht="20.399999999999999" x14ac:dyDescent="0.25">
      <c r="A38" s="290">
        <v>16</v>
      </c>
      <c r="B38" s="291" t="s">
        <v>440</v>
      </c>
      <c r="C38" s="292" t="s">
        <v>441</v>
      </c>
      <c r="D38" s="293" t="s">
        <v>162</v>
      </c>
      <c r="E38" s="294">
        <v>1</v>
      </c>
      <c r="F38" s="294">
        <v>0</v>
      </c>
      <c r="G38" s="295">
        <f>E38*F38</f>
        <v>0</v>
      </c>
      <c r="H38" s="296">
        <v>0</v>
      </c>
      <c r="I38" s="297">
        <f>E38*H38</f>
        <v>0</v>
      </c>
      <c r="J38" s="296">
        <v>0</v>
      </c>
      <c r="K38" s="297">
        <f>E38*J38</f>
        <v>0</v>
      </c>
      <c r="O38" s="289">
        <v>2</v>
      </c>
      <c r="AA38" s="260">
        <v>1</v>
      </c>
      <c r="AB38" s="260">
        <v>9</v>
      </c>
      <c r="AC38" s="260">
        <v>9</v>
      </c>
      <c r="AZ38" s="260">
        <v>4</v>
      </c>
      <c r="BA38" s="260">
        <f>IF(AZ38=1,G38,0)</f>
        <v>0</v>
      </c>
      <c r="BB38" s="260">
        <f>IF(AZ38=2,G38,0)</f>
        <v>0</v>
      </c>
      <c r="BC38" s="260">
        <f>IF(AZ38=3,G38,0)</f>
        <v>0</v>
      </c>
      <c r="BD38" s="260">
        <f>IF(AZ38=4,G38,0)</f>
        <v>0</v>
      </c>
      <c r="BE38" s="260">
        <f>IF(AZ38=5,G38,0)</f>
        <v>0</v>
      </c>
      <c r="CA38" s="289">
        <v>1</v>
      </c>
      <c r="CB38" s="289">
        <v>9</v>
      </c>
    </row>
    <row r="39" spans="1:80" x14ac:dyDescent="0.25">
      <c r="A39" s="298"/>
      <c r="B39" s="301"/>
      <c r="C39" s="302" t="s">
        <v>98</v>
      </c>
      <c r="D39" s="303"/>
      <c r="E39" s="304">
        <v>1</v>
      </c>
      <c r="F39" s="305"/>
      <c r="G39" s="306"/>
      <c r="H39" s="307"/>
      <c r="I39" s="299"/>
      <c r="J39" s="308"/>
      <c r="K39" s="299"/>
      <c r="M39" s="300">
        <v>1</v>
      </c>
      <c r="O39" s="289"/>
    </row>
    <row r="40" spans="1:80" x14ac:dyDescent="0.25">
      <c r="A40" s="290">
        <v>17</v>
      </c>
      <c r="B40" s="291" t="s">
        <v>442</v>
      </c>
      <c r="C40" s="292" t="s">
        <v>443</v>
      </c>
      <c r="D40" s="293" t="s">
        <v>162</v>
      </c>
      <c r="E40" s="294">
        <v>6</v>
      </c>
      <c r="F40" s="294">
        <v>0</v>
      </c>
      <c r="G40" s="295">
        <f>E40*F40</f>
        <v>0</v>
      </c>
      <c r="H40" s="296">
        <v>0</v>
      </c>
      <c r="I40" s="297">
        <f>E40*H40</f>
        <v>0</v>
      </c>
      <c r="J40" s="296">
        <v>0</v>
      </c>
      <c r="K40" s="297">
        <f>E40*J40</f>
        <v>0</v>
      </c>
      <c r="O40" s="289">
        <v>2</v>
      </c>
      <c r="AA40" s="260">
        <v>1</v>
      </c>
      <c r="AB40" s="260">
        <v>9</v>
      </c>
      <c r="AC40" s="260">
        <v>9</v>
      </c>
      <c r="AZ40" s="260">
        <v>4</v>
      </c>
      <c r="BA40" s="260">
        <f>IF(AZ40=1,G40,0)</f>
        <v>0</v>
      </c>
      <c r="BB40" s="260">
        <f>IF(AZ40=2,G40,0)</f>
        <v>0</v>
      </c>
      <c r="BC40" s="260">
        <f>IF(AZ40=3,G40,0)</f>
        <v>0</v>
      </c>
      <c r="BD40" s="260">
        <f>IF(AZ40=4,G40,0)</f>
        <v>0</v>
      </c>
      <c r="BE40" s="260">
        <f>IF(AZ40=5,G40,0)</f>
        <v>0</v>
      </c>
      <c r="CA40" s="289">
        <v>1</v>
      </c>
      <c r="CB40" s="289">
        <v>9</v>
      </c>
    </row>
    <row r="41" spans="1:80" x14ac:dyDescent="0.25">
      <c r="A41" s="298"/>
      <c r="B41" s="301"/>
      <c r="C41" s="302" t="s">
        <v>131</v>
      </c>
      <c r="D41" s="303"/>
      <c r="E41" s="304">
        <v>6</v>
      </c>
      <c r="F41" s="305"/>
      <c r="G41" s="306"/>
      <c r="H41" s="307"/>
      <c r="I41" s="299"/>
      <c r="J41" s="308"/>
      <c r="K41" s="299"/>
      <c r="M41" s="300">
        <v>6</v>
      </c>
      <c r="O41" s="289"/>
    </row>
    <row r="42" spans="1:80" x14ac:dyDescent="0.25">
      <c r="A42" s="290">
        <v>18</v>
      </c>
      <c r="B42" s="291" t="s">
        <v>444</v>
      </c>
      <c r="C42" s="292" t="s">
        <v>445</v>
      </c>
      <c r="D42" s="293" t="s">
        <v>162</v>
      </c>
      <c r="E42" s="294">
        <v>4</v>
      </c>
      <c r="F42" s="294">
        <v>0</v>
      </c>
      <c r="G42" s="295">
        <f>E42*F42</f>
        <v>0</v>
      </c>
      <c r="H42" s="296">
        <v>0</v>
      </c>
      <c r="I42" s="297">
        <f>E42*H42</f>
        <v>0</v>
      </c>
      <c r="J42" s="296">
        <v>0</v>
      </c>
      <c r="K42" s="297">
        <f>E42*J42</f>
        <v>0</v>
      </c>
      <c r="O42" s="289">
        <v>2</v>
      </c>
      <c r="AA42" s="260">
        <v>1</v>
      </c>
      <c r="AB42" s="260">
        <v>9</v>
      </c>
      <c r="AC42" s="260">
        <v>9</v>
      </c>
      <c r="AZ42" s="260">
        <v>4</v>
      </c>
      <c r="BA42" s="260">
        <f>IF(AZ42=1,G42,0)</f>
        <v>0</v>
      </c>
      <c r="BB42" s="260">
        <f>IF(AZ42=2,G42,0)</f>
        <v>0</v>
      </c>
      <c r="BC42" s="260">
        <f>IF(AZ42=3,G42,0)</f>
        <v>0</v>
      </c>
      <c r="BD42" s="260">
        <f>IF(AZ42=4,G42,0)</f>
        <v>0</v>
      </c>
      <c r="BE42" s="260">
        <f>IF(AZ42=5,G42,0)</f>
        <v>0</v>
      </c>
      <c r="CA42" s="289">
        <v>1</v>
      </c>
      <c r="CB42" s="289">
        <v>9</v>
      </c>
    </row>
    <row r="43" spans="1:80" x14ac:dyDescent="0.25">
      <c r="A43" s="298"/>
      <c r="B43" s="301"/>
      <c r="C43" s="302" t="s">
        <v>122</v>
      </c>
      <c r="D43" s="303"/>
      <c r="E43" s="304">
        <v>4</v>
      </c>
      <c r="F43" s="305"/>
      <c r="G43" s="306"/>
      <c r="H43" s="307"/>
      <c r="I43" s="299"/>
      <c r="J43" s="308"/>
      <c r="K43" s="299"/>
      <c r="M43" s="300">
        <v>4</v>
      </c>
      <c r="O43" s="289"/>
    </row>
    <row r="44" spans="1:80" x14ac:dyDescent="0.25">
      <c r="A44" s="290">
        <v>19</v>
      </c>
      <c r="B44" s="291" t="s">
        <v>446</v>
      </c>
      <c r="C44" s="292" t="s">
        <v>447</v>
      </c>
      <c r="D44" s="293" t="s">
        <v>162</v>
      </c>
      <c r="E44" s="294">
        <v>3</v>
      </c>
      <c r="F44" s="294">
        <v>0</v>
      </c>
      <c r="G44" s="295">
        <f>E44*F44</f>
        <v>0</v>
      </c>
      <c r="H44" s="296">
        <v>0</v>
      </c>
      <c r="I44" s="297">
        <f>E44*H44</f>
        <v>0</v>
      </c>
      <c r="J44" s="296">
        <v>0</v>
      </c>
      <c r="K44" s="297">
        <f>E44*J44</f>
        <v>0</v>
      </c>
      <c r="O44" s="289">
        <v>2</v>
      </c>
      <c r="AA44" s="260">
        <v>1</v>
      </c>
      <c r="AB44" s="260">
        <v>9</v>
      </c>
      <c r="AC44" s="260">
        <v>9</v>
      </c>
      <c r="AZ44" s="260">
        <v>4</v>
      </c>
      <c r="BA44" s="260">
        <f>IF(AZ44=1,G44,0)</f>
        <v>0</v>
      </c>
      <c r="BB44" s="260">
        <f>IF(AZ44=2,G44,0)</f>
        <v>0</v>
      </c>
      <c r="BC44" s="260">
        <f>IF(AZ44=3,G44,0)</f>
        <v>0</v>
      </c>
      <c r="BD44" s="260">
        <f>IF(AZ44=4,G44,0)</f>
        <v>0</v>
      </c>
      <c r="BE44" s="260">
        <f>IF(AZ44=5,G44,0)</f>
        <v>0</v>
      </c>
      <c r="CA44" s="289">
        <v>1</v>
      </c>
      <c r="CB44" s="289">
        <v>9</v>
      </c>
    </row>
    <row r="45" spans="1:80" x14ac:dyDescent="0.25">
      <c r="A45" s="298"/>
      <c r="B45" s="301"/>
      <c r="C45" s="302" t="s">
        <v>219</v>
      </c>
      <c r="D45" s="303"/>
      <c r="E45" s="304">
        <v>3</v>
      </c>
      <c r="F45" s="305"/>
      <c r="G45" s="306"/>
      <c r="H45" s="307"/>
      <c r="I45" s="299"/>
      <c r="J45" s="308"/>
      <c r="K45" s="299"/>
      <c r="M45" s="300">
        <v>3</v>
      </c>
      <c r="O45" s="289"/>
    </row>
    <row r="46" spans="1:80" x14ac:dyDescent="0.25">
      <c r="A46" s="290">
        <v>20</v>
      </c>
      <c r="B46" s="291" t="s">
        <v>448</v>
      </c>
      <c r="C46" s="292" t="s">
        <v>449</v>
      </c>
      <c r="D46" s="293" t="s">
        <v>162</v>
      </c>
      <c r="E46" s="294">
        <v>3</v>
      </c>
      <c r="F46" s="294">
        <v>0</v>
      </c>
      <c r="G46" s="295">
        <f>E46*F46</f>
        <v>0</v>
      </c>
      <c r="H46" s="296">
        <v>0</v>
      </c>
      <c r="I46" s="297">
        <f>E46*H46</f>
        <v>0</v>
      </c>
      <c r="J46" s="296">
        <v>0</v>
      </c>
      <c r="K46" s="297">
        <f>E46*J46</f>
        <v>0</v>
      </c>
      <c r="O46" s="289">
        <v>2</v>
      </c>
      <c r="AA46" s="260">
        <v>1</v>
      </c>
      <c r="AB46" s="260">
        <v>9</v>
      </c>
      <c r="AC46" s="260">
        <v>9</v>
      </c>
      <c r="AZ46" s="260">
        <v>4</v>
      </c>
      <c r="BA46" s="260">
        <f>IF(AZ46=1,G46,0)</f>
        <v>0</v>
      </c>
      <c r="BB46" s="260">
        <f>IF(AZ46=2,G46,0)</f>
        <v>0</v>
      </c>
      <c r="BC46" s="260">
        <f>IF(AZ46=3,G46,0)</f>
        <v>0</v>
      </c>
      <c r="BD46" s="260">
        <f>IF(AZ46=4,G46,0)</f>
        <v>0</v>
      </c>
      <c r="BE46" s="260">
        <f>IF(AZ46=5,G46,0)</f>
        <v>0</v>
      </c>
      <c r="CA46" s="289">
        <v>1</v>
      </c>
      <c r="CB46" s="289">
        <v>9</v>
      </c>
    </row>
    <row r="47" spans="1:80" x14ac:dyDescent="0.25">
      <c r="A47" s="298"/>
      <c r="B47" s="301"/>
      <c r="C47" s="302" t="s">
        <v>219</v>
      </c>
      <c r="D47" s="303"/>
      <c r="E47" s="304">
        <v>3</v>
      </c>
      <c r="F47" s="305"/>
      <c r="G47" s="306"/>
      <c r="H47" s="307"/>
      <c r="I47" s="299"/>
      <c r="J47" s="308"/>
      <c r="K47" s="299"/>
      <c r="M47" s="300">
        <v>3</v>
      </c>
      <c r="O47" s="289"/>
    </row>
    <row r="48" spans="1:80" x14ac:dyDescent="0.25">
      <c r="A48" s="290">
        <v>21</v>
      </c>
      <c r="B48" s="291" t="s">
        <v>450</v>
      </c>
      <c r="C48" s="292" t="s">
        <v>451</v>
      </c>
      <c r="D48" s="293" t="s">
        <v>162</v>
      </c>
      <c r="E48" s="294">
        <v>1</v>
      </c>
      <c r="F48" s="294">
        <v>0</v>
      </c>
      <c r="G48" s="295">
        <f>E48*F48</f>
        <v>0</v>
      </c>
      <c r="H48" s="296">
        <v>0</v>
      </c>
      <c r="I48" s="297">
        <f>E48*H48</f>
        <v>0</v>
      </c>
      <c r="J48" s="296">
        <v>0</v>
      </c>
      <c r="K48" s="297">
        <f>E48*J48</f>
        <v>0</v>
      </c>
      <c r="O48" s="289">
        <v>2</v>
      </c>
      <c r="AA48" s="260">
        <v>1</v>
      </c>
      <c r="AB48" s="260">
        <v>9</v>
      </c>
      <c r="AC48" s="260">
        <v>9</v>
      </c>
      <c r="AZ48" s="260">
        <v>4</v>
      </c>
      <c r="BA48" s="260">
        <f>IF(AZ48=1,G48,0)</f>
        <v>0</v>
      </c>
      <c r="BB48" s="260">
        <f>IF(AZ48=2,G48,0)</f>
        <v>0</v>
      </c>
      <c r="BC48" s="260">
        <f>IF(AZ48=3,G48,0)</f>
        <v>0</v>
      </c>
      <c r="BD48" s="260">
        <f>IF(AZ48=4,G48,0)</f>
        <v>0</v>
      </c>
      <c r="BE48" s="260">
        <f>IF(AZ48=5,G48,0)</f>
        <v>0</v>
      </c>
      <c r="CA48" s="289">
        <v>1</v>
      </c>
      <c r="CB48" s="289">
        <v>9</v>
      </c>
    </row>
    <row r="49" spans="1:57" x14ac:dyDescent="0.25">
      <c r="A49" s="298"/>
      <c r="B49" s="301"/>
      <c r="C49" s="302" t="s">
        <v>98</v>
      </c>
      <c r="D49" s="303"/>
      <c r="E49" s="304">
        <v>1</v>
      </c>
      <c r="F49" s="305"/>
      <c r="G49" s="306"/>
      <c r="H49" s="307"/>
      <c r="I49" s="299"/>
      <c r="J49" s="308"/>
      <c r="K49" s="299"/>
      <c r="M49" s="300">
        <v>1</v>
      </c>
      <c r="O49" s="289"/>
    </row>
    <row r="50" spans="1:57" x14ac:dyDescent="0.25">
      <c r="A50" s="309"/>
      <c r="B50" s="310" t="s">
        <v>101</v>
      </c>
      <c r="C50" s="311" t="s">
        <v>171</v>
      </c>
      <c r="D50" s="312"/>
      <c r="E50" s="313"/>
      <c r="F50" s="314"/>
      <c r="G50" s="315">
        <f>SUM(G7:G49)</f>
        <v>0</v>
      </c>
      <c r="H50" s="316"/>
      <c r="I50" s="317">
        <f>SUM(I7:I49)</f>
        <v>0.11700000000000002</v>
      </c>
      <c r="J50" s="316"/>
      <c r="K50" s="317">
        <f>SUM(K7:K49)</f>
        <v>0</v>
      </c>
      <c r="O50" s="289">
        <v>4</v>
      </c>
      <c r="BA50" s="318">
        <f>SUM(BA7:BA49)</f>
        <v>0</v>
      </c>
      <c r="BB50" s="318">
        <f>SUM(BB7:BB49)</f>
        <v>0</v>
      </c>
      <c r="BC50" s="318">
        <f>SUM(BC7:BC49)</f>
        <v>0</v>
      </c>
      <c r="BD50" s="318">
        <f>SUM(BD7:BD49)</f>
        <v>0</v>
      </c>
      <c r="BE50" s="318">
        <f>SUM(BE7:BE49)</f>
        <v>0</v>
      </c>
    </row>
    <row r="51" spans="1:57" x14ac:dyDescent="0.25">
      <c r="E51" s="260"/>
    </row>
    <row r="52" spans="1:57" x14ac:dyDescent="0.25">
      <c r="E52" s="260"/>
    </row>
    <row r="53" spans="1:57" x14ac:dyDescent="0.25">
      <c r="E53" s="260"/>
    </row>
    <row r="54" spans="1:57" x14ac:dyDescent="0.25">
      <c r="E54" s="260"/>
    </row>
    <row r="55" spans="1:57" x14ac:dyDescent="0.25">
      <c r="E55" s="260"/>
    </row>
    <row r="56" spans="1:57" x14ac:dyDescent="0.25">
      <c r="E56" s="260"/>
    </row>
    <row r="57" spans="1:57" x14ac:dyDescent="0.25">
      <c r="E57" s="260"/>
    </row>
    <row r="58" spans="1:57" x14ac:dyDescent="0.25">
      <c r="E58" s="260"/>
    </row>
    <row r="59" spans="1:57" x14ac:dyDescent="0.25">
      <c r="E59" s="260"/>
    </row>
    <row r="60" spans="1:57" x14ac:dyDescent="0.25">
      <c r="E60" s="260"/>
    </row>
    <row r="61" spans="1:57" x14ac:dyDescent="0.25">
      <c r="E61" s="260"/>
    </row>
    <row r="62" spans="1:57" x14ac:dyDescent="0.25">
      <c r="E62" s="260"/>
    </row>
    <row r="63" spans="1:57" x14ac:dyDescent="0.25">
      <c r="E63" s="260"/>
    </row>
    <row r="64" spans="1:57" x14ac:dyDescent="0.25">
      <c r="E64" s="260"/>
    </row>
    <row r="65" spans="1:7" x14ac:dyDescent="0.25">
      <c r="E65" s="260"/>
    </row>
    <row r="66" spans="1:7" x14ac:dyDescent="0.25">
      <c r="E66" s="260"/>
    </row>
    <row r="67" spans="1:7" x14ac:dyDescent="0.25">
      <c r="E67" s="260"/>
    </row>
    <row r="68" spans="1:7" x14ac:dyDescent="0.25">
      <c r="E68" s="260"/>
    </row>
    <row r="69" spans="1:7" x14ac:dyDescent="0.25">
      <c r="E69" s="260"/>
    </row>
    <row r="70" spans="1:7" x14ac:dyDescent="0.25">
      <c r="E70" s="260"/>
    </row>
    <row r="71" spans="1:7" x14ac:dyDescent="0.25">
      <c r="E71" s="260"/>
    </row>
    <row r="72" spans="1:7" x14ac:dyDescent="0.25">
      <c r="E72" s="260"/>
    </row>
    <row r="73" spans="1:7" x14ac:dyDescent="0.25">
      <c r="E73" s="260"/>
    </row>
    <row r="74" spans="1:7" x14ac:dyDescent="0.25">
      <c r="A74" s="308"/>
      <c r="B74" s="308"/>
      <c r="C74" s="308"/>
      <c r="D74" s="308"/>
      <c r="E74" s="308"/>
      <c r="F74" s="308"/>
      <c r="G74" s="308"/>
    </row>
    <row r="75" spans="1:7" x14ac:dyDescent="0.25">
      <c r="A75" s="308"/>
      <c r="B75" s="308"/>
      <c r="C75" s="308"/>
      <c r="D75" s="308"/>
      <c r="E75" s="308"/>
      <c r="F75" s="308"/>
      <c r="G75" s="308"/>
    </row>
    <row r="76" spans="1:7" x14ac:dyDescent="0.25">
      <c r="A76" s="308"/>
      <c r="B76" s="308"/>
      <c r="C76" s="308"/>
      <c r="D76" s="308"/>
      <c r="E76" s="308"/>
      <c r="F76" s="308"/>
      <c r="G76" s="308"/>
    </row>
    <row r="77" spans="1:7" x14ac:dyDescent="0.25">
      <c r="A77" s="308"/>
      <c r="B77" s="308"/>
      <c r="C77" s="308"/>
      <c r="D77" s="308"/>
      <c r="E77" s="308"/>
      <c r="F77" s="308"/>
      <c r="G77" s="308"/>
    </row>
    <row r="78" spans="1:7" x14ac:dyDescent="0.25">
      <c r="E78" s="260"/>
    </row>
    <row r="79" spans="1:7" x14ac:dyDescent="0.25">
      <c r="E79" s="260"/>
    </row>
    <row r="80" spans="1:7" x14ac:dyDescent="0.25">
      <c r="E80" s="260"/>
    </row>
    <row r="81" spans="5:5" x14ac:dyDescent="0.25">
      <c r="E81" s="260"/>
    </row>
    <row r="82" spans="5:5" x14ac:dyDescent="0.25">
      <c r="E82" s="260"/>
    </row>
    <row r="83" spans="5:5" x14ac:dyDescent="0.25">
      <c r="E83" s="260"/>
    </row>
    <row r="84" spans="5:5" x14ac:dyDescent="0.25">
      <c r="E84" s="260"/>
    </row>
    <row r="85" spans="5:5" x14ac:dyDescent="0.25">
      <c r="E85" s="260"/>
    </row>
    <row r="86" spans="5:5" x14ac:dyDescent="0.25">
      <c r="E86" s="260"/>
    </row>
    <row r="87" spans="5:5" x14ac:dyDescent="0.25">
      <c r="E87" s="260"/>
    </row>
    <row r="88" spans="5:5" x14ac:dyDescent="0.25">
      <c r="E88" s="260"/>
    </row>
    <row r="89" spans="5:5" x14ac:dyDescent="0.25">
      <c r="E89" s="260"/>
    </row>
    <row r="90" spans="5:5" x14ac:dyDescent="0.25">
      <c r="E90" s="260"/>
    </row>
    <row r="91" spans="5:5" x14ac:dyDescent="0.25">
      <c r="E91" s="260"/>
    </row>
    <row r="92" spans="5:5" x14ac:dyDescent="0.25">
      <c r="E92" s="260"/>
    </row>
    <row r="93" spans="5:5" x14ac:dyDescent="0.25">
      <c r="E93" s="260"/>
    </row>
    <row r="94" spans="5:5" x14ac:dyDescent="0.25">
      <c r="E94" s="260"/>
    </row>
    <row r="95" spans="5:5" x14ac:dyDescent="0.25">
      <c r="E95" s="260"/>
    </row>
    <row r="96" spans="5:5" x14ac:dyDescent="0.25">
      <c r="E96" s="260"/>
    </row>
    <row r="97" spans="1:7" x14ac:dyDescent="0.25">
      <c r="E97" s="260"/>
    </row>
    <row r="98" spans="1:7" x14ac:dyDescent="0.25">
      <c r="E98" s="260"/>
    </row>
    <row r="99" spans="1:7" x14ac:dyDescent="0.25">
      <c r="E99" s="260"/>
    </row>
    <row r="100" spans="1:7" x14ac:dyDescent="0.25">
      <c r="E100" s="260"/>
    </row>
    <row r="101" spans="1:7" x14ac:dyDescent="0.25">
      <c r="E101" s="260"/>
    </row>
    <row r="102" spans="1:7" x14ac:dyDescent="0.25">
      <c r="E102" s="260"/>
    </row>
    <row r="103" spans="1:7" x14ac:dyDescent="0.25">
      <c r="E103" s="260"/>
    </row>
    <row r="104" spans="1:7" x14ac:dyDescent="0.25">
      <c r="E104" s="260"/>
    </row>
    <row r="105" spans="1:7" x14ac:dyDescent="0.25">
      <c r="E105" s="260"/>
    </row>
    <row r="106" spans="1:7" x14ac:dyDescent="0.25">
      <c r="E106" s="260"/>
    </row>
    <row r="107" spans="1:7" x14ac:dyDescent="0.25">
      <c r="E107" s="260"/>
    </row>
    <row r="108" spans="1:7" x14ac:dyDescent="0.25">
      <c r="E108" s="260"/>
    </row>
    <row r="109" spans="1:7" x14ac:dyDescent="0.25">
      <c r="A109" s="319"/>
      <c r="B109" s="319"/>
    </row>
    <row r="110" spans="1:7" x14ac:dyDescent="0.25">
      <c r="A110" s="308"/>
      <c r="B110" s="308"/>
      <c r="C110" s="320"/>
      <c r="D110" s="320"/>
      <c r="E110" s="321"/>
      <c r="F110" s="320"/>
      <c r="G110" s="322"/>
    </row>
    <row r="111" spans="1:7" x14ac:dyDescent="0.25">
      <c r="A111" s="323"/>
      <c r="B111" s="323"/>
      <c r="C111" s="308"/>
      <c r="D111" s="308"/>
      <c r="E111" s="324"/>
      <c r="F111" s="308"/>
      <c r="G111" s="308"/>
    </row>
    <row r="112" spans="1:7" x14ac:dyDescent="0.25">
      <c r="A112" s="308"/>
      <c r="B112" s="308"/>
      <c r="C112" s="308"/>
      <c r="D112" s="308"/>
      <c r="E112" s="324"/>
      <c r="F112" s="308"/>
      <c r="G112" s="308"/>
    </row>
    <row r="113" spans="1:7" x14ac:dyDescent="0.25">
      <c r="A113" s="308"/>
      <c r="B113" s="308"/>
      <c r="C113" s="308"/>
      <c r="D113" s="308"/>
      <c r="E113" s="324"/>
      <c r="F113" s="308"/>
      <c r="G113" s="308"/>
    </row>
    <row r="114" spans="1:7" x14ac:dyDescent="0.25">
      <c r="A114" s="308"/>
      <c r="B114" s="308"/>
      <c r="C114" s="308"/>
      <c r="D114" s="308"/>
      <c r="E114" s="324"/>
      <c r="F114" s="308"/>
      <c r="G114" s="308"/>
    </row>
    <row r="115" spans="1:7" x14ac:dyDescent="0.25">
      <c r="A115" s="308"/>
      <c r="B115" s="308"/>
      <c r="C115" s="308"/>
      <c r="D115" s="308"/>
      <c r="E115" s="324"/>
      <c r="F115" s="308"/>
      <c r="G115" s="308"/>
    </row>
    <row r="116" spans="1:7" x14ac:dyDescent="0.25">
      <c r="A116" s="308"/>
      <c r="B116" s="308"/>
      <c r="C116" s="308"/>
      <c r="D116" s="308"/>
      <c r="E116" s="324"/>
      <c r="F116" s="308"/>
      <c r="G116" s="308"/>
    </row>
    <row r="117" spans="1:7" x14ac:dyDescent="0.25">
      <c r="A117" s="308"/>
      <c r="B117" s="308"/>
      <c r="C117" s="308"/>
      <c r="D117" s="308"/>
      <c r="E117" s="324"/>
      <c r="F117" s="308"/>
      <c r="G117" s="308"/>
    </row>
    <row r="118" spans="1:7" x14ac:dyDescent="0.25">
      <c r="A118" s="308"/>
      <c r="B118" s="308"/>
      <c r="C118" s="308"/>
      <c r="D118" s="308"/>
      <c r="E118" s="324"/>
      <c r="F118" s="308"/>
      <c r="G118" s="308"/>
    </row>
    <row r="119" spans="1:7" x14ac:dyDescent="0.25">
      <c r="A119" s="308"/>
      <c r="B119" s="308"/>
      <c r="C119" s="308"/>
      <c r="D119" s="308"/>
      <c r="E119" s="324"/>
      <c r="F119" s="308"/>
      <c r="G119" s="308"/>
    </row>
    <row r="120" spans="1:7" x14ac:dyDescent="0.25">
      <c r="A120" s="308"/>
      <c r="B120" s="308"/>
      <c r="C120" s="308"/>
      <c r="D120" s="308"/>
      <c r="E120" s="324"/>
      <c r="F120" s="308"/>
      <c r="G120" s="308"/>
    </row>
    <row r="121" spans="1:7" x14ac:dyDescent="0.25">
      <c r="A121" s="308"/>
      <c r="B121" s="308"/>
      <c r="C121" s="308"/>
      <c r="D121" s="308"/>
      <c r="E121" s="324"/>
      <c r="F121" s="308"/>
      <c r="G121" s="308"/>
    </row>
    <row r="122" spans="1:7" x14ac:dyDescent="0.25">
      <c r="A122" s="308"/>
      <c r="B122" s="308"/>
      <c r="C122" s="308"/>
      <c r="D122" s="308"/>
      <c r="E122" s="324"/>
      <c r="F122" s="308"/>
      <c r="G122" s="308"/>
    </row>
    <row r="123" spans="1:7" x14ac:dyDescent="0.25">
      <c r="A123" s="308"/>
      <c r="B123" s="308"/>
      <c r="C123" s="308"/>
      <c r="D123" s="308"/>
      <c r="E123" s="324"/>
      <c r="F123" s="308"/>
      <c r="G123" s="308"/>
    </row>
  </sheetData>
  <mergeCells count="25">
    <mergeCell ref="C41:D41"/>
    <mergeCell ref="C43:D43"/>
    <mergeCell ref="C45:D45"/>
    <mergeCell ref="C47:D47"/>
    <mergeCell ref="C49:D49"/>
    <mergeCell ref="C29:D29"/>
    <mergeCell ref="C31:D31"/>
    <mergeCell ref="C33:D33"/>
    <mergeCell ref="C35:D35"/>
    <mergeCell ref="C37:D37"/>
    <mergeCell ref="C39:D39"/>
    <mergeCell ref="C17:D17"/>
    <mergeCell ref="C19:D19"/>
    <mergeCell ref="C21:D21"/>
    <mergeCell ref="C23:D23"/>
    <mergeCell ref="C25:D25"/>
    <mergeCell ref="C27:D27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/>
  <dimension ref="A1:BE51"/>
  <sheetViews>
    <sheetView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101" t="s">
        <v>102</v>
      </c>
      <c r="B1" s="102"/>
      <c r="C1" s="102"/>
      <c r="D1" s="102"/>
      <c r="E1" s="102"/>
      <c r="F1" s="102"/>
      <c r="G1" s="102"/>
    </row>
    <row r="2" spans="1:57" ht="12.75" customHeight="1" x14ac:dyDescent="0.25">
      <c r="A2" s="103" t="s">
        <v>32</v>
      </c>
      <c r="B2" s="104"/>
      <c r="C2" s="105">
        <v>5</v>
      </c>
      <c r="D2" s="105" t="s">
        <v>463</v>
      </c>
      <c r="E2" s="104"/>
      <c r="F2" s="106" t="s">
        <v>33</v>
      </c>
      <c r="G2" s="107"/>
    </row>
    <row r="3" spans="1:57" ht="3" hidden="1" customHeight="1" x14ac:dyDescent="0.25">
      <c r="A3" s="108"/>
      <c r="B3" s="109"/>
      <c r="C3" s="110"/>
      <c r="D3" s="110"/>
      <c r="E3" s="109"/>
      <c r="F3" s="111"/>
      <c r="G3" s="112"/>
    </row>
    <row r="4" spans="1:57" ht="12" customHeight="1" x14ac:dyDescent="0.25">
      <c r="A4" s="113" t="s">
        <v>34</v>
      </c>
      <c r="B4" s="109"/>
      <c r="C4" s="110"/>
      <c r="D4" s="110"/>
      <c r="E4" s="109"/>
      <c r="F4" s="111" t="s">
        <v>35</v>
      </c>
      <c r="G4" s="114"/>
    </row>
    <row r="5" spans="1:57" ht="12.9" customHeight="1" x14ac:dyDescent="0.25">
      <c r="A5" s="115" t="s">
        <v>104</v>
      </c>
      <c r="B5" s="116"/>
      <c r="C5" s="117" t="s">
        <v>107</v>
      </c>
      <c r="D5" s="118"/>
      <c r="E5" s="119"/>
      <c r="F5" s="111" t="s">
        <v>36</v>
      </c>
      <c r="G5" s="112"/>
    </row>
    <row r="6" spans="1:57" ht="12.9" customHeight="1" x14ac:dyDescent="0.25">
      <c r="A6" s="113" t="s">
        <v>37</v>
      </c>
      <c r="B6" s="109"/>
      <c r="C6" s="110"/>
      <c r="D6" s="110"/>
      <c r="E6" s="109"/>
      <c r="F6" s="120" t="s">
        <v>38</v>
      </c>
      <c r="G6" s="121"/>
      <c r="O6" s="122"/>
    </row>
    <row r="7" spans="1:57" ht="12.9" customHeight="1" x14ac:dyDescent="0.25">
      <c r="A7" s="123" t="s">
        <v>104</v>
      </c>
      <c r="B7" s="124"/>
      <c r="C7" s="125" t="s">
        <v>105</v>
      </c>
      <c r="D7" s="126"/>
      <c r="E7" s="126"/>
      <c r="F7" s="127" t="s">
        <v>39</v>
      </c>
      <c r="G7" s="121">
        <f>IF(G6=0,,ROUND((F30+F32)/G6,1))</f>
        <v>0</v>
      </c>
    </row>
    <row r="8" spans="1:57" x14ac:dyDescent="0.25">
      <c r="A8" s="128" t="s">
        <v>40</v>
      </c>
      <c r="B8" s="111"/>
      <c r="C8" s="129"/>
      <c r="D8" s="129"/>
      <c r="E8" s="130"/>
      <c r="F8" s="131" t="s">
        <v>41</v>
      </c>
      <c r="G8" s="132"/>
      <c r="H8" s="133"/>
      <c r="I8" s="134"/>
    </row>
    <row r="9" spans="1:57" x14ac:dyDescent="0.25">
      <c r="A9" s="128" t="s">
        <v>42</v>
      </c>
      <c r="B9" s="111"/>
      <c r="C9" s="129"/>
      <c r="D9" s="129"/>
      <c r="E9" s="130"/>
      <c r="F9" s="111"/>
      <c r="G9" s="135"/>
      <c r="H9" s="136"/>
    </row>
    <row r="10" spans="1:57" x14ac:dyDescent="0.25">
      <c r="A10" s="128" t="s">
        <v>43</v>
      </c>
      <c r="B10" s="111"/>
      <c r="C10" s="129"/>
      <c r="D10" s="129"/>
      <c r="E10" s="129"/>
      <c r="F10" s="137"/>
      <c r="G10" s="138"/>
      <c r="H10" s="139"/>
    </row>
    <row r="11" spans="1:57" ht="13.5" customHeight="1" x14ac:dyDescent="0.25">
      <c r="A11" s="128" t="s">
        <v>44</v>
      </c>
      <c r="B11" s="111"/>
      <c r="C11" s="129"/>
      <c r="D11" s="129"/>
      <c r="E11" s="129"/>
      <c r="F11" s="140" t="s">
        <v>45</v>
      </c>
      <c r="G11" s="141"/>
      <c r="H11" s="136"/>
      <c r="BA11" s="142"/>
      <c r="BB11" s="142"/>
      <c r="BC11" s="142"/>
      <c r="BD11" s="142"/>
      <c r="BE11" s="142"/>
    </row>
    <row r="12" spans="1:57" ht="12.75" customHeight="1" x14ac:dyDescent="0.25">
      <c r="A12" s="143" t="s">
        <v>46</v>
      </c>
      <c r="B12" s="109"/>
      <c r="C12" s="144"/>
      <c r="D12" s="144"/>
      <c r="E12" s="144"/>
      <c r="F12" s="145" t="s">
        <v>47</v>
      </c>
      <c r="G12" s="146"/>
      <c r="H12" s="136"/>
    </row>
    <row r="13" spans="1:57" ht="28.5" customHeight="1" thickBot="1" x14ac:dyDescent="0.3">
      <c r="A13" s="147" t="s">
        <v>48</v>
      </c>
      <c r="B13" s="148"/>
      <c r="C13" s="148"/>
      <c r="D13" s="148"/>
      <c r="E13" s="149"/>
      <c r="F13" s="149"/>
      <c r="G13" s="150"/>
      <c r="H13" s="136"/>
    </row>
    <row r="14" spans="1:57" ht="17.25" customHeight="1" thickBot="1" x14ac:dyDescent="0.3">
      <c r="A14" s="151" t="s">
        <v>49</v>
      </c>
      <c r="B14" s="152"/>
      <c r="C14" s="153"/>
      <c r="D14" s="154" t="s">
        <v>50</v>
      </c>
      <c r="E14" s="155"/>
      <c r="F14" s="155"/>
      <c r="G14" s="153"/>
    </row>
    <row r="15" spans="1:57" ht="15.9" customHeight="1" x14ac:dyDescent="0.25">
      <c r="A15" s="156"/>
      <c r="B15" s="157" t="s">
        <v>51</v>
      </c>
      <c r="C15" s="158">
        <f>'01 05 Rek'!E8</f>
        <v>0</v>
      </c>
      <c r="D15" s="159" t="str">
        <f>'01 05 Rek'!A13</f>
        <v>Ztížené výrobní podmínky</v>
      </c>
      <c r="E15" s="160"/>
      <c r="F15" s="161"/>
      <c r="G15" s="158">
        <f>'01 05 Rek'!I13</f>
        <v>0</v>
      </c>
    </row>
    <row r="16" spans="1:57" ht="15.9" customHeight="1" x14ac:dyDescent="0.25">
      <c r="A16" s="156" t="s">
        <v>52</v>
      </c>
      <c r="B16" s="157" t="s">
        <v>53</v>
      </c>
      <c r="C16" s="158">
        <f>'01 05 Rek'!F8</f>
        <v>0</v>
      </c>
      <c r="D16" s="108" t="str">
        <f>'01 05 Rek'!A14</f>
        <v>Oborová přirážka</v>
      </c>
      <c r="E16" s="162"/>
      <c r="F16" s="163"/>
      <c r="G16" s="158">
        <f>'01 05 Rek'!I14</f>
        <v>0</v>
      </c>
    </row>
    <row r="17" spans="1:7" ht="15.9" customHeight="1" x14ac:dyDescent="0.25">
      <c r="A17" s="156" t="s">
        <v>54</v>
      </c>
      <c r="B17" s="157" t="s">
        <v>55</v>
      </c>
      <c r="C17" s="158">
        <f>'01 05 Rek'!H8</f>
        <v>0</v>
      </c>
      <c r="D17" s="108" t="str">
        <f>'01 05 Rek'!A15</f>
        <v>Přesun stavebních kapacit</v>
      </c>
      <c r="E17" s="162"/>
      <c r="F17" s="163"/>
      <c r="G17" s="158">
        <f>'01 05 Rek'!I15</f>
        <v>0</v>
      </c>
    </row>
    <row r="18" spans="1:7" ht="15.9" customHeight="1" x14ac:dyDescent="0.25">
      <c r="A18" s="164" t="s">
        <v>56</v>
      </c>
      <c r="B18" s="165" t="s">
        <v>57</v>
      </c>
      <c r="C18" s="158">
        <f>'01 05 Rek'!G8</f>
        <v>0</v>
      </c>
      <c r="D18" s="108" t="str">
        <f>'01 05 Rek'!A16</f>
        <v>Mimostaveništní doprava</v>
      </c>
      <c r="E18" s="162"/>
      <c r="F18" s="163"/>
      <c r="G18" s="158">
        <f>'01 05 Rek'!I16</f>
        <v>0</v>
      </c>
    </row>
    <row r="19" spans="1:7" ht="15.9" customHeight="1" x14ac:dyDescent="0.25">
      <c r="A19" s="166" t="s">
        <v>58</v>
      </c>
      <c r="B19" s="157"/>
      <c r="C19" s="158">
        <f>SUM(C15:C18)</f>
        <v>0</v>
      </c>
      <c r="D19" s="108" t="str">
        <f>'01 05 Rek'!A17</f>
        <v>Zařízení staveniště</v>
      </c>
      <c r="E19" s="162"/>
      <c r="F19" s="163"/>
      <c r="G19" s="158">
        <f>'01 05 Rek'!I17</f>
        <v>0</v>
      </c>
    </row>
    <row r="20" spans="1:7" ht="15.9" customHeight="1" x14ac:dyDescent="0.25">
      <c r="A20" s="166"/>
      <c r="B20" s="157"/>
      <c r="C20" s="158"/>
      <c r="D20" s="108" t="str">
        <f>'01 05 Rek'!A18</f>
        <v>Provoz investora</v>
      </c>
      <c r="E20" s="162"/>
      <c r="F20" s="163"/>
      <c r="G20" s="158">
        <f>'01 05 Rek'!I18</f>
        <v>0</v>
      </c>
    </row>
    <row r="21" spans="1:7" ht="15.9" customHeight="1" x14ac:dyDescent="0.25">
      <c r="A21" s="166" t="s">
        <v>29</v>
      </c>
      <c r="B21" s="157"/>
      <c r="C21" s="158">
        <f>'01 05 Rek'!I8</f>
        <v>0</v>
      </c>
      <c r="D21" s="108" t="str">
        <f>'01 05 Rek'!A19</f>
        <v>Kompletační činnost (IČD)</v>
      </c>
      <c r="E21" s="162"/>
      <c r="F21" s="163"/>
      <c r="G21" s="158">
        <f>'01 05 Rek'!I19</f>
        <v>0</v>
      </c>
    </row>
    <row r="22" spans="1:7" ht="15.9" customHeight="1" x14ac:dyDescent="0.25">
      <c r="A22" s="167" t="s">
        <v>59</v>
      </c>
      <c r="B22" s="136"/>
      <c r="C22" s="158">
        <f>C19+C21</f>
        <v>0</v>
      </c>
      <c r="D22" s="108" t="s">
        <v>60</v>
      </c>
      <c r="E22" s="162"/>
      <c r="F22" s="163"/>
      <c r="G22" s="158">
        <f>G23-SUM(G15:G21)</f>
        <v>0</v>
      </c>
    </row>
    <row r="23" spans="1:7" ht="15.9" customHeight="1" thickBot="1" x14ac:dyDescent="0.3">
      <c r="A23" s="168" t="s">
        <v>61</v>
      </c>
      <c r="B23" s="169"/>
      <c r="C23" s="170">
        <f>C22+G23</f>
        <v>0</v>
      </c>
      <c r="D23" s="171" t="s">
        <v>62</v>
      </c>
      <c r="E23" s="172"/>
      <c r="F23" s="173"/>
      <c r="G23" s="158">
        <f>'01 05 Rek'!H21</f>
        <v>0</v>
      </c>
    </row>
    <row r="24" spans="1:7" x14ac:dyDescent="0.25">
      <c r="A24" s="174" t="s">
        <v>63</v>
      </c>
      <c r="B24" s="175"/>
      <c r="C24" s="176"/>
      <c r="D24" s="175" t="s">
        <v>64</v>
      </c>
      <c r="E24" s="175"/>
      <c r="F24" s="177" t="s">
        <v>65</v>
      </c>
      <c r="G24" s="178"/>
    </row>
    <row r="25" spans="1:7" x14ac:dyDescent="0.25">
      <c r="A25" s="167" t="s">
        <v>66</v>
      </c>
      <c r="B25" s="136"/>
      <c r="C25" s="179"/>
      <c r="D25" s="136" t="s">
        <v>66</v>
      </c>
      <c r="F25" s="180" t="s">
        <v>66</v>
      </c>
      <c r="G25" s="181"/>
    </row>
    <row r="26" spans="1:7" ht="37.5" customHeight="1" x14ac:dyDescent="0.25">
      <c r="A26" s="167" t="s">
        <v>67</v>
      </c>
      <c r="B26" s="182"/>
      <c r="C26" s="179"/>
      <c r="D26" s="136" t="s">
        <v>67</v>
      </c>
      <c r="F26" s="180" t="s">
        <v>67</v>
      </c>
      <c r="G26" s="181"/>
    </row>
    <row r="27" spans="1:7" x14ac:dyDescent="0.25">
      <c r="A27" s="167"/>
      <c r="B27" s="183"/>
      <c r="C27" s="179"/>
      <c r="D27" s="136"/>
      <c r="F27" s="180"/>
      <c r="G27" s="181"/>
    </row>
    <row r="28" spans="1:7" x14ac:dyDescent="0.25">
      <c r="A28" s="167" t="s">
        <v>68</v>
      </c>
      <c r="B28" s="136"/>
      <c r="C28" s="179"/>
      <c r="D28" s="180" t="s">
        <v>69</v>
      </c>
      <c r="E28" s="179"/>
      <c r="F28" s="184" t="s">
        <v>69</v>
      </c>
      <c r="G28" s="181"/>
    </row>
    <row r="29" spans="1:7" ht="69" customHeight="1" x14ac:dyDescent="0.25">
      <c r="A29" s="167"/>
      <c r="B29" s="136"/>
      <c r="C29" s="185"/>
      <c r="D29" s="186"/>
      <c r="E29" s="185"/>
      <c r="F29" s="136"/>
      <c r="G29" s="181"/>
    </row>
    <row r="30" spans="1:7" x14ac:dyDescent="0.25">
      <c r="A30" s="187" t="s">
        <v>11</v>
      </c>
      <c r="B30" s="188"/>
      <c r="C30" s="189">
        <v>21</v>
      </c>
      <c r="D30" s="188" t="s">
        <v>70</v>
      </c>
      <c r="E30" s="190"/>
      <c r="F30" s="191">
        <f>C23-F32</f>
        <v>0</v>
      </c>
      <c r="G30" s="192"/>
    </row>
    <row r="31" spans="1:7" x14ac:dyDescent="0.25">
      <c r="A31" s="187" t="s">
        <v>71</v>
      </c>
      <c r="B31" s="188"/>
      <c r="C31" s="189">
        <f>C30</f>
        <v>21</v>
      </c>
      <c r="D31" s="188" t="s">
        <v>72</v>
      </c>
      <c r="E31" s="190"/>
      <c r="F31" s="191">
        <f>ROUND(PRODUCT(F30,C31/100),0)</f>
        <v>0</v>
      </c>
      <c r="G31" s="192"/>
    </row>
    <row r="32" spans="1:7" x14ac:dyDescent="0.25">
      <c r="A32" s="187" t="s">
        <v>11</v>
      </c>
      <c r="B32" s="188"/>
      <c r="C32" s="189">
        <v>0</v>
      </c>
      <c r="D32" s="188" t="s">
        <v>72</v>
      </c>
      <c r="E32" s="190"/>
      <c r="F32" s="191">
        <v>0</v>
      </c>
      <c r="G32" s="192"/>
    </row>
    <row r="33" spans="1:8" x14ac:dyDescent="0.25">
      <c r="A33" s="187" t="s">
        <v>71</v>
      </c>
      <c r="B33" s="193"/>
      <c r="C33" s="194">
        <f>C32</f>
        <v>0</v>
      </c>
      <c r="D33" s="188" t="s">
        <v>72</v>
      </c>
      <c r="E33" s="163"/>
      <c r="F33" s="191">
        <f>ROUND(PRODUCT(F32,C33/100),0)</f>
        <v>0</v>
      </c>
      <c r="G33" s="192"/>
    </row>
    <row r="34" spans="1:8" s="200" customFormat="1" ht="19.5" customHeight="1" thickBot="1" x14ac:dyDescent="0.35">
      <c r="A34" s="195" t="s">
        <v>73</v>
      </c>
      <c r="B34" s="196"/>
      <c r="C34" s="196"/>
      <c r="D34" s="196"/>
      <c r="E34" s="197"/>
      <c r="F34" s="198">
        <f>ROUND(SUM(F30:F33),0)</f>
        <v>0</v>
      </c>
      <c r="G34" s="199"/>
    </row>
    <row r="36" spans="1:8" x14ac:dyDescent="0.25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5">
      <c r="A37" s="2"/>
      <c r="B37" s="201"/>
      <c r="C37" s="201"/>
      <c r="D37" s="201"/>
      <c r="E37" s="201"/>
      <c r="F37" s="201"/>
      <c r="G37" s="201"/>
      <c r="H37" s="1" t="s">
        <v>1</v>
      </c>
    </row>
    <row r="38" spans="1:8" ht="12.75" customHeight="1" x14ac:dyDescent="0.25">
      <c r="A38" s="202"/>
      <c r="B38" s="201"/>
      <c r="C38" s="201"/>
      <c r="D38" s="201"/>
      <c r="E38" s="201"/>
      <c r="F38" s="201"/>
      <c r="G38" s="201"/>
      <c r="H38" s="1" t="s">
        <v>1</v>
      </c>
    </row>
    <row r="39" spans="1:8" x14ac:dyDescent="0.25">
      <c r="A39" s="202"/>
      <c r="B39" s="201"/>
      <c r="C39" s="201"/>
      <c r="D39" s="201"/>
      <c r="E39" s="201"/>
      <c r="F39" s="201"/>
      <c r="G39" s="201"/>
      <c r="H39" s="1" t="s">
        <v>1</v>
      </c>
    </row>
    <row r="40" spans="1:8" x14ac:dyDescent="0.25">
      <c r="A40" s="202"/>
      <c r="B40" s="201"/>
      <c r="C40" s="201"/>
      <c r="D40" s="201"/>
      <c r="E40" s="201"/>
      <c r="F40" s="201"/>
      <c r="G40" s="201"/>
      <c r="H40" s="1" t="s">
        <v>1</v>
      </c>
    </row>
    <row r="41" spans="1:8" x14ac:dyDescent="0.25">
      <c r="A41" s="202"/>
      <c r="B41" s="201"/>
      <c r="C41" s="201"/>
      <c r="D41" s="201"/>
      <c r="E41" s="201"/>
      <c r="F41" s="201"/>
      <c r="G41" s="201"/>
      <c r="H41" s="1" t="s">
        <v>1</v>
      </c>
    </row>
    <row r="42" spans="1:8" x14ac:dyDescent="0.25">
      <c r="A42" s="202"/>
      <c r="B42" s="201"/>
      <c r="C42" s="201"/>
      <c r="D42" s="201"/>
      <c r="E42" s="201"/>
      <c r="F42" s="201"/>
      <c r="G42" s="201"/>
      <c r="H42" s="1" t="s">
        <v>1</v>
      </c>
    </row>
    <row r="43" spans="1:8" x14ac:dyDescent="0.25">
      <c r="A43" s="202"/>
      <c r="B43" s="201"/>
      <c r="C43" s="201"/>
      <c r="D43" s="201"/>
      <c r="E43" s="201"/>
      <c r="F43" s="201"/>
      <c r="G43" s="201"/>
      <c r="H43" s="1" t="s">
        <v>1</v>
      </c>
    </row>
    <row r="44" spans="1:8" ht="12.75" customHeight="1" x14ac:dyDescent="0.25">
      <c r="A44" s="202"/>
      <c r="B44" s="201"/>
      <c r="C44" s="201"/>
      <c r="D44" s="201"/>
      <c r="E44" s="201"/>
      <c r="F44" s="201"/>
      <c r="G44" s="201"/>
      <c r="H44" s="1" t="s">
        <v>1</v>
      </c>
    </row>
    <row r="45" spans="1:8" ht="12.75" customHeight="1" x14ac:dyDescent="0.25">
      <c r="A45" s="202"/>
      <c r="B45" s="201"/>
      <c r="C45" s="201"/>
      <c r="D45" s="201"/>
      <c r="E45" s="201"/>
      <c r="F45" s="201"/>
      <c r="G45" s="201"/>
      <c r="H45" s="1" t="s">
        <v>1</v>
      </c>
    </row>
    <row r="46" spans="1:8" x14ac:dyDescent="0.25">
      <c r="B46" s="203"/>
      <c r="C46" s="203"/>
      <c r="D46" s="203"/>
      <c r="E46" s="203"/>
      <c r="F46" s="203"/>
      <c r="G46" s="203"/>
    </row>
    <row r="47" spans="1:8" x14ac:dyDescent="0.25">
      <c r="B47" s="203"/>
      <c r="C47" s="203"/>
      <c r="D47" s="203"/>
      <c r="E47" s="203"/>
      <c r="F47" s="203"/>
      <c r="G47" s="203"/>
    </row>
    <row r="48" spans="1:8" x14ac:dyDescent="0.25">
      <c r="B48" s="203"/>
      <c r="C48" s="203"/>
      <c r="D48" s="203"/>
      <c r="E48" s="203"/>
      <c r="F48" s="203"/>
      <c r="G48" s="203"/>
    </row>
    <row r="49" spans="2:7" x14ac:dyDescent="0.25">
      <c r="B49" s="203"/>
      <c r="C49" s="203"/>
      <c r="D49" s="203"/>
      <c r="E49" s="203"/>
      <c r="F49" s="203"/>
      <c r="G49" s="203"/>
    </row>
    <row r="50" spans="2:7" x14ac:dyDescent="0.25">
      <c r="B50" s="203"/>
      <c r="C50" s="203"/>
      <c r="D50" s="203"/>
      <c r="E50" s="203"/>
      <c r="F50" s="203"/>
      <c r="G50" s="203"/>
    </row>
    <row r="51" spans="2:7" x14ac:dyDescent="0.25">
      <c r="B51" s="203"/>
      <c r="C51" s="203"/>
      <c r="D51" s="203"/>
      <c r="E51" s="203"/>
      <c r="F51" s="203"/>
      <c r="G51" s="203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5"/>
  <dimension ref="A1:BE72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57" ht="13.8" thickTop="1" x14ac:dyDescent="0.25">
      <c r="A1" s="204" t="s">
        <v>2</v>
      </c>
      <c r="B1" s="205"/>
      <c r="C1" s="206" t="s">
        <v>106</v>
      </c>
      <c r="D1" s="207"/>
      <c r="E1" s="208"/>
      <c r="F1" s="207"/>
      <c r="G1" s="209" t="s">
        <v>75</v>
      </c>
      <c r="H1" s="210">
        <v>5</v>
      </c>
      <c r="I1" s="211"/>
    </row>
    <row r="2" spans="1:57" ht="13.8" thickBot="1" x14ac:dyDescent="0.3">
      <c r="A2" s="212" t="s">
        <v>76</v>
      </c>
      <c r="B2" s="213"/>
      <c r="C2" s="214" t="s">
        <v>108</v>
      </c>
      <c r="D2" s="215"/>
      <c r="E2" s="216"/>
      <c r="F2" s="215"/>
      <c r="G2" s="217" t="s">
        <v>463</v>
      </c>
      <c r="H2" s="218"/>
      <c r="I2" s="219"/>
    </row>
    <row r="3" spans="1:57" ht="13.8" thickTop="1" x14ac:dyDescent="0.25">
      <c r="F3" s="136"/>
    </row>
    <row r="4" spans="1:57" ht="19.5" customHeight="1" x14ac:dyDescent="0.3">
      <c r="A4" s="220" t="s">
        <v>77</v>
      </c>
      <c r="B4" s="221"/>
      <c r="C4" s="221"/>
      <c r="D4" s="221"/>
      <c r="E4" s="222"/>
      <c r="F4" s="221"/>
      <c r="G4" s="221"/>
      <c r="H4" s="221"/>
      <c r="I4" s="221"/>
    </row>
    <row r="5" spans="1:57" ht="13.8" thickBot="1" x14ac:dyDescent="0.3"/>
    <row r="6" spans="1:57" s="136" customFormat="1" ht="13.8" thickBot="1" x14ac:dyDescent="0.3">
      <c r="A6" s="223"/>
      <c r="B6" s="224" t="s">
        <v>78</v>
      </c>
      <c r="C6" s="224"/>
      <c r="D6" s="225"/>
      <c r="E6" s="226" t="s">
        <v>25</v>
      </c>
      <c r="F6" s="227" t="s">
        <v>26</v>
      </c>
      <c r="G6" s="227" t="s">
        <v>27</v>
      </c>
      <c r="H6" s="227" t="s">
        <v>28</v>
      </c>
      <c r="I6" s="228" t="s">
        <v>29</v>
      </c>
    </row>
    <row r="7" spans="1:57" s="136" customFormat="1" ht="13.8" thickBot="1" x14ac:dyDescent="0.3">
      <c r="A7" s="325" t="str">
        <f>'01 05 Pol'!B7</f>
        <v>M21</v>
      </c>
      <c r="B7" s="70" t="str">
        <f>'01 05 Pol'!C7</f>
        <v>Elektromontáže</v>
      </c>
      <c r="D7" s="229"/>
      <c r="E7" s="326">
        <f>'01 05 Pol'!BA48</f>
        <v>0</v>
      </c>
      <c r="F7" s="327">
        <f>'01 05 Pol'!BB48</f>
        <v>0</v>
      </c>
      <c r="G7" s="327">
        <f>'01 05 Pol'!BC48</f>
        <v>0</v>
      </c>
      <c r="H7" s="327">
        <f>'01 05 Pol'!BD48</f>
        <v>0</v>
      </c>
      <c r="I7" s="328">
        <f>'01 05 Pol'!BE48</f>
        <v>0</v>
      </c>
    </row>
    <row r="8" spans="1:57" s="14" customFormat="1" ht="13.8" thickBot="1" x14ac:dyDescent="0.3">
      <c r="A8" s="230"/>
      <c r="B8" s="231" t="s">
        <v>79</v>
      </c>
      <c r="C8" s="231"/>
      <c r="D8" s="232"/>
      <c r="E8" s="233">
        <f>SUM(E7:E7)</f>
        <v>0</v>
      </c>
      <c r="F8" s="234">
        <f>SUM(F7:F7)</f>
        <v>0</v>
      </c>
      <c r="G8" s="234">
        <f>SUM(G7:G7)</f>
        <v>0</v>
      </c>
      <c r="H8" s="234">
        <f>SUM(H7:H7)</f>
        <v>0</v>
      </c>
      <c r="I8" s="235">
        <f>SUM(I7:I7)</f>
        <v>0</v>
      </c>
    </row>
    <row r="9" spans="1:57" x14ac:dyDescent="0.25">
      <c r="A9" s="136"/>
      <c r="B9" s="136"/>
      <c r="C9" s="136"/>
      <c r="D9" s="136"/>
      <c r="E9" s="136"/>
      <c r="F9" s="136"/>
      <c r="G9" s="136"/>
      <c r="H9" s="136"/>
      <c r="I9" s="136"/>
    </row>
    <row r="10" spans="1:57" ht="19.5" customHeight="1" x14ac:dyDescent="0.3">
      <c r="A10" s="221" t="s">
        <v>80</v>
      </c>
      <c r="B10" s="221"/>
      <c r="C10" s="221"/>
      <c r="D10" s="221"/>
      <c r="E10" s="221"/>
      <c r="F10" s="221"/>
      <c r="G10" s="236"/>
      <c r="H10" s="221"/>
      <c r="I10" s="221"/>
      <c r="BA10" s="142"/>
      <c r="BB10" s="142"/>
      <c r="BC10" s="142"/>
      <c r="BD10" s="142"/>
      <c r="BE10" s="142"/>
    </row>
    <row r="11" spans="1:57" ht="13.8" thickBot="1" x14ac:dyDescent="0.3"/>
    <row r="12" spans="1:57" x14ac:dyDescent="0.25">
      <c r="A12" s="174" t="s">
        <v>81</v>
      </c>
      <c r="B12" s="175"/>
      <c r="C12" s="175"/>
      <c r="D12" s="237"/>
      <c r="E12" s="238" t="s">
        <v>82</v>
      </c>
      <c r="F12" s="239" t="s">
        <v>12</v>
      </c>
      <c r="G12" s="240" t="s">
        <v>83</v>
      </c>
      <c r="H12" s="241"/>
      <c r="I12" s="242" t="s">
        <v>82</v>
      </c>
    </row>
    <row r="13" spans="1:57" x14ac:dyDescent="0.25">
      <c r="A13" s="166" t="s">
        <v>392</v>
      </c>
      <c r="B13" s="157"/>
      <c r="C13" s="157"/>
      <c r="D13" s="243"/>
      <c r="E13" s="244"/>
      <c r="F13" s="245"/>
      <c r="G13" s="246">
        <v>0</v>
      </c>
      <c r="H13" s="247"/>
      <c r="I13" s="248">
        <f>E13+F13*G13/100</f>
        <v>0</v>
      </c>
      <c r="BA13" s="1">
        <v>0</v>
      </c>
    </row>
    <row r="14" spans="1:57" x14ac:dyDescent="0.25">
      <c r="A14" s="166" t="s">
        <v>393</v>
      </c>
      <c r="B14" s="157"/>
      <c r="C14" s="157"/>
      <c r="D14" s="243"/>
      <c r="E14" s="244"/>
      <c r="F14" s="245"/>
      <c r="G14" s="246">
        <v>0</v>
      </c>
      <c r="H14" s="247"/>
      <c r="I14" s="248">
        <f>E14+F14*G14/100</f>
        <v>0</v>
      </c>
      <c r="BA14" s="1">
        <v>0</v>
      </c>
    </row>
    <row r="15" spans="1:57" x14ac:dyDescent="0.25">
      <c r="A15" s="166" t="s">
        <v>394</v>
      </c>
      <c r="B15" s="157"/>
      <c r="C15" s="157"/>
      <c r="D15" s="243"/>
      <c r="E15" s="244"/>
      <c r="F15" s="245"/>
      <c r="G15" s="246">
        <v>0</v>
      </c>
      <c r="H15" s="247"/>
      <c r="I15" s="248">
        <f>E15+F15*G15/100</f>
        <v>0</v>
      </c>
      <c r="BA15" s="1">
        <v>0</v>
      </c>
    </row>
    <row r="16" spans="1:57" x14ac:dyDescent="0.25">
      <c r="A16" s="166" t="s">
        <v>395</v>
      </c>
      <c r="B16" s="157"/>
      <c r="C16" s="157"/>
      <c r="D16" s="243"/>
      <c r="E16" s="244"/>
      <c r="F16" s="245"/>
      <c r="G16" s="246">
        <v>0</v>
      </c>
      <c r="H16" s="247"/>
      <c r="I16" s="248">
        <f>E16+F16*G16/100</f>
        <v>0</v>
      </c>
      <c r="BA16" s="1">
        <v>0</v>
      </c>
    </row>
    <row r="17" spans="1:53" x14ac:dyDescent="0.25">
      <c r="A17" s="166" t="s">
        <v>396</v>
      </c>
      <c r="B17" s="157"/>
      <c r="C17" s="157"/>
      <c r="D17" s="243"/>
      <c r="E17" s="244"/>
      <c r="F17" s="245"/>
      <c r="G17" s="246">
        <v>0</v>
      </c>
      <c r="H17" s="247"/>
      <c r="I17" s="248">
        <f>E17+F17*G17/100</f>
        <v>0</v>
      </c>
      <c r="BA17" s="1">
        <v>1</v>
      </c>
    </row>
    <row r="18" spans="1:53" x14ac:dyDescent="0.25">
      <c r="A18" s="166" t="s">
        <v>397</v>
      </c>
      <c r="B18" s="157"/>
      <c r="C18" s="157"/>
      <c r="D18" s="243"/>
      <c r="E18" s="244"/>
      <c r="F18" s="245"/>
      <c r="G18" s="246">
        <v>0</v>
      </c>
      <c r="H18" s="247"/>
      <c r="I18" s="248">
        <f>E18+F18*G18/100</f>
        <v>0</v>
      </c>
      <c r="BA18" s="1">
        <v>1</v>
      </c>
    </row>
    <row r="19" spans="1:53" x14ac:dyDescent="0.25">
      <c r="A19" s="166" t="s">
        <v>398</v>
      </c>
      <c r="B19" s="157"/>
      <c r="C19" s="157"/>
      <c r="D19" s="243"/>
      <c r="E19" s="244"/>
      <c r="F19" s="245"/>
      <c r="G19" s="246">
        <v>0</v>
      </c>
      <c r="H19" s="247"/>
      <c r="I19" s="248">
        <f>E19+F19*G19/100</f>
        <v>0</v>
      </c>
      <c r="BA19" s="1">
        <v>2</v>
      </c>
    </row>
    <row r="20" spans="1:53" x14ac:dyDescent="0.25">
      <c r="A20" s="166" t="s">
        <v>399</v>
      </c>
      <c r="B20" s="157"/>
      <c r="C20" s="157"/>
      <c r="D20" s="243"/>
      <c r="E20" s="244"/>
      <c r="F20" s="245"/>
      <c r="G20" s="246">
        <v>0</v>
      </c>
      <c r="H20" s="247"/>
      <c r="I20" s="248">
        <f>E20+F20*G20/100</f>
        <v>0</v>
      </c>
      <c r="BA20" s="1">
        <v>2</v>
      </c>
    </row>
    <row r="21" spans="1:53" ht="13.8" thickBot="1" x14ac:dyDescent="0.3">
      <c r="A21" s="249"/>
      <c r="B21" s="250" t="s">
        <v>84</v>
      </c>
      <c r="C21" s="251"/>
      <c r="D21" s="252"/>
      <c r="E21" s="253"/>
      <c r="F21" s="254"/>
      <c r="G21" s="254"/>
      <c r="H21" s="255">
        <f>SUM(I13:I20)</f>
        <v>0</v>
      </c>
      <c r="I21" s="256"/>
    </row>
    <row r="23" spans="1:53" x14ac:dyDescent="0.25">
      <c r="B23" s="14"/>
      <c r="F23" s="257"/>
      <c r="G23" s="258"/>
      <c r="H23" s="258"/>
      <c r="I23" s="54"/>
    </row>
    <row r="24" spans="1:53" x14ac:dyDescent="0.25">
      <c r="F24" s="257"/>
      <c r="G24" s="258"/>
      <c r="H24" s="258"/>
      <c r="I24" s="54"/>
    </row>
    <row r="25" spans="1:53" x14ac:dyDescent="0.25">
      <c r="F25" s="257"/>
      <c r="G25" s="258"/>
      <c r="H25" s="258"/>
      <c r="I25" s="54"/>
    </row>
    <row r="26" spans="1:53" x14ac:dyDescent="0.25">
      <c r="F26" s="257"/>
      <c r="G26" s="258"/>
      <c r="H26" s="258"/>
      <c r="I26" s="54"/>
    </row>
    <row r="27" spans="1:53" x14ac:dyDescent="0.25">
      <c r="F27" s="257"/>
      <c r="G27" s="258"/>
      <c r="H27" s="258"/>
      <c r="I27" s="54"/>
    </row>
    <row r="28" spans="1:53" x14ac:dyDescent="0.25">
      <c r="F28" s="257"/>
      <c r="G28" s="258"/>
      <c r="H28" s="258"/>
      <c r="I28" s="54"/>
    </row>
    <row r="29" spans="1:53" x14ac:dyDescent="0.25">
      <c r="F29" s="257"/>
      <c r="G29" s="258"/>
      <c r="H29" s="258"/>
      <c r="I29" s="54"/>
    </row>
    <row r="30" spans="1:53" x14ac:dyDescent="0.25">
      <c r="F30" s="257"/>
      <c r="G30" s="258"/>
      <c r="H30" s="258"/>
      <c r="I30" s="54"/>
    </row>
    <row r="31" spans="1:53" x14ac:dyDescent="0.25">
      <c r="F31" s="257"/>
      <c r="G31" s="258"/>
      <c r="H31" s="258"/>
      <c r="I31" s="54"/>
    </row>
    <row r="32" spans="1:53" x14ac:dyDescent="0.25">
      <c r="F32" s="257"/>
      <c r="G32" s="258"/>
      <c r="H32" s="258"/>
      <c r="I32" s="54"/>
    </row>
    <row r="33" spans="6:9" x14ac:dyDescent="0.25">
      <c r="F33" s="257"/>
      <c r="G33" s="258"/>
      <c r="H33" s="258"/>
      <c r="I33" s="54"/>
    </row>
    <row r="34" spans="6:9" x14ac:dyDescent="0.25">
      <c r="F34" s="257"/>
      <c r="G34" s="258"/>
      <c r="H34" s="258"/>
      <c r="I34" s="54"/>
    </row>
    <row r="35" spans="6:9" x14ac:dyDescent="0.25">
      <c r="F35" s="257"/>
      <c r="G35" s="258"/>
      <c r="H35" s="258"/>
      <c r="I35" s="54"/>
    </row>
    <row r="36" spans="6:9" x14ac:dyDescent="0.25">
      <c r="F36" s="257"/>
      <c r="G36" s="258"/>
      <c r="H36" s="258"/>
      <c r="I36" s="54"/>
    </row>
    <row r="37" spans="6:9" x14ac:dyDescent="0.25">
      <c r="F37" s="257"/>
      <c r="G37" s="258"/>
      <c r="H37" s="258"/>
      <c r="I37" s="54"/>
    </row>
    <row r="38" spans="6:9" x14ac:dyDescent="0.25">
      <c r="F38" s="257"/>
      <c r="G38" s="258"/>
      <c r="H38" s="258"/>
      <c r="I38" s="54"/>
    </row>
    <row r="39" spans="6:9" x14ac:dyDescent="0.25">
      <c r="F39" s="257"/>
      <c r="G39" s="258"/>
      <c r="H39" s="258"/>
      <c r="I39" s="54"/>
    </row>
    <row r="40" spans="6:9" x14ac:dyDescent="0.25">
      <c r="F40" s="257"/>
      <c r="G40" s="258"/>
      <c r="H40" s="258"/>
      <c r="I40" s="54"/>
    </row>
    <row r="41" spans="6:9" x14ac:dyDescent="0.25">
      <c r="F41" s="257"/>
      <c r="G41" s="258"/>
      <c r="H41" s="258"/>
      <c r="I41" s="54"/>
    </row>
    <row r="42" spans="6:9" x14ac:dyDescent="0.25">
      <c r="F42" s="257"/>
      <c r="G42" s="258"/>
      <c r="H42" s="258"/>
      <c r="I42" s="54"/>
    </row>
    <row r="43" spans="6:9" x14ac:dyDescent="0.25">
      <c r="F43" s="257"/>
      <c r="G43" s="258"/>
      <c r="H43" s="258"/>
      <c r="I43" s="54"/>
    </row>
    <row r="44" spans="6:9" x14ac:dyDescent="0.25">
      <c r="F44" s="257"/>
      <c r="G44" s="258"/>
      <c r="H44" s="258"/>
      <c r="I44" s="54"/>
    </row>
    <row r="45" spans="6:9" x14ac:dyDescent="0.25">
      <c r="F45" s="257"/>
      <c r="G45" s="258"/>
      <c r="H45" s="258"/>
      <c r="I45" s="54"/>
    </row>
    <row r="46" spans="6:9" x14ac:dyDescent="0.25">
      <c r="F46" s="257"/>
      <c r="G46" s="258"/>
      <c r="H46" s="258"/>
      <c r="I46" s="54"/>
    </row>
    <row r="47" spans="6:9" x14ac:dyDescent="0.25">
      <c r="F47" s="257"/>
      <c r="G47" s="258"/>
      <c r="H47" s="258"/>
      <c r="I47" s="54"/>
    </row>
    <row r="48" spans="6:9" x14ac:dyDescent="0.25">
      <c r="F48" s="257"/>
      <c r="G48" s="258"/>
      <c r="H48" s="258"/>
      <c r="I48" s="54"/>
    </row>
    <row r="49" spans="6:9" x14ac:dyDescent="0.25">
      <c r="F49" s="257"/>
      <c r="G49" s="258"/>
      <c r="H49" s="258"/>
      <c r="I49" s="54"/>
    </row>
    <row r="50" spans="6:9" x14ac:dyDescent="0.25">
      <c r="F50" s="257"/>
      <c r="G50" s="258"/>
      <c r="H50" s="258"/>
      <c r="I50" s="54"/>
    </row>
    <row r="51" spans="6:9" x14ac:dyDescent="0.25">
      <c r="F51" s="257"/>
      <c r="G51" s="258"/>
      <c r="H51" s="258"/>
      <c r="I51" s="54"/>
    </row>
    <row r="52" spans="6:9" x14ac:dyDescent="0.25">
      <c r="F52" s="257"/>
      <c r="G52" s="258"/>
      <c r="H52" s="258"/>
      <c r="I52" s="54"/>
    </row>
    <row r="53" spans="6:9" x14ac:dyDescent="0.25">
      <c r="F53" s="257"/>
      <c r="G53" s="258"/>
      <c r="H53" s="258"/>
      <c r="I53" s="54"/>
    </row>
    <row r="54" spans="6:9" x14ac:dyDescent="0.25">
      <c r="F54" s="257"/>
      <c r="G54" s="258"/>
      <c r="H54" s="258"/>
      <c r="I54" s="54"/>
    </row>
    <row r="55" spans="6:9" x14ac:dyDescent="0.25">
      <c r="F55" s="257"/>
      <c r="G55" s="258"/>
      <c r="H55" s="258"/>
      <c r="I55" s="54"/>
    </row>
    <row r="56" spans="6:9" x14ac:dyDescent="0.25">
      <c r="F56" s="257"/>
      <c r="G56" s="258"/>
      <c r="H56" s="258"/>
      <c r="I56" s="54"/>
    </row>
    <row r="57" spans="6:9" x14ac:dyDescent="0.25">
      <c r="F57" s="257"/>
      <c r="G57" s="258"/>
      <c r="H57" s="258"/>
      <c r="I57" s="54"/>
    </row>
    <row r="58" spans="6:9" x14ac:dyDescent="0.25">
      <c r="F58" s="257"/>
      <c r="G58" s="258"/>
      <c r="H58" s="258"/>
      <c r="I58" s="54"/>
    </row>
    <row r="59" spans="6:9" x14ac:dyDescent="0.25">
      <c r="F59" s="257"/>
      <c r="G59" s="258"/>
      <c r="H59" s="258"/>
      <c r="I59" s="54"/>
    </row>
    <row r="60" spans="6:9" x14ac:dyDescent="0.25">
      <c r="F60" s="257"/>
      <c r="G60" s="258"/>
      <c r="H60" s="258"/>
      <c r="I60" s="54"/>
    </row>
    <row r="61" spans="6:9" x14ac:dyDescent="0.25">
      <c r="F61" s="257"/>
      <c r="G61" s="258"/>
      <c r="H61" s="258"/>
      <c r="I61" s="54"/>
    </row>
    <row r="62" spans="6:9" x14ac:dyDescent="0.25">
      <c r="F62" s="257"/>
      <c r="G62" s="258"/>
      <c r="H62" s="258"/>
      <c r="I62" s="54"/>
    </row>
    <row r="63" spans="6:9" x14ac:dyDescent="0.25">
      <c r="F63" s="257"/>
      <c r="G63" s="258"/>
      <c r="H63" s="258"/>
      <c r="I63" s="54"/>
    </row>
    <row r="64" spans="6:9" x14ac:dyDescent="0.25">
      <c r="F64" s="257"/>
      <c r="G64" s="258"/>
      <c r="H64" s="258"/>
      <c r="I64" s="54"/>
    </row>
    <row r="65" spans="6:9" x14ac:dyDescent="0.25">
      <c r="F65" s="257"/>
      <c r="G65" s="258"/>
      <c r="H65" s="258"/>
      <c r="I65" s="54"/>
    </row>
    <row r="66" spans="6:9" x14ac:dyDescent="0.25">
      <c r="F66" s="257"/>
      <c r="G66" s="258"/>
      <c r="H66" s="258"/>
      <c r="I66" s="54"/>
    </row>
    <row r="67" spans="6:9" x14ac:dyDescent="0.25">
      <c r="F67" s="257"/>
      <c r="G67" s="258"/>
      <c r="H67" s="258"/>
      <c r="I67" s="54"/>
    </row>
    <row r="68" spans="6:9" x14ac:dyDescent="0.25">
      <c r="F68" s="257"/>
      <c r="G68" s="258"/>
      <c r="H68" s="258"/>
      <c r="I68" s="54"/>
    </row>
    <row r="69" spans="6:9" x14ac:dyDescent="0.25">
      <c r="F69" s="257"/>
      <c r="G69" s="258"/>
      <c r="H69" s="258"/>
      <c r="I69" s="54"/>
    </row>
    <row r="70" spans="6:9" x14ac:dyDescent="0.25">
      <c r="F70" s="257"/>
      <c r="G70" s="258"/>
      <c r="H70" s="258"/>
      <c r="I70" s="54"/>
    </row>
    <row r="71" spans="6:9" x14ac:dyDescent="0.25">
      <c r="F71" s="257"/>
      <c r="G71" s="258"/>
      <c r="H71" s="258"/>
      <c r="I71" s="54"/>
    </row>
    <row r="72" spans="6:9" x14ac:dyDescent="0.25">
      <c r="F72" s="257"/>
      <c r="G72" s="258"/>
      <c r="H72" s="258"/>
      <c r="I72" s="5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CB121"/>
  <sheetViews>
    <sheetView showGridLines="0" showZeros="0" zoomScaleNormal="100" zoomScaleSheetLayoutView="100" workbookViewId="0">
      <selection activeCell="J1" sqref="J1:J65536 K1:K65536"/>
    </sheetView>
  </sheetViews>
  <sheetFormatPr defaultColWidth="9.109375" defaultRowHeight="13.2" x14ac:dyDescent="0.25"/>
  <cols>
    <col min="1" max="1" width="4.44140625" style="260" customWidth="1"/>
    <col min="2" max="2" width="11.5546875" style="260" customWidth="1"/>
    <col min="3" max="3" width="40.44140625" style="260" customWidth="1"/>
    <col min="4" max="4" width="5.5546875" style="260" customWidth="1"/>
    <col min="5" max="5" width="8.5546875" style="272" customWidth="1"/>
    <col min="6" max="6" width="9.88671875" style="260" customWidth="1"/>
    <col min="7" max="7" width="13.88671875" style="260" customWidth="1"/>
    <col min="8" max="8" width="11.6640625" style="260" hidden="1" customWidth="1"/>
    <col min="9" max="9" width="11.5546875" style="260" hidden="1" customWidth="1"/>
    <col min="10" max="10" width="11" style="260" hidden="1" customWidth="1"/>
    <col min="11" max="11" width="10.44140625" style="260" hidden="1" customWidth="1"/>
    <col min="12" max="12" width="75.21875" style="260" customWidth="1"/>
    <col min="13" max="13" width="45.21875" style="260" customWidth="1"/>
    <col min="14" max="16384" width="9.109375" style="260"/>
  </cols>
  <sheetData>
    <row r="1" spans="1:80" ht="15.6" x14ac:dyDescent="0.3">
      <c r="A1" s="259" t="s">
        <v>103</v>
      </c>
      <c r="B1" s="259"/>
      <c r="C1" s="259"/>
      <c r="D1" s="259"/>
      <c r="E1" s="259"/>
      <c r="F1" s="259"/>
      <c r="G1" s="259"/>
    </row>
    <row r="2" spans="1:80" ht="14.25" customHeight="1" thickBot="1" x14ac:dyDescent="0.3">
      <c r="B2" s="261"/>
      <c r="C2" s="262"/>
      <c r="D2" s="262"/>
      <c r="E2" s="263"/>
      <c r="F2" s="262"/>
      <c r="G2" s="262"/>
    </row>
    <row r="3" spans="1:80" ht="13.8" thickTop="1" x14ac:dyDescent="0.25">
      <c r="A3" s="204" t="s">
        <v>2</v>
      </c>
      <c r="B3" s="205"/>
      <c r="C3" s="206" t="s">
        <v>106</v>
      </c>
      <c r="D3" s="207"/>
      <c r="E3" s="264" t="s">
        <v>85</v>
      </c>
      <c r="F3" s="265">
        <f>'01 05 Rek'!H1</f>
        <v>5</v>
      </c>
      <c r="G3" s="266"/>
    </row>
    <row r="4" spans="1:80" ht="13.8" thickBot="1" x14ac:dyDescent="0.3">
      <c r="A4" s="267" t="s">
        <v>76</v>
      </c>
      <c r="B4" s="213"/>
      <c r="C4" s="214" t="s">
        <v>108</v>
      </c>
      <c r="D4" s="215"/>
      <c r="E4" s="268" t="str">
        <f>'01 05 Rek'!G2</f>
        <v>Rozvaděč Rd3</v>
      </c>
      <c r="F4" s="269"/>
      <c r="G4" s="270"/>
    </row>
    <row r="5" spans="1:80" ht="13.8" thickTop="1" x14ac:dyDescent="0.25">
      <c r="A5" s="271"/>
      <c r="G5" s="273"/>
    </row>
    <row r="6" spans="1:80" ht="27" customHeight="1" x14ac:dyDescent="0.25">
      <c r="A6" s="274" t="s">
        <v>86</v>
      </c>
      <c r="B6" s="275" t="s">
        <v>87</v>
      </c>
      <c r="C6" s="275" t="s">
        <v>88</v>
      </c>
      <c r="D6" s="275" t="s">
        <v>89</v>
      </c>
      <c r="E6" s="276" t="s">
        <v>90</v>
      </c>
      <c r="F6" s="275" t="s">
        <v>91</v>
      </c>
      <c r="G6" s="277" t="s">
        <v>92</v>
      </c>
      <c r="H6" s="278" t="s">
        <v>93</v>
      </c>
      <c r="I6" s="278" t="s">
        <v>94</v>
      </c>
      <c r="J6" s="278" t="s">
        <v>95</v>
      </c>
      <c r="K6" s="278" t="s">
        <v>96</v>
      </c>
    </row>
    <row r="7" spans="1:80" x14ac:dyDescent="0.25">
      <c r="A7" s="279" t="s">
        <v>97</v>
      </c>
      <c r="B7" s="280" t="s">
        <v>169</v>
      </c>
      <c r="C7" s="281" t="s">
        <v>170</v>
      </c>
      <c r="D7" s="282"/>
      <c r="E7" s="283"/>
      <c r="F7" s="283"/>
      <c r="G7" s="284"/>
      <c r="H7" s="285"/>
      <c r="I7" s="286"/>
      <c r="J7" s="287"/>
      <c r="K7" s="288"/>
      <c r="O7" s="289">
        <v>1</v>
      </c>
    </row>
    <row r="8" spans="1:80" ht="20.399999999999999" x14ac:dyDescent="0.25">
      <c r="A8" s="290">
        <v>1</v>
      </c>
      <c r="B8" s="291" t="s">
        <v>411</v>
      </c>
      <c r="C8" s="292" t="s">
        <v>412</v>
      </c>
      <c r="D8" s="293" t="s">
        <v>162</v>
      </c>
      <c r="E8" s="294">
        <v>1</v>
      </c>
      <c r="F8" s="294">
        <v>0</v>
      </c>
      <c r="G8" s="295">
        <f>E8*F8</f>
        <v>0</v>
      </c>
      <c r="H8" s="296">
        <v>0</v>
      </c>
      <c r="I8" s="297">
        <f>E8*H8</f>
        <v>0</v>
      </c>
      <c r="J8" s="296">
        <v>0</v>
      </c>
      <c r="K8" s="297">
        <f>E8*J8</f>
        <v>0</v>
      </c>
      <c r="O8" s="289">
        <v>2</v>
      </c>
      <c r="AA8" s="260">
        <v>1</v>
      </c>
      <c r="AB8" s="260">
        <v>9</v>
      </c>
      <c r="AC8" s="260">
        <v>9</v>
      </c>
      <c r="AZ8" s="260">
        <v>4</v>
      </c>
      <c r="BA8" s="260">
        <f>IF(AZ8=1,G8,0)</f>
        <v>0</v>
      </c>
      <c r="BB8" s="260">
        <f>IF(AZ8=2,G8,0)</f>
        <v>0</v>
      </c>
      <c r="BC8" s="260">
        <f>IF(AZ8=3,G8,0)</f>
        <v>0</v>
      </c>
      <c r="BD8" s="260">
        <f>IF(AZ8=4,G8,0)</f>
        <v>0</v>
      </c>
      <c r="BE8" s="260">
        <f>IF(AZ8=5,G8,0)</f>
        <v>0</v>
      </c>
      <c r="CA8" s="289">
        <v>1</v>
      </c>
      <c r="CB8" s="289">
        <v>9</v>
      </c>
    </row>
    <row r="9" spans="1:80" x14ac:dyDescent="0.25">
      <c r="A9" s="298"/>
      <c r="B9" s="301"/>
      <c r="C9" s="302" t="s">
        <v>98</v>
      </c>
      <c r="D9" s="303"/>
      <c r="E9" s="304">
        <v>1</v>
      </c>
      <c r="F9" s="305"/>
      <c r="G9" s="306"/>
      <c r="H9" s="307"/>
      <c r="I9" s="299"/>
      <c r="J9" s="308"/>
      <c r="K9" s="299"/>
      <c r="M9" s="300">
        <v>1</v>
      </c>
      <c r="O9" s="289"/>
    </row>
    <row r="10" spans="1:80" x14ac:dyDescent="0.25">
      <c r="A10" s="290">
        <v>2</v>
      </c>
      <c r="B10" s="291" t="s">
        <v>413</v>
      </c>
      <c r="C10" s="292" t="s">
        <v>414</v>
      </c>
      <c r="D10" s="293" t="s">
        <v>162</v>
      </c>
      <c r="E10" s="294">
        <v>3</v>
      </c>
      <c r="F10" s="294">
        <v>0</v>
      </c>
      <c r="G10" s="295">
        <f>E10*F10</f>
        <v>0</v>
      </c>
      <c r="H10" s="296">
        <v>3.0000000000000001E-3</v>
      </c>
      <c r="I10" s="297">
        <f>E10*H10</f>
        <v>9.0000000000000011E-3</v>
      </c>
      <c r="J10" s="296">
        <v>0</v>
      </c>
      <c r="K10" s="297">
        <f>E10*J10</f>
        <v>0</v>
      </c>
      <c r="O10" s="289">
        <v>2</v>
      </c>
      <c r="AA10" s="260">
        <v>1</v>
      </c>
      <c r="AB10" s="260">
        <v>9</v>
      </c>
      <c r="AC10" s="260">
        <v>9</v>
      </c>
      <c r="AZ10" s="260">
        <v>4</v>
      </c>
      <c r="BA10" s="260">
        <f>IF(AZ10=1,G10,0)</f>
        <v>0</v>
      </c>
      <c r="BB10" s="260">
        <f>IF(AZ10=2,G10,0)</f>
        <v>0</v>
      </c>
      <c r="BC10" s="260">
        <f>IF(AZ10=3,G10,0)</f>
        <v>0</v>
      </c>
      <c r="BD10" s="260">
        <f>IF(AZ10=4,G10,0)</f>
        <v>0</v>
      </c>
      <c r="BE10" s="260">
        <f>IF(AZ10=5,G10,0)</f>
        <v>0</v>
      </c>
      <c r="CA10" s="289">
        <v>1</v>
      </c>
      <c r="CB10" s="289">
        <v>9</v>
      </c>
    </row>
    <row r="11" spans="1:80" x14ac:dyDescent="0.25">
      <c r="A11" s="298"/>
      <c r="B11" s="301"/>
      <c r="C11" s="302" t="s">
        <v>219</v>
      </c>
      <c r="D11" s="303"/>
      <c r="E11" s="304">
        <v>3</v>
      </c>
      <c r="F11" s="305"/>
      <c r="G11" s="306"/>
      <c r="H11" s="307"/>
      <c r="I11" s="299"/>
      <c r="J11" s="308"/>
      <c r="K11" s="299"/>
      <c r="M11" s="300">
        <v>3</v>
      </c>
      <c r="O11" s="289"/>
    </row>
    <row r="12" spans="1:80" x14ac:dyDescent="0.25">
      <c r="A12" s="290">
        <v>3</v>
      </c>
      <c r="B12" s="291" t="s">
        <v>415</v>
      </c>
      <c r="C12" s="292" t="s">
        <v>416</v>
      </c>
      <c r="D12" s="293" t="s">
        <v>162</v>
      </c>
      <c r="E12" s="294">
        <v>1</v>
      </c>
      <c r="F12" s="294">
        <v>0</v>
      </c>
      <c r="G12" s="295">
        <f>E12*F12</f>
        <v>0</v>
      </c>
      <c r="H12" s="296">
        <v>3.0000000000000001E-3</v>
      </c>
      <c r="I12" s="297">
        <f>E12*H12</f>
        <v>3.0000000000000001E-3</v>
      </c>
      <c r="J12" s="296">
        <v>0</v>
      </c>
      <c r="K12" s="297">
        <f>E12*J12</f>
        <v>0</v>
      </c>
      <c r="O12" s="289">
        <v>2</v>
      </c>
      <c r="AA12" s="260">
        <v>1</v>
      </c>
      <c r="AB12" s="260">
        <v>9</v>
      </c>
      <c r="AC12" s="260">
        <v>9</v>
      </c>
      <c r="AZ12" s="260">
        <v>4</v>
      </c>
      <c r="BA12" s="260">
        <f>IF(AZ12=1,G12,0)</f>
        <v>0</v>
      </c>
      <c r="BB12" s="260">
        <f>IF(AZ12=2,G12,0)</f>
        <v>0</v>
      </c>
      <c r="BC12" s="260">
        <f>IF(AZ12=3,G12,0)</f>
        <v>0</v>
      </c>
      <c r="BD12" s="260">
        <f>IF(AZ12=4,G12,0)</f>
        <v>0</v>
      </c>
      <c r="BE12" s="260">
        <f>IF(AZ12=5,G12,0)</f>
        <v>0</v>
      </c>
      <c r="CA12" s="289">
        <v>1</v>
      </c>
      <c r="CB12" s="289">
        <v>9</v>
      </c>
    </row>
    <row r="13" spans="1:80" x14ac:dyDescent="0.25">
      <c r="A13" s="298"/>
      <c r="B13" s="301"/>
      <c r="C13" s="302" t="s">
        <v>98</v>
      </c>
      <c r="D13" s="303"/>
      <c r="E13" s="304">
        <v>1</v>
      </c>
      <c r="F13" s="305"/>
      <c r="G13" s="306"/>
      <c r="H13" s="307"/>
      <c r="I13" s="299"/>
      <c r="J13" s="308"/>
      <c r="K13" s="299"/>
      <c r="M13" s="300">
        <v>1</v>
      </c>
      <c r="O13" s="289"/>
    </row>
    <row r="14" spans="1:80" x14ac:dyDescent="0.25">
      <c r="A14" s="290">
        <v>4</v>
      </c>
      <c r="B14" s="291" t="s">
        <v>417</v>
      </c>
      <c r="C14" s="292" t="s">
        <v>418</v>
      </c>
      <c r="D14" s="293" t="s">
        <v>162</v>
      </c>
      <c r="E14" s="294">
        <v>4</v>
      </c>
      <c r="F14" s="294">
        <v>0</v>
      </c>
      <c r="G14" s="295">
        <f>E14*F14</f>
        <v>0</v>
      </c>
      <c r="H14" s="296">
        <v>3.0000000000000001E-3</v>
      </c>
      <c r="I14" s="297">
        <f>E14*H14</f>
        <v>1.2E-2</v>
      </c>
      <c r="J14" s="296">
        <v>0</v>
      </c>
      <c r="K14" s="297">
        <f>E14*J14</f>
        <v>0</v>
      </c>
      <c r="O14" s="289">
        <v>2</v>
      </c>
      <c r="AA14" s="260">
        <v>1</v>
      </c>
      <c r="AB14" s="260">
        <v>9</v>
      </c>
      <c r="AC14" s="260">
        <v>9</v>
      </c>
      <c r="AZ14" s="260">
        <v>4</v>
      </c>
      <c r="BA14" s="260">
        <f>IF(AZ14=1,G14,0)</f>
        <v>0</v>
      </c>
      <c r="BB14" s="260">
        <f>IF(AZ14=2,G14,0)</f>
        <v>0</v>
      </c>
      <c r="BC14" s="260">
        <f>IF(AZ14=3,G14,0)</f>
        <v>0</v>
      </c>
      <c r="BD14" s="260">
        <f>IF(AZ14=4,G14,0)</f>
        <v>0</v>
      </c>
      <c r="BE14" s="260">
        <f>IF(AZ14=5,G14,0)</f>
        <v>0</v>
      </c>
      <c r="CA14" s="289">
        <v>1</v>
      </c>
      <c r="CB14" s="289">
        <v>9</v>
      </c>
    </row>
    <row r="15" spans="1:80" x14ac:dyDescent="0.25">
      <c r="A15" s="298"/>
      <c r="B15" s="301"/>
      <c r="C15" s="302" t="s">
        <v>122</v>
      </c>
      <c r="D15" s="303"/>
      <c r="E15" s="304">
        <v>4</v>
      </c>
      <c r="F15" s="305"/>
      <c r="G15" s="306"/>
      <c r="H15" s="307"/>
      <c r="I15" s="299"/>
      <c r="J15" s="308"/>
      <c r="K15" s="299"/>
      <c r="M15" s="300">
        <v>4</v>
      </c>
      <c r="O15" s="289"/>
    </row>
    <row r="16" spans="1:80" x14ac:dyDescent="0.25">
      <c r="A16" s="290">
        <v>5</v>
      </c>
      <c r="B16" s="291" t="s">
        <v>419</v>
      </c>
      <c r="C16" s="292" t="s">
        <v>420</v>
      </c>
      <c r="D16" s="293" t="s">
        <v>162</v>
      </c>
      <c r="E16" s="294">
        <v>2</v>
      </c>
      <c r="F16" s="294">
        <v>0</v>
      </c>
      <c r="G16" s="295">
        <f>E16*F16</f>
        <v>0</v>
      </c>
      <c r="H16" s="296">
        <v>3.0000000000000001E-3</v>
      </c>
      <c r="I16" s="297">
        <f>E16*H16</f>
        <v>6.0000000000000001E-3</v>
      </c>
      <c r="J16" s="296">
        <v>0</v>
      </c>
      <c r="K16" s="297">
        <f>E16*J16</f>
        <v>0</v>
      </c>
      <c r="O16" s="289">
        <v>2</v>
      </c>
      <c r="AA16" s="260">
        <v>1</v>
      </c>
      <c r="AB16" s="260">
        <v>9</v>
      </c>
      <c r="AC16" s="260">
        <v>9</v>
      </c>
      <c r="AZ16" s="260">
        <v>4</v>
      </c>
      <c r="BA16" s="260">
        <f>IF(AZ16=1,G16,0)</f>
        <v>0</v>
      </c>
      <c r="BB16" s="260">
        <f>IF(AZ16=2,G16,0)</f>
        <v>0</v>
      </c>
      <c r="BC16" s="260">
        <f>IF(AZ16=3,G16,0)</f>
        <v>0</v>
      </c>
      <c r="BD16" s="260">
        <f>IF(AZ16=4,G16,0)</f>
        <v>0</v>
      </c>
      <c r="BE16" s="260">
        <f>IF(AZ16=5,G16,0)</f>
        <v>0</v>
      </c>
      <c r="CA16" s="289">
        <v>1</v>
      </c>
      <c r="CB16" s="289">
        <v>9</v>
      </c>
    </row>
    <row r="17" spans="1:80" x14ac:dyDescent="0.25">
      <c r="A17" s="298"/>
      <c r="B17" s="301"/>
      <c r="C17" s="302" t="s">
        <v>214</v>
      </c>
      <c r="D17" s="303"/>
      <c r="E17" s="304">
        <v>2</v>
      </c>
      <c r="F17" s="305"/>
      <c r="G17" s="306"/>
      <c r="H17" s="307"/>
      <c r="I17" s="299"/>
      <c r="J17" s="308"/>
      <c r="K17" s="299"/>
      <c r="M17" s="300">
        <v>2</v>
      </c>
      <c r="O17" s="289"/>
    </row>
    <row r="18" spans="1:80" x14ac:dyDescent="0.25">
      <c r="A18" s="290">
        <v>6</v>
      </c>
      <c r="B18" s="291" t="s">
        <v>421</v>
      </c>
      <c r="C18" s="292" t="s">
        <v>422</v>
      </c>
      <c r="D18" s="293" t="s">
        <v>162</v>
      </c>
      <c r="E18" s="294">
        <v>5</v>
      </c>
      <c r="F18" s="294">
        <v>0</v>
      </c>
      <c r="G18" s="295">
        <f>E18*F18</f>
        <v>0</v>
      </c>
      <c r="H18" s="296">
        <v>3.0000000000000001E-3</v>
      </c>
      <c r="I18" s="297">
        <f>E18*H18</f>
        <v>1.4999999999999999E-2</v>
      </c>
      <c r="J18" s="296">
        <v>0</v>
      </c>
      <c r="K18" s="297">
        <f>E18*J18</f>
        <v>0</v>
      </c>
      <c r="O18" s="289">
        <v>2</v>
      </c>
      <c r="AA18" s="260">
        <v>1</v>
      </c>
      <c r="AB18" s="260">
        <v>9</v>
      </c>
      <c r="AC18" s="260">
        <v>9</v>
      </c>
      <c r="AZ18" s="260">
        <v>4</v>
      </c>
      <c r="BA18" s="260">
        <f>IF(AZ18=1,G18,0)</f>
        <v>0</v>
      </c>
      <c r="BB18" s="260">
        <f>IF(AZ18=2,G18,0)</f>
        <v>0</v>
      </c>
      <c r="BC18" s="260">
        <f>IF(AZ18=3,G18,0)</f>
        <v>0</v>
      </c>
      <c r="BD18" s="260">
        <f>IF(AZ18=4,G18,0)</f>
        <v>0</v>
      </c>
      <c r="BE18" s="260">
        <f>IF(AZ18=5,G18,0)</f>
        <v>0</v>
      </c>
      <c r="CA18" s="289">
        <v>1</v>
      </c>
      <c r="CB18" s="289">
        <v>9</v>
      </c>
    </row>
    <row r="19" spans="1:80" x14ac:dyDescent="0.25">
      <c r="A19" s="298"/>
      <c r="B19" s="301"/>
      <c r="C19" s="302" t="s">
        <v>134</v>
      </c>
      <c r="D19" s="303"/>
      <c r="E19" s="304">
        <v>5</v>
      </c>
      <c r="F19" s="305"/>
      <c r="G19" s="306"/>
      <c r="H19" s="307"/>
      <c r="I19" s="299"/>
      <c r="J19" s="308"/>
      <c r="K19" s="299"/>
      <c r="M19" s="300">
        <v>5</v>
      </c>
      <c r="O19" s="289"/>
    </row>
    <row r="20" spans="1:80" x14ac:dyDescent="0.25">
      <c r="A20" s="290">
        <v>7</v>
      </c>
      <c r="B20" s="291" t="s">
        <v>424</v>
      </c>
      <c r="C20" s="292" t="s">
        <v>425</v>
      </c>
      <c r="D20" s="293" t="s">
        <v>162</v>
      </c>
      <c r="E20" s="294">
        <v>2</v>
      </c>
      <c r="F20" s="294">
        <v>0</v>
      </c>
      <c r="G20" s="295">
        <f>E20*F20</f>
        <v>0</v>
      </c>
      <c r="H20" s="296">
        <v>3.0000000000000001E-3</v>
      </c>
      <c r="I20" s="297">
        <f>E20*H20</f>
        <v>6.0000000000000001E-3</v>
      </c>
      <c r="J20" s="296">
        <v>0</v>
      </c>
      <c r="K20" s="297">
        <f>E20*J20</f>
        <v>0</v>
      </c>
      <c r="O20" s="289">
        <v>2</v>
      </c>
      <c r="AA20" s="260">
        <v>1</v>
      </c>
      <c r="AB20" s="260">
        <v>9</v>
      </c>
      <c r="AC20" s="260">
        <v>9</v>
      </c>
      <c r="AZ20" s="260">
        <v>4</v>
      </c>
      <c r="BA20" s="260">
        <f>IF(AZ20=1,G20,0)</f>
        <v>0</v>
      </c>
      <c r="BB20" s="260">
        <f>IF(AZ20=2,G20,0)</f>
        <v>0</v>
      </c>
      <c r="BC20" s="260">
        <f>IF(AZ20=3,G20,0)</f>
        <v>0</v>
      </c>
      <c r="BD20" s="260">
        <f>IF(AZ20=4,G20,0)</f>
        <v>0</v>
      </c>
      <c r="BE20" s="260">
        <f>IF(AZ20=5,G20,0)</f>
        <v>0</v>
      </c>
      <c r="CA20" s="289">
        <v>1</v>
      </c>
      <c r="CB20" s="289">
        <v>9</v>
      </c>
    </row>
    <row r="21" spans="1:80" x14ac:dyDescent="0.25">
      <c r="A21" s="298"/>
      <c r="B21" s="301"/>
      <c r="C21" s="302" t="s">
        <v>214</v>
      </c>
      <c r="D21" s="303"/>
      <c r="E21" s="304">
        <v>2</v>
      </c>
      <c r="F21" s="305"/>
      <c r="G21" s="306"/>
      <c r="H21" s="307"/>
      <c r="I21" s="299"/>
      <c r="J21" s="308"/>
      <c r="K21" s="299"/>
      <c r="M21" s="300">
        <v>2</v>
      </c>
      <c r="O21" s="289"/>
    </row>
    <row r="22" spans="1:80" x14ac:dyDescent="0.25">
      <c r="A22" s="290">
        <v>8</v>
      </c>
      <c r="B22" s="291" t="s">
        <v>426</v>
      </c>
      <c r="C22" s="292" t="s">
        <v>427</v>
      </c>
      <c r="D22" s="293" t="s">
        <v>162</v>
      </c>
      <c r="E22" s="294">
        <v>14</v>
      </c>
      <c r="F22" s="294">
        <v>0</v>
      </c>
      <c r="G22" s="295">
        <f>E22*F22</f>
        <v>0</v>
      </c>
      <c r="H22" s="296">
        <v>3.0000000000000001E-3</v>
      </c>
      <c r="I22" s="297">
        <f>E22*H22</f>
        <v>4.2000000000000003E-2</v>
      </c>
      <c r="J22" s="296">
        <v>0</v>
      </c>
      <c r="K22" s="297">
        <f>E22*J22</f>
        <v>0</v>
      </c>
      <c r="O22" s="289">
        <v>2</v>
      </c>
      <c r="AA22" s="260">
        <v>1</v>
      </c>
      <c r="AB22" s="260">
        <v>9</v>
      </c>
      <c r="AC22" s="260">
        <v>9</v>
      </c>
      <c r="AZ22" s="260">
        <v>4</v>
      </c>
      <c r="BA22" s="260">
        <f>IF(AZ22=1,G22,0)</f>
        <v>0</v>
      </c>
      <c r="BB22" s="260">
        <f>IF(AZ22=2,G22,0)</f>
        <v>0</v>
      </c>
      <c r="BC22" s="260">
        <f>IF(AZ22=3,G22,0)</f>
        <v>0</v>
      </c>
      <c r="BD22" s="260">
        <f>IF(AZ22=4,G22,0)</f>
        <v>0</v>
      </c>
      <c r="BE22" s="260">
        <f>IF(AZ22=5,G22,0)</f>
        <v>0</v>
      </c>
      <c r="CA22" s="289">
        <v>1</v>
      </c>
      <c r="CB22" s="289">
        <v>9</v>
      </c>
    </row>
    <row r="23" spans="1:80" x14ac:dyDescent="0.25">
      <c r="A23" s="298"/>
      <c r="B23" s="301"/>
      <c r="C23" s="302" t="s">
        <v>271</v>
      </c>
      <c r="D23" s="303"/>
      <c r="E23" s="304">
        <v>14</v>
      </c>
      <c r="F23" s="305"/>
      <c r="G23" s="306"/>
      <c r="H23" s="307"/>
      <c r="I23" s="299"/>
      <c r="J23" s="308"/>
      <c r="K23" s="299"/>
      <c r="M23" s="300">
        <v>14</v>
      </c>
      <c r="O23" s="289"/>
    </row>
    <row r="24" spans="1:80" x14ac:dyDescent="0.25">
      <c r="A24" s="290">
        <v>9</v>
      </c>
      <c r="B24" s="291" t="s">
        <v>456</v>
      </c>
      <c r="C24" s="292" t="s">
        <v>457</v>
      </c>
      <c r="D24" s="293" t="s">
        <v>162</v>
      </c>
      <c r="E24" s="294">
        <v>2</v>
      </c>
      <c r="F24" s="294">
        <v>0</v>
      </c>
      <c r="G24" s="295">
        <f>E24*F24</f>
        <v>0</v>
      </c>
      <c r="H24" s="296">
        <v>3.0000000000000001E-3</v>
      </c>
      <c r="I24" s="297">
        <f>E24*H24</f>
        <v>6.0000000000000001E-3</v>
      </c>
      <c r="J24" s="296">
        <v>0</v>
      </c>
      <c r="K24" s="297">
        <f>E24*J24</f>
        <v>0</v>
      </c>
      <c r="O24" s="289">
        <v>2</v>
      </c>
      <c r="AA24" s="260">
        <v>1</v>
      </c>
      <c r="AB24" s="260">
        <v>9</v>
      </c>
      <c r="AC24" s="260">
        <v>9</v>
      </c>
      <c r="AZ24" s="260">
        <v>4</v>
      </c>
      <c r="BA24" s="260">
        <f>IF(AZ24=1,G24,0)</f>
        <v>0</v>
      </c>
      <c r="BB24" s="260">
        <f>IF(AZ24=2,G24,0)</f>
        <v>0</v>
      </c>
      <c r="BC24" s="260">
        <f>IF(AZ24=3,G24,0)</f>
        <v>0</v>
      </c>
      <c r="BD24" s="260">
        <f>IF(AZ24=4,G24,0)</f>
        <v>0</v>
      </c>
      <c r="BE24" s="260">
        <f>IF(AZ24=5,G24,0)</f>
        <v>0</v>
      </c>
      <c r="CA24" s="289">
        <v>1</v>
      </c>
      <c r="CB24" s="289">
        <v>9</v>
      </c>
    </row>
    <row r="25" spans="1:80" x14ac:dyDescent="0.25">
      <c r="A25" s="298"/>
      <c r="B25" s="301"/>
      <c r="C25" s="302" t="s">
        <v>214</v>
      </c>
      <c r="D25" s="303"/>
      <c r="E25" s="304">
        <v>2</v>
      </c>
      <c r="F25" s="305"/>
      <c r="G25" s="306"/>
      <c r="H25" s="307"/>
      <c r="I25" s="299"/>
      <c r="J25" s="308"/>
      <c r="K25" s="299"/>
      <c r="M25" s="300">
        <v>2</v>
      </c>
      <c r="O25" s="289"/>
    </row>
    <row r="26" spans="1:80" ht="20.399999999999999" x14ac:dyDescent="0.25">
      <c r="A26" s="290">
        <v>10</v>
      </c>
      <c r="B26" s="291" t="s">
        <v>430</v>
      </c>
      <c r="C26" s="292" t="s">
        <v>431</v>
      </c>
      <c r="D26" s="293" t="s">
        <v>162</v>
      </c>
      <c r="E26" s="294">
        <v>5</v>
      </c>
      <c r="F26" s="294">
        <v>0</v>
      </c>
      <c r="G26" s="295">
        <f>E26*F26</f>
        <v>0</v>
      </c>
      <c r="H26" s="296">
        <v>3.0000000000000001E-3</v>
      </c>
      <c r="I26" s="297">
        <f>E26*H26</f>
        <v>1.4999999999999999E-2</v>
      </c>
      <c r="J26" s="296">
        <v>0</v>
      </c>
      <c r="K26" s="297">
        <f>E26*J26</f>
        <v>0</v>
      </c>
      <c r="O26" s="289">
        <v>2</v>
      </c>
      <c r="AA26" s="260">
        <v>1</v>
      </c>
      <c r="AB26" s="260">
        <v>9</v>
      </c>
      <c r="AC26" s="260">
        <v>9</v>
      </c>
      <c r="AZ26" s="260">
        <v>4</v>
      </c>
      <c r="BA26" s="260">
        <f>IF(AZ26=1,G26,0)</f>
        <v>0</v>
      </c>
      <c r="BB26" s="260">
        <f>IF(AZ26=2,G26,0)</f>
        <v>0</v>
      </c>
      <c r="BC26" s="260">
        <f>IF(AZ26=3,G26,0)</f>
        <v>0</v>
      </c>
      <c r="BD26" s="260">
        <f>IF(AZ26=4,G26,0)</f>
        <v>0</v>
      </c>
      <c r="BE26" s="260">
        <f>IF(AZ26=5,G26,0)</f>
        <v>0</v>
      </c>
      <c r="CA26" s="289">
        <v>1</v>
      </c>
      <c r="CB26" s="289">
        <v>9</v>
      </c>
    </row>
    <row r="27" spans="1:80" x14ac:dyDescent="0.25">
      <c r="A27" s="298"/>
      <c r="B27" s="301"/>
      <c r="C27" s="302" t="s">
        <v>134</v>
      </c>
      <c r="D27" s="303"/>
      <c r="E27" s="304">
        <v>5</v>
      </c>
      <c r="F27" s="305"/>
      <c r="G27" s="306"/>
      <c r="H27" s="307"/>
      <c r="I27" s="299"/>
      <c r="J27" s="308"/>
      <c r="K27" s="299"/>
      <c r="M27" s="300">
        <v>5</v>
      </c>
      <c r="O27" s="289"/>
    </row>
    <row r="28" spans="1:80" x14ac:dyDescent="0.25">
      <c r="A28" s="290">
        <v>11</v>
      </c>
      <c r="B28" s="291" t="s">
        <v>432</v>
      </c>
      <c r="C28" s="292" t="s">
        <v>433</v>
      </c>
      <c r="D28" s="293" t="s">
        <v>162</v>
      </c>
      <c r="E28" s="294">
        <v>1</v>
      </c>
      <c r="F28" s="294">
        <v>0</v>
      </c>
      <c r="G28" s="295">
        <f>E28*F28</f>
        <v>0</v>
      </c>
      <c r="H28" s="296">
        <v>0</v>
      </c>
      <c r="I28" s="297">
        <f>E28*H28</f>
        <v>0</v>
      </c>
      <c r="J28" s="296">
        <v>0</v>
      </c>
      <c r="K28" s="297">
        <f>E28*J28</f>
        <v>0</v>
      </c>
      <c r="O28" s="289">
        <v>2</v>
      </c>
      <c r="AA28" s="260">
        <v>1</v>
      </c>
      <c r="AB28" s="260">
        <v>9</v>
      </c>
      <c r="AC28" s="260">
        <v>9</v>
      </c>
      <c r="AZ28" s="260">
        <v>4</v>
      </c>
      <c r="BA28" s="260">
        <f>IF(AZ28=1,G28,0)</f>
        <v>0</v>
      </c>
      <c r="BB28" s="260">
        <f>IF(AZ28=2,G28,0)</f>
        <v>0</v>
      </c>
      <c r="BC28" s="260">
        <f>IF(AZ28=3,G28,0)</f>
        <v>0</v>
      </c>
      <c r="BD28" s="260">
        <f>IF(AZ28=4,G28,0)</f>
        <v>0</v>
      </c>
      <c r="BE28" s="260">
        <f>IF(AZ28=5,G28,0)</f>
        <v>0</v>
      </c>
      <c r="CA28" s="289">
        <v>1</v>
      </c>
      <c r="CB28" s="289">
        <v>9</v>
      </c>
    </row>
    <row r="29" spans="1:80" x14ac:dyDescent="0.25">
      <c r="A29" s="298"/>
      <c r="B29" s="301"/>
      <c r="C29" s="302" t="s">
        <v>98</v>
      </c>
      <c r="D29" s="303"/>
      <c r="E29" s="304">
        <v>1</v>
      </c>
      <c r="F29" s="305"/>
      <c r="G29" s="306"/>
      <c r="H29" s="307"/>
      <c r="I29" s="299"/>
      <c r="J29" s="308"/>
      <c r="K29" s="299"/>
      <c r="M29" s="300">
        <v>1</v>
      </c>
      <c r="O29" s="289"/>
    </row>
    <row r="30" spans="1:80" x14ac:dyDescent="0.25">
      <c r="A30" s="290">
        <v>12</v>
      </c>
      <c r="B30" s="291" t="s">
        <v>434</v>
      </c>
      <c r="C30" s="292" t="s">
        <v>435</v>
      </c>
      <c r="D30" s="293" t="s">
        <v>162</v>
      </c>
      <c r="E30" s="294">
        <v>2</v>
      </c>
      <c r="F30" s="294">
        <v>0</v>
      </c>
      <c r="G30" s="295">
        <f>E30*F30</f>
        <v>0</v>
      </c>
      <c r="H30" s="296">
        <v>3.0000000000000001E-3</v>
      </c>
      <c r="I30" s="297">
        <f>E30*H30</f>
        <v>6.0000000000000001E-3</v>
      </c>
      <c r="J30" s="296">
        <v>0</v>
      </c>
      <c r="K30" s="297">
        <f>E30*J30</f>
        <v>0</v>
      </c>
      <c r="O30" s="289">
        <v>2</v>
      </c>
      <c r="AA30" s="260">
        <v>1</v>
      </c>
      <c r="AB30" s="260">
        <v>9</v>
      </c>
      <c r="AC30" s="260">
        <v>9</v>
      </c>
      <c r="AZ30" s="260">
        <v>4</v>
      </c>
      <c r="BA30" s="260">
        <f>IF(AZ30=1,G30,0)</f>
        <v>0</v>
      </c>
      <c r="BB30" s="260">
        <f>IF(AZ30=2,G30,0)</f>
        <v>0</v>
      </c>
      <c r="BC30" s="260">
        <f>IF(AZ30=3,G30,0)</f>
        <v>0</v>
      </c>
      <c r="BD30" s="260">
        <f>IF(AZ30=4,G30,0)</f>
        <v>0</v>
      </c>
      <c r="BE30" s="260">
        <f>IF(AZ30=5,G30,0)</f>
        <v>0</v>
      </c>
      <c r="CA30" s="289">
        <v>1</v>
      </c>
      <c r="CB30" s="289">
        <v>9</v>
      </c>
    </row>
    <row r="31" spans="1:80" x14ac:dyDescent="0.25">
      <c r="A31" s="298"/>
      <c r="B31" s="301"/>
      <c r="C31" s="302" t="s">
        <v>214</v>
      </c>
      <c r="D31" s="303"/>
      <c r="E31" s="304">
        <v>2</v>
      </c>
      <c r="F31" s="305"/>
      <c r="G31" s="306"/>
      <c r="H31" s="307"/>
      <c r="I31" s="299"/>
      <c r="J31" s="308"/>
      <c r="K31" s="299"/>
      <c r="M31" s="300">
        <v>2</v>
      </c>
      <c r="O31" s="289"/>
    </row>
    <row r="32" spans="1:80" x14ac:dyDescent="0.25">
      <c r="A32" s="290">
        <v>13</v>
      </c>
      <c r="B32" s="291" t="s">
        <v>436</v>
      </c>
      <c r="C32" s="292" t="s">
        <v>437</v>
      </c>
      <c r="D32" s="293" t="s">
        <v>162</v>
      </c>
      <c r="E32" s="294">
        <v>3</v>
      </c>
      <c r="F32" s="294">
        <v>0</v>
      </c>
      <c r="G32" s="295">
        <f>E32*F32</f>
        <v>0</v>
      </c>
      <c r="H32" s="296">
        <v>3.0000000000000001E-3</v>
      </c>
      <c r="I32" s="297">
        <f>E32*H32</f>
        <v>9.0000000000000011E-3</v>
      </c>
      <c r="J32" s="296">
        <v>0</v>
      </c>
      <c r="K32" s="297">
        <f>E32*J32</f>
        <v>0</v>
      </c>
      <c r="O32" s="289">
        <v>2</v>
      </c>
      <c r="AA32" s="260">
        <v>1</v>
      </c>
      <c r="AB32" s="260">
        <v>9</v>
      </c>
      <c r="AC32" s="260">
        <v>9</v>
      </c>
      <c r="AZ32" s="260">
        <v>4</v>
      </c>
      <c r="BA32" s="260">
        <f>IF(AZ32=1,G32,0)</f>
        <v>0</v>
      </c>
      <c r="BB32" s="260">
        <f>IF(AZ32=2,G32,0)</f>
        <v>0</v>
      </c>
      <c r="BC32" s="260">
        <f>IF(AZ32=3,G32,0)</f>
        <v>0</v>
      </c>
      <c r="BD32" s="260">
        <f>IF(AZ32=4,G32,0)</f>
        <v>0</v>
      </c>
      <c r="BE32" s="260">
        <f>IF(AZ32=5,G32,0)</f>
        <v>0</v>
      </c>
      <c r="CA32" s="289">
        <v>1</v>
      </c>
      <c r="CB32" s="289">
        <v>9</v>
      </c>
    </row>
    <row r="33" spans="1:80" x14ac:dyDescent="0.25">
      <c r="A33" s="298"/>
      <c r="B33" s="301"/>
      <c r="C33" s="302" t="s">
        <v>219</v>
      </c>
      <c r="D33" s="303"/>
      <c r="E33" s="304">
        <v>3</v>
      </c>
      <c r="F33" s="305"/>
      <c r="G33" s="306"/>
      <c r="H33" s="307"/>
      <c r="I33" s="299"/>
      <c r="J33" s="308"/>
      <c r="K33" s="299"/>
      <c r="M33" s="300">
        <v>3</v>
      </c>
      <c r="O33" s="289"/>
    </row>
    <row r="34" spans="1:80" x14ac:dyDescent="0.25">
      <c r="A34" s="290">
        <v>14</v>
      </c>
      <c r="B34" s="291" t="s">
        <v>438</v>
      </c>
      <c r="C34" s="292" t="s">
        <v>439</v>
      </c>
      <c r="D34" s="293" t="s">
        <v>162</v>
      </c>
      <c r="E34" s="294">
        <v>3</v>
      </c>
      <c r="F34" s="294">
        <v>0</v>
      </c>
      <c r="G34" s="295">
        <f>E34*F34</f>
        <v>0</v>
      </c>
      <c r="H34" s="296">
        <v>3.0000000000000001E-3</v>
      </c>
      <c r="I34" s="297">
        <f>E34*H34</f>
        <v>9.0000000000000011E-3</v>
      </c>
      <c r="J34" s="296">
        <v>0</v>
      </c>
      <c r="K34" s="297">
        <f>E34*J34</f>
        <v>0</v>
      </c>
      <c r="O34" s="289">
        <v>2</v>
      </c>
      <c r="AA34" s="260">
        <v>1</v>
      </c>
      <c r="AB34" s="260">
        <v>9</v>
      </c>
      <c r="AC34" s="260">
        <v>9</v>
      </c>
      <c r="AZ34" s="260">
        <v>4</v>
      </c>
      <c r="BA34" s="260">
        <f>IF(AZ34=1,G34,0)</f>
        <v>0</v>
      </c>
      <c r="BB34" s="260">
        <f>IF(AZ34=2,G34,0)</f>
        <v>0</v>
      </c>
      <c r="BC34" s="260">
        <f>IF(AZ34=3,G34,0)</f>
        <v>0</v>
      </c>
      <c r="BD34" s="260">
        <f>IF(AZ34=4,G34,0)</f>
        <v>0</v>
      </c>
      <c r="BE34" s="260">
        <f>IF(AZ34=5,G34,0)</f>
        <v>0</v>
      </c>
      <c r="CA34" s="289">
        <v>1</v>
      </c>
      <c r="CB34" s="289">
        <v>9</v>
      </c>
    </row>
    <row r="35" spans="1:80" x14ac:dyDescent="0.25">
      <c r="A35" s="298"/>
      <c r="B35" s="301"/>
      <c r="C35" s="302" t="s">
        <v>219</v>
      </c>
      <c r="D35" s="303"/>
      <c r="E35" s="304">
        <v>3</v>
      </c>
      <c r="F35" s="305"/>
      <c r="G35" s="306"/>
      <c r="H35" s="307"/>
      <c r="I35" s="299"/>
      <c r="J35" s="308"/>
      <c r="K35" s="299"/>
      <c r="M35" s="300">
        <v>3</v>
      </c>
      <c r="O35" s="289"/>
    </row>
    <row r="36" spans="1:80" ht="20.399999999999999" x14ac:dyDescent="0.25">
      <c r="A36" s="290">
        <v>15</v>
      </c>
      <c r="B36" s="291" t="s">
        <v>440</v>
      </c>
      <c r="C36" s="292" t="s">
        <v>441</v>
      </c>
      <c r="D36" s="293" t="s">
        <v>162</v>
      </c>
      <c r="E36" s="294">
        <v>1</v>
      </c>
      <c r="F36" s="294">
        <v>0</v>
      </c>
      <c r="G36" s="295">
        <f>E36*F36</f>
        <v>0</v>
      </c>
      <c r="H36" s="296">
        <v>0</v>
      </c>
      <c r="I36" s="297">
        <f>E36*H36</f>
        <v>0</v>
      </c>
      <c r="J36" s="296">
        <v>0</v>
      </c>
      <c r="K36" s="297">
        <f>E36*J36</f>
        <v>0</v>
      </c>
      <c r="O36" s="289">
        <v>2</v>
      </c>
      <c r="AA36" s="260">
        <v>1</v>
      </c>
      <c r="AB36" s="260">
        <v>9</v>
      </c>
      <c r="AC36" s="260">
        <v>9</v>
      </c>
      <c r="AZ36" s="260">
        <v>4</v>
      </c>
      <c r="BA36" s="260">
        <f>IF(AZ36=1,G36,0)</f>
        <v>0</v>
      </c>
      <c r="BB36" s="260">
        <f>IF(AZ36=2,G36,0)</f>
        <v>0</v>
      </c>
      <c r="BC36" s="260">
        <f>IF(AZ36=3,G36,0)</f>
        <v>0</v>
      </c>
      <c r="BD36" s="260">
        <f>IF(AZ36=4,G36,0)</f>
        <v>0</v>
      </c>
      <c r="BE36" s="260">
        <f>IF(AZ36=5,G36,0)</f>
        <v>0</v>
      </c>
      <c r="CA36" s="289">
        <v>1</v>
      </c>
      <c r="CB36" s="289">
        <v>9</v>
      </c>
    </row>
    <row r="37" spans="1:80" x14ac:dyDescent="0.25">
      <c r="A37" s="298"/>
      <c r="B37" s="301"/>
      <c r="C37" s="302" t="s">
        <v>98</v>
      </c>
      <c r="D37" s="303"/>
      <c r="E37" s="304">
        <v>1</v>
      </c>
      <c r="F37" s="305"/>
      <c r="G37" s="306"/>
      <c r="H37" s="307"/>
      <c r="I37" s="299"/>
      <c r="J37" s="308"/>
      <c r="K37" s="299"/>
      <c r="M37" s="300">
        <v>1</v>
      </c>
      <c r="O37" s="289"/>
    </row>
    <row r="38" spans="1:80" x14ac:dyDescent="0.25">
      <c r="A38" s="290">
        <v>16</v>
      </c>
      <c r="B38" s="291" t="s">
        <v>442</v>
      </c>
      <c r="C38" s="292" t="s">
        <v>443</v>
      </c>
      <c r="D38" s="293" t="s">
        <v>162</v>
      </c>
      <c r="E38" s="294">
        <v>6</v>
      </c>
      <c r="F38" s="294">
        <v>0</v>
      </c>
      <c r="G38" s="295">
        <f>E38*F38</f>
        <v>0</v>
      </c>
      <c r="H38" s="296">
        <v>0</v>
      </c>
      <c r="I38" s="297">
        <f>E38*H38</f>
        <v>0</v>
      </c>
      <c r="J38" s="296">
        <v>0</v>
      </c>
      <c r="K38" s="297">
        <f>E38*J38</f>
        <v>0</v>
      </c>
      <c r="O38" s="289">
        <v>2</v>
      </c>
      <c r="AA38" s="260">
        <v>1</v>
      </c>
      <c r="AB38" s="260">
        <v>9</v>
      </c>
      <c r="AC38" s="260">
        <v>9</v>
      </c>
      <c r="AZ38" s="260">
        <v>4</v>
      </c>
      <c r="BA38" s="260">
        <f>IF(AZ38=1,G38,0)</f>
        <v>0</v>
      </c>
      <c r="BB38" s="260">
        <f>IF(AZ38=2,G38,0)</f>
        <v>0</v>
      </c>
      <c r="BC38" s="260">
        <f>IF(AZ38=3,G38,0)</f>
        <v>0</v>
      </c>
      <c r="BD38" s="260">
        <f>IF(AZ38=4,G38,0)</f>
        <v>0</v>
      </c>
      <c r="BE38" s="260">
        <f>IF(AZ38=5,G38,0)</f>
        <v>0</v>
      </c>
      <c r="CA38" s="289">
        <v>1</v>
      </c>
      <c r="CB38" s="289">
        <v>9</v>
      </c>
    </row>
    <row r="39" spans="1:80" x14ac:dyDescent="0.25">
      <c r="A39" s="298"/>
      <c r="B39" s="301"/>
      <c r="C39" s="302" t="s">
        <v>131</v>
      </c>
      <c r="D39" s="303"/>
      <c r="E39" s="304">
        <v>6</v>
      </c>
      <c r="F39" s="305"/>
      <c r="G39" s="306"/>
      <c r="H39" s="307"/>
      <c r="I39" s="299"/>
      <c r="J39" s="308"/>
      <c r="K39" s="299"/>
      <c r="M39" s="300">
        <v>6</v>
      </c>
      <c r="O39" s="289"/>
    </row>
    <row r="40" spans="1:80" x14ac:dyDescent="0.25">
      <c r="A40" s="290">
        <v>17</v>
      </c>
      <c r="B40" s="291" t="s">
        <v>444</v>
      </c>
      <c r="C40" s="292" t="s">
        <v>445</v>
      </c>
      <c r="D40" s="293" t="s">
        <v>162</v>
      </c>
      <c r="E40" s="294">
        <v>4</v>
      </c>
      <c r="F40" s="294">
        <v>0</v>
      </c>
      <c r="G40" s="295">
        <f>E40*F40</f>
        <v>0</v>
      </c>
      <c r="H40" s="296">
        <v>0</v>
      </c>
      <c r="I40" s="297">
        <f>E40*H40</f>
        <v>0</v>
      </c>
      <c r="J40" s="296">
        <v>0</v>
      </c>
      <c r="K40" s="297">
        <f>E40*J40</f>
        <v>0</v>
      </c>
      <c r="O40" s="289">
        <v>2</v>
      </c>
      <c r="AA40" s="260">
        <v>1</v>
      </c>
      <c r="AB40" s="260">
        <v>9</v>
      </c>
      <c r="AC40" s="260">
        <v>9</v>
      </c>
      <c r="AZ40" s="260">
        <v>4</v>
      </c>
      <c r="BA40" s="260">
        <f>IF(AZ40=1,G40,0)</f>
        <v>0</v>
      </c>
      <c r="BB40" s="260">
        <f>IF(AZ40=2,G40,0)</f>
        <v>0</v>
      </c>
      <c r="BC40" s="260">
        <f>IF(AZ40=3,G40,0)</f>
        <v>0</v>
      </c>
      <c r="BD40" s="260">
        <f>IF(AZ40=4,G40,0)</f>
        <v>0</v>
      </c>
      <c r="BE40" s="260">
        <f>IF(AZ40=5,G40,0)</f>
        <v>0</v>
      </c>
      <c r="CA40" s="289">
        <v>1</v>
      </c>
      <c r="CB40" s="289">
        <v>9</v>
      </c>
    </row>
    <row r="41" spans="1:80" x14ac:dyDescent="0.25">
      <c r="A41" s="298"/>
      <c r="B41" s="301"/>
      <c r="C41" s="302" t="s">
        <v>122</v>
      </c>
      <c r="D41" s="303"/>
      <c r="E41" s="304">
        <v>4</v>
      </c>
      <c r="F41" s="305"/>
      <c r="G41" s="306"/>
      <c r="H41" s="307"/>
      <c r="I41" s="299"/>
      <c r="J41" s="308"/>
      <c r="K41" s="299"/>
      <c r="M41" s="300">
        <v>4</v>
      </c>
      <c r="O41" s="289"/>
    </row>
    <row r="42" spans="1:80" x14ac:dyDescent="0.25">
      <c r="A42" s="290">
        <v>18</v>
      </c>
      <c r="B42" s="291" t="s">
        <v>446</v>
      </c>
      <c r="C42" s="292" t="s">
        <v>447</v>
      </c>
      <c r="D42" s="293" t="s">
        <v>162</v>
      </c>
      <c r="E42" s="294">
        <v>3</v>
      </c>
      <c r="F42" s="294">
        <v>0</v>
      </c>
      <c r="G42" s="295">
        <f>E42*F42</f>
        <v>0</v>
      </c>
      <c r="H42" s="296">
        <v>0</v>
      </c>
      <c r="I42" s="297">
        <f>E42*H42</f>
        <v>0</v>
      </c>
      <c r="J42" s="296">
        <v>0</v>
      </c>
      <c r="K42" s="297">
        <f>E42*J42</f>
        <v>0</v>
      </c>
      <c r="O42" s="289">
        <v>2</v>
      </c>
      <c r="AA42" s="260">
        <v>1</v>
      </c>
      <c r="AB42" s="260">
        <v>9</v>
      </c>
      <c r="AC42" s="260">
        <v>9</v>
      </c>
      <c r="AZ42" s="260">
        <v>4</v>
      </c>
      <c r="BA42" s="260">
        <f>IF(AZ42=1,G42,0)</f>
        <v>0</v>
      </c>
      <c r="BB42" s="260">
        <f>IF(AZ42=2,G42,0)</f>
        <v>0</v>
      </c>
      <c r="BC42" s="260">
        <f>IF(AZ42=3,G42,0)</f>
        <v>0</v>
      </c>
      <c r="BD42" s="260">
        <f>IF(AZ42=4,G42,0)</f>
        <v>0</v>
      </c>
      <c r="BE42" s="260">
        <f>IF(AZ42=5,G42,0)</f>
        <v>0</v>
      </c>
      <c r="CA42" s="289">
        <v>1</v>
      </c>
      <c r="CB42" s="289">
        <v>9</v>
      </c>
    </row>
    <row r="43" spans="1:80" x14ac:dyDescent="0.25">
      <c r="A43" s="298"/>
      <c r="B43" s="301"/>
      <c r="C43" s="302" t="s">
        <v>219</v>
      </c>
      <c r="D43" s="303"/>
      <c r="E43" s="304">
        <v>3</v>
      </c>
      <c r="F43" s="305"/>
      <c r="G43" s="306"/>
      <c r="H43" s="307"/>
      <c r="I43" s="299"/>
      <c r="J43" s="308"/>
      <c r="K43" s="299"/>
      <c r="M43" s="300">
        <v>3</v>
      </c>
      <c r="O43" s="289"/>
    </row>
    <row r="44" spans="1:80" x14ac:dyDescent="0.25">
      <c r="A44" s="290">
        <v>19</v>
      </c>
      <c r="B44" s="291" t="s">
        <v>448</v>
      </c>
      <c r="C44" s="292" t="s">
        <v>449</v>
      </c>
      <c r="D44" s="293" t="s">
        <v>162</v>
      </c>
      <c r="E44" s="294">
        <v>3</v>
      </c>
      <c r="F44" s="294">
        <v>0</v>
      </c>
      <c r="G44" s="295">
        <f>E44*F44</f>
        <v>0</v>
      </c>
      <c r="H44" s="296">
        <v>0</v>
      </c>
      <c r="I44" s="297">
        <f>E44*H44</f>
        <v>0</v>
      </c>
      <c r="J44" s="296">
        <v>0</v>
      </c>
      <c r="K44" s="297">
        <f>E44*J44</f>
        <v>0</v>
      </c>
      <c r="O44" s="289">
        <v>2</v>
      </c>
      <c r="AA44" s="260">
        <v>1</v>
      </c>
      <c r="AB44" s="260">
        <v>9</v>
      </c>
      <c r="AC44" s="260">
        <v>9</v>
      </c>
      <c r="AZ44" s="260">
        <v>4</v>
      </c>
      <c r="BA44" s="260">
        <f>IF(AZ44=1,G44,0)</f>
        <v>0</v>
      </c>
      <c r="BB44" s="260">
        <f>IF(AZ44=2,G44,0)</f>
        <v>0</v>
      </c>
      <c r="BC44" s="260">
        <f>IF(AZ44=3,G44,0)</f>
        <v>0</v>
      </c>
      <c r="BD44" s="260">
        <f>IF(AZ44=4,G44,0)</f>
        <v>0</v>
      </c>
      <c r="BE44" s="260">
        <f>IF(AZ44=5,G44,0)</f>
        <v>0</v>
      </c>
      <c r="CA44" s="289">
        <v>1</v>
      </c>
      <c r="CB44" s="289">
        <v>9</v>
      </c>
    </row>
    <row r="45" spans="1:80" x14ac:dyDescent="0.25">
      <c r="A45" s="298"/>
      <c r="B45" s="301"/>
      <c r="C45" s="302" t="s">
        <v>219</v>
      </c>
      <c r="D45" s="303"/>
      <c r="E45" s="304">
        <v>3</v>
      </c>
      <c r="F45" s="305"/>
      <c r="G45" s="306"/>
      <c r="H45" s="307"/>
      <c r="I45" s="299"/>
      <c r="J45" s="308"/>
      <c r="K45" s="299"/>
      <c r="M45" s="300">
        <v>3</v>
      </c>
      <c r="O45" s="289"/>
    </row>
    <row r="46" spans="1:80" x14ac:dyDescent="0.25">
      <c r="A46" s="290">
        <v>20</v>
      </c>
      <c r="B46" s="291" t="s">
        <v>450</v>
      </c>
      <c r="C46" s="292" t="s">
        <v>451</v>
      </c>
      <c r="D46" s="293" t="s">
        <v>162</v>
      </c>
      <c r="E46" s="294">
        <v>1</v>
      </c>
      <c r="F46" s="294">
        <v>0</v>
      </c>
      <c r="G46" s="295">
        <f>E46*F46</f>
        <v>0</v>
      </c>
      <c r="H46" s="296">
        <v>0</v>
      </c>
      <c r="I46" s="297">
        <f>E46*H46</f>
        <v>0</v>
      </c>
      <c r="J46" s="296">
        <v>0</v>
      </c>
      <c r="K46" s="297">
        <f>E46*J46</f>
        <v>0</v>
      </c>
      <c r="O46" s="289">
        <v>2</v>
      </c>
      <c r="AA46" s="260">
        <v>1</v>
      </c>
      <c r="AB46" s="260">
        <v>9</v>
      </c>
      <c r="AC46" s="260">
        <v>9</v>
      </c>
      <c r="AZ46" s="260">
        <v>4</v>
      </c>
      <c r="BA46" s="260">
        <f>IF(AZ46=1,G46,0)</f>
        <v>0</v>
      </c>
      <c r="BB46" s="260">
        <f>IF(AZ46=2,G46,0)</f>
        <v>0</v>
      </c>
      <c r="BC46" s="260">
        <f>IF(AZ46=3,G46,0)</f>
        <v>0</v>
      </c>
      <c r="BD46" s="260">
        <f>IF(AZ46=4,G46,0)</f>
        <v>0</v>
      </c>
      <c r="BE46" s="260">
        <f>IF(AZ46=5,G46,0)</f>
        <v>0</v>
      </c>
      <c r="CA46" s="289">
        <v>1</v>
      </c>
      <c r="CB46" s="289">
        <v>9</v>
      </c>
    </row>
    <row r="47" spans="1:80" x14ac:dyDescent="0.25">
      <c r="A47" s="298"/>
      <c r="B47" s="301"/>
      <c r="C47" s="302" t="s">
        <v>98</v>
      </c>
      <c r="D47" s="303"/>
      <c r="E47" s="304">
        <v>1</v>
      </c>
      <c r="F47" s="305"/>
      <c r="G47" s="306"/>
      <c r="H47" s="307"/>
      <c r="I47" s="299"/>
      <c r="J47" s="308"/>
      <c r="K47" s="299"/>
      <c r="M47" s="300">
        <v>1</v>
      </c>
      <c r="O47" s="289"/>
    </row>
    <row r="48" spans="1:80" x14ac:dyDescent="0.25">
      <c r="A48" s="309"/>
      <c r="B48" s="310" t="s">
        <v>101</v>
      </c>
      <c r="C48" s="311" t="s">
        <v>171</v>
      </c>
      <c r="D48" s="312"/>
      <c r="E48" s="313"/>
      <c r="F48" s="314"/>
      <c r="G48" s="315">
        <f>SUM(G7:G47)</f>
        <v>0</v>
      </c>
      <c r="H48" s="316"/>
      <c r="I48" s="317">
        <f>SUM(I7:I47)</f>
        <v>0.13800000000000001</v>
      </c>
      <c r="J48" s="316"/>
      <c r="K48" s="317">
        <f>SUM(K7:K47)</f>
        <v>0</v>
      </c>
      <c r="O48" s="289">
        <v>4</v>
      </c>
      <c r="BA48" s="318">
        <f>SUM(BA7:BA47)</f>
        <v>0</v>
      </c>
      <c r="BB48" s="318">
        <f>SUM(BB7:BB47)</f>
        <v>0</v>
      </c>
      <c r="BC48" s="318">
        <f>SUM(BC7:BC47)</f>
        <v>0</v>
      </c>
      <c r="BD48" s="318">
        <f>SUM(BD7:BD47)</f>
        <v>0</v>
      </c>
      <c r="BE48" s="318">
        <f>SUM(BE7:BE47)</f>
        <v>0</v>
      </c>
    </row>
    <row r="49" spans="5:5" x14ac:dyDescent="0.25">
      <c r="E49" s="260"/>
    </row>
    <row r="50" spans="5:5" x14ac:dyDescent="0.25">
      <c r="E50" s="260"/>
    </row>
    <row r="51" spans="5:5" x14ac:dyDescent="0.25">
      <c r="E51" s="260"/>
    </row>
    <row r="52" spans="5:5" x14ac:dyDescent="0.25">
      <c r="E52" s="260"/>
    </row>
    <row r="53" spans="5:5" x14ac:dyDescent="0.25">
      <c r="E53" s="260"/>
    </row>
    <row r="54" spans="5:5" x14ac:dyDescent="0.25">
      <c r="E54" s="260"/>
    </row>
    <row r="55" spans="5:5" x14ac:dyDescent="0.25">
      <c r="E55" s="260"/>
    </row>
    <row r="56" spans="5:5" x14ac:dyDescent="0.25">
      <c r="E56" s="260"/>
    </row>
    <row r="57" spans="5:5" x14ac:dyDescent="0.25">
      <c r="E57" s="260"/>
    </row>
    <row r="58" spans="5:5" x14ac:dyDescent="0.25">
      <c r="E58" s="260"/>
    </row>
    <row r="59" spans="5:5" x14ac:dyDescent="0.25">
      <c r="E59" s="260"/>
    </row>
    <row r="60" spans="5:5" x14ac:dyDescent="0.25">
      <c r="E60" s="260"/>
    </row>
    <row r="61" spans="5:5" x14ac:dyDescent="0.25">
      <c r="E61" s="260"/>
    </row>
    <row r="62" spans="5:5" x14ac:dyDescent="0.25">
      <c r="E62" s="260"/>
    </row>
    <row r="63" spans="5:5" x14ac:dyDescent="0.25">
      <c r="E63" s="260"/>
    </row>
    <row r="64" spans="5:5" x14ac:dyDescent="0.25">
      <c r="E64" s="260"/>
    </row>
    <row r="65" spans="1:7" x14ac:dyDescent="0.25">
      <c r="E65" s="260"/>
    </row>
    <row r="66" spans="1:7" x14ac:dyDescent="0.25">
      <c r="E66" s="260"/>
    </row>
    <row r="67" spans="1:7" x14ac:dyDescent="0.25">
      <c r="E67" s="260"/>
    </row>
    <row r="68" spans="1:7" x14ac:dyDescent="0.25">
      <c r="E68" s="260"/>
    </row>
    <row r="69" spans="1:7" x14ac:dyDescent="0.25">
      <c r="E69" s="260"/>
    </row>
    <row r="70" spans="1:7" x14ac:dyDescent="0.25">
      <c r="E70" s="260"/>
    </row>
    <row r="71" spans="1:7" x14ac:dyDescent="0.25">
      <c r="E71" s="260"/>
    </row>
    <row r="72" spans="1:7" x14ac:dyDescent="0.25">
      <c r="A72" s="308"/>
      <c r="B72" s="308"/>
      <c r="C72" s="308"/>
      <c r="D72" s="308"/>
      <c r="E72" s="308"/>
      <c r="F72" s="308"/>
      <c r="G72" s="308"/>
    </row>
    <row r="73" spans="1:7" x14ac:dyDescent="0.25">
      <c r="A73" s="308"/>
      <c r="B73" s="308"/>
      <c r="C73" s="308"/>
      <c r="D73" s="308"/>
      <c r="E73" s="308"/>
      <c r="F73" s="308"/>
      <c r="G73" s="308"/>
    </row>
    <row r="74" spans="1:7" x14ac:dyDescent="0.25">
      <c r="A74" s="308"/>
      <c r="B74" s="308"/>
      <c r="C74" s="308"/>
      <c r="D74" s="308"/>
      <c r="E74" s="308"/>
      <c r="F74" s="308"/>
      <c r="G74" s="308"/>
    </row>
    <row r="75" spans="1:7" x14ac:dyDescent="0.25">
      <c r="A75" s="308"/>
      <c r="B75" s="308"/>
      <c r="C75" s="308"/>
      <c r="D75" s="308"/>
      <c r="E75" s="308"/>
      <c r="F75" s="308"/>
      <c r="G75" s="308"/>
    </row>
    <row r="76" spans="1:7" x14ac:dyDescent="0.25">
      <c r="E76" s="260"/>
    </row>
    <row r="77" spans="1:7" x14ac:dyDescent="0.25">
      <c r="E77" s="260"/>
    </row>
    <row r="78" spans="1:7" x14ac:dyDescent="0.25">
      <c r="E78" s="260"/>
    </row>
    <row r="79" spans="1:7" x14ac:dyDescent="0.25">
      <c r="E79" s="260"/>
    </row>
    <row r="80" spans="1:7" x14ac:dyDescent="0.25">
      <c r="E80" s="260"/>
    </row>
    <row r="81" spans="5:5" x14ac:dyDescent="0.25">
      <c r="E81" s="260"/>
    </row>
    <row r="82" spans="5:5" x14ac:dyDescent="0.25">
      <c r="E82" s="260"/>
    </row>
    <row r="83" spans="5:5" x14ac:dyDescent="0.25">
      <c r="E83" s="260"/>
    </row>
    <row r="84" spans="5:5" x14ac:dyDescent="0.25">
      <c r="E84" s="260"/>
    </row>
    <row r="85" spans="5:5" x14ac:dyDescent="0.25">
      <c r="E85" s="260"/>
    </row>
    <row r="86" spans="5:5" x14ac:dyDescent="0.25">
      <c r="E86" s="260"/>
    </row>
    <row r="87" spans="5:5" x14ac:dyDescent="0.25">
      <c r="E87" s="260"/>
    </row>
    <row r="88" spans="5:5" x14ac:dyDescent="0.25">
      <c r="E88" s="260"/>
    </row>
    <row r="89" spans="5:5" x14ac:dyDescent="0.25">
      <c r="E89" s="260"/>
    </row>
    <row r="90" spans="5:5" x14ac:dyDescent="0.25">
      <c r="E90" s="260"/>
    </row>
    <row r="91" spans="5:5" x14ac:dyDescent="0.25">
      <c r="E91" s="260"/>
    </row>
    <row r="92" spans="5:5" x14ac:dyDescent="0.25">
      <c r="E92" s="260"/>
    </row>
    <row r="93" spans="5:5" x14ac:dyDescent="0.25">
      <c r="E93" s="260"/>
    </row>
    <row r="94" spans="5:5" x14ac:dyDescent="0.25">
      <c r="E94" s="260"/>
    </row>
    <row r="95" spans="5:5" x14ac:dyDescent="0.25">
      <c r="E95" s="260"/>
    </row>
    <row r="96" spans="5:5" x14ac:dyDescent="0.25">
      <c r="E96" s="260"/>
    </row>
    <row r="97" spans="1:7" x14ac:dyDescent="0.25">
      <c r="E97" s="260"/>
    </row>
    <row r="98" spans="1:7" x14ac:dyDescent="0.25">
      <c r="E98" s="260"/>
    </row>
    <row r="99" spans="1:7" x14ac:dyDescent="0.25">
      <c r="E99" s="260"/>
    </row>
    <row r="100" spans="1:7" x14ac:dyDescent="0.25">
      <c r="E100" s="260"/>
    </row>
    <row r="101" spans="1:7" x14ac:dyDescent="0.25">
      <c r="E101" s="260"/>
    </row>
    <row r="102" spans="1:7" x14ac:dyDescent="0.25">
      <c r="E102" s="260"/>
    </row>
    <row r="103" spans="1:7" x14ac:dyDescent="0.25">
      <c r="E103" s="260"/>
    </row>
    <row r="104" spans="1:7" x14ac:dyDescent="0.25">
      <c r="E104" s="260"/>
    </row>
    <row r="105" spans="1:7" x14ac:dyDescent="0.25">
      <c r="E105" s="260"/>
    </row>
    <row r="106" spans="1:7" x14ac:dyDescent="0.25">
      <c r="E106" s="260"/>
    </row>
    <row r="107" spans="1:7" x14ac:dyDescent="0.25">
      <c r="A107" s="319"/>
      <c r="B107" s="319"/>
    </row>
    <row r="108" spans="1:7" x14ac:dyDescent="0.25">
      <c r="A108" s="308"/>
      <c r="B108" s="308"/>
      <c r="C108" s="320"/>
      <c r="D108" s="320"/>
      <c r="E108" s="321"/>
      <c r="F108" s="320"/>
      <c r="G108" s="322"/>
    </row>
    <row r="109" spans="1:7" x14ac:dyDescent="0.25">
      <c r="A109" s="323"/>
      <c r="B109" s="323"/>
      <c r="C109" s="308"/>
      <c r="D109" s="308"/>
      <c r="E109" s="324"/>
      <c r="F109" s="308"/>
      <c r="G109" s="308"/>
    </row>
    <row r="110" spans="1:7" x14ac:dyDescent="0.25">
      <c r="A110" s="308"/>
      <c r="B110" s="308"/>
      <c r="C110" s="308"/>
      <c r="D110" s="308"/>
      <c r="E110" s="324"/>
      <c r="F110" s="308"/>
      <c r="G110" s="308"/>
    </row>
    <row r="111" spans="1:7" x14ac:dyDescent="0.25">
      <c r="A111" s="308"/>
      <c r="B111" s="308"/>
      <c r="C111" s="308"/>
      <c r="D111" s="308"/>
      <c r="E111" s="324"/>
      <c r="F111" s="308"/>
      <c r="G111" s="308"/>
    </row>
    <row r="112" spans="1:7" x14ac:dyDescent="0.25">
      <c r="A112" s="308"/>
      <c r="B112" s="308"/>
      <c r="C112" s="308"/>
      <c r="D112" s="308"/>
      <c r="E112" s="324"/>
      <c r="F112" s="308"/>
      <c r="G112" s="308"/>
    </row>
    <row r="113" spans="1:7" x14ac:dyDescent="0.25">
      <c r="A113" s="308"/>
      <c r="B113" s="308"/>
      <c r="C113" s="308"/>
      <c r="D113" s="308"/>
      <c r="E113" s="324"/>
      <c r="F113" s="308"/>
      <c r="G113" s="308"/>
    </row>
    <row r="114" spans="1:7" x14ac:dyDescent="0.25">
      <c r="A114" s="308"/>
      <c r="B114" s="308"/>
      <c r="C114" s="308"/>
      <c r="D114" s="308"/>
      <c r="E114" s="324"/>
      <c r="F114" s="308"/>
      <c r="G114" s="308"/>
    </row>
    <row r="115" spans="1:7" x14ac:dyDescent="0.25">
      <c r="A115" s="308"/>
      <c r="B115" s="308"/>
      <c r="C115" s="308"/>
      <c r="D115" s="308"/>
      <c r="E115" s="324"/>
      <c r="F115" s="308"/>
      <c r="G115" s="308"/>
    </row>
    <row r="116" spans="1:7" x14ac:dyDescent="0.25">
      <c r="A116" s="308"/>
      <c r="B116" s="308"/>
      <c r="C116" s="308"/>
      <c r="D116" s="308"/>
      <c r="E116" s="324"/>
      <c r="F116" s="308"/>
      <c r="G116" s="308"/>
    </row>
    <row r="117" spans="1:7" x14ac:dyDescent="0.25">
      <c r="A117" s="308"/>
      <c r="B117" s="308"/>
      <c r="C117" s="308"/>
      <c r="D117" s="308"/>
      <c r="E117" s="324"/>
      <c r="F117" s="308"/>
      <c r="G117" s="308"/>
    </row>
    <row r="118" spans="1:7" x14ac:dyDescent="0.25">
      <c r="A118" s="308"/>
      <c r="B118" s="308"/>
      <c r="C118" s="308"/>
      <c r="D118" s="308"/>
      <c r="E118" s="324"/>
      <c r="F118" s="308"/>
      <c r="G118" s="308"/>
    </row>
    <row r="119" spans="1:7" x14ac:dyDescent="0.25">
      <c r="A119" s="308"/>
      <c r="B119" s="308"/>
      <c r="C119" s="308"/>
      <c r="D119" s="308"/>
      <c r="E119" s="324"/>
      <c r="F119" s="308"/>
      <c r="G119" s="308"/>
    </row>
    <row r="120" spans="1:7" x14ac:dyDescent="0.25">
      <c r="A120" s="308"/>
      <c r="B120" s="308"/>
      <c r="C120" s="308"/>
      <c r="D120" s="308"/>
      <c r="E120" s="324"/>
      <c r="F120" s="308"/>
      <c r="G120" s="308"/>
    </row>
    <row r="121" spans="1:7" x14ac:dyDescent="0.25">
      <c r="A121" s="308"/>
      <c r="B121" s="308"/>
      <c r="C121" s="308"/>
      <c r="D121" s="308"/>
      <c r="E121" s="324"/>
      <c r="F121" s="308"/>
      <c r="G121" s="308"/>
    </row>
  </sheetData>
  <mergeCells count="24">
    <mergeCell ref="C41:D41"/>
    <mergeCell ref="C43:D43"/>
    <mergeCell ref="C45:D45"/>
    <mergeCell ref="C47:D47"/>
    <mergeCell ref="C29:D29"/>
    <mergeCell ref="C31:D31"/>
    <mergeCell ref="C33:D33"/>
    <mergeCell ref="C35:D35"/>
    <mergeCell ref="C37:D37"/>
    <mergeCell ref="C39:D39"/>
    <mergeCell ref="C17:D17"/>
    <mergeCell ref="C19:D19"/>
    <mergeCell ref="C21:D21"/>
    <mergeCell ref="C23:D23"/>
    <mergeCell ref="C25:D25"/>
    <mergeCell ref="C27:D27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/>
  <dimension ref="A1:BE51"/>
  <sheetViews>
    <sheetView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101" t="s">
        <v>102</v>
      </c>
      <c r="B1" s="102"/>
      <c r="C1" s="102"/>
      <c r="D1" s="102"/>
      <c r="E1" s="102"/>
      <c r="F1" s="102"/>
      <c r="G1" s="102"/>
    </row>
    <row r="2" spans="1:57" ht="12.75" customHeight="1" x14ac:dyDescent="0.25">
      <c r="A2" s="103" t="s">
        <v>32</v>
      </c>
      <c r="B2" s="104"/>
      <c r="C2" s="105">
        <v>6</v>
      </c>
      <c r="D2" s="105" t="s">
        <v>465</v>
      </c>
      <c r="E2" s="104"/>
      <c r="F2" s="106" t="s">
        <v>33</v>
      </c>
      <c r="G2" s="107"/>
    </row>
    <row r="3" spans="1:57" ht="3" hidden="1" customHeight="1" x14ac:dyDescent="0.25">
      <c r="A3" s="108"/>
      <c r="B3" s="109"/>
      <c r="C3" s="110"/>
      <c r="D3" s="110"/>
      <c r="E3" s="109"/>
      <c r="F3" s="111"/>
      <c r="G3" s="112"/>
    </row>
    <row r="4" spans="1:57" ht="12" customHeight="1" x14ac:dyDescent="0.25">
      <c r="A4" s="113" t="s">
        <v>34</v>
      </c>
      <c r="B4" s="109"/>
      <c r="C4" s="110"/>
      <c r="D4" s="110"/>
      <c r="E4" s="109"/>
      <c r="F4" s="111" t="s">
        <v>35</v>
      </c>
      <c r="G4" s="114"/>
    </row>
    <row r="5" spans="1:57" ht="12.9" customHeight="1" x14ac:dyDescent="0.25">
      <c r="A5" s="115" t="s">
        <v>104</v>
      </c>
      <c r="B5" s="116"/>
      <c r="C5" s="117" t="s">
        <v>107</v>
      </c>
      <c r="D5" s="118"/>
      <c r="E5" s="119"/>
      <c r="F5" s="111" t="s">
        <v>36</v>
      </c>
      <c r="G5" s="112"/>
    </row>
    <row r="6" spans="1:57" ht="12.9" customHeight="1" x14ac:dyDescent="0.25">
      <c r="A6" s="113" t="s">
        <v>37</v>
      </c>
      <c r="B6" s="109"/>
      <c r="C6" s="110"/>
      <c r="D6" s="110"/>
      <c r="E6" s="109"/>
      <c r="F6" s="120" t="s">
        <v>38</v>
      </c>
      <c r="G6" s="121"/>
      <c r="O6" s="122"/>
    </row>
    <row r="7" spans="1:57" ht="12.9" customHeight="1" x14ac:dyDescent="0.25">
      <c r="A7" s="123" t="s">
        <v>104</v>
      </c>
      <c r="B7" s="124"/>
      <c r="C7" s="125" t="s">
        <v>105</v>
      </c>
      <c r="D7" s="126"/>
      <c r="E7" s="126"/>
      <c r="F7" s="127" t="s">
        <v>39</v>
      </c>
      <c r="G7" s="121">
        <f>IF(G6=0,,ROUND((F30+F32)/G6,1))</f>
        <v>0</v>
      </c>
    </row>
    <row r="8" spans="1:57" x14ac:dyDescent="0.25">
      <c r="A8" s="128" t="s">
        <v>40</v>
      </c>
      <c r="B8" s="111"/>
      <c r="C8" s="129"/>
      <c r="D8" s="129"/>
      <c r="E8" s="130"/>
      <c r="F8" s="131" t="s">
        <v>41</v>
      </c>
      <c r="G8" s="132"/>
      <c r="H8" s="133"/>
      <c r="I8" s="134"/>
    </row>
    <row r="9" spans="1:57" x14ac:dyDescent="0.25">
      <c r="A9" s="128" t="s">
        <v>42</v>
      </c>
      <c r="B9" s="111"/>
      <c r="C9" s="129"/>
      <c r="D9" s="129"/>
      <c r="E9" s="130"/>
      <c r="F9" s="111"/>
      <c r="G9" s="135"/>
      <c r="H9" s="136"/>
    </row>
    <row r="10" spans="1:57" x14ac:dyDescent="0.25">
      <c r="A10" s="128" t="s">
        <v>43</v>
      </c>
      <c r="B10" s="111"/>
      <c r="C10" s="129"/>
      <c r="D10" s="129"/>
      <c r="E10" s="129"/>
      <c r="F10" s="137"/>
      <c r="G10" s="138"/>
      <c r="H10" s="139"/>
    </row>
    <row r="11" spans="1:57" ht="13.5" customHeight="1" x14ac:dyDescent="0.25">
      <c r="A11" s="128" t="s">
        <v>44</v>
      </c>
      <c r="B11" s="111"/>
      <c r="C11" s="129"/>
      <c r="D11" s="129"/>
      <c r="E11" s="129"/>
      <c r="F11" s="140" t="s">
        <v>45</v>
      </c>
      <c r="G11" s="141"/>
      <c r="H11" s="136"/>
      <c r="BA11" s="142"/>
      <c r="BB11" s="142"/>
      <c r="BC11" s="142"/>
      <c r="BD11" s="142"/>
      <c r="BE11" s="142"/>
    </row>
    <row r="12" spans="1:57" ht="12.75" customHeight="1" x14ac:dyDescent="0.25">
      <c r="A12" s="143" t="s">
        <v>46</v>
      </c>
      <c r="B12" s="109"/>
      <c r="C12" s="144"/>
      <c r="D12" s="144"/>
      <c r="E12" s="144"/>
      <c r="F12" s="145" t="s">
        <v>47</v>
      </c>
      <c r="G12" s="146"/>
      <c r="H12" s="136"/>
    </row>
    <row r="13" spans="1:57" ht="28.5" customHeight="1" thickBot="1" x14ac:dyDescent="0.3">
      <c r="A13" s="147" t="s">
        <v>48</v>
      </c>
      <c r="B13" s="148"/>
      <c r="C13" s="148"/>
      <c r="D13" s="148"/>
      <c r="E13" s="149"/>
      <c r="F13" s="149"/>
      <c r="G13" s="150"/>
      <c r="H13" s="136"/>
    </row>
    <row r="14" spans="1:57" ht="17.25" customHeight="1" thickBot="1" x14ac:dyDescent="0.3">
      <c r="A14" s="151" t="s">
        <v>49</v>
      </c>
      <c r="B14" s="152"/>
      <c r="C14" s="153"/>
      <c r="D14" s="154" t="s">
        <v>50</v>
      </c>
      <c r="E14" s="155"/>
      <c r="F14" s="155"/>
      <c r="G14" s="153"/>
    </row>
    <row r="15" spans="1:57" ht="15.9" customHeight="1" x14ac:dyDescent="0.25">
      <c r="A15" s="156"/>
      <c r="B15" s="157" t="s">
        <v>51</v>
      </c>
      <c r="C15" s="158">
        <f>'01 06 Rek'!E8</f>
        <v>0</v>
      </c>
      <c r="D15" s="159" t="str">
        <f>'01 06 Rek'!A13</f>
        <v>Ztížené výrobní podmínky</v>
      </c>
      <c r="E15" s="160"/>
      <c r="F15" s="161"/>
      <c r="G15" s="158">
        <f>'01 06 Rek'!I13</f>
        <v>0</v>
      </c>
    </row>
    <row r="16" spans="1:57" ht="15.9" customHeight="1" x14ac:dyDescent="0.25">
      <c r="A16" s="156" t="s">
        <v>52</v>
      </c>
      <c r="B16" s="157" t="s">
        <v>53</v>
      </c>
      <c r="C16" s="158">
        <f>'01 06 Rek'!F8</f>
        <v>0</v>
      </c>
      <c r="D16" s="108" t="str">
        <f>'01 06 Rek'!A14</f>
        <v>Oborová přirážka</v>
      </c>
      <c r="E16" s="162"/>
      <c r="F16" s="163"/>
      <c r="G16" s="158">
        <f>'01 06 Rek'!I14</f>
        <v>0</v>
      </c>
    </row>
    <row r="17" spans="1:7" ht="15.9" customHeight="1" x14ac:dyDescent="0.25">
      <c r="A17" s="156" t="s">
        <v>54</v>
      </c>
      <c r="B17" s="157" t="s">
        <v>55</v>
      </c>
      <c r="C17" s="158">
        <f>'01 06 Rek'!H8</f>
        <v>0</v>
      </c>
      <c r="D17" s="108" t="str">
        <f>'01 06 Rek'!A15</f>
        <v>Přesun stavebních kapacit</v>
      </c>
      <c r="E17" s="162"/>
      <c r="F17" s="163"/>
      <c r="G17" s="158">
        <f>'01 06 Rek'!I15</f>
        <v>0</v>
      </c>
    </row>
    <row r="18" spans="1:7" ht="15.9" customHeight="1" x14ac:dyDescent="0.25">
      <c r="A18" s="164" t="s">
        <v>56</v>
      </c>
      <c r="B18" s="165" t="s">
        <v>57</v>
      </c>
      <c r="C18" s="158">
        <f>'01 06 Rek'!G8</f>
        <v>0</v>
      </c>
      <c r="D18" s="108" t="str">
        <f>'01 06 Rek'!A16</f>
        <v>Mimostaveništní doprava</v>
      </c>
      <c r="E18" s="162"/>
      <c r="F18" s="163"/>
      <c r="G18" s="158">
        <f>'01 06 Rek'!I16</f>
        <v>0</v>
      </c>
    </row>
    <row r="19" spans="1:7" ht="15.9" customHeight="1" x14ac:dyDescent="0.25">
      <c r="A19" s="166" t="s">
        <v>58</v>
      </c>
      <c r="B19" s="157"/>
      <c r="C19" s="158">
        <f>SUM(C15:C18)</f>
        <v>0</v>
      </c>
      <c r="D19" s="108" t="str">
        <f>'01 06 Rek'!A17</f>
        <v>Zařízení staveniště</v>
      </c>
      <c r="E19" s="162"/>
      <c r="F19" s="163"/>
      <c r="G19" s="158">
        <f>'01 06 Rek'!I17</f>
        <v>0</v>
      </c>
    </row>
    <row r="20" spans="1:7" ht="15.9" customHeight="1" x14ac:dyDescent="0.25">
      <c r="A20" s="166"/>
      <c r="B20" s="157"/>
      <c r="C20" s="158"/>
      <c r="D20" s="108" t="str">
        <f>'01 06 Rek'!A18</f>
        <v>Provoz investora</v>
      </c>
      <c r="E20" s="162"/>
      <c r="F20" s="163"/>
      <c r="G20" s="158">
        <f>'01 06 Rek'!I18</f>
        <v>0</v>
      </c>
    </row>
    <row r="21" spans="1:7" ht="15.9" customHeight="1" x14ac:dyDescent="0.25">
      <c r="A21" s="166" t="s">
        <v>29</v>
      </c>
      <c r="B21" s="157"/>
      <c r="C21" s="158">
        <f>'01 06 Rek'!I8</f>
        <v>0</v>
      </c>
      <c r="D21" s="108" t="str">
        <f>'01 06 Rek'!A19</f>
        <v>Kompletační činnost (IČD)</v>
      </c>
      <c r="E21" s="162"/>
      <c r="F21" s="163"/>
      <c r="G21" s="158">
        <f>'01 06 Rek'!I19</f>
        <v>0</v>
      </c>
    </row>
    <row r="22" spans="1:7" ht="15.9" customHeight="1" x14ac:dyDescent="0.25">
      <c r="A22" s="167" t="s">
        <v>59</v>
      </c>
      <c r="B22" s="136"/>
      <c r="C22" s="158">
        <f>C19+C21</f>
        <v>0</v>
      </c>
      <c r="D22" s="108" t="s">
        <v>60</v>
      </c>
      <c r="E22" s="162"/>
      <c r="F22" s="163"/>
      <c r="G22" s="158">
        <f>G23-SUM(G15:G21)</f>
        <v>0</v>
      </c>
    </row>
    <row r="23" spans="1:7" ht="15.9" customHeight="1" thickBot="1" x14ac:dyDescent="0.3">
      <c r="A23" s="168" t="s">
        <v>61</v>
      </c>
      <c r="B23" s="169"/>
      <c r="C23" s="170">
        <f>C22+G23</f>
        <v>0</v>
      </c>
      <c r="D23" s="171" t="s">
        <v>62</v>
      </c>
      <c r="E23" s="172"/>
      <c r="F23" s="173"/>
      <c r="G23" s="158">
        <f>'01 06 Rek'!H21</f>
        <v>0</v>
      </c>
    </row>
    <row r="24" spans="1:7" x14ac:dyDescent="0.25">
      <c r="A24" s="174" t="s">
        <v>63</v>
      </c>
      <c r="B24" s="175"/>
      <c r="C24" s="176"/>
      <c r="D24" s="175" t="s">
        <v>64</v>
      </c>
      <c r="E24" s="175"/>
      <c r="F24" s="177" t="s">
        <v>65</v>
      </c>
      <c r="G24" s="178"/>
    </row>
    <row r="25" spans="1:7" x14ac:dyDescent="0.25">
      <c r="A25" s="167" t="s">
        <v>66</v>
      </c>
      <c r="B25" s="136"/>
      <c r="C25" s="179"/>
      <c r="D25" s="136" t="s">
        <v>66</v>
      </c>
      <c r="F25" s="180" t="s">
        <v>66</v>
      </c>
      <c r="G25" s="181"/>
    </row>
    <row r="26" spans="1:7" ht="37.5" customHeight="1" x14ac:dyDescent="0.25">
      <c r="A26" s="167" t="s">
        <v>67</v>
      </c>
      <c r="B26" s="182"/>
      <c r="C26" s="179"/>
      <c r="D26" s="136" t="s">
        <v>67</v>
      </c>
      <c r="F26" s="180" t="s">
        <v>67</v>
      </c>
      <c r="G26" s="181"/>
    </row>
    <row r="27" spans="1:7" x14ac:dyDescent="0.25">
      <c r="A27" s="167"/>
      <c r="B27" s="183"/>
      <c r="C27" s="179"/>
      <c r="D27" s="136"/>
      <c r="F27" s="180"/>
      <c r="G27" s="181"/>
    </row>
    <row r="28" spans="1:7" x14ac:dyDescent="0.25">
      <c r="A28" s="167" t="s">
        <v>68</v>
      </c>
      <c r="B28" s="136"/>
      <c r="C28" s="179"/>
      <c r="D28" s="180" t="s">
        <v>69</v>
      </c>
      <c r="E28" s="179"/>
      <c r="F28" s="184" t="s">
        <v>69</v>
      </c>
      <c r="G28" s="181"/>
    </row>
    <row r="29" spans="1:7" ht="69" customHeight="1" x14ac:dyDescent="0.25">
      <c r="A29" s="167"/>
      <c r="B29" s="136"/>
      <c r="C29" s="185"/>
      <c r="D29" s="186"/>
      <c r="E29" s="185"/>
      <c r="F29" s="136"/>
      <c r="G29" s="181"/>
    </row>
    <row r="30" spans="1:7" x14ac:dyDescent="0.25">
      <c r="A30" s="187" t="s">
        <v>11</v>
      </c>
      <c r="B30" s="188"/>
      <c r="C30" s="189">
        <v>21</v>
      </c>
      <c r="D30" s="188" t="s">
        <v>70</v>
      </c>
      <c r="E30" s="190"/>
      <c r="F30" s="191">
        <f>C23-F32</f>
        <v>0</v>
      </c>
      <c r="G30" s="192"/>
    </row>
    <row r="31" spans="1:7" x14ac:dyDescent="0.25">
      <c r="A31" s="187" t="s">
        <v>71</v>
      </c>
      <c r="B31" s="188"/>
      <c r="C31" s="189">
        <f>C30</f>
        <v>21</v>
      </c>
      <c r="D31" s="188" t="s">
        <v>72</v>
      </c>
      <c r="E31" s="190"/>
      <c r="F31" s="191">
        <f>ROUND(PRODUCT(F30,C31/100),0)</f>
        <v>0</v>
      </c>
      <c r="G31" s="192"/>
    </row>
    <row r="32" spans="1:7" x14ac:dyDescent="0.25">
      <c r="A32" s="187" t="s">
        <v>11</v>
      </c>
      <c r="B32" s="188"/>
      <c r="C32" s="189">
        <v>0</v>
      </c>
      <c r="D32" s="188" t="s">
        <v>72</v>
      </c>
      <c r="E32" s="190"/>
      <c r="F32" s="191">
        <v>0</v>
      </c>
      <c r="G32" s="192"/>
    </row>
    <row r="33" spans="1:8" x14ac:dyDescent="0.25">
      <c r="A33" s="187" t="s">
        <v>71</v>
      </c>
      <c r="B33" s="193"/>
      <c r="C33" s="194">
        <f>C32</f>
        <v>0</v>
      </c>
      <c r="D33" s="188" t="s">
        <v>72</v>
      </c>
      <c r="E33" s="163"/>
      <c r="F33" s="191">
        <f>ROUND(PRODUCT(F32,C33/100),0)</f>
        <v>0</v>
      </c>
      <c r="G33" s="192"/>
    </row>
    <row r="34" spans="1:8" s="200" customFormat="1" ht="19.5" customHeight="1" thickBot="1" x14ac:dyDescent="0.35">
      <c r="A34" s="195" t="s">
        <v>73</v>
      </c>
      <c r="B34" s="196"/>
      <c r="C34" s="196"/>
      <c r="D34" s="196"/>
      <c r="E34" s="197"/>
      <c r="F34" s="198">
        <f>ROUND(SUM(F30:F33),0)</f>
        <v>0</v>
      </c>
      <c r="G34" s="199"/>
    </row>
    <row r="36" spans="1:8" x14ac:dyDescent="0.25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5">
      <c r="A37" s="2"/>
      <c r="B37" s="201"/>
      <c r="C37" s="201"/>
      <c r="D37" s="201"/>
      <c r="E37" s="201"/>
      <c r="F37" s="201"/>
      <c r="G37" s="201"/>
      <c r="H37" s="1" t="s">
        <v>1</v>
      </c>
    </row>
    <row r="38" spans="1:8" ht="12.75" customHeight="1" x14ac:dyDescent="0.25">
      <c r="A38" s="202"/>
      <c r="B38" s="201"/>
      <c r="C38" s="201"/>
      <c r="D38" s="201"/>
      <c r="E38" s="201"/>
      <c r="F38" s="201"/>
      <c r="G38" s="201"/>
      <c r="H38" s="1" t="s">
        <v>1</v>
      </c>
    </row>
    <row r="39" spans="1:8" x14ac:dyDescent="0.25">
      <c r="A39" s="202"/>
      <c r="B39" s="201"/>
      <c r="C39" s="201"/>
      <c r="D39" s="201"/>
      <c r="E39" s="201"/>
      <c r="F39" s="201"/>
      <c r="G39" s="201"/>
      <c r="H39" s="1" t="s">
        <v>1</v>
      </c>
    </row>
    <row r="40" spans="1:8" x14ac:dyDescent="0.25">
      <c r="A40" s="202"/>
      <c r="B40" s="201"/>
      <c r="C40" s="201"/>
      <c r="D40" s="201"/>
      <c r="E40" s="201"/>
      <c r="F40" s="201"/>
      <c r="G40" s="201"/>
      <c r="H40" s="1" t="s">
        <v>1</v>
      </c>
    </row>
    <row r="41" spans="1:8" x14ac:dyDescent="0.25">
      <c r="A41" s="202"/>
      <c r="B41" s="201"/>
      <c r="C41" s="201"/>
      <c r="D41" s="201"/>
      <c r="E41" s="201"/>
      <c r="F41" s="201"/>
      <c r="G41" s="201"/>
      <c r="H41" s="1" t="s">
        <v>1</v>
      </c>
    </row>
    <row r="42" spans="1:8" x14ac:dyDescent="0.25">
      <c r="A42" s="202"/>
      <c r="B42" s="201"/>
      <c r="C42" s="201"/>
      <c r="D42" s="201"/>
      <c r="E42" s="201"/>
      <c r="F42" s="201"/>
      <c r="G42" s="201"/>
      <c r="H42" s="1" t="s">
        <v>1</v>
      </c>
    </row>
    <row r="43" spans="1:8" x14ac:dyDescent="0.25">
      <c r="A43" s="202"/>
      <c r="B43" s="201"/>
      <c r="C43" s="201"/>
      <c r="D43" s="201"/>
      <c r="E43" s="201"/>
      <c r="F43" s="201"/>
      <c r="G43" s="201"/>
      <c r="H43" s="1" t="s">
        <v>1</v>
      </c>
    </row>
    <row r="44" spans="1:8" ht="12.75" customHeight="1" x14ac:dyDescent="0.25">
      <c r="A44" s="202"/>
      <c r="B44" s="201"/>
      <c r="C44" s="201"/>
      <c r="D44" s="201"/>
      <c r="E44" s="201"/>
      <c r="F44" s="201"/>
      <c r="G44" s="201"/>
      <c r="H44" s="1" t="s">
        <v>1</v>
      </c>
    </row>
    <row r="45" spans="1:8" ht="12.75" customHeight="1" x14ac:dyDescent="0.25">
      <c r="A45" s="202"/>
      <c r="B45" s="201"/>
      <c r="C45" s="201"/>
      <c r="D45" s="201"/>
      <c r="E45" s="201"/>
      <c r="F45" s="201"/>
      <c r="G45" s="201"/>
      <c r="H45" s="1" t="s">
        <v>1</v>
      </c>
    </row>
    <row r="46" spans="1:8" x14ac:dyDescent="0.25">
      <c r="B46" s="203"/>
      <c r="C46" s="203"/>
      <c r="D46" s="203"/>
      <c r="E46" s="203"/>
      <c r="F46" s="203"/>
      <c r="G46" s="203"/>
    </row>
    <row r="47" spans="1:8" x14ac:dyDescent="0.25">
      <c r="B47" s="203"/>
      <c r="C47" s="203"/>
      <c r="D47" s="203"/>
      <c r="E47" s="203"/>
      <c r="F47" s="203"/>
      <c r="G47" s="203"/>
    </row>
    <row r="48" spans="1:8" x14ac:dyDescent="0.25">
      <c r="B48" s="203"/>
      <c r="C48" s="203"/>
      <c r="D48" s="203"/>
      <c r="E48" s="203"/>
      <c r="F48" s="203"/>
      <c r="G48" s="203"/>
    </row>
    <row r="49" spans="2:7" x14ac:dyDescent="0.25">
      <c r="B49" s="203"/>
      <c r="C49" s="203"/>
      <c r="D49" s="203"/>
      <c r="E49" s="203"/>
      <c r="F49" s="203"/>
      <c r="G49" s="203"/>
    </row>
    <row r="50" spans="2:7" x14ac:dyDescent="0.25">
      <c r="B50" s="203"/>
      <c r="C50" s="203"/>
      <c r="D50" s="203"/>
      <c r="E50" s="203"/>
      <c r="F50" s="203"/>
      <c r="G50" s="203"/>
    </row>
    <row r="51" spans="2:7" x14ac:dyDescent="0.25">
      <c r="B51" s="203"/>
      <c r="C51" s="203"/>
      <c r="D51" s="203"/>
      <c r="E51" s="203"/>
      <c r="F51" s="203"/>
      <c r="G51" s="203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6"/>
  <dimension ref="A1:BE72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57" ht="13.8" thickTop="1" x14ac:dyDescent="0.25">
      <c r="A1" s="204" t="s">
        <v>2</v>
      </c>
      <c r="B1" s="205"/>
      <c r="C1" s="206" t="s">
        <v>106</v>
      </c>
      <c r="D1" s="207"/>
      <c r="E1" s="208"/>
      <c r="F1" s="207"/>
      <c r="G1" s="209" t="s">
        <v>75</v>
      </c>
      <c r="H1" s="210">
        <v>6</v>
      </c>
      <c r="I1" s="211"/>
    </row>
    <row r="2" spans="1:57" ht="13.8" thickBot="1" x14ac:dyDescent="0.3">
      <c r="A2" s="212" t="s">
        <v>76</v>
      </c>
      <c r="B2" s="213"/>
      <c r="C2" s="214" t="s">
        <v>108</v>
      </c>
      <c r="D2" s="215"/>
      <c r="E2" s="216"/>
      <c r="F2" s="215"/>
      <c r="G2" s="217" t="s">
        <v>465</v>
      </c>
      <c r="H2" s="218"/>
      <c r="I2" s="219"/>
    </row>
    <row r="3" spans="1:57" ht="13.8" thickTop="1" x14ac:dyDescent="0.25">
      <c r="F3" s="136"/>
    </row>
    <row r="4" spans="1:57" ht="19.5" customHeight="1" x14ac:dyDescent="0.3">
      <c r="A4" s="220" t="s">
        <v>77</v>
      </c>
      <c r="B4" s="221"/>
      <c r="C4" s="221"/>
      <c r="D4" s="221"/>
      <c r="E4" s="222"/>
      <c r="F4" s="221"/>
      <c r="G4" s="221"/>
      <c r="H4" s="221"/>
      <c r="I4" s="221"/>
    </row>
    <row r="5" spans="1:57" ht="13.8" thickBot="1" x14ac:dyDescent="0.3"/>
    <row r="6" spans="1:57" s="136" customFormat="1" ht="13.8" thickBot="1" x14ac:dyDescent="0.3">
      <c r="A6" s="223"/>
      <c r="B6" s="224" t="s">
        <v>78</v>
      </c>
      <c r="C6" s="224"/>
      <c r="D6" s="225"/>
      <c r="E6" s="226" t="s">
        <v>25</v>
      </c>
      <c r="F6" s="227" t="s">
        <v>26</v>
      </c>
      <c r="G6" s="227" t="s">
        <v>27</v>
      </c>
      <c r="H6" s="227" t="s">
        <v>28</v>
      </c>
      <c r="I6" s="228" t="s">
        <v>29</v>
      </c>
    </row>
    <row r="7" spans="1:57" s="136" customFormat="1" ht="13.8" thickBot="1" x14ac:dyDescent="0.3">
      <c r="A7" s="325" t="str">
        <f>'01 06 Pol'!B7</f>
        <v>M21</v>
      </c>
      <c r="B7" s="70" t="str">
        <f>'01 06 Pol'!C7</f>
        <v>Elektromontáže</v>
      </c>
      <c r="D7" s="229"/>
      <c r="E7" s="326">
        <f>'01 06 Pol'!BA10</f>
        <v>0</v>
      </c>
      <c r="F7" s="327">
        <f>'01 06 Pol'!BB10</f>
        <v>0</v>
      </c>
      <c r="G7" s="327">
        <f>'01 06 Pol'!BC10</f>
        <v>0</v>
      </c>
      <c r="H7" s="327">
        <f>'01 06 Pol'!BD10</f>
        <v>0</v>
      </c>
      <c r="I7" s="328">
        <f>'01 06 Pol'!BE10</f>
        <v>0</v>
      </c>
    </row>
    <row r="8" spans="1:57" s="14" customFormat="1" ht="13.8" thickBot="1" x14ac:dyDescent="0.3">
      <c r="A8" s="230"/>
      <c r="B8" s="231" t="s">
        <v>79</v>
      </c>
      <c r="C8" s="231"/>
      <c r="D8" s="232"/>
      <c r="E8" s="233">
        <f>SUM(E7:E7)</f>
        <v>0</v>
      </c>
      <c r="F8" s="234">
        <f>SUM(F7:F7)</f>
        <v>0</v>
      </c>
      <c r="G8" s="234">
        <f>SUM(G7:G7)</f>
        <v>0</v>
      </c>
      <c r="H8" s="234">
        <f>SUM(H7:H7)</f>
        <v>0</v>
      </c>
      <c r="I8" s="235">
        <f>SUM(I7:I7)</f>
        <v>0</v>
      </c>
    </row>
    <row r="9" spans="1:57" x14ac:dyDescent="0.25">
      <c r="A9" s="136"/>
      <c r="B9" s="136"/>
      <c r="C9" s="136"/>
      <c r="D9" s="136"/>
      <c r="E9" s="136"/>
      <c r="F9" s="136"/>
      <c r="G9" s="136"/>
      <c r="H9" s="136"/>
      <c r="I9" s="136"/>
    </row>
    <row r="10" spans="1:57" ht="19.5" customHeight="1" x14ac:dyDescent="0.3">
      <c r="A10" s="221" t="s">
        <v>80</v>
      </c>
      <c r="B10" s="221"/>
      <c r="C10" s="221"/>
      <c r="D10" s="221"/>
      <c r="E10" s="221"/>
      <c r="F10" s="221"/>
      <c r="G10" s="236"/>
      <c r="H10" s="221"/>
      <c r="I10" s="221"/>
      <c r="BA10" s="142"/>
      <c r="BB10" s="142"/>
      <c r="BC10" s="142"/>
      <c r="BD10" s="142"/>
      <c r="BE10" s="142"/>
    </row>
    <row r="11" spans="1:57" ht="13.8" thickBot="1" x14ac:dyDescent="0.3"/>
    <row r="12" spans="1:57" x14ac:dyDescent="0.25">
      <c r="A12" s="174" t="s">
        <v>81</v>
      </c>
      <c r="B12" s="175"/>
      <c r="C12" s="175"/>
      <c r="D12" s="237"/>
      <c r="E12" s="238" t="s">
        <v>82</v>
      </c>
      <c r="F12" s="239" t="s">
        <v>12</v>
      </c>
      <c r="G12" s="240" t="s">
        <v>83</v>
      </c>
      <c r="H12" s="241"/>
      <c r="I12" s="242" t="s">
        <v>82</v>
      </c>
    </row>
    <row r="13" spans="1:57" x14ac:dyDescent="0.25">
      <c r="A13" s="166" t="s">
        <v>392</v>
      </c>
      <c r="B13" s="157"/>
      <c r="C13" s="157"/>
      <c r="D13" s="243"/>
      <c r="E13" s="244"/>
      <c r="F13" s="245"/>
      <c r="G13" s="246">
        <v>0</v>
      </c>
      <c r="H13" s="247"/>
      <c r="I13" s="248">
        <f>E13+F13*G13/100</f>
        <v>0</v>
      </c>
      <c r="BA13" s="1">
        <v>0</v>
      </c>
    </row>
    <row r="14" spans="1:57" x14ac:dyDescent="0.25">
      <c r="A14" s="166" t="s">
        <v>393</v>
      </c>
      <c r="B14" s="157"/>
      <c r="C14" s="157"/>
      <c r="D14" s="243"/>
      <c r="E14" s="244"/>
      <c r="F14" s="245"/>
      <c r="G14" s="246">
        <v>0</v>
      </c>
      <c r="H14" s="247"/>
      <c r="I14" s="248">
        <f>E14+F14*G14/100</f>
        <v>0</v>
      </c>
      <c r="BA14" s="1">
        <v>0</v>
      </c>
    </row>
    <row r="15" spans="1:57" x14ac:dyDescent="0.25">
      <c r="A15" s="166" t="s">
        <v>394</v>
      </c>
      <c r="B15" s="157"/>
      <c r="C15" s="157"/>
      <c r="D15" s="243"/>
      <c r="E15" s="244"/>
      <c r="F15" s="245"/>
      <c r="G15" s="246">
        <v>0</v>
      </c>
      <c r="H15" s="247"/>
      <c r="I15" s="248">
        <f>E15+F15*G15/100</f>
        <v>0</v>
      </c>
      <c r="BA15" s="1">
        <v>0</v>
      </c>
    </row>
    <row r="16" spans="1:57" x14ac:dyDescent="0.25">
      <c r="A16" s="166" t="s">
        <v>395</v>
      </c>
      <c r="B16" s="157"/>
      <c r="C16" s="157"/>
      <c r="D16" s="243"/>
      <c r="E16" s="244"/>
      <c r="F16" s="245"/>
      <c r="G16" s="246">
        <v>0</v>
      </c>
      <c r="H16" s="247"/>
      <c r="I16" s="248">
        <f>E16+F16*G16/100</f>
        <v>0</v>
      </c>
      <c r="BA16" s="1">
        <v>0</v>
      </c>
    </row>
    <row r="17" spans="1:53" x14ac:dyDescent="0.25">
      <c r="A17" s="166" t="s">
        <v>396</v>
      </c>
      <c r="B17" s="157"/>
      <c r="C17" s="157"/>
      <c r="D17" s="243"/>
      <c r="E17" s="244"/>
      <c r="F17" s="245"/>
      <c r="G17" s="246">
        <v>0</v>
      </c>
      <c r="H17" s="247"/>
      <c r="I17" s="248">
        <f>E17+F17*G17/100</f>
        <v>0</v>
      </c>
      <c r="BA17" s="1">
        <v>1</v>
      </c>
    </row>
    <row r="18" spans="1:53" x14ac:dyDescent="0.25">
      <c r="A18" s="166" t="s">
        <v>397</v>
      </c>
      <c r="B18" s="157"/>
      <c r="C18" s="157"/>
      <c r="D18" s="243"/>
      <c r="E18" s="244"/>
      <c r="F18" s="245"/>
      <c r="G18" s="246">
        <v>0</v>
      </c>
      <c r="H18" s="247"/>
      <c r="I18" s="248">
        <f>E18+F18*G18/100</f>
        <v>0</v>
      </c>
      <c r="BA18" s="1">
        <v>1</v>
      </c>
    </row>
    <row r="19" spans="1:53" x14ac:dyDescent="0.25">
      <c r="A19" s="166" t="s">
        <v>398</v>
      </c>
      <c r="B19" s="157"/>
      <c r="C19" s="157"/>
      <c r="D19" s="243"/>
      <c r="E19" s="244"/>
      <c r="F19" s="245"/>
      <c r="G19" s="246">
        <v>0</v>
      </c>
      <c r="H19" s="247"/>
      <c r="I19" s="248">
        <f>E19+F19*G19/100</f>
        <v>0</v>
      </c>
      <c r="BA19" s="1">
        <v>2</v>
      </c>
    </row>
    <row r="20" spans="1:53" x14ac:dyDescent="0.25">
      <c r="A20" s="166" t="s">
        <v>399</v>
      </c>
      <c r="B20" s="157"/>
      <c r="C20" s="157"/>
      <c r="D20" s="243"/>
      <c r="E20" s="244"/>
      <c r="F20" s="245"/>
      <c r="G20" s="246">
        <v>0</v>
      </c>
      <c r="H20" s="247"/>
      <c r="I20" s="248">
        <f>E20+F20*G20/100</f>
        <v>0</v>
      </c>
      <c r="BA20" s="1">
        <v>2</v>
      </c>
    </row>
    <row r="21" spans="1:53" ht="13.8" thickBot="1" x14ac:dyDescent="0.3">
      <c r="A21" s="249"/>
      <c r="B21" s="250" t="s">
        <v>84</v>
      </c>
      <c r="C21" s="251"/>
      <c r="D21" s="252"/>
      <c r="E21" s="253"/>
      <c r="F21" s="254"/>
      <c r="G21" s="254"/>
      <c r="H21" s="255">
        <f>SUM(I13:I20)</f>
        <v>0</v>
      </c>
      <c r="I21" s="256"/>
    </row>
    <row r="23" spans="1:53" x14ac:dyDescent="0.25">
      <c r="B23" s="14"/>
      <c r="F23" s="257"/>
      <c r="G23" s="258"/>
      <c r="H23" s="258"/>
      <c r="I23" s="54"/>
    </row>
    <row r="24" spans="1:53" x14ac:dyDescent="0.25">
      <c r="F24" s="257"/>
      <c r="G24" s="258"/>
      <c r="H24" s="258"/>
      <c r="I24" s="54"/>
    </row>
    <row r="25" spans="1:53" x14ac:dyDescent="0.25">
      <c r="F25" s="257"/>
      <c r="G25" s="258"/>
      <c r="H25" s="258"/>
      <c r="I25" s="54"/>
    </row>
    <row r="26" spans="1:53" x14ac:dyDescent="0.25">
      <c r="F26" s="257"/>
      <c r="G26" s="258"/>
      <c r="H26" s="258"/>
      <c r="I26" s="54"/>
    </row>
    <row r="27" spans="1:53" x14ac:dyDescent="0.25">
      <c r="F27" s="257"/>
      <c r="G27" s="258"/>
      <c r="H27" s="258"/>
      <c r="I27" s="54"/>
    </row>
    <row r="28" spans="1:53" x14ac:dyDescent="0.25">
      <c r="F28" s="257"/>
      <c r="G28" s="258"/>
      <c r="H28" s="258"/>
      <c r="I28" s="54"/>
    </row>
    <row r="29" spans="1:53" x14ac:dyDescent="0.25">
      <c r="F29" s="257"/>
      <c r="G29" s="258"/>
      <c r="H29" s="258"/>
      <c r="I29" s="54"/>
    </row>
    <row r="30" spans="1:53" x14ac:dyDescent="0.25">
      <c r="F30" s="257"/>
      <c r="G30" s="258"/>
      <c r="H30" s="258"/>
      <c r="I30" s="54"/>
    </row>
    <row r="31" spans="1:53" x14ac:dyDescent="0.25">
      <c r="F31" s="257"/>
      <c r="G31" s="258"/>
      <c r="H31" s="258"/>
      <c r="I31" s="54"/>
    </row>
    <row r="32" spans="1:53" x14ac:dyDescent="0.25">
      <c r="F32" s="257"/>
      <c r="G32" s="258"/>
      <c r="H32" s="258"/>
      <c r="I32" s="54"/>
    </row>
    <row r="33" spans="6:9" x14ac:dyDescent="0.25">
      <c r="F33" s="257"/>
      <c r="G33" s="258"/>
      <c r="H33" s="258"/>
      <c r="I33" s="54"/>
    </row>
    <row r="34" spans="6:9" x14ac:dyDescent="0.25">
      <c r="F34" s="257"/>
      <c r="G34" s="258"/>
      <c r="H34" s="258"/>
      <c r="I34" s="54"/>
    </row>
    <row r="35" spans="6:9" x14ac:dyDescent="0.25">
      <c r="F35" s="257"/>
      <c r="G35" s="258"/>
      <c r="H35" s="258"/>
      <c r="I35" s="54"/>
    </row>
    <row r="36" spans="6:9" x14ac:dyDescent="0.25">
      <c r="F36" s="257"/>
      <c r="G36" s="258"/>
      <c r="H36" s="258"/>
      <c r="I36" s="54"/>
    </row>
    <row r="37" spans="6:9" x14ac:dyDescent="0.25">
      <c r="F37" s="257"/>
      <c r="G37" s="258"/>
      <c r="H37" s="258"/>
      <c r="I37" s="54"/>
    </row>
    <row r="38" spans="6:9" x14ac:dyDescent="0.25">
      <c r="F38" s="257"/>
      <c r="G38" s="258"/>
      <c r="H38" s="258"/>
      <c r="I38" s="54"/>
    </row>
    <row r="39" spans="6:9" x14ac:dyDescent="0.25">
      <c r="F39" s="257"/>
      <c r="G39" s="258"/>
      <c r="H39" s="258"/>
      <c r="I39" s="54"/>
    </row>
    <row r="40" spans="6:9" x14ac:dyDescent="0.25">
      <c r="F40" s="257"/>
      <c r="G40" s="258"/>
      <c r="H40" s="258"/>
      <c r="I40" s="54"/>
    </row>
    <row r="41" spans="6:9" x14ac:dyDescent="0.25">
      <c r="F41" s="257"/>
      <c r="G41" s="258"/>
      <c r="H41" s="258"/>
      <c r="I41" s="54"/>
    </row>
    <row r="42" spans="6:9" x14ac:dyDescent="0.25">
      <c r="F42" s="257"/>
      <c r="G42" s="258"/>
      <c r="H42" s="258"/>
      <c r="I42" s="54"/>
    </row>
    <row r="43" spans="6:9" x14ac:dyDescent="0.25">
      <c r="F43" s="257"/>
      <c r="G43" s="258"/>
      <c r="H43" s="258"/>
      <c r="I43" s="54"/>
    </row>
    <row r="44" spans="6:9" x14ac:dyDescent="0.25">
      <c r="F44" s="257"/>
      <c r="G44" s="258"/>
      <c r="H44" s="258"/>
      <c r="I44" s="54"/>
    </row>
    <row r="45" spans="6:9" x14ac:dyDescent="0.25">
      <c r="F45" s="257"/>
      <c r="G45" s="258"/>
      <c r="H45" s="258"/>
      <c r="I45" s="54"/>
    </row>
    <row r="46" spans="6:9" x14ac:dyDescent="0.25">
      <c r="F46" s="257"/>
      <c r="G46" s="258"/>
      <c r="H46" s="258"/>
      <c r="I46" s="54"/>
    </row>
    <row r="47" spans="6:9" x14ac:dyDescent="0.25">
      <c r="F47" s="257"/>
      <c r="G47" s="258"/>
      <c r="H47" s="258"/>
      <c r="I47" s="54"/>
    </row>
    <row r="48" spans="6:9" x14ac:dyDescent="0.25">
      <c r="F48" s="257"/>
      <c r="G48" s="258"/>
      <c r="H48" s="258"/>
      <c r="I48" s="54"/>
    </row>
    <row r="49" spans="6:9" x14ac:dyDescent="0.25">
      <c r="F49" s="257"/>
      <c r="G49" s="258"/>
      <c r="H49" s="258"/>
      <c r="I49" s="54"/>
    </row>
    <row r="50" spans="6:9" x14ac:dyDescent="0.25">
      <c r="F50" s="257"/>
      <c r="G50" s="258"/>
      <c r="H50" s="258"/>
      <c r="I50" s="54"/>
    </row>
    <row r="51" spans="6:9" x14ac:dyDescent="0.25">
      <c r="F51" s="257"/>
      <c r="G51" s="258"/>
      <c r="H51" s="258"/>
      <c r="I51" s="54"/>
    </row>
    <row r="52" spans="6:9" x14ac:dyDescent="0.25">
      <c r="F52" s="257"/>
      <c r="G52" s="258"/>
      <c r="H52" s="258"/>
      <c r="I52" s="54"/>
    </row>
    <row r="53" spans="6:9" x14ac:dyDescent="0.25">
      <c r="F53" s="257"/>
      <c r="G53" s="258"/>
      <c r="H53" s="258"/>
      <c r="I53" s="54"/>
    </row>
    <row r="54" spans="6:9" x14ac:dyDescent="0.25">
      <c r="F54" s="257"/>
      <c r="G54" s="258"/>
      <c r="H54" s="258"/>
      <c r="I54" s="54"/>
    </row>
    <row r="55" spans="6:9" x14ac:dyDescent="0.25">
      <c r="F55" s="257"/>
      <c r="G55" s="258"/>
      <c r="H55" s="258"/>
      <c r="I55" s="54"/>
    </row>
    <row r="56" spans="6:9" x14ac:dyDescent="0.25">
      <c r="F56" s="257"/>
      <c r="G56" s="258"/>
      <c r="H56" s="258"/>
      <c r="I56" s="54"/>
    </row>
    <row r="57" spans="6:9" x14ac:dyDescent="0.25">
      <c r="F57" s="257"/>
      <c r="G57" s="258"/>
      <c r="H57" s="258"/>
      <c r="I57" s="54"/>
    </row>
    <row r="58" spans="6:9" x14ac:dyDescent="0.25">
      <c r="F58" s="257"/>
      <c r="G58" s="258"/>
      <c r="H58" s="258"/>
      <c r="I58" s="54"/>
    </row>
    <row r="59" spans="6:9" x14ac:dyDescent="0.25">
      <c r="F59" s="257"/>
      <c r="G59" s="258"/>
      <c r="H59" s="258"/>
      <c r="I59" s="54"/>
    </row>
    <row r="60" spans="6:9" x14ac:dyDescent="0.25">
      <c r="F60" s="257"/>
      <c r="G60" s="258"/>
      <c r="H60" s="258"/>
      <c r="I60" s="54"/>
    </row>
    <row r="61" spans="6:9" x14ac:dyDescent="0.25">
      <c r="F61" s="257"/>
      <c r="G61" s="258"/>
      <c r="H61" s="258"/>
      <c r="I61" s="54"/>
    </row>
    <row r="62" spans="6:9" x14ac:dyDescent="0.25">
      <c r="F62" s="257"/>
      <c r="G62" s="258"/>
      <c r="H62" s="258"/>
      <c r="I62" s="54"/>
    </row>
    <row r="63" spans="6:9" x14ac:dyDescent="0.25">
      <c r="F63" s="257"/>
      <c r="G63" s="258"/>
      <c r="H63" s="258"/>
      <c r="I63" s="54"/>
    </row>
    <row r="64" spans="6:9" x14ac:dyDescent="0.25">
      <c r="F64" s="257"/>
      <c r="G64" s="258"/>
      <c r="H64" s="258"/>
      <c r="I64" s="54"/>
    </row>
    <row r="65" spans="6:9" x14ac:dyDescent="0.25">
      <c r="F65" s="257"/>
      <c r="G65" s="258"/>
      <c r="H65" s="258"/>
      <c r="I65" s="54"/>
    </row>
    <row r="66" spans="6:9" x14ac:dyDescent="0.25">
      <c r="F66" s="257"/>
      <c r="G66" s="258"/>
      <c r="H66" s="258"/>
      <c r="I66" s="54"/>
    </row>
    <row r="67" spans="6:9" x14ac:dyDescent="0.25">
      <c r="F67" s="257"/>
      <c r="G67" s="258"/>
      <c r="H67" s="258"/>
      <c r="I67" s="54"/>
    </row>
    <row r="68" spans="6:9" x14ac:dyDescent="0.25">
      <c r="F68" s="257"/>
      <c r="G68" s="258"/>
      <c r="H68" s="258"/>
      <c r="I68" s="54"/>
    </row>
    <row r="69" spans="6:9" x14ac:dyDescent="0.25">
      <c r="F69" s="257"/>
      <c r="G69" s="258"/>
      <c r="H69" s="258"/>
      <c r="I69" s="54"/>
    </row>
    <row r="70" spans="6:9" x14ac:dyDescent="0.25">
      <c r="F70" s="257"/>
      <c r="G70" s="258"/>
      <c r="H70" s="258"/>
      <c r="I70" s="54"/>
    </row>
    <row r="71" spans="6:9" x14ac:dyDescent="0.25">
      <c r="F71" s="257"/>
      <c r="G71" s="258"/>
      <c r="H71" s="258"/>
      <c r="I71" s="54"/>
    </row>
    <row r="72" spans="6:9" x14ac:dyDescent="0.25">
      <c r="F72" s="257"/>
      <c r="G72" s="258"/>
      <c r="H72" s="258"/>
      <c r="I72" s="5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CB83"/>
  <sheetViews>
    <sheetView showGridLines="0" showZeros="0" zoomScaleNormal="100" zoomScaleSheetLayoutView="100" workbookViewId="0">
      <selection activeCell="J1" sqref="J1:J65536 K1:K65536"/>
    </sheetView>
  </sheetViews>
  <sheetFormatPr defaultColWidth="9.109375" defaultRowHeight="13.2" x14ac:dyDescent="0.25"/>
  <cols>
    <col min="1" max="1" width="4.44140625" style="260" customWidth="1"/>
    <col min="2" max="2" width="11.5546875" style="260" customWidth="1"/>
    <col min="3" max="3" width="40.44140625" style="260" customWidth="1"/>
    <col min="4" max="4" width="5.5546875" style="260" customWidth="1"/>
    <col min="5" max="5" width="8.5546875" style="272" customWidth="1"/>
    <col min="6" max="6" width="9.88671875" style="260" customWidth="1"/>
    <col min="7" max="7" width="13.88671875" style="260" customWidth="1"/>
    <col min="8" max="8" width="11.6640625" style="260" hidden="1" customWidth="1"/>
    <col min="9" max="9" width="11.5546875" style="260" hidden="1" customWidth="1"/>
    <col min="10" max="10" width="11" style="260" hidden="1" customWidth="1"/>
    <col min="11" max="11" width="10.44140625" style="260" hidden="1" customWidth="1"/>
    <col min="12" max="12" width="75.21875" style="260" customWidth="1"/>
    <col min="13" max="13" width="45.21875" style="260" customWidth="1"/>
    <col min="14" max="16384" width="9.109375" style="260"/>
  </cols>
  <sheetData>
    <row r="1" spans="1:80" ht="15.6" x14ac:dyDescent="0.3">
      <c r="A1" s="259" t="s">
        <v>103</v>
      </c>
      <c r="B1" s="259"/>
      <c r="C1" s="259"/>
      <c r="D1" s="259"/>
      <c r="E1" s="259"/>
      <c r="F1" s="259"/>
      <c r="G1" s="259"/>
    </row>
    <row r="2" spans="1:80" ht="14.25" customHeight="1" thickBot="1" x14ac:dyDescent="0.3">
      <c r="B2" s="261"/>
      <c r="C2" s="262"/>
      <c r="D2" s="262"/>
      <c r="E2" s="263"/>
      <c r="F2" s="262"/>
      <c r="G2" s="262"/>
    </row>
    <row r="3" spans="1:80" ht="13.8" thickTop="1" x14ac:dyDescent="0.25">
      <c r="A3" s="204" t="s">
        <v>2</v>
      </c>
      <c r="B3" s="205"/>
      <c r="C3" s="206" t="s">
        <v>106</v>
      </c>
      <c r="D3" s="207"/>
      <c r="E3" s="264" t="s">
        <v>85</v>
      </c>
      <c r="F3" s="265">
        <f>'01 06 Rek'!H1</f>
        <v>6</v>
      </c>
      <c r="G3" s="266"/>
    </row>
    <row r="4" spans="1:80" ht="13.8" thickBot="1" x14ac:dyDescent="0.3">
      <c r="A4" s="267" t="s">
        <v>76</v>
      </c>
      <c r="B4" s="213"/>
      <c r="C4" s="214" t="s">
        <v>108</v>
      </c>
      <c r="D4" s="215"/>
      <c r="E4" s="268" t="str">
        <f>'01 06 Rek'!G2</f>
        <v>Rozvaděče - dopravné</v>
      </c>
      <c r="F4" s="269"/>
      <c r="G4" s="270"/>
    </row>
    <row r="5" spans="1:80" ht="13.8" thickTop="1" x14ac:dyDescent="0.25">
      <c r="A5" s="271"/>
      <c r="G5" s="273"/>
    </row>
    <row r="6" spans="1:80" ht="27" customHeight="1" x14ac:dyDescent="0.25">
      <c r="A6" s="274" t="s">
        <v>86</v>
      </c>
      <c r="B6" s="275" t="s">
        <v>87</v>
      </c>
      <c r="C6" s="275" t="s">
        <v>88</v>
      </c>
      <c r="D6" s="275" t="s">
        <v>89</v>
      </c>
      <c r="E6" s="276" t="s">
        <v>90</v>
      </c>
      <c r="F6" s="275" t="s">
        <v>91</v>
      </c>
      <c r="G6" s="277" t="s">
        <v>92</v>
      </c>
      <c r="H6" s="278" t="s">
        <v>93</v>
      </c>
      <c r="I6" s="278" t="s">
        <v>94</v>
      </c>
      <c r="J6" s="278" t="s">
        <v>95</v>
      </c>
      <c r="K6" s="278" t="s">
        <v>96</v>
      </c>
    </row>
    <row r="7" spans="1:80" x14ac:dyDescent="0.25">
      <c r="A7" s="279" t="s">
        <v>97</v>
      </c>
      <c r="B7" s="280" t="s">
        <v>169</v>
      </c>
      <c r="C7" s="281" t="s">
        <v>170</v>
      </c>
      <c r="D7" s="282"/>
      <c r="E7" s="283"/>
      <c r="F7" s="283"/>
      <c r="G7" s="284"/>
      <c r="H7" s="285"/>
      <c r="I7" s="286"/>
      <c r="J7" s="287"/>
      <c r="K7" s="288"/>
      <c r="O7" s="289">
        <v>1</v>
      </c>
    </row>
    <row r="8" spans="1:80" x14ac:dyDescent="0.25">
      <c r="A8" s="290">
        <v>1</v>
      </c>
      <c r="B8" s="291" t="s">
        <v>466</v>
      </c>
      <c r="C8" s="292" t="s">
        <v>467</v>
      </c>
      <c r="D8" s="293" t="s">
        <v>162</v>
      </c>
      <c r="E8" s="294">
        <v>1</v>
      </c>
      <c r="F8" s="294">
        <v>0</v>
      </c>
      <c r="G8" s="295">
        <f>E8*F8</f>
        <v>0</v>
      </c>
      <c r="H8" s="296">
        <v>0</v>
      </c>
      <c r="I8" s="297">
        <f>E8*H8</f>
        <v>0</v>
      </c>
      <c r="J8" s="296">
        <v>0</v>
      </c>
      <c r="K8" s="297">
        <f>E8*J8</f>
        <v>0</v>
      </c>
      <c r="O8" s="289">
        <v>2</v>
      </c>
      <c r="AA8" s="260">
        <v>1</v>
      </c>
      <c r="AB8" s="260">
        <v>9</v>
      </c>
      <c r="AC8" s="260">
        <v>9</v>
      </c>
      <c r="AZ8" s="260">
        <v>4</v>
      </c>
      <c r="BA8" s="260">
        <f>IF(AZ8=1,G8,0)</f>
        <v>0</v>
      </c>
      <c r="BB8" s="260">
        <f>IF(AZ8=2,G8,0)</f>
        <v>0</v>
      </c>
      <c r="BC8" s="260">
        <f>IF(AZ8=3,G8,0)</f>
        <v>0</v>
      </c>
      <c r="BD8" s="260">
        <f>IF(AZ8=4,G8,0)</f>
        <v>0</v>
      </c>
      <c r="BE8" s="260">
        <f>IF(AZ8=5,G8,0)</f>
        <v>0</v>
      </c>
      <c r="CA8" s="289">
        <v>1</v>
      </c>
      <c r="CB8" s="289">
        <v>9</v>
      </c>
    </row>
    <row r="9" spans="1:80" x14ac:dyDescent="0.25">
      <c r="A9" s="298"/>
      <c r="B9" s="301"/>
      <c r="C9" s="302" t="s">
        <v>98</v>
      </c>
      <c r="D9" s="303"/>
      <c r="E9" s="304">
        <v>1</v>
      </c>
      <c r="F9" s="305"/>
      <c r="G9" s="306"/>
      <c r="H9" s="307"/>
      <c r="I9" s="299"/>
      <c r="J9" s="308"/>
      <c r="K9" s="299"/>
      <c r="M9" s="300">
        <v>1</v>
      </c>
      <c r="O9" s="289"/>
    </row>
    <row r="10" spans="1:80" x14ac:dyDescent="0.25">
      <c r="A10" s="309"/>
      <c r="B10" s="310" t="s">
        <v>101</v>
      </c>
      <c r="C10" s="311" t="s">
        <v>171</v>
      </c>
      <c r="D10" s="312"/>
      <c r="E10" s="313"/>
      <c r="F10" s="314"/>
      <c r="G10" s="315">
        <f>SUM(G7:G9)</f>
        <v>0</v>
      </c>
      <c r="H10" s="316"/>
      <c r="I10" s="317">
        <f>SUM(I7:I9)</f>
        <v>0</v>
      </c>
      <c r="J10" s="316"/>
      <c r="K10" s="317">
        <f>SUM(K7:K9)</f>
        <v>0</v>
      </c>
      <c r="O10" s="289">
        <v>4</v>
      </c>
      <c r="BA10" s="318">
        <f>SUM(BA7:BA9)</f>
        <v>0</v>
      </c>
      <c r="BB10" s="318">
        <f>SUM(BB7:BB9)</f>
        <v>0</v>
      </c>
      <c r="BC10" s="318">
        <f>SUM(BC7:BC9)</f>
        <v>0</v>
      </c>
      <c r="BD10" s="318">
        <f>SUM(BD7:BD9)</f>
        <v>0</v>
      </c>
      <c r="BE10" s="318">
        <f>SUM(BE7:BE9)</f>
        <v>0</v>
      </c>
    </row>
    <row r="11" spans="1:80" x14ac:dyDescent="0.25">
      <c r="E11" s="260"/>
    </row>
    <row r="12" spans="1:80" x14ac:dyDescent="0.25">
      <c r="E12" s="260"/>
    </row>
    <row r="13" spans="1:80" x14ac:dyDescent="0.25">
      <c r="E13" s="260"/>
    </row>
    <row r="14" spans="1:80" x14ac:dyDescent="0.25">
      <c r="E14" s="260"/>
    </row>
    <row r="15" spans="1:80" x14ac:dyDescent="0.25">
      <c r="E15" s="260"/>
    </row>
    <row r="16" spans="1:80" x14ac:dyDescent="0.25">
      <c r="E16" s="260"/>
    </row>
    <row r="17" spans="5:5" x14ac:dyDescent="0.25">
      <c r="E17" s="260"/>
    </row>
    <row r="18" spans="5:5" x14ac:dyDescent="0.25">
      <c r="E18" s="260"/>
    </row>
    <row r="19" spans="5:5" x14ac:dyDescent="0.25">
      <c r="E19" s="260"/>
    </row>
    <row r="20" spans="5:5" x14ac:dyDescent="0.25">
      <c r="E20" s="260"/>
    </row>
    <row r="21" spans="5:5" x14ac:dyDescent="0.25">
      <c r="E21" s="260"/>
    </row>
    <row r="22" spans="5:5" x14ac:dyDescent="0.25">
      <c r="E22" s="260"/>
    </row>
    <row r="23" spans="5:5" x14ac:dyDescent="0.25">
      <c r="E23" s="260"/>
    </row>
    <row r="24" spans="5:5" x14ac:dyDescent="0.25">
      <c r="E24" s="260"/>
    </row>
    <row r="25" spans="5:5" x14ac:dyDescent="0.25">
      <c r="E25" s="260"/>
    </row>
    <row r="26" spans="5:5" x14ac:dyDescent="0.25">
      <c r="E26" s="260"/>
    </row>
    <row r="27" spans="5:5" x14ac:dyDescent="0.25">
      <c r="E27" s="260"/>
    </row>
    <row r="28" spans="5:5" x14ac:dyDescent="0.25">
      <c r="E28" s="260"/>
    </row>
    <row r="29" spans="5:5" x14ac:dyDescent="0.25">
      <c r="E29" s="260"/>
    </row>
    <row r="30" spans="5:5" x14ac:dyDescent="0.25">
      <c r="E30" s="260"/>
    </row>
    <row r="31" spans="5:5" x14ac:dyDescent="0.25">
      <c r="E31" s="260"/>
    </row>
    <row r="32" spans="5:5" x14ac:dyDescent="0.25">
      <c r="E32" s="260"/>
    </row>
    <row r="33" spans="1:7" x14ac:dyDescent="0.25">
      <c r="E33" s="260"/>
    </row>
    <row r="34" spans="1:7" x14ac:dyDescent="0.25">
      <c r="A34" s="308"/>
      <c r="B34" s="308"/>
      <c r="C34" s="308"/>
      <c r="D34" s="308"/>
      <c r="E34" s="308"/>
      <c r="F34" s="308"/>
      <c r="G34" s="308"/>
    </row>
    <row r="35" spans="1:7" x14ac:dyDescent="0.25">
      <c r="A35" s="308"/>
      <c r="B35" s="308"/>
      <c r="C35" s="308"/>
      <c r="D35" s="308"/>
      <c r="E35" s="308"/>
      <c r="F35" s="308"/>
      <c r="G35" s="308"/>
    </row>
    <row r="36" spans="1:7" x14ac:dyDescent="0.25">
      <c r="A36" s="308"/>
      <c r="B36" s="308"/>
      <c r="C36" s="308"/>
      <c r="D36" s="308"/>
      <c r="E36" s="308"/>
      <c r="F36" s="308"/>
      <c r="G36" s="308"/>
    </row>
    <row r="37" spans="1:7" x14ac:dyDescent="0.25">
      <c r="A37" s="308"/>
      <c r="B37" s="308"/>
      <c r="C37" s="308"/>
      <c r="D37" s="308"/>
      <c r="E37" s="308"/>
      <c r="F37" s="308"/>
      <c r="G37" s="308"/>
    </row>
    <row r="38" spans="1:7" x14ac:dyDescent="0.25">
      <c r="E38" s="260"/>
    </row>
    <row r="39" spans="1:7" x14ac:dyDescent="0.25">
      <c r="E39" s="260"/>
    </row>
    <row r="40" spans="1:7" x14ac:dyDescent="0.25">
      <c r="E40" s="260"/>
    </row>
    <row r="41" spans="1:7" x14ac:dyDescent="0.25">
      <c r="E41" s="260"/>
    </row>
    <row r="42" spans="1:7" x14ac:dyDescent="0.25">
      <c r="E42" s="260"/>
    </row>
    <row r="43" spans="1:7" x14ac:dyDescent="0.25">
      <c r="E43" s="260"/>
    </row>
    <row r="44" spans="1:7" x14ac:dyDescent="0.25">
      <c r="E44" s="260"/>
    </row>
    <row r="45" spans="1:7" x14ac:dyDescent="0.25">
      <c r="E45" s="260"/>
    </row>
    <row r="46" spans="1:7" x14ac:dyDescent="0.25">
      <c r="E46" s="260"/>
    </row>
    <row r="47" spans="1:7" x14ac:dyDescent="0.25">
      <c r="E47" s="260"/>
    </row>
    <row r="48" spans="1:7" x14ac:dyDescent="0.25">
      <c r="E48" s="260"/>
    </row>
    <row r="49" spans="5:5" x14ac:dyDescent="0.25">
      <c r="E49" s="260"/>
    </row>
    <row r="50" spans="5:5" x14ac:dyDescent="0.25">
      <c r="E50" s="260"/>
    </row>
    <row r="51" spans="5:5" x14ac:dyDescent="0.25">
      <c r="E51" s="260"/>
    </row>
    <row r="52" spans="5:5" x14ac:dyDescent="0.25">
      <c r="E52" s="260"/>
    </row>
    <row r="53" spans="5:5" x14ac:dyDescent="0.25">
      <c r="E53" s="260"/>
    </row>
    <row r="54" spans="5:5" x14ac:dyDescent="0.25">
      <c r="E54" s="260"/>
    </row>
    <row r="55" spans="5:5" x14ac:dyDescent="0.25">
      <c r="E55" s="260"/>
    </row>
    <row r="56" spans="5:5" x14ac:dyDescent="0.25">
      <c r="E56" s="260"/>
    </row>
    <row r="57" spans="5:5" x14ac:dyDescent="0.25">
      <c r="E57" s="260"/>
    </row>
    <row r="58" spans="5:5" x14ac:dyDescent="0.25">
      <c r="E58" s="260"/>
    </row>
    <row r="59" spans="5:5" x14ac:dyDescent="0.25">
      <c r="E59" s="260"/>
    </row>
    <row r="60" spans="5:5" x14ac:dyDescent="0.25">
      <c r="E60" s="260"/>
    </row>
    <row r="61" spans="5:5" x14ac:dyDescent="0.25">
      <c r="E61" s="260"/>
    </row>
    <row r="62" spans="5:5" x14ac:dyDescent="0.25">
      <c r="E62" s="260"/>
    </row>
    <row r="63" spans="5:5" x14ac:dyDescent="0.25">
      <c r="E63" s="260"/>
    </row>
    <row r="64" spans="5:5" x14ac:dyDescent="0.25">
      <c r="E64" s="260"/>
    </row>
    <row r="65" spans="1:7" x14ac:dyDescent="0.25">
      <c r="E65" s="260"/>
    </row>
    <row r="66" spans="1:7" x14ac:dyDescent="0.25">
      <c r="E66" s="260"/>
    </row>
    <row r="67" spans="1:7" x14ac:dyDescent="0.25">
      <c r="E67" s="260"/>
    </row>
    <row r="68" spans="1:7" x14ac:dyDescent="0.25">
      <c r="E68" s="260"/>
    </row>
    <row r="69" spans="1:7" x14ac:dyDescent="0.25">
      <c r="A69" s="319"/>
      <c r="B69" s="319"/>
    </row>
    <row r="70" spans="1:7" x14ac:dyDescent="0.25">
      <c r="A70" s="308"/>
      <c r="B70" s="308"/>
      <c r="C70" s="320"/>
      <c r="D70" s="320"/>
      <c r="E70" s="321"/>
      <c r="F70" s="320"/>
      <c r="G70" s="322"/>
    </row>
    <row r="71" spans="1:7" x14ac:dyDescent="0.25">
      <c r="A71" s="323"/>
      <c r="B71" s="323"/>
      <c r="C71" s="308"/>
      <c r="D71" s="308"/>
      <c r="E71" s="324"/>
      <c r="F71" s="308"/>
      <c r="G71" s="308"/>
    </row>
    <row r="72" spans="1:7" x14ac:dyDescent="0.25">
      <c r="A72" s="308"/>
      <c r="B72" s="308"/>
      <c r="C72" s="308"/>
      <c r="D72" s="308"/>
      <c r="E72" s="324"/>
      <c r="F72" s="308"/>
      <c r="G72" s="308"/>
    </row>
    <row r="73" spans="1:7" x14ac:dyDescent="0.25">
      <c r="A73" s="308"/>
      <c r="B73" s="308"/>
      <c r="C73" s="308"/>
      <c r="D73" s="308"/>
      <c r="E73" s="324"/>
      <c r="F73" s="308"/>
      <c r="G73" s="308"/>
    </row>
    <row r="74" spans="1:7" x14ac:dyDescent="0.25">
      <c r="A74" s="308"/>
      <c r="B74" s="308"/>
      <c r="C74" s="308"/>
      <c r="D74" s="308"/>
      <c r="E74" s="324"/>
      <c r="F74" s="308"/>
      <c r="G74" s="308"/>
    </row>
    <row r="75" spans="1:7" x14ac:dyDescent="0.25">
      <c r="A75" s="308"/>
      <c r="B75" s="308"/>
      <c r="C75" s="308"/>
      <c r="D75" s="308"/>
      <c r="E75" s="324"/>
      <c r="F75" s="308"/>
      <c r="G75" s="308"/>
    </row>
    <row r="76" spans="1:7" x14ac:dyDescent="0.25">
      <c r="A76" s="308"/>
      <c r="B76" s="308"/>
      <c r="C76" s="308"/>
      <c r="D76" s="308"/>
      <c r="E76" s="324"/>
      <c r="F76" s="308"/>
      <c r="G76" s="308"/>
    </row>
    <row r="77" spans="1:7" x14ac:dyDescent="0.25">
      <c r="A77" s="308"/>
      <c r="B77" s="308"/>
      <c r="C77" s="308"/>
      <c r="D77" s="308"/>
      <c r="E77" s="324"/>
      <c r="F77" s="308"/>
      <c r="G77" s="308"/>
    </row>
    <row r="78" spans="1:7" x14ac:dyDescent="0.25">
      <c r="A78" s="308"/>
      <c r="B78" s="308"/>
      <c r="C78" s="308"/>
      <c r="D78" s="308"/>
      <c r="E78" s="324"/>
      <c r="F78" s="308"/>
      <c r="G78" s="308"/>
    </row>
    <row r="79" spans="1:7" x14ac:dyDescent="0.25">
      <c r="A79" s="308"/>
      <c r="B79" s="308"/>
      <c r="C79" s="308"/>
      <c r="D79" s="308"/>
      <c r="E79" s="324"/>
      <c r="F79" s="308"/>
      <c r="G79" s="308"/>
    </row>
    <row r="80" spans="1:7" x14ac:dyDescent="0.25">
      <c r="A80" s="308"/>
      <c r="B80" s="308"/>
      <c r="C80" s="308"/>
      <c r="D80" s="308"/>
      <c r="E80" s="324"/>
      <c r="F80" s="308"/>
      <c r="G80" s="308"/>
    </row>
    <row r="81" spans="1:7" x14ac:dyDescent="0.25">
      <c r="A81" s="308"/>
      <c r="B81" s="308"/>
      <c r="C81" s="308"/>
      <c r="D81" s="308"/>
      <c r="E81" s="324"/>
      <c r="F81" s="308"/>
      <c r="G81" s="308"/>
    </row>
    <row r="82" spans="1:7" x14ac:dyDescent="0.25">
      <c r="A82" s="308"/>
      <c r="B82" s="308"/>
      <c r="C82" s="308"/>
      <c r="D82" s="308"/>
      <c r="E82" s="324"/>
      <c r="F82" s="308"/>
      <c r="G82" s="308"/>
    </row>
    <row r="83" spans="1:7" x14ac:dyDescent="0.25">
      <c r="A83" s="308"/>
      <c r="B83" s="308"/>
      <c r="C83" s="308"/>
      <c r="D83" s="308"/>
      <c r="E83" s="324"/>
      <c r="F83" s="308"/>
      <c r="G83" s="308"/>
    </row>
  </sheetData>
  <mergeCells count="5"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101" t="s">
        <v>102</v>
      </c>
      <c r="B1" s="102"/>
      <c r="C1" s="102"/>
      <c r="D1" s="102"/>
      <c r="E1" s="102"/>
      <c r="F1" s="102"/>
      <c r="G1" s="102"/>
    </row>
    <row r="2" spans="1:57" ht="12.75" customHeight="1" x14ac:dyDescent="0.25">
      <c r="A2" s="103" t="s">
        <v>32</v>
      </c>
      <c r="B2" s="104"/>
      <c r="C2" s="105">
        <v>1</v>
      </c>
      <c r="D2" s="105" t="s">
        <v>107</v>
      </c>
      <c r="E2" s="104"/>
      <c r="F2" s="106" t="s">
        <v>33</v>
      </c>
      <c r="G2" s="107"/>
    </row>
    <row r="3" spans="1:57" ht="3" hidden="1" customHeight="1" x14ac:dyDescent="0.25">
      <c r="A3" s="108"/>
      <c r="B3" s="109"/>
      <c r="C3" s="110"/>
      <c r="D3" s="110"/>
      <c r="E3" s="109"/>
      <c r="F3" s="111"/>
      <c r="G3" s="112"/>
    </row>
    <row r="4" spans="1:57" ht="12" customHeight="1" x14ac:dyDescent="0.25">
      <c r="A4" s="113" t="s">
        <v>34</v>
      </c>
      <c r="B4" s="109"/>
      <c r="C4" s="110"/>
      <c r="D4" s="110"/>
      <c r="E4" s="109"/>
      <c r="F4" s="111" t="s">
        <v>35</v>
      </c>
      <c r="G4" s="114"/>
    </row>
    <row r="5" spans="1:57" ht="12.9" customHeight="1" x14ac:dyDescent="0.25">
      <c r="A5" s="115" t="s">
        <v>104</v>
      </c>
      <c r="B5" s="116"/>
      <c r="C5" s="117" t="s">
        <v>107</v>
      </c>
      <c r="D5" s="118"/>
      <c r="E5" s="119"/>
      <c r="F5" s="111" t="s">
        <v>36</v>
      </c>
      <c r="G5" s="112"/>
    </row>
    <row r="6" spans="1:57" ht="12.9" customHeight="1" x14ac:dyDescent="0.25">
      <c r="A6" s="113" t="s">
        <v>37</v>
      </c>
      <c r="B6" s="109"/>
      <c r="C6" s="110"/>
      <c r="D6" s="110"/>
      <c r="E6" s="109"/>
      <c r="F6" s="120" t="s">
        <v>38</v>
      </c>
      <c r="G6" s="121"/>
      <c r="O6" s="122"/>
    </row>
    <row r="7" spans="1:57" ht="12.9" customHeight="1" x14ac:dyDescent="0.25">
      <c r="A7" s="123" t="s">
        <v>104</v>
      </c>
      <c r="B7" s="124"/>
      <c r="C7" s="125" t="s">
        <v>105</v>
      </c>
      <c r="D7" s="126"/>
      <c r="E7" s="126"/>
      <c r="F7" s="127" t="s">
        <v>39</v>
      </c>
      <c r="G7" s="121">
        <f>IF(G6=0,,ROUND((F30+F32)/G6,1))</f>
        <v>0</v>
      </c>
    </row>
    <row r="8" spans="1:57" x14ac:dyDescent="0.25">
      <c r="A8" s="128" t="s">
        <v>40</v>
      </c>
      <c r="B8" s="111"/>
      <c r="C8" s="129"/>
      <c r="D8" s="129"/>
      <c r="E8" s="130"/>
      <c r="F8" s="131" t="s">
        <v>41</v>
      </c>
      <c r="G8" s="132"/>
      <c r="H8" s="133"/>
      <c r="I8" s="134"/>
    </row>
    <row r="9" spans="1:57" x14ac:dyDescent="0.25">
      <c r="A9" s="128" t="s">
        <v>42</v>
      </c>
      <c r="B9" s="111"/>
      <c r="C9" s="129"/>
      <c r="D9" s="129"/>
      <c r="E9" s="130"/>
      <c r="F9" s="111"/>
      <c r="G9" s="135"/>
      <c r="H9" s="136"/>
    </row>
    <row r="10" spans="1:57" x14ac:dyDescent="0.25">
      <c r="A10" s="128" t="s">
        <v>43</v>
      </c>
      <c r="B10" s="111"/>
      <c r="C10" s="129"/>
      <c r="D10" s="129"/>
      <c r="E10" s="129"/>
      <c r="F10" s="137"/>
      <c r="G10" s="138"/>
      <c r="H10" s="139"/>
    </row>
    <row r="11" spans="1:57" ht="13.5" customHeight="1" x14ac:dyDescent="0.25">
      <c r="A11" s="128" t="s">
        <v>44</v>
      </c>
      <c r="B11" s="111"/>
      <c r="C11" s="129"/>
      <c r="D11" s="129"/>
      <c r="E11" s="129"/>
      <c r="F11" s="140" t="s">
        <v>45</v>
      </c>
      <c r="G11" s="141"/>
      <c r="H11" s="136"/>
      <c r="BA11" s="142"/>
      <c r="BB11" s="142"/>
      <c r="BC11" s="142"/>
      <c r="BD11" s="142"/>
      <c r="BE11" s="142"/>
    </row>
    <row r="12" spans="1:57" ht="12.75" customHeight="1" x14ac:dyDescent="0.25">
      <c r="A12" s="143" t="s">
        <v>46</v>
      </c>
      <c r="B12" s="109"/>
      <c r="C12" s="144"/>
      <c r="D12" s="144"/>
      <c r="E12" s="144"/>
      <c r="F12" s="145" t="s">
        <v>47</v>
      </c>
      <c r="G12" s="146"/>
      <c r="H12" s="136"/>
    </row>
    <row r="13" spans="1:57" ht="28.5" customHeight="1" thickBot="1" x14ac:dyDescent="0.3">
      <c r="A13" s="147" t="s">
        <v>48</v>
      </c>
      <c r="B13" s="148"/>
      <c r="C13" s="148"/>
      <c r="D13" s="148"/>
      <c r="E13" s="149"/>
      <c r="F13" s="149"/>
      <c r="G13" s="150"/>
      <c r="H13" s="136"/>
    </row>
    <row r="14" spans="1:57" ht="17.25" customHeight="1" thickBot="1" x14ac:dyDescent="0.3">
      <c r="A14" s="151" t="s">
        <v>49</v>
      </c>
      <c r="B14" s="152"/>
      <c r="C14" s="153"/>
      <c r="D14" s="154" t="s">
        <v>50</v>
      </c>
      <c r="E14" s="155"/>
      <c r="F14" s="155"/>
      <c r="G14" s="153"/>
    </row>
    <row r="15" spans="1:57" ht="15.9" customHeight="1" x14ac:dyDescent="0.25">
      <c r="A15" s="156"/>
      <c r="B15" s="157" t="s">
        <v>51</v>
      </c>
      <c r="C15" s="158">
        <f>'01 01 Rek'!E14</f>
        <v>0</v>
      </c>
      <c r="D15" s="159" t="str">
        <f>'01 01 Rek'!A19</f>
        <v>Ztížené výrobní podmínky</v>
      </c>
      <c r="E15" s="160"/>
      <c r="F15" s="161"/>
      <c r="G15" s="158">
        <f>'01 01 Rek'!I19</f>
        <v>0</v>
      </c>
    </row>
    <row r="16" spans="1:57" ht="15.9" customHeight="1" x14ac:dyDescent="0.25">
      <c r="A16" s="156" t="s">
        <v>52</v>
      </c>
      <c r="B16" s="157" t="s">
        <v>53</v>
      </c>
      <c r="C16" s="158">
        <f>'01 01 Rek'!F14</f>
        <v>0</v>
      </c>
      <c r="D16" s="108" t="str">
        <f>'01 01 Rek'!A20</f>
        <v>Oborová přirážka</v>
      </c>
      <c r="E16" s="162"/>
      <c r="F16" s="163"/>
      <c r="G16" s="158">
        <f>'01 01 Rek'!I20</f>
        <v>0</v>
      </c>
    </row>
    <row r="17" spans="1:7" ht="15.9" customHeight="1" x14ac:dyDescent="0.25">
      <c r="A17" s="156" t="s">
        <v>54</v>
      </c>
      <c r="B17" s="157" t="s">
        <v>55</v>
      </c>
      <c r="C17" s="158">
        <f>'01 01 Rek'!H14</f>
        <v>0</v>
      </c>
      <c r="D17" s="108" t="str">
        <f>'01 01 Rek'!A21</f>
        <v>Přesun stavebních kapacit</v>
      </c>
      <c r="E17" s="162"/>
      <c r="F17" s="163"/>
      <c r="G17" s="158">
        <f>'01 01 Rek'!I21</f>
        <v>0</v>
      </c>
    </row>
    <row r="18" spans="1:7" ht="15.9" customHeight="1" x14ac:dyDescent="0.25">
      <c r="A18" s="164" t="s">
        <v>56</v>
      </c>
      <c r="B18" s="165" t="s">
        <v>57</v>
      </c>
      <c r="C18" s="158">
        <f>'01 01 Rek'!G14</f>
        <v>0</v>
      </c>
      <c r="D18" s="108" t="str">
        <f>'01 01 Rek'!A22</f>
        <v>Mimostaveništní doprava</v>
      </c>
      <c r="E18" s="162"/>
      <c r="F18" s="163"/>
      <c r="G18" s="158">
        <f>'01 01 Rek'!I22</f>
        <v>0</v>
      </c>
    </row>
    <row r="19" spans="1:7" ht="15.9" customHeight="1" x14ac:dyDescent="0.25">
      <c r="A19" s="166" t="s">
        <v>58</v>
      </c>
      <c r="B19" s="157"/>
      <c r="C19" s="158">
        <f>SUM(C15:C18)</f>
        <v>0</v>
      </c>
      <c r="D19" s="108" t="str">
        <f>'01 01 Rek'!A23</f>
        <v>Zařízení staveniště</v>
      </c>
      <c r="E19" s="162"/>
      <c r="F19" s="163"/>
      <c r="G19" s="158">
        <f>'01 01 Rek'!I23</f>
        <v>0</v>
      </c>
    </row>
    <row r="20" spans="1:7" ht="15.9" customHeight="1" x14ac:dyDescent="0.25">
      <c r="A20" s="166"/>
      <c r="B20" s="157"/>
      <c r="C20" s="158"/>
      <c r="D20" s="108" t="str">
        <f>'01 01 Rek'!A24</f>
        <v>Provoz investora</v>
      </c>
      <c r="E20" s="162"/>
      <c r="F20" s="163"/>
      <c r="G20" s="158">
        <f>'01 01 Rek'!I24</f>
        <v>0</v>
      </c>
    </row>
    <row r="21" spans="1:7" ht="15.9" customHeight="1" x14ac:dyDescent="0.25">
      <c r="A21" s="166" t="s">
        <v>29</v>
      </c>
      <c r="B21" s="157"/>
      <c r="C21" s="158">
        <f>'01 01 Rek'!I14</f>
        <v>0</v>
      </c>
      <c r="D21" s="108" t="str">
        <f>'01 01 Rek'!A25</f>
        <v>Kompletační činnost (IČD)</v>
      </c>
      <c r="E21" s="162"/>
      <c r="F21" s="163"/>
      <c r="G21" s="158">
        <f>'01 01 Rek'!I25</f>
        <v>0</v>
      </c>
    </row>
    <row r="22" spans="1:7" ht="15.9" customHeight="1" x14ac:dyDescent="0.25">
      <c r="A22" s="167" t="s">
        <v>59</v>
      </c>
      <c r="B22" s="136"/>
      <c r="C22" s="158">
        <f>C19+C21</f>
        <v>0</v>
      </c>
      <c r="D22" s="108" t="s">
        <v>60</v>
      </c>
      <c r="E22" s="162"/>
      <c r="F22" s="163"/>
      <c r="G22" s="158">
        <f>G23-SUM(G15:G21)</f>
        <v>0</v>
      </c>
    </row>
    <row r="23" spans="1:7" ht="15.9" customHeight="1" thickBot="1" x14ac:dyDescent="0.3">
      <c r="A23" s="168" t="s">
        <v>61</v>
      </c>
      <c r="B23" s="169"/>
      <c r="C23" s="170">
        <f>C22+G23</f>
        <v>0</v>
      </c>
      <c r="D23" s="171" t="s">
        <v>62</v>
      </c>
      <c r="E23" s="172"/>
      <c r="F23" s="173"/>
      <c r="G23" s="158">
        <f>'01 01 Rek'!H27</f>
        <v>0</v>
      </c>
    </row>
    <row r="24" spans="1:7" x14ac:dyDescent="0.25">
      <c r="A24" s="174" t="s">
        <v>63</v>
      </c>
      <c r="B24" s="175"/>
      <c r="C24" s="176"/>
      <c r="D24" s="175" t="s">
        <v>64</v>
      </c>
      <c r="E24" s="175"/>
      <c r="F24" s="177" t="s">
        <v>65</v>
      </c>
      <c r="G24" s="178"/>
    </row>
    <row r="25" spans="1:7" x14ac:dyDescent="0.25">
      <c r="A25" s="167" t="s">
        <v>66</v>
      </c>
      <c r="B25" s="136"/>
      <c r="C25" s="179"/>
      <c r="D25" s="136" t="s">
        <v>66</v>
      </c>
      <c r="F25" s="180" t="s">
        <v>66</v>
      </c>
      <c r="G25" s="181"/>
    </row>
    <row r="26" spans="1:7" ht="37.5" customHeight="1" x14ac:dyDescent="0.25">
      <c r="A26" s="167" t="s">
        <v>67</v>
      </c>
      <c r="B26" s="182"/>
      <c r="C26" s="179"/>
      <c r="D26" s="136" t="s">
        <v>67</v>
      </c>
      <c r="F26" s="180" t="s">
        <v>67</v>
      </c>
      <c r="G26" s="181"/>
    </row>
    <row r="27" spans="1:7" x14ac:dyDescent="0.25">
      <c r="A27" s="167"/>
      <c r="B27" s="183"/>
      <c r="C27" s="179"/>
      <c r="D27" s="136"/>
      <c r="F27" s="180"/>
      <c r="G27" s="181"/>
    </row>
    <row r="28" spans="1:7" x14ac:dyDescent="0.25">
      <c r="A28" s="167" t="s">
        <v>68</v>
      </c>
      <c r="B28" s="136"/>
      <c r="C28" s="179"/>
      <c r="D28" s="180" t="s">
        <v>69</v>
      </c>
      <c r="E28" s="179"/>
      <c r="F28" s="184" t="s">
        <v>69</v>
      </c>
      <c r="G28" s="181"/>
    </row>
    <row r="29" spans="1:7" ht="69" customHeight="1" x14ac:dyDescent="0.25">
      <c r="A29" s="167"/>
      <c r="B29" s="136"/>
      <c r="C29" s="185"/>
      <c r="D29" s="186"/>
      <c r="E29" s="185"/>
      <c r="F29" s="136"/>
      <c r="G29" s="181"/>
    </row>
    <row r="30" spans="1:7" x14ac:dyDescent="0.25">
      <c r="A30" s="187" t="s">
        <v>11</v>
      </c>
      <c r="B30" s="188"/>
      <c r="C30" s="189">
        <v>21</v>
      </c>
      <c r="D30" s="188" t="s">
        <v>70</v>
      </c>
      <c r="E30" s="190"/>
      <c r="F30" s="191">
        <f>C23-F32</f>
        <v>0</v>
      </c>
      <c r="G30" s="192"/>
    </row>
    <row r="31" spans="1:7" x14ac:dyDescent="0.25">
      <c r="A31" s="187" t="s">
        <v>71</v>
      </c>
      <c r="B31" s="188"/>
      <c r="C31" s="189">
        <f>C30</f>
        <v>21</v>
      </c>
      <c r="D31" s="188" t="s">
        <v>72</v>
      </c>
      <c r="E31" s="190"/>
      <c r="F31" s="191">
        <f>ROUND(PRODUCT(F30,C31/100),0)</f>
        <v>0</v>
      </c>
      <c r="G31" s="192"/>
    </row>
    <row r="32" spans="1:7" x14ac:dyDescent="0.25">
      <c r="A32" s="187" t="s">
        <v>11</v>
      </c>
      <c r="B32" s="188"/>
      <c r="C32" s="189">
        <v>0</v>
      </c>
      <c r="D32" s="188" t="s">
        <v>72</v>
      </c>
      <c r="E32" s="190"/>
      <c r="F32" s="191">
        <v>0</v>
      </c>
      <c r="G32" s="192"/>
    </row>
    <row r="33" spans="1:8" x14ac:dyDescent="0.25">
      <c r="A33" s="187" t="s">
        <v>71</v>
      </c>
      <c r="B33" s="193"/>
      <c r="C33" s="194">
        <f>C32</f>
        <v>0</v>
      </c>
      <c r="D33" s="188" t="s">
        <v>72</v>
      </c>
      <c r="E33" s="163"/>
      <c r="F33" s="191">
        <f>ROUND(PRODUCT(F32,C33/100),0)</f>
        <v>0</v>
      </c>
      <c r="G33" s="192"/>
    </row>
    <row r="34" spans="1:8" s="200" customFormat="1" ht="19.5" customHeight="1" thickBot="1" x14ac:dyDescent="0.35">
      <c r="A34" s="195" t="s">
        <v>73</v>
      </c>
      <c r="B34" s="196"/>
      <c r="C34" s="196"/>
      <c r="D34" s="196"/>
      <c r="E34" s="197"/>
      <c r="F34" s="198">
        <f>ROUND(SUM(F30:F33),0)</f>
        <v>0</v>
      </c>
      <c r="G34" s="199"/>
    </row>
    <row r="36" spans="1:8" x14ac:dyDescent="0.25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5">
      <c r="A37" s="2"/>
      <c r="B37" s="201"/>
      <c r="C37" s="201"/>
      <c r="D37" s="201"/>
      <c r="E37" s="201"/>
      <c r="F37" s="201"/>
      <c r="G37" s="201"/>
      <c r="H37" s="1" t="s">
        <v>1</v>
      </c>
    </row>
    <row r="38" spans="1:8" ht="12.75" customHeight="1" x14ac:dyDescent="0.25">
      <c r="A38" s="202"/>
      <c r="B38" s="201"/>
      <c r="C38" s="201"/>
      <c r="D38" s="201"/>
      <c r="E38" s="201"/>
      <c r="F38" s="201"/>
      <c r="G38" s="201"/>
      <c r="H38" s="1" t="s">
        <v>1</v>
      </c>
    </row>
    <row r="39" spans="1:8" x14ac:dyDescent="0.25">
      <c r="A39" s="202"/>
      <c r="B39" s="201"/>
      <c r="C39" s="201"/>
      <c r="D39" s="201"/>
      <c r="E39" s="201"/>
      <c r="F39" s="201"/>
      <c r="G39" s="201"/>
      <c r="H39" s="1" t="s">
        <v>1</v>
      </c>
    </row>
    <row r="40" spans="1:8" x14ac:dyDescent="0.25">
      <c r="A40" s="202"/>
      <c r="B40" s="201"/>
      <c r="C40" s="201"/>
      <c r="D40" s="201"/>
      <c r="E40" s="201"/>
      <c r="F40" s="201"/>
      <c r="G40" s="201"/>
      <c r="H40" s="1" t="s">
        <v>1</v>
      </c>
    </row>
    <row r="41" spans="1:8" x14ac:dyDescent="0.25">
      <c r="A41" s="202"/>
      <c r="B41" s="201"/>
      <c r="C41" s="201"/>
      <c r="D41" s="201"/>
      <c r="E41" s="201"/>
      <c r="F41" s="201"/>
      <c r="G41" s="201"/>
      <c r="H41" s="1" t="s">
        <v>1</v>
      </c>
    </row>
    <row r="42" spans="1:8" x14ac:dyDescent="0.25">
      <c r="A42" s="202"/>
      <c r="B42" s="201"/>
      <c r="C42" s="201"/>
      <c r="D42" s="201"/>
      <c r="E42" s="201"/>
      <c r="F42" s="201"/>
      <c r="G42" s="201"/>
      <c r="H42" s="1" t="s">
        <v>1</v>
      </c>
    </row>
    <row r="43" spans="1:8" x14ac:dyDescent="0.25">
      <c r="A43" s="202"/>
      <c r="B43" s="201"/>
      <c r="C43" s="201"/>
      <c r="D43" s="201"/>
      <c r="E43" s="201"/>
      <c r="F43" s="201"/>
      <c r="G43" s="201"/>
      <c r="H43" s="1" t="s">
        <v>1</v>
      </c>
    </row>
    <row r="44" spans="1:8" ht="12.75" customHeight="1" x14ac:dyDescent="0.25">
      <c r="A44" s="202"/>
      <c r="B44" s="201"/>
      <c r="C44" s="201"/>
      <c r="D44" s="201"/>
      <c r="E44" s="201"/>
      <c r="F44" s="201"/>
      <c r="G44" s="201"/>
      <c r="H44" s="1" t="s">
        <v>1</v>
      </c>
    </row>
    <row r="45" spans="1:8" ht="12.75" customHeight="1" x14ac:dyDescent="0.25">
      <c r="A45" s="202"/>
      <c r="B45" s="201"/>
      <c r="C45" s="201"/>
      <c r="D45" s="201"/>
      <c r="E45" s="201"/>
      <c r="F45" s="201"/>
      <c r="G45" s="201"/>
      <c r="H45" s="1" t="s">
        <v>1</v>
      </c>
    </row>
    <row r="46" spans="1:8" x14ac:dyDescent="0.25">
      <c r="B46" s="203"/>
      <c r="C46" s="203"/>
      <c r="D46" s="203"/>
      <c r="E46" s="203"/>
      <c r="F46" s="203"/>
      <c r="G46" s="203"/>
    </row>
    <row r="47" spans="1:8" x14ac:dyDescent="0.25">
      <c r="B47" s="203"/>
      <c r="C47" s="203"/>
      <c r="D47" s="203"/>
      <c r="E47" s="203"/>
      <c r="F47" s="203"/>
      <c r="G47" s="203"/>
    </row>
    <row r="48" spans="1:8" x14ac:dyDescent="0.25">
      <c r="B48" s="203"/>
      <c r="C48" s="203"/>
      <c r="D48" s="203"/>
      <c r="E48" s="203"/>
      <c r="F48" s="203"/>
      <c r="G48" s="203"/>
    </row>
    <row r="49" spans="2:7" x14ac:dyDescent="0.25">
      <c r="B49" s="203"/>
      <c r="C49" s="203"/>
      <c r="D49" s="203"/>
      <c r="E49" s="203"/>
      <c r="F49" s="203"/>
      <c r="G49" s="203"/>
    </row>
    <row r="50" spans="2:7" x14ac:dyDescent="0.25">
      <c r="B50" s="203"/>
      <c r="C50" s="203"/>
      <c r="D50" s="203"/>
      <c r="E50" s="203"/>
      <c r="F50" s="203"/>
      <c r="G50" s="203"/>
    </row>
    <row r="51" spans="2:7" x14ac:dyDescent="0.25">
      <c r="B51" s="203"/>
      <c r="C51" s="203"/>
      <c r="D51" s="203"/>
      <c r="E51" s="203"/>
      <c r="F51" s="203"/>
      <c r="G51" s="203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8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57" ht="13.8" thickTop="1" x14ac:dyDescent="0.25">
      <c r="A1" s="204" t="s">
        <v>2</v>
      </c>
      <c r="B1" s="205"/>
      <c r="C1" s="206" t="s">
        <v>106</v>
      </c>
      <c r="D1" s="207"/>
      <c r="E1" s="208"/>
      <c r="F1" s="207"/>
      <c r="G1" s="209" t="s">
        <v>75</v>
      </c>
      <c r="H1" s="210">
        <v>1</v>
      </c>
      <c r="I1" s="211"/>
    </row>
    <row r="2" spans="1:57" ht="13.8" thickBot="1" x14ac:dyDescent="0.3">
      <c r="A2" s="212" t="s">
        <v>76</v>
      </c>
      <c r="B2" s="213"/>
      <c r="C2" s="214" t="s">
        <v>108</v>
      </c>
      <c r="D2" s="215"/>
      <c r="E2" s="216"/>
      <c r="F2" s="215"/>
      <c r="G2" s="217" t="s">
        <v>107</v>
      </c>
      <c r="H2" s="218"/>
      <c r="I2" s="219"/>
    </row>
    <row r="3" spans="1:57" ht="13.8" thickTop="1" x14ac:dyDescent="0.25">
      <c r="F3" s="136"/>
    </row>
    <row r="4" spans="1:57" ht="19.5" customHeight="1" x14ac:dyDescent="0.3">
      <c r="A4" s="220" t="s">
        <v>77</v>
      </c>
      <c r="B4" s="221"/>
      <c r="C4" s="221"/>
      <c r="D4" s="221"/>
      <c r="E4" s="222"/>
      <c r="F4" s="221"/>
      <c r="G4" s="221"/>
      <c r="H4" s="221"/>
      <c r="I4" s="221"/>
    </row>
    <row r="5" spans="1:57" ht="13.8" thickBot="1" x14ac:dyDescent="0.3"/>
    <row r="6" spans="1:57" s="136" customFormat="1" ht="13.8" thickBot="1" x14ac:dyDescent="0.3">
      <c r="A6" s="223"/>
      <c r="B6" s="224" t="s">
        <v>78</v>
      </c>
      <c r="C6" s="224"/>
      <c r="D6" s="225"/>
      <c r="E6" s="226" t="s">
        <v>25</v>
      </c>
      <c r="F6" s="227" t="s">
        <v>26</v>
      </c>
      <c r="G6" s="227" t="s">
        <v>27</v>
      </c>
      <c r="H6" s="227" t="s">
        <v>28</v>
      </c>
      <c r="I6" s="228" t="s">
        <v>29</v>
      </c>
    </row>
    <row r="7" spans="1:57" s="136" customFormat="1" x14ac:dyDescent="0.25">
      <c r="A7" s="325" t="str">
        <f>'01 01 Pol'!B7</f>
        <v>1</v>
      </c>
      <c r="B7" s="70" t="str">
        <f>'01 01 Pol'!C7</f>
        <v>Zemní práce</v>
      </c>
      <c r="D7" s="229"/>
      <c r="E7" s="326">
        <f>'01 01 Pol'!BA14</f>
        <v>0</v>
      </c>
      <c r="F7" s="327">
        <f>'01 01 Pol'!BB14</f>
        <v>0</v>
      </c>
      <c r="G7" s="327">
        <f>'01 01 Pol'!BC14</f>
        <v>0</v>
      </c>
      <c r="H7" s="327">
        <f>'01 01 Pol'!BD14</f>
        <v>0</v>
      </c>
      <c r="I7" s="328">
        <f>'01 01 Pol'!BE14</f>
        <v>0</v>
      </c>
    </row>
    <row r="8" spans="1:57" s="136" customFormat="1" x14ac:dyDescent="0.25">
      <c r="A8" s="325" t="str">
        <f>'01 01 Pol'!B15</f>
        <v>4</v>
      </c>
      <c r="B8" s="70" t="str">
        <f>'01 01 Pol'!C15</f>
        <v>Vodorovné konstrukce</v>
      </c>
      <c r="D8" s="229"/>
      <c r="E8" s="326">
        <f>'01 01 Pol'!BA32</f>
        <v>0</v>
      </c>
      <c r="F8" s="327">
        <f>'01 01 Pol'!BB32</f>
        <v>0</v>
      </c>
      <c r="G8" s="327">
        <f>'01 01 Pol'!BC32</f>
        <v>0</v>
      </c>
      <c r="H8" s="327">
        <f>'01 01 Pol'!BD32</f>
        <v>0</v>
      </c>
      <c r="I8" s="328">
        <f>'01 01 Pol'!BE32</f>
        <v>0</v>
      </c>
    </row>
    <row r="9" spans="1:57" s="136" customFormat="1" x14ac:dyDescent="0.25">
      <c r="A9" s="325" t="str">
        <f>'01 01 Pol'!B33</f>
        <v>5</v>
      </c>
      <c r="B9" s="70" t="str">
        <f>'01 01 Pol'!C33</f>
        <v>Komunikace</v>
      </c>
      <c r="D9" s="229"/>
      <c r="E9" s="326">
        <f>'01 01 Pol'!BA36</f>
        <v>0</v>
      </c>
      <c r="F9" s="327">
        <f>'01 01 Pol'!BB36</f>
        <v>0</v>
      </c>
      <c r="G9" s="327">
        <f>'01 01 Pol'!BC36</f>
        <v>0</v>
      </c>
      <c r="H9" s="327">
        <f>'01 01 Pol'!BD36</f>
        <v>0</v>
      </c>
      <c r="I9" s="328">
        <f>'01 01 Pol'!BE36</f>
        <v>0</v>
      </c>
    </row>
    <row r="10" spans="1:57" s="136" customFormat="1" x14ac:dyDescent="0.25">
      <c r="A10" s="325" t="str">
        <f>'01 01 Pol'!B37</f>
        <v>96</v>
      </c>
      <c r="B10" s="70" t="str">
        <f>'01 01 Pol'!C37</f>
        <v>Bourání konstrukcí</v>
      </c>
      <c r="D10" s="229"/>
      <c r="E10" s="326">
        <f>'01 01 Pol'!BA40</f>
        <v>0</v>
      </c>
      <c r="F10" s="327">
        <f>'01 01 Pol'!BB40</f>
        <v>0</v>
      </c>
      <c r="G10" s="327">
        <f>'01 01 Pol'!BC40</f>
        <v>0</v>
      </c>
      <c r="H10" s="327">
        <f>'01 01 Pol'!BD40</f>
        <v>0</v>
      </c>
      <c r="I10" s="328">
        <f>'01 01 Pol'!BE40</f>
        <v>0</v>
      </c>
    </row>
    <row r="11" spans="1:57" s="136" customFormat="1" x14ac:dyDescent="0.25">
      <c r="A11" s="325" t="str">
        <f>'01 01 Pol'!B41</f>
        <v>97</v>
      </c>
      <c r="B11" s="70" t="str">
        <f>'01 01 Pol'!C41</f>
        <v>Prorážení otvorů</v>
      </c>
      <c r="D11" s="229"/>
      <c r="E11" s="326">
        <f>'01 01 Pol'!BA48</f>
        <v>0</v>
      </c>
      <c r="F11" s="327">
        <f>'01 01 Pol'!BB48</f>
        <v>0</v>
      </c>
      <c r="G11" s="327">
        <f>'01 01 Pol'!BC48</f>
        <v>0</v>
      </c>
      <c r="H11" s="327">
        <f>'01 01 Pol'!BD48</f>
        <v>0</v>
      </c>
      <c r="I11" s="328">
        <f>'01 01 Pol'!BE48</f>
        <v>0</v>
      </c>
    </row>
    <row r="12" spans="1:57" s="136" customFormat="1" x14ac:dyDescent="0.25">
      <c r="A12" s="325" t="str">
        <f>'01 01 Pol'!B49</f>
        <v>M21</v>
      </c>
      <c r="B12" s="70" t="str">
        <f>'01 01 Pol'!C49</f>
        <v>Elektromontáže</v>
      </c>
      <c r="D12" s="229"/>
      <c r="E12" s="326">
        <f>'01 01 Pol'!BA203</f>
        <v>0</v>
      </c>
      <c r="F12" s="327">
        <f>'01 01 Pol'!BB203</f>
        <v>0</v>
      </c>
      <c r="G12" s="327">
        <f>'01 01 Pol'!BC203</f>
        <v>0</v>
      </c>
      <c r="H12" s="327">
        <f>'01 01 Pol'!BD203</f>
        <v>0</v>
      </c>
      <c r="I12" s="328">
        <f>'01 01 Pol'!BE203</f>
        <v>0</v>
      </c>
    </row>
    <row r="13" spans="1:57" s="136" customFormat="1" ht="13.8" thickBot="1" x14ac:dyDescent="0.3">
      <c r="A13" s="325" t="str">
        <f>'01 01 Pol'!B204</f>
        <v>D96</v>
      </c>
      <c r="B13" s="70" t="str">
        <f>'01 01 Pol'!C204</f>
        <v>Přesuny suti a vybouraných hmot</v>
      </c>
      <c r="D13" s="229"/>
      <c r="E13" s="326">
        <f>'01 01 Pol'!BA210</f>
        <v>0</v>
      </c>
      <c r="F13" s="327">
        <f>'01 01 Pol'!BB210</f>
        <v>0</v>
      </c>
      <c r="G13" s="327">
        <f>'01 01 Pol'!BC210</f>
        <v>0</v>
      </c>
      <c r="H13" s="327">
        <f>'01 01 Pol'!BD210</f>
        <v>0</v>
      </c>
      <c r="I13" s="328">
        <f>'01 01 Pol'!BE210</f>
        <v>0</v>
      </c>
    </row>
    <row r="14" spans="1:57" s="14" customFormat="1" ht="13.8" thickBot="1" x14ac:dyDescent="0.3">
      <c r="A14" s="230"/>
      <c r="B14" s="231" t="s">
        <v>79</v>
      </c>
      <c r="C14" s="231"/>
      <c r="D14" s="232"/>
      <c r="E14" s="233">
        <f>SUM(E7:E13)</f>
        <v>0</v>
      </c>
      <c r="F14" s="234">
        <f>SUM(F7:F13)</f>
        <v>0</v>
      </c>
      <c r="G14" s="234">
        <f>SUM(G7:G13)</f>
        <v>0</v>
      </c>
      <c r="H14" s="234">
        <f>SUM(H7:H13)</f>
        <v>0</v>
      </c>
      <c r="I14" s="235">
        <f>SUM(I7:I13)</f>
        <v>0</v>
      </c>
    </row>
    <row r="15" spans="1:57" x14ac:dyDescent="0.25">
      <c r="A15" s="136"/>
      <c r="B15" s="136"/>
      <c r="C15" s="136"/>
      <c r="D15" s="136"/>
      <c r="E15" s="136"/>
      <c r="F15" s="136"/>
      <c r="G15" s="136"/>
      <c r="H15" s="136"/>
      <c r="I15" s="136"/>
    </row>
    <row r="16" spans="1:57" ht="19.5" customHeight="1" x14ac:dyDescent="0.3">
      <c r="A16" s="221" t="s">
        <v>80</v>
      </c>
      <c r="B16" s="221"/>
      <c r="C16" s="221"/>
      <c r="D16" s="221"/>
      <c r="E16" s="221"/>
      <c r="F16" s="221"/>
      <c r="G16" s="236"/>
      <c r="H16" s="221"/>
      <c r="I16" s="221"/>
      <c r="BA16" s="142"/>
      <c r="BB16" s="142"/>
      <c r="BC16" s="142"/>
      <c r="BD16" s="142"/>
      <c r="BE16" s="142"/>
    </row>
    <row r="17" spans="1:53" ht="13.8" thickBot="1" x14ac:dyDescent="0.3"/>
    <row r="18" spans="1:53" x14ac:dyDescent="0.25">
      <c r="A18" s="174" t="s">
        <v>81</v>
      </c>
      <c r="B18" s="175"/>
      <c r="C18" s="175"/>
      <c r="D18" s="237"/>
      <c r="E18" s="238" t="s">
        <v>82</v>
      </c>
      <c r="F18" s="239" t="s">
        <v>12</v>
      </c>
      <c r="G18" s="240" t="s">
        <v>83</v>
      </c>
      <c r="H18" s="241"/>
      <c r="I18" s="242" t="s">
        <v>82</v>
      </c>
    </row>
    <row r="19" spans="1:53" x14ac:dyDescent="0.25">
      <c r="A19" s="166" t="s">
        <v>392</v>
      </c>
      <c r="B19" s="157"/>
      <c r="C19" s="157"/>
      <c r="D19" s="243"/>
      <c r="E19" s="244"/>
      <c r="F19" s="245"/>
      <c r="G19" s="246">
        <v>0</v>
      </c>
      <c r="H19" s="247"/>
      <c r="I19" s="248">
        <f>E19+F19*G19/100</f>
        <v>0</v>
      </c>
      <c r="BA19" s="1">
        <v>0</v>
      </c>
    </row>
    <row r="20" spans="1:53" x14ac:dyDescent="0.25">
      <c r="A20" s="166" t="s">
        <v>393</v>
      </c>
      <c r="B20" s="157"/>
      <c r="C20" s="157"/>
      <c r="D20" s="243"/>
      <c r="E20" s="244"/>
      <c r="F20" s="245"/>
      <c r="G20" s="246">
        <v>0</v>
      </c>
      <c r="H20" s="247"/>
      <c r="I20" s="248">
        <f>E20+F20*G20/100</f>
        <v>0</v>
      </c>
      <c r="BA20" s="1">
        <v>0</v>
      </c>
    </row>
    <row r="21" spans="1:53" x14ac:dyDescent="0.25">
      <c r="A21" s="166" t="s">
        <v>394</v>
      </c>
      <c r="B21" s="157"/>
      <c r="C21" s="157"/>
      <c r="D21" s="243"/>
      <c r="E21" s="244"/>
      <c r="F21" s="245"/>
      <c r="G21" s="246">
        <v>0</v>
      </c>
      <c r="H21" s="247"/>
      <c r="I21" s="248">
        <f>E21+F21*G21/100</f>
        <v>0</v>
      </c>
      <c r="BA21" s="1">
        <v>0</v>
      </c>
    </row>
    <row r="22" spans="1:53" x14ac:dyDescent="0.25">
      <c r="A22" s="166" t="s">
        <v>395</v>
      </c>
      <c r="B22" s="157"/>
      <c r="C22" s="157"/>
      <c r="D22" s="243"/>
      <c r="E22" s="244"/>
      <c r="F22" s="245"/>
      <c r="G22" s="246">
        <v>0</v>
      </c>
      <c r="H22" s="247"/>
      <c r="I22" s="248">
        <f>E22+F22*G22/100</f>
        <v>0</v>
      </c>
      <c r="BA22" s="1">
        <v>0</v>
      </c>
    </row>
    <row r="23" spans="1:53" x14ac:dyDescent="0.25">
      <c r="A23" s="166" t="s">
        <v>396</v>
      </c>
      <c r="B23" s="157"/>
      <c r="C23" s="157"/>
      <c r="D23" s="243"/>
      <c r="E23" s="244"/>
      <c r="F23" s="245"/>
      <c r="G23" s="246">
        <v>0</v>
      </c>
      <c r="H23" s="247"/>
      <c r="I23" s="248">
        <f>E23+F23*G23/100</f>
        <v>0</v>
      </c>
      <c r="BA23" s="1">
        <v>1</v>
      </c>
    </row>
    <row r="24" spans="1:53" x14ac:dyDescent="0.25">
      <c r="A24" s="166" t="s">
        <v>397</v>
      </c>
      <c r="B24" s="157"/>
      <c r="C24" s="157"/>
      <c r="D24" s="243"/>
      <c r="E24" s="244"/>
      <c r="F24" s="245"/>
      <c r="G24" s="246">
        <v>0</v>
      </c>
      <c r="H24" s="247"/>
      <c r="I24" s="248">
        <f>E24+F24*G24/100</f>
        <v>0</v>
      </c>
      <c r="BA24" s="1">
        <v>1</v>
      </c>
    </row>
    <row r="25" spans="1:53" x14ac:dyDescent="0.25">
      <c r="A25" s="166" t="s">
        <v>398</v>
      </c>
      <c r="B25" s="157"/>
      <c r="C25" s="157"/>
      <c r="D25" s="243"/>
      <c r="E25" s="244"/>
      <c r="F25" s="245"/>
      <c r="G25" s="246">
        <v>0</v>
      </c>
      <c r="H25" s="247"/>
      <c r="I25" s="248">
        <f>E25+F25*G25/100</f>
        <v>0</v>
      </c>
      <c r="BA25" s="1">
        <v>2</v>
      </c>
    </row>
    <row r="26" spans="1:53" x14ac:dyDescent="0.25">
      <c r="A26" s="166" t="s">
        <v>399</v>
      </c>
      <c r="B26" s="157"/>
      <c r="C26" s="157"/>
      <c r="D26" s="243"/>
      <c r="E26" s="244"/>
      <c r="F26" s="245"/>
      <c r="G26" s="246">
        <v>0</v>
      </c>
      <c r="H26" s="247"/>
      <c r="I26" s="248">
        <f>E26+F26*G26/100</f>
        <v>0</v>
      </c>
      <c r="BA26" s="1">
        <v>2</v>
      </c>
    </row>
    <row r="27" spans="1:53" ht="13.8" thickBot="1" x14ac:dyDescent="0.3">
      <c r="A27" s="249"/>
      <c r="B27" s="250" t="s">
        <v>84</v>
      </c>
      <c r="C27" s="251"/>
      <c r="D27" s="252"/>
      <c r="E27" s="253"/>
      <c r="F27" s="254"/>
      <c r="G27" s="254"/>
      <c r="H27" s="255">
        <f>SUM(I19:I26)</f>
        <v>0</v>
      </c>
      <c r="I27" s="256"/>
    </row>
    <row r="29" spans="1:53" x14ac:dyDescent="0.25">
      <c r="B29" s="14"/>
      <c r="F29" s="257"/>
      <c r="G29" s="258"/>
      <c r="H29" s="258"/>
      <c r="I29" s="54"/>
    </row>
    <row r="30" spans="1:53" x14ac:dyDescent="0.25">
      <c r="F30" s="257"/>
      <c r="G30" s="258"/>
      <c r="H30" s="258"/>
      <c r="I30" s="54"/>
    </row>
    <row r="31" spans="1:53" x14ac:dyDescent="0.25">
      <c r="F31" s="257"/>
      <c r="G31" s="258"/>
      <c r="H31" s="258"/>
      <c r="I31" s="54"/>
    </row>
    <row r="32" spans="1:53" x14ac:dyDescent="0.25">
      <c r="F32" s="257"/>
      <c r="G32" s="258"/>
      <c r="H32" s="258"/>
      <c r="I32" s="54"/>
    </row>
    <row r="33" spans="6:9" x14ac:dyDescent="0.25">
      <c r="F33" s="257"/>
      <c r="G33" s="258"/>
      <c r="H33" s="258"/>
      <c r="I33" s="54"/>
    </row>
    <row r="34" spans="6:9" x14ac:dyDescent="0.25">
      <c r="F34" s="257"/>
      <c r="G34" s="258"/>
      <c r="H34" s="258"/>
      <c r="I34" s="54"/>
    </row>
    <row r="35" spans="6:9" x14ac:dyDescent="0.25">
      <c r="F35" s="257"/>
      <c r="G35" s="258"/>
      <c r="H35" s="258"/>
      <c r="I35" s="54"/>
    </row>
    <row r="36" spans="6:9" x14ac:dyDescent="0.25">
      <c r="F36" s="257"/>
      <c r="G36" s="258"/>
      <c r="H36" s="258"/>
      <c r="I36" s="54"/>
    </row>
    <row r="37" spans="6:9" x14ac:dyDescent="0.25">
      <c r="F37" s="257"/>
      <c r="G37" s="258"/>
      <c r="H37" s="258"/>
      <c r="I37" s="54"/>
    </row>
    <row r="38" spans="6:9" x14ac:dyDescent="0.25">
      <c r="F38" s="257"/>
      <c r="G38" s="258"/>
      <c r="H38" s="258"/>
      <c r="I38" s="54"/>
    </row>
    <row r="39" spans="6:9" x14ac:dyDescent="0.25">
      <c r="F39" s="257"/>
      <c r="G39" s="258"/>
      <c r="H39" s="258"/>
      <c r="I39" s="54"/>
    </row>
    <row r="40" spans="6:9" x14ac:dyDescent="0.25">
      <c r="F40" s="257"/>
      <c r="G40" s="258"/>
      <c r="H40" s="258"/>
      <c r="I40" s="54"/>
    </row>
    <row r="41" spans="6:9" x14ac:dyDescent="0.25">
      <c r="F41" s="257"/>
      <c r="G41" s="258"/>
      <c r="H41" s="258"/>
      <c r="I41" s="54"/>
    </row>
    <row r="42" spans="6:9" x14ac:dyDescent="0.25">
      <c r="F42" s="257"/>
      <c r="G42" s="258"/>
      <c r="H42" s="258"/>
      <c r="I42" s="54"/>
    </row>
    <row r="43" spans="6:9" x14ac:dyDescent="0.25">
      <c r="F43" s="257"/>
      <c r="G43" s="258"/>
      <c r="H43" s="258"/>
      <c r="I43" s="54"/>
    </row>
    <row r="44" spans="6:9" x14ac:dyDescent="0.25">
      <c r="F44" s="257"/>
      <c r="G44" s="258"/>
      <c r="H44" s="258"/>
      <c r="I44" s="54"/>
    </row>
    <row r="45" spans="6:9" x14ac:dyDescent="0.25">
      <c r="F45" s="257"/>
      <c r="G45" s="258"/>
      <c r="H45" s="258"/>
      <c r="I45" s="54"/>
    </row>
    <row r="46" spans="6:9" x14ac:dyDescent="0.25">
      <c r="F46" s="257"/>
      <c r="G46" s="258"/>
      <c r="H46" s="258"/>
      <c r="I46" s="54"/>
    </row>
    <row r="47" spans="6:9" x14ac:dyDescent="0.25">
      <c r="F47" s="257"/>
      <c r="G47" s="258"/>
      <c r="H47" s="258"/>
      <c r="I47" s="54"/>
    </row>
    <row r="48" spans="6:9" x14ac:dyDescent="0.25">
      <c r="F48" s="257"/>
      <c r="G48" s="258"/>
      <c r="H48" s="258"/>
      <c r="I48" s="54"/>
    </row>
    <row r="49" spans="6:9" x14ac:dyDescent="0.25">
      <c r="F49" s="257"/>
      <c r="G49" s="258"/>
      <c r="H49" s="258"/>
      <c r="I49" s="54"/>
    </row>
    <row r="50" spans="6:9" x14ac:dyDescent="0.25">
      <c r="F50" s="257"/>
      <c r="G50" s="258"/>
      <c r="H50" s="258"/>
      <c r="I50" s="54"/>
    </row>
    <row r="51" spans="6:9" x14ac:dyDescent="0.25">
      <c r="F51" s="257"/>
      <c r="G51" s="258"/>
      <c r="H51" s="258"/>
      <c r="I51" s="54"/>
    </row>
    <row r="52" spans="6:9" x14ac:dyDescent="0.25">
      <c r="F52" s="257"/>
      <c r="G52" s="258"/>
      <c r="H52" s="258"/>
      <c r="I52" s="54"/>
    </row>
    <row r="53" spans="6:9" x14ac:dyDescent="0.25">
      <c r="F53" s="257"/>
      <c r="G53" s="258"/>
      <c r="H53" s="258"/>
      <c r="I53" s="54"/>
    </row>
    <row r="54" spans="6:9" x14ac:dyDescent="0.25">
      <c r="F54" s="257"/>
      <c r="G54" s="258"/>
      <c r="H54" s="258"/>
      <c r="I54" s="54"/>
    </row>
    <row r="55" spans="6:9" x14ac:dyDescent="0.25">
      <c r="F55" s="257"/>
      <c r="G55" s="258"/>
      <c r="H55" s="258"/>
      <c r="I55" s="54"/>
    </row>
    <row r="56" spans="6:9" x14ac:dyDescent="0.25">
      <c r="F56" s="257"/>
      <c r="G56" s="258"/>
      <c r="H56" s="258"/>
      <c r="I56" s="54"/>
    </row>
    <row r="57" spans="6:9" x14ac:dyDescent="0.25">
      <c r="F57" s="257"/>
      <c r="G57" s="258"/>
      <c r="H57" s="258"/>
      <c r="I57" s="54"/>
    </row>
    <row r="58" spans="6:9" x14ac:dyDescent="0.25">
      <c r="F58" s="257"/>
      <c r="G58" s="258"/>
      <c r="H58" s="258"/>
      <c r="I58" s="54"/>
    </row>
    <row r="59" spans="6:9" x14ac:dyDescent="0.25">
      <c r="F59" s="257"/>
      <c r="G59" s="258"/>
      <c r="H59" s="258"/>
      <c r="I59" s="54"/>
    </row>
    <row r="60" spans="6:9" x14ac:dyDescent="0.25">
      <c r="F60" s="257"/>
      <c r="G60" s="258"/>
      <c r="H60" s="258"/>
      <c r="I60" s="54"/>
    </row>
    <row r="61" spans="6:9" x14ac:dyDescent="0.25">
      <c r="F61" s="257"/>
      <c r="G61" s="258"/>
      <c r="H61" s="258"/>
      <c r="I61" s="54"/>
    </row>
    <row r="62" spans="6:9" x14ac:dyDescent="0.25">
      <c r="F62" s="257"/>
      <c r="G62" s="258"/>
      <c r="H62" s="258"/>
      <c r="I62" s="54"/>
    </row>
    <row r="63" spans="6:9" x14ac:dyDescent="0.25">
      <c r="F63" s="257"/>
      <c r="G63" s="258"/>
      <c r="H63" s="258"/>
      <c r="I63" s="54"/>
    </row>
    <row r="64" spans="6:9" x14ac:dyDescent="0.25">
      <c r="F64" s="257"/>
      <c r="G64" s="258"/>
      <c r="H64" s="258"/>
      <c r="I64" s="54"/>
    </row>
    <row r="65" spans="6:9" x14ac:dyDescent="0.25">
      <c r="F65" s="257"/>
      <c r="G65" s="258"/>
      <c r="H65" s="258"/>
      <c r="I65" s="54"/>
    </row>
    <row r="66" spans="6:9" x14ac:dyDescent="0.25">
      <c r="F66" s="257"/>
      <c r="G66" s="258"/>
      <c r="H66" s="258"/>
      <c r="I66" s="54"/>
    </row>
    <row r="67" spans="6:9" x14ac:dyDescent="0.25">
      <c r="F67" s="257"/>
      <c r="G67" s="258"/>
      <c r="H67" s="258"/>
      <c r="I67" s="54"/>
    </row>
    <row r="68" spans="6:9" x14ac:dyDescent="0.25">
      <c r="F68" s="257"/>
      <c r="G68" s="258"/>
      <c r="H68" s="258"/>
      <c r="I68" s="54"/>
    </row>
    <row r="69" spans="6:9" x14ac:dyDescent="0.25">
      <c r="F69" s="257"/>
      <c r="G69" s="258"/>
      <c r="H69" s="258"/>
      <c r="I69" s="54"/>
    </row>
    <row r="70" spans="6:9" x14ac:dyDescent="0.25">
      <c r="F70" s="257"/>
      <c r="G70" s="258"/>
      <c r="H70" s="258"/>
      <c r="I70" s="54"/>
    </row>
    <row r="71" spans="6:9" x14ac:dyDescent="0.25">
      <c r="F71" s="257"/>
      <c r="G71" s="258"/>
      <c r="H71" s="258"/>
      <c r="I71" s="54"/>
    </row>
    <row r="72" spans="6:9" x14ac:dyDescent="0.25">
      <c r="F72" s="257"/>
      <c r="G72" s="258"/>
      <c r="H72" s="258"/>
      <c r="I72" s="54"/>
    </row>
    <row r="73" spans="6:9" x14ac:dyDescent="0.25">
      <c r="F73" s="257"/>
      <c r="G73" s="258"/>
      <c r="H73" s="258"/>
      <c r="I73" s="54"/>
    </row>
    <row r="74" spans="6:9" x14ac:dyDescent="0.25">
      <c r="F74" s="257"/>
      <c r="G74" s="258"/>
      <c r="H74" s="258"/>
      <c r="I74" s="54"/>
    </row>
    <row r="75" spans="6:9" x14ac:dyDescent="0.25">
      <c r="F75" s="257"/>
      <c r="G75" s="258"/>
      <c r="H75" s="258"/>
      <c r="I75" s="54"/>
    </row>
    <row r="76" spans="6:9" x14ac:dyDescent="0.25">
      <c r="F76" s="257"/>
      <c r="G76" s="258"/>
      <c r="H76" s="258"/>
      <c r="I76" s="54"/>
    </row>
    <row r="77" spans="6:9" x14ac:dyDescent="0.25">
      <c r="F77" s="257"/>
      <c r="G77" s="258"/>
      <c r="H77" s="258"/>
      <c r="I77" s="54"/>
    </row>
    <row r="78" spans="6:9" x14ac:dyDescent="0.25">
      <c r="F78" s="257"/>
      <c r="G78" s="258"/>
      <c r="H78" s="258"/>
      <c r="I78" s="54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283"/>
  <sheetViews>
    <sheetView showGridLines="0" showZeros="0" zoomScaleNormal="100" zoomScaleSheetLayoutView="100" workbookViewId="0">
      <selection activeCell="J1" sqref="J1:J65536 K1:K65536"/>
    </sheetView>
  </sheetViews>
  <sheetFormatPr defaultColWidth="9.109375" defaultRowHeight="13.2" x14ac:dyDescent="0.25"/>
  <cols>
    <col min="1" max="1" width="4.44140625" style="260" customWidth="1"/>
    <col min="2" max="2" width="11.5546875" style="260" customWidth="1"/>
    <col min="3" max="3" width="40.44140625" style="260" customWidth="1"/>
    <col min="4" max="4" width="5.5546875" style="260" customWidth="1"/>
    <col min="5" max="5" width="8.5546875" style="272" customWidth="1"/>
    <col min="6" max="6" width="9.88671875" style="260" customWidth="1"/>
    <col min="7" max="7" width="13.88671875" style="260" customWidth="1"/>
    <col min="8" max="8" width="11.6640625" style="260" hidden="1" customWidth="1"/>
    <col min="9" max="9" width="11.5546875" style="260" hidden="1" customWidth="1"/>
    <col min="10" max="10" width="11" style="260" hidden="1" customWidth="1"/>
    <col min="11" max="11" width="10.44140625" style="260" hidden="1" customWidth="1"/>
    <col min="12" max="12" width="75.21875" style="260" customWidth="1"/>
    <col min="13" max="13" width="45.21875" style="260" customWidth="1"/>
    <col min="14" max="16384" width="9.109375" style="260"/>
  </cols>
  <sheetData>
    <row r="1" spans="1:80" ht="15.6" x14ac:dyDescent="0.3">
      <c r="A1" s="259" t="s">
        <v>103</v>
      </c>
      <c r="B1" s="259"/>
      <c r="C1" s="259"/>
      <c r="D1" s="259"/>
      <c r="E1" s="259"/>
      <c r="F1" s="259"/>
      <c r="G1" s="259"/>
    </row>
    <row r="2" spans="1:80" ht="14.25" customHeight="1" thickBot="1" x14ac:dyDescent="0.3">
      <c r="B2" s="261"/>
      <c r="C2" s="262"/>
      <c r="D2" s="262"/>
      <c r="E2" s="263"/>
      <c r="F2" s="262"/>
      <c r="G2" s="262"/>
    </row>
    <row r="3" spans="1:80" ht="13.8" thickTop="1" x14ac:dyDescent="0.25">
      <c r="A3" s="204" t="s">
        <v>2</v>
      </c>
      <c r="B3" s="205"/>
      <c r="C3" s="206" t="s">
        <v>106</v>
      </c>
      <c r="D3" s="207"/>
      <c r="E3" s="264" t="s">
        <v>85</v>
      </c>
      <c r="F3" s="265">
        <f>'01 01 Rek'!H1</f>
        <v>1</v>
      </c>
      <c r="G3" s="266"/>
    </row>
    <row r="4" spans="1:80" ht="13.8" thickBot="1" x14ac:dyDescent="0.3">
      <c r="A4" s="267" t="s">
        <v>76</v>
      </c>
      <c r="B4" s="213"/>
      <c r="C4" s="214" t="s">
        <v>108</v>
      </c>
      <c r="D4" s="215"/>
      <c r="E4" s="268" t="str">
        <f>'01 01 Rek'!G2</f>
        <v>Vnitřní el. instalace</v>
      </c>
      <c r="F4" s="269"/>
      <c r="G4" s="270"/>
    </row>
    <row r="5" spans="1:80" ht="13.8" thickTop="1" x14ac:dyDescent="0.25">
      <c r="A5" s="271"/>
      <c r="G5" s="273"/>
    </row>
    <row r="6" spans="1:80" ht="27" customHeight="1" x14ac:dyDescent="0.25">
      <c r="A6" s="274" t="s">
        <v>86</v>
      </c>
      <c r="B6" s="275" t="s">
        <v>87</v>
      </c>
      <c r="C6" s="275" t="s">
        <v>88</v>
      </c>
      <c r="D6" s="275" t="s">
        <v>89</v>
      </c>
      <c r="E6" s="276" t="s">
        <v>90</v>
      </c>
      <c r="F6" s="275" t="s">
        <v>91</v>
      </c>
      <c r="G6" s="277" t="s">
        <v>92</v>
      </c>
      <c r="H6" s="278" t="s">
        <v>93</v>
      </c>
      <c r="I6" s="278" t="s">
        <v>94</v>
      </c>
      <c r="J6" s="278" t="s">
        <v>95</v>
      </c>
      <c r="K6" s="278" t="s">
        <v>96</v>
      </c>
    </row>
    <row r="7" spans="1:80" x14ac:dyDescent="0.25">
      <c r="A7" s="279" t="s">
        <v>97</v>
      </c>
      <c r="B7" s="280" t="s">
        <v>98</v>
      </c>
      <c r="C7" s="281" t="s">
        <v>99</v>
      </c>
      <c r="D7" s="282"/>
      <c r="E7" s="283"/>
      <c r="F7" s="283"/>
      <c r="G7" s="284"/>
      <c r="H7" s="285"/>
      <c r="I7" s="286"/>
      <c r="J7" s="287"/>
      <c r="K7" s="288"/>
      <c r="O7" s="289">
        <v>1</v>
      </c>
    </row>
    <row r="8" spans="1:80" x14ac:dyDescent="0.25">
      <c r="A8" s="290">
        <v>1</v>
      </c>
      <c r="B8" s="291" t="s">
        <v>110</v>
      </c>
      <c r="C8" s="292" t="s">
        <v>111</v>
      </c>
      <c r="D8" s="293" t="s">
        <v>112</v>
      </c>
      <c r="E8" s="294">
        <v>0.26600000000000001</v>
      </c>
      <c r="F8" s="294">
        <v>0</v>
      </c>
      <c r="G8" s="295">
        <f>E8*F8</f>
        <v>0</v>
      </c>
      <c r="H8" s="296">
        <v>0</v>
      </c>
      <c r="I8" s="297">
        <f>E8*H8</f>
        <v>0</v>
      </c>
      <c r="J8" s="296">
        <v>0</v>
      </c>
      <c r="K8" s="297">
        <f>E8*J8</f>
        <v>0</v>
      </c>
      <c r="O8" s="289">
        <v>2</v>
      </c>
      <c r="AA8" s="260">
        <v>1</v>
      </c>
      <c r="AB8" s="260">
        <v>0</v>
      </c>
      <c r="AC8" s="260">
        <v>0</v>
      </c>
      <c r="AZ8" s="260">
        <v>1</v>
      </c>
      <c r="BA8" s="260">
        <f>IF(AZ8=1,G8,0)</f>
        <v>0</v>
      </c>
      <c r="BB8" s="260">
        <f>IF(AZ8=2,G8,0)</f>
        <v>0</v>
      </c>
      <c r="BC8" s="260">
        <f>IF(AZ8=3,G8,0)</f>
        <v>0</v>
      </c>
      <c r="BD8" s="260">
        <f>IF(AZ8=4,G8,0)</f>
        <v>0</v>
      </c>
      <c r="BE8" s="260">
        <f>IF(AZ8=5,G8,0)</f>
        <v>0</v>
      </c>
      <c r="CA8" s="289">
        <v>1</v>
      </c>
      <c r="CB8" s="289">
        <v>0</v>
      </c>
    </row>
    <row r="9" spans="1:80" x14ac:dyDescent="0.25">
      <c r="A9" s="298"/>
      <c r="B9" s="301"/>
      <c r="C9" s="302" t="s">
        <v>113</v>
      </c>
      <c r="D9" s="303"/>
      <c r="E9" s="304">
        <v>0.26600000000000001</v>
      </c>
      <c r="F9" s="305"/>
      <c r="G9" s="306"/>
      <c r="H9" s="307"/>
      <c r="I9" s="299"/>
      <c r="J9" s="308"/>
      <c r="K9" s="299"/>
      <c r="M9" s="300" t="s">
        <v>113</v>
      </c>
      <c r="O9" s="289"/>
    </row>
    <row r="10" spans="1:80" x14ac:dyDescent="0.25">
      <c r="A10" s="290">
        <v>2</v>
      </c>
      <c r="B10" s="291" t="s">
        <v>114</v>
      </c>
      <c r="C10" s="292" t="s">
        <v>115</v>
      </c>
      <c r="D10" s="293" t="s">
        <v>116</v>
      </c>
      <c r="E10" s="294">
        <v>266</v>
      </c>
      <c r="F10" s="294">
        <v>0</v>
      </c>
      <c r="G10" s="295">
        <f>E10*F10</f>
        <v>0</v>
      </c>
      <c r="H10" s="296">
        <v>0</v>
      </c>
      <c r="I10" s="297">
        <f>E10*H10</f>
        <v>0</v>
      </c>
      <c r="J10" s="296">
        <v>0</v>
      </c>
      <c r="K10" s="297">
        <f>E10*J10</f>
        <v>0</v>
      </c>
      <c r="O10" s="289">
        <v>2</v>
      </c>
      <c r="AA10" s="260">
        <v>1</v>
      </c>
      <c r="AB10" s="260">
        <v>1</v>
      </c>
      <c r="AC10" s="260">
        <v>1</v>
      </c>
      <c r="AZ10" s="260">
        <v>1</v>
      </c>
      <c r="BA10" s="260">
        <f>IF(AZ10=1,G10,0)</f>
        <v>0</v>
      </c>
      <c r="BB10" s="260">
        <f>IF(AZ10=2,G10,0)</f>
        <v>0</v>
      </c>
      <c r="BC10" s="260">
        <f>IF(AZ10=3,G10,0)</f>
        <v>0</v>
      </c>
      <c r="BD10" s="260">
        <f>IF(AZ10=4,G10,0)</f>
        <v>0</v>
      </c>
      <c r="BE10" s="260">
        <f>IF(AZ10=5,G10,0)</f>
        <v>0</v>
      </c>
      <c r="CA10" s="289">
        <v>1</v>
      </c>
      <c r="CB10" s="289">
        <v>1</v>
      </c>
    </row>
    <row r="11" spans="1:80" x14ac:dyDescent="0.25">
      <c r="A11" s="298"/>
      <c r="B11" s="301"/>
      <c r="C11" s="302" t="s">
        <v>117</v>
      </c>
      <c r="D11" s="303"/>
      <c r="E11" s="304">
        <v>266</v>
      </c>
      <c r="F11" s="305"/>
      <c r="G11" s="306"/>
      <c r="H11" s="307"/>
      <c r="I11" s="299"/>
      <c r="J11" s="308"/>
      <c r="K11" s="299"/>
      <c r="M11" s="300">
        <v>266</v>
      </c>
      <c r="O11" s="289"/>
    </row>
    <row r="12" spans="1:80" x14ac:dyDescent="0.25">
      <c r="A12" s="290">
        <v>3</v>
      </c>
      <c r="B12" s="291" t="s">
        <v>118</v>
      </c>
      <c r="C12" s="292" t="s">
        <v>119</v>
      </c>
      <c r="D12" s="293" t="s">
        <v>120</v>
      </c>
      <c r="E12" s="294">
        <v>121</v>
      </c>
      <c r="F12" s="294">
        <v>0</v>
      </c>
      <c r="G12" s="295">
        <f>E12*F12</f>
        <v>0</v>
      </c>
      <c r="H12" s="296">
        <v>0</v>
      </c>
      <c r="I12" s="297">
        <f>E12*H12</f>
        <v>0</v>
      </c>
      <c r="J12" s="296">
        <v>0</v>
      </c>
      <c r="K12" s="297">
        <f>E12*J12</f>
        <v>0</v>
      </c>
      <c r="O12" s="289">
        <v>2</v>
      </c>
      <c r="AA12" s="260">
        <v>1</v>
      </c>
      <c r="AB12" s="260">
        <v>1</v>
      </c>
      <c r="AC12" s="260">
        <v>1</v>
      </c>
      <c r="AZ12" s="260">
        <v>1</v>
      </c>
      <c r="BA12" s="260">
        <f>IF(AZ12=1,G12,0)</f>
        <v>0</v>
      </c>
      <c r="BB12" s="260">
        <f>IF(AZ12=2,G12,0)</f>
        <v>0</v>
      </c>
      <c r="BC12" s="260">
        <f>IF(AZ12=3,G12,0)</f>
        <v>0</v>
      </c>
      <c r="BD12" s="260">
        <f>IF(AZ12=4,G12,0)</f>
        <v>0</v>
      </c>
      <c r="BE12" s="260">
        <f>IF(AZ12=5,G12,0)</f>
        <v>0</v>
      </c>
      <c r="CA12" s="289">
        <v>1</v>
      </c>
      <c r="CB12" s="289">
        <v>1</v>
      </c>
    </row>
    <row r="13" spans="1:80" x14ac:dyDescent="0.25">
      <c r="A13" s="298"/>
      <c r="B13" s="301"/>
      <c r="C13" s="302" t="s">
        <v>121</v>
      </c>
      <c r="D13" s="303"/>
      <c r="E13" s="304">
        <v>121</v>
      </c>
      <c r="F13" s="305"/>
      <c r="G13" s="306"/>
      <c r="H13" s="307"/>
      <c r="I13" s="299"/>
      <c r="J13" s="308"/>
      <c r="K13" s="299"/>
      <c r="M13" s="300" t="s">
        <v>121</v>
      </c>
      <c r="O13" s="289"/>
    </row>
    <row r="14" spans="1:80" x14ac:dyDescent="0.25">
      <c r="A14" s="309"/>
      <c r="B14" s="310" t="s">
        <v>101</v>
      </c>
      <c r="C14" s="311" t="s">
        <v>109</v>
      </c>
      <c r="D14" s="312"/>
      <c r="E14" s="313"/>
      <c r="F14" s="314"/>
      <c r="G14" s="315">
        <f>SUM(G7:G13)</f>
        <v>0</v>
      </c>
      <c r="H14" s="316"/>
      <c r="I14" s="317">
        <f>SUM(I7:I13)</f>
        <v>0</v>
      </c>
      <c r="J14" s="316"/>
      <c r="K14" s="317">
        <f>SUM(K7:K13)</f>
        <v>0</v>
      </c>
      <c r="O14" s="289">
        <v>4</v>
      </c>
      <c r="BA14" s="318">
        <f>SUM(BA7:BA13)</f>
        <v>0</v>
      </c>
      <c r="BB14" s="318">
        <f>SUM(BB7:BB13)</f>
        <v>0</v>
      </c>
      <c r="BC14" s="318">
        <f>SUM(BC7:BC13)</f>
        <v>0</v>
      </c>
      <c r="BD14" s="318">
        <f>SUM(BD7:BD13)</f>
        <v>0</v>
      </c>
      <c r="BE14" s="318">
        <f>SUM(BE7:BE13)</f>
        <v>0</v>
      </c>
    </row>
    <row r="15" spans="1:80" x14ac:dyDescent="0.25">
      <c r="A15" s="279" t="s">
        <v>97</v>
      </c>
      <c r="B15" s="280" t="s">
        <v>122</v>
      </c>
      <c r="C15" s="281" t="s">
        <v>123</v>
      </c>
      <c r="D15" s="282"/>
      <c r="E15" s="283"/>
      <c r="F15" s="283"/>
      <c r="G15" s="284"/>
      <c r="H15" s="285"/>
      <c r="I15" s="286"/>
      <c r="J15" s="287"/>
      <c r="K15" s="288"/>
      <c r="O15" s="289">
        <v>1</v>
      </c>
    </row>
    <row r="16" spans="1:80" x14ac:dyDescent="0.25">
      <c r="A16" s="290">
        <v>4</v>
      </c>
      <c r="B16" s="291" t="s">
        <v>125</v>
      </c>
      <c r="C16" s="292" t="s">
        <v>126</v>
      </c>
      <c r="D16" s="293" t="s">
        <v>127</v>
      </c>
      <c r="E16" s="294">
        <v>74.48</v>
      </c>
      <c r="F16" s="294">
        <v>0</v>
      </c>
      <c r="G16" s="295">
        <f>E16*F16</f>
        <v>0</v>
      </c>
      <c r="H16" s="296">
        <v>0</v>
      </c>
      <c r="I16" s="297">
        <f>E16*H16</f>
        <v>0</v>
      </c>
      <c r="J16" s="296">
        <v>0</v>
      </c>
      <c r="K16" s="297">
        <f>E16*J16</f>
        <v>0</v>
      </c>
      <c r="O16" s="289">
        <v>2</v>
      </c>
      <c r="AA16" s="260">
        <v>1</v>
      </c>
      <c r="AB16" s="260">
        <v>1</v>
      </c>
      <c r="AC16" s="260">
        <v>1</v>
      </c>
      <c r="AZ16" s="260">
        <v>1</v>
      </c>
      <c r="BA16" s="260">
        <f>IF(AZ16=1,G16,0)</f>
        <v>0</v>
      </c>
      <c r="BB16" s="260">
        <f>IF(AZ16=2,G16,0)</f>
        <v>0</v>
      </c>
      <c r="BC16" s="260">
        <f>IF(AZ16=3,G16,0)</f>
        <v>0</v>
      </c>
      <c r="BD16" s="260">
        <f>IF(AZ16=4,G16,0)</f>
        <v>0</v>
      </c>
      <c r="BE16" s="260">
        <f>IF(AZ16=5,G16,0)</f>
        <v>0</v>
      </c>
      <c r="CA16" s="289">
        <v>1</v>
      </c>
      <c r="CB16" s="289">
        <v>1</v>
      </c>
    </row>
    <row r="17" spans="1:80" x14ac:dyDescent="0.25">
      <c r="A17" s="298"/>
      <c r="B17" s="301"/>
      <c r="C17" s="302" t="s">
        <v>128</v>
      </c>
      <c r="D17" s="303"/>
      <c r="E17" s="304">
        <v>74.48</v>
      </c>
      <c r="F17" s="305"/>
      <c r="G17" s="306"/>
      <c r="H17" s="307"/>
      <c r="I17" s="299"/>
      <c r="J17" s="308"/>
      <c r="K17" s="299"/>
      <c r="M17" s="300" t="s">
        <v>128</v>
      </c>
      <c r="O17" s="289"/>
    </row>
    <row r="18" spans="1:80" x14ac:dyDescent="0.25">
      <c r="A18" s="290">
        <v>5</v>
      </c>
      <c r="B18" s="291" t="s">
        <v>129</v>
      </c>
      <c r="C18" s="292" t="s">
        <v>130</v>
      </c>
      <c r="D18" s="293" t="s">
        <v>100</v>
      </c>
      <c r="E18" s="294">
        <v>6</v>
      </c>
      <c r="F18" s="294">
        <v>0</v>
      </c>
      <c r="G18" s="295">
        <f>E18*F18</f>
        <v>0</v>
      </c>
      <c r="H18" s="296">
        <v>0</v>
      </c>
      <c r="I18" s="297">
        <f>E18*H18</f>
        <v>0</v>
      </c>
      <c r="J18" s="296">
        <v>0</v>
      </c>
      <c r="K18" s="297">
        <f>E18*J18</f>
        <v>0</v>
      </c>
      <c r="O18" s="289">
        <v>2</v>
      </c>
      <c r="AA18" s="260">
        <v>1</v>
      </c>
      <c r="AB18" s="260">
        <v>1</v>
      </c>
      <c r="AC18" s="260">
        <v>1</v>
      </c>
      <c r="AZ18" s="260">
        <v>1</v>
      </c>
      <c r="BA18" s="260">
        <f>IF(AZ18=1,G18,0)</f>
        <v>0</v>
      </c>
      <c r="BB18" s="260">
        <f>IF(AZ18=2,G18,0)</f>
        <v>0</v>
      </c>
      <c r="BC18" s="260">
        <f>IF(AZ18=3,G18,0)</f>
        <v>0</v>
      </c>
      <c r="BD18" s="260">
        <f>IF(AZ18=4,G18,0)</f>
        <v>0</v>
      </c>
      <c r="BE18" s="260">
        <f>IF(AZ18=5,G18,0)</f>
        <v>0</v>
      </c>
      <c r="CA18" s="289">
        <v>1</v>
      </c>
      <c r="CB18" s="289">
        <v>1</v>
      </c>
    </row>
    <row r="19" spans="1:80" x14ac:dyDescent="0.25">
      <c r="A19" s="298"/>
      <c r="B19" s="301"/>
      <c r="C19" s="302" t="s">
        <v>131</v>
      </c>
      <c r="D19" s="303"/>
      <c r="E19" s="304">
        <v>6</v>
      </c>
      <c r="F19" s="305"/>
      <c r="G19" s="306"/>
      <c r="H19" s="307"/>
      <c r="I19" s="299"/>
      <c r="J19" s="308"/>
      <c r="K19" s="299"/>
      <c r="M19" s="300">
        <v>6</v>
      </c>
      <c r="O19" s="289"/>
    </row>
    <row r="20" spans="1:80" x14ac:dyDescent="0.25">
      <c r="A20" s="290">
        <v>6</v>
      </c>
      <c r="B20" s="291" t="s">
        <v>132</v>
      </c>
      <c r="C20" s="292" t="s">
        <v>133</v>
      </c>
      <c r="D20" s="293" t="s">
        <v>127</v>
      </c>
      <c r="E20" s="294">
        <v>5</v>
      </c>
      <c r="F20" s="294">
        <v>0</v>
      </c>
      <c r="G20" s="295">
        <f>E20*F20</f>
        <v>0</v>
      </c>
      <c r="H20" s="296">
        <v>0</v>
      </c>
      <c r="I20" s="297">
        <f>E20*H20</f>
        <v>0</v>
      </c>
      <c r="J20" s="296">
        <v>0</v>
      </c>
      <c r="K20" s="297">
        <f>E20*J20</f>
        <v>0</v>
      </c>
      <c r="O20" s="289">
        <v>2</v>
      </c>
      <c r="AA20" s="260">
        <v>1</v>
      </c>
      <c r="AB20" s="260">
        <v>1</v>
      </c>
      <c r="AC20" s="260">
        <v>1</v>
      </c>
      <c r="AZ20" s="260">
        <v>1</v>
      </c>
      <c r="BA20" s="260">
        <f>IF(AZ20=1,G20,0)</f>
        <v>0</v>
      </c>
      <c r="BB20" s="260">
        <f>IF(AZ20=2,G20,0)</f>
        <v>0</v>
      </c>
      <c r="BC20" s="260">
        <f>IF(AZ20=3,G20,0)</f>
        <v>0</v>
      </c>
      <c r="BD20" s="260">
        <f>IF(AZ20=4,G20,0)</f>
        <v>0</v>
      </c>
      <c r="BE20" s="260">
        <f>IF(AZ20=5,G20,0)</f>
        <v>0</v>
      </c>
      <c r="CA20" s="289">
        <v>1</v>
      </c>
      <c r="CB20" s="289">
        <v>1</v>
      </c>
    </row>
    <row r="21" spans="1:80" x14ac:dyDescent="0.25">
      <c r="A21" s="298"/>
      <c r="B21" s="301"/>
      <c r="C21" s="302" t="s">
        <v>134</v>
      </c>
      <c r="D21" s="303"/>
      <c r="E21" s="304">
        <v>5</v>
      </c>
      <c r="F21" s="305"/>
      <c r="G21" s="306"/>
      <c r="H21" s="307"/>
      <c r="I21" s="299"/>
      <c r="J21" s="308"/>
      <c r="K21" s="299"/>
      <c r="M21" s="300">
        <v>5</v>
      </c>
      <c r="O21" s="289"/>
    </row>
    <row r="22" spans="1:80" x14ac:dyDescent="0.25">
      <c r="A22" s="290">
        <v>7</v>
      </c>
      <c r="B22" s="291" t="s">
        <v>135</v>
      </c>
      <c r="C22" s="292" t="s">
        <v>136</v>
      </c>
      <c r="D22" s="293" t="s">
        <v>127</v>
      </c>
      <c r="E22" s="294">
        <v>5</v>
      </c>
      <c r="F22" s="294">
        <v>0</v>
      </c>
      <c r="G22" s="295">
        <f>E22*F22</f>
        <v>0</v>
      </c>
      <c r="H22" s="296">
        <v>0</v>
      </c>
      <c r="I22" s="297">
        <f>E22*H22</f>
        <v>0</v>
      </c>
      <c r="J22" s="296">
        <v>0</v>
      </c>
      <c r="K22" s="297">
        <f>E22*J22</f>
        <v>0</v>
      </c>
      <c r="O22" s="289">
        <v>2</v>
      </c>
      <c r="AA22" s="260">
        <v>1</v>
      </c>
      <c r="AB22" s="260">
        <v>1</v>
      </c>
      <c r="AC22" s="260">
        <v>1</v>
      </c>
      <c r="AZ22" s="260">
        <v>1</v>
      </c>
      <c r="BA22" s="260">
        <f>IF(AZ22=1,G22,0)</f>
        <v>0</v>
      </c>
      <c r="BB22" s="260">
        <f>IF(AZ22=2,G22,0)</f>
        <v>0</v>
      </c>
      <c r="BC22" s="260">
        <f>IF(AZ22=3,G22,0)</f>
        <v>0</v>
      </c>
      <c r="BD22" s="260">
        <f>IF(AZ22=4,G22,0)</f>
        <v>0</v>
      </c>
      <c r="BE22" s="260">
        <f>IF(AZ22=5,G22,0)</f>
        <v>0</v>
      </c>
      <c r="CA22" s="289">
        <v>1</v>
      </c>
      <c r="CB22" s="289">
        <v>1</v>
      </c>
    </row>
    <row r="23" spans="1:80" x14ac:dyDescent="0.25">
      <c r="A23" s="298"/>
      <c r="B23" s="301"/>
      <c r="C23" s="302" t="s">
        <v>134</v>
      </c>
      <c r="D23" s="303"/>
      <c r="E23" s="304">
        <v>5</v>
      </c>
      <c r="F23" s="305"/>
      <c r="G23" s="306"/>
      <c r="H23" s="307"/>
      <c r="I23" s="299"/>
      <c r="J23" s="308"/>
      <c r="K23" s="299"/>
      <c r="M23" s="300">
        <v>5</v>
      </c>
      <c r="O23" s="289"/>
    </row>
    <row r="24" spans="1:80" x14ac:dyDescent="0.25">
      <c r="A24" s="290">
        <v>8</v>
      </c>
      <c r="B24" s="291" t="s">
        <v>137</v>
      </c>
      <c r="C24" s="292" t="s">
        <v>138</v>
      </c>
      <c r="D24" s="293" t="s">
        <v>127</v>
      </c>
      <c r="E24" s="294">
        <v>5</v>
      </c>
      <c r="F24" s="294">
        <v>0</v>
      </c>
      <c r="G24" s="295">
        <f>E24*F24</f>
        <v>0</v>
      </c>
      <c r="H24" s="296">
        <v>0</v>
      </c>
      <c r="I24" s="297">
        <f>E24*H24</f>
        <v>0</v>
      </c>
      <c r="J24" s="296">
        <v>0</v>
      </c>
      <c r="K24" s="297">
        <f>E24*J24</f>
        <v>0</v>
      </c>
      <c r="O24" s="289">
        <v>2</v>
      </c>
      <c r="AA24" s="260">
        <v>1</v>
      </c>
      <c r="AB24" s="260">
        <v>1</v>
      </c>
      <c r="AC24" s="260">
        <v>1</v>
      </c>
      <c r="AZ24" s="260">
        <v>1</v>
      </c>
      <c r="BA24" s="260">
        <f>IF(AZ24=1,G24,0)</f>
        <v>0</v>
      </c>
      <c r="BB24" s="260">
        <f>IF(AZ24=2,G24,0)</f>
        <v>0</v>
      </c>
      <c r="BC24" s="260">
        <f>IF(AZ24=3,G24,0)</f>
        <v>0</v>
      </c>
      <c r="BD24" s="260">
        <f>IF(AZ24=4,G24,0)</f>
        <v>0</v>
      </c>
      <c r="BE24" s="260">
        <f>IF(AZ24=5,G24,0)</f>
        <v>0</v>
      </c>
      <c r="CA24" s="289">
        <v>1</v>
      </c>
      <c r="CB24" s="289">
        <v>1</v>
      </c>
    </row>
    <row r="25" spans="1:80" x14ac:dyDescent="0.25">
      <c r="A25" s="298"/>
      <c r="B25" s="301"/>
      <c r="C25" s="302" t="s">
        <v>134</v>
      </c>
      <c r="D25" s="303"/>
      <c r="E25" s="304">
        <v>5</v>
      </c>
      <c r="F25" s="305"/>
      <c r="G25" s="306"/>
      <c r="H25" s="307"/>
      <c r="I25" s="299"/>
      <c r="J25" s="308"/>
      <c r="K25" s="299"/>
      <c r="M25" s="300">
        <v>5</v>
      </c>
      <c r="O25" s="289"/>
    </row>
    <row r="26" spans="1:80" x14ac:dyDescent="0.25">
      <c r="A26" s="290">
        <v>9</v>
      </c>
      <c r="B26" s="291" t="s">
        <v>139</v>
      </c>
      <c r="C26" s="292" t="s">
        <v>140</v>
      </c>
      <c r="D26" s="293" t="s">
        <v>120</v>
      </c>
      <c r="E26" s="294">
        <v>162</v>
      </c>
      <c r="F26" s="294">
        <v>0</v>
      </c>
      <c r="G26" s="295">
        <f>E26*F26</f>
        <v>0</v>
      </c>
      <c r="H26" s="296">
        <v>2.6720000000000001E-2</v>
      </c>
      <c r="I26" s="297">
        <f>E26*H26</f>
        <v>4.32864</v>
      </c>
      <c r="J26" s="296">
        <v>0</v>
      </c>
      <c r="K26" s="297">
        <f>E26*J26</f>
        <v>0</v>
      </c>
      <c r="O26" s="289">
        <v>2</v>
      </c>
      <c r="AA26" s="260">
        <v>1</v>
      </c>
      <c r="AB26" s="260">
        <v>1</v>
      </c>
      <c r="AC26" s="260">
        <v>1</v>
      </c>
      <c r="AZ26" s="260">
        <v>1</v>
      </c>
      <c r="BA26" s="260">
        <f>IF(AZ26=1,G26,0)</f>
        <v>0</v>
      </c>
      <c r="BB26" s="260">
        <f>IF(AZ26=2,G26,0)</f>
        <v>0</v>
      </c>
      <c r="BC26" s="260">
        <f>IF(AZ26=3,G26,0)</f>
        <v>0</v>
      </c>
      <c r="BD26" s="260">
        <f>IF(AZ26=4,G26,0)</f>
        <v>0</v>
      </c>
      <c r="BE26" s="260">
        <f>IF(AZ26=5,G26,0)</f>
        <v>0</v>
      </c>
      <c r="CA26" s="289">
        <v>1</v>
      </c>
      <c r="CB26" s="289">
        <v>1</v>
      </c>
    </row>
    <row r="27" spans="1:80" x14ac:dyDescent="0.25">
      <c r="A27" s="298"/>
      <c r="B27" s="301"/>
      <c r="C27" s="302" t="s">
        <v>141</v>
      </c>
      <c r="D27" s="303"/>
      <c r="E27" s="304">
        <v>162</v>
      </c>
      <c r="F27" s="305"/>
      <c r="G27" s="306"/>
      <c r="H27" s="307"/>
      <c r="I27" s="299"/>
      <c r="J27" s="308"/>
      <c r="K27" s="299"/>
      <c r="M27" s="300" t="s">
        <v>141</v>
      </c>
      <c r="O27" s="289"/>
    </row>
    <row r="28" spans="1:80" x14ac:dyDescent="0.25">
      <c r="A28" s="290">
        <v>10</v>
      </c>
      <c r="B28" s="291" t="s">
        <v>142</v>
      </c>
      <c r="C28" s="292" t="s">
        <v>143</v>
      </c>
      <c r="D28" s="293" t="s">
        <v>116</v>
      </c>
      <c r="E28" s="294">
        <v>87</v>
      </c>
      <c r="F28" s="294">
        <v>0</v>
      </c>
      <c r="G28" s="295">
        <f>E28*F28</f>
        <v>0</v>
      </c>
      <c r="H28" s="296">
        <v>2.8660000000000001E-2</v>
      </c>
      <c r="I28" s="297">
        <f>E28*H28</f>
        <v>2.49342</v>
      </c>
      <c r="J28" s="296">
        <v>0</v>
      </c>
      <c r="K28" s="297">
        <f>E28*J28</f>
        <v>0</v>
      </c>
      <c r="O28" s="289">
        <v>2</v>
      </c>
      <c r="AA28" s="260">
        <v>1</v>
      </c>
      <c r="AB28" s="260">
        <v>1</v>
      </c>
      <c r="AC28" s="260">
        <v>1</v>
      </c>
      <c r="AZ28" s="260">
        <v>1</v>
      </c>
      <c r="BA28" s="260">
        <f>IF(AZ28=1,G28,0)</f>
        <v>0</v>
      </c>
      <c r="BB28" s="260">
        <f>IF(AZ28=2,G28,0)</f>
        <v>0</v>
      </c>
      <c r="BC28" s="260">
        <f>IF(AZ28=3,G28,0)</f>
        <v>0</v>
      </c>
      <c r="BD28" s="260">
        <f>IF(AZ28=4,G28,0)</f>
        <v>0</v>
      </c>
      <c r="BE28" s="260">
        <f>IF(AZ28=5,G28,0)</f>
        <v>0</v>
      </c>
      <c r="CA28" s="289">
        <v>1</v>
      </c>
      <c r="CB28" s="289">
        <v>1</v>
      </c>
    </row>
    <row r="29" spans="1:80" x14ac:dyDescent="0.25">
      <c r="A29" s="298"/>
      <c r="B29" s="301"/>
      <c r="C29" s="302" t="s">
        <v>144</v>
      </c>
      <c r="D29" s="303"/>
      <c r="E29" s="304">
        <v>87</v>
      </c>
      <c r="F29" s="305"/>
      <c r="G29" s="306"/>
      <c r="H29" s="307"/>
      <c r="I29" s="299"/>
      <c r="J29" s="308"/>
      <c r="K29" s="299"/>
      <c r="M29" s="300">
        <v>87</v>
      </c>
      <c r="O29" s="289"/>
    </row>
    <row r="30" spans="1:80" x14ac:dyDescent="0.25">
      <c r="A30" s="290">
        <v>11</v>
      </c>
      <c r="B30" s="291" t="s">
        <v>145</v>
      </c>
      <c r="C30" s="292" t="s">
        <v>146</v>
      </c>
      <c r="D30" s="293" t="s">
        <v>120</v>
      </c>
      <c r="E30" s="294">
        <v>162</v>
      </c>
      <c r="F30" s="294">
        <v>0</v>
      </c>
      <c r="G30" s="295">
        <f>E30*F30</f>
        <v>0</v>
      </c>
      <c r="H30" s="296">
        <v>2.1299999999999999E-2</v>
      </c>
      <c r="I30" s="297">
        <f>E30*H30</f>
        <v>3.4506000000000001</v>
      </c>
      <c r="J30" s="296">
        <v>0</v>
      </c>
      <c r="K30" s="297">
        <f>E30*J30</f>
        <v>0</v>
      </c>
      <c r="O30" s="289">
        <v>2</v>
      </c>
      <c r="AA30" s="260">
        <v>1</v>
      </c>
      <c r="AB30" s="260">
        <v>1</v>
      </c>
      <c r="AC30" s="260">
        <v>1</v>
      </c>
      <c r="AZ30" s="260">
        <v>1</v>
      </c>
      <c r="BA30" s="260">
        <f>IF(AZ30=1,G30,0)</f>
        <v>0</v>
      </c>
      <c r="BB30" s="260">
        <f>IF(AZ30=2,G30,0)</f>
        <v>0</v>
      </c>
      <c r="BC30" s="260">
        <f>IF(AZ30=3,G30,0)</f>
        <v>0</v>
      </c>
      <c r="BD30" s="260">
        <f>IF(AZ30=4,G30,0)</f>
        <v>0</v>
      </c>
      <c r="BE30" s="260">
        <f>IF(AZ30=5,G30,0)</f>
        <v>0</v>
      </c>
      <c r="CA30" s="289">
        <v>1</v>
      </c>
      <c r="CB30" s="289">
        <v>1</v>
      </c>
    </row>
    <row r="31" spans="1:80" x14ac:dyDescent="0.25">
      <c r="A31" s="298"/>
      <c r="B31" s="301"/>
      <c r="C31" s="302" t="s">
        <v>141</v>
      </c>
      <c r="D31" s="303"/>
      <c r="E31" s="304">
        <v>162</v>
      </c>
      <c r="F31" s="305"/>
      <c r="G31" s="306"/>
      <c r="H31" s="307"/>
      <c r="I31" s="299"/>
      <c r="J31" s="308"/>
      <c r="K31" s="299"/>
      <c r="M31" s="300" t="s">
        <v>141</v>
      </c>
      <c r="O31" s="289"/>
    </row>
    <row r="32" spans="1:80" x14ac:dyDescent="0.25">
      <c r="A32" s="309"/>
      <c r="B32" s="310" t="s">
        <v>101</v>
      </c>
      <c r="C32" s="311" t="s">
        <v>124</v>
      </c>
      <c r="D32" s="312"/>
      <c r="E32" s="313"/>
      <c r="F32" s="314"/>
      <c r="G32" s="315">
        <f>SUM(G15:G31)</f>
        <v>0</v>
      </c>
      <c r="H32" s="316"/>
      <c r="I32" s="317">
        <f>SUM(I15:I31)</f>
        <v>10.27266</v>
      </c>
      <c r="J32" s="316"/>
      <c r="K32" s="317">
        <f>SUM(K15:K31)</f>
        <v>0</v>
      </c>
      <c r="O32" s="289">
        <v>4</v>
      </c>
      <c r="BA32" s="318">
        <f>SUM(BA15:BA31)</f>
        <v>0</v>
      </c>
      <c r="BB32" s="318">
        <f>SUM(BB15:BB31)</f>
        <v>0</v>
      </c>
      <c r="BC32" s="318">
        <f>SUM(BC15:BC31)</f>
        <v>0</v>
      </c>
      <c r="BD32" s="318">
        <f>SUM(BD15:BD31)</f>
        <v>0</v>
      </c>
      <c r="BE32" s="318">
        <f>SUM(BE15:BE31)</f>
        <v>0</v>
      </c>
    </row>
    <row r="33" spans="1:80" x14ac:dyDescent="0.25">
      <c r="A33" s="279" t="s">
        <v>97</v>
      </c>
      <c r="B33" s="280" t="s">
        <v>134</v>
      </c>
      <c r="C33" s="281" t="s">
        <v>147</v>
      </c>
      <c r="D33" s="282"/>
      <c r="E33" s="283"/>
      <c r="F33" s="283"/>
      <c r="G33" s="284"/>
      <c r="H33" s="285"/>
      <c r="I33" s="286"/>
      <c r="J33" s="287"/>
      <c r="K33" s="288"/>
      <c r="O33" s="289">
        <v>1</v>
      </c>
    </row>
    <row r="34" spans="1:80" x14ac:dyDescent="0.25">
      <c r="A34" s="290">
        <v>12</v>
      </c>
      <c r="B34" s="291" t="s">
        <v>149</v>
      </c>
      <c r="C34" s="292" t="s">
        <v>150</v>
      </c>
      <c r="D34" s="293" t="s">
        <v>116</v>
      </c>
      <c r="E34" s="294">
        <v>87</v>
      </c>
      <c r="F34" s="294">
        <v>0</v>
      </c>
      <c r="G34" s="295">
        <f>E34*F34</f>
        <v>0</v>
      </c>
      <c r="H34" s="296">
        <v>0.16700000000000001</v>
      </c>
      <c r="I34" s="297">
        <f>E34*H34</f>
        <v>14.529000000000002</v>
      </c>
      <c r="J34" s="296">
        <v>0</v>
      </c>
      <c r="K34" s="297">
        <f>E34*J34</f>
        <v>0</v>
      </c>
      <c r="O34" s="289">
        <v>2</v>
      </c>
      <c r="AA34" s="260">
        <v>1</v>
      </c>
      <c r="AB34" s="260">
        <v>1</v>
      </c>
      <c r="AC34" s="260">
        <v>1</v>
      </c>
      <c r="AZ34" s="260">
        <v>1</v>
      </c>
      <c r="BA34" s="260">
        <f>IF(AZ34=1,G34,0)</f>
        <v>0</v>
      </c>
      <c r="BB34" s="260">
        <f>IF(AZ34=2,G34,0)</f>
        <v>0</v>
      </c>
      <c r="BC34" s="260">
        <f>IF(AZ34=3,G34,0)</f>
        <v>0</v>
      </c>
      <c r="BD34" s="260">
        <f>IF(AZ34=4,G34,0)</f>
        <v>0</v>
      </c>
      <c r="BE34" s="260">
        <f>IF(AZ34=5,G34,0)</f>
        <v>0</v>
      </c>
      <c r="CA34" s="289">
        <v>1</v>
      </c>
      <c r="CB34" s="289">
        <v>1</v>
      </c>
    </row>
    <row r="35" spans="1:80" x14ac:dyDescent="0.25">
      <c r="A35" s="298"/>
      <c r="B35" s="301"/>
      <c r="C35" s="302" t="s">
        <v>144</v>
      </c>
      <c r="D35" s="303"/>
      <c r="E35" s="304">
        <v>87</v>
      </c>
      <c r="F35" s="305"/>
      <c r="G35" s="306"/>
      <c r="H35" s="307"/>
      <c r="I35" s="299"/>
      <c r="J35" s="308"/>
      <c r="K35" s="299"/>
      <c r="M35" s="300">
        <v>87</v>
      </c>
      <c r="O35" s="289"/>
    </row>
    <row r="36" spans="1:80" x14ac:dyDescent="0.25">
      <c r="A36" s="309"/>
      <c r="B36" s="310" t="s">
        <v>101</v>
      </c>
      <c r="C36" s="311" t="s">
        <v>148</v>
      </c>
      <c r="D36" s="312"/>
      <c r="E36" s="313"/>
      <c r="F36" s="314"/>
      <c r="G36" s="315">
        <f>SUM(G33:G35)</f>
        <v>0</v>
      </c>
      <c r="H36" s="316"/>
      <c r="I36" s="317">
        <f>SUM(I33:I35)</f>
        <v>14.529000000000002</v>
      </c>
      <c r="J36" s="316"/>
      <c r="K36" s="317">
        <f>SUM(K33:K35)</f>
        <v>0</v>
      </c>
      <c r="O36" s="289">
        <v>4</v>
      </c>
      <c r="BA36" s="318">
        <f>SUM(BA33:BA35)</f>
        <v>0</v>
      </c>
      <c r="BB36" s="318">
        <f>SUM(BB33:BB35)</f>
        <v>0</v>
      </c>
      <c r="BC36" s="318">
        <f>SUM(BC33:BC35)</f>
        <v>0</v>
      </c>
      <c r="BD36" s="318">
        <f>SUM(BD33:BD35)</f>
        <v>0</v>
      </c>
      <c r="BE36" s="318">
        <f>SUM(BE33:BE35)</f>
        <v>0</v>
      </c>
    </row>
    <row r="37" spans="1:80" x14ac:dyDescent="0.25">
      <c r="A37" s="279" t="s">
        <v>97</v>
      </c>
      <c r="B37" s="280" t="s">
        <v>151</v>
      </c>
      <c r="C37" s="281" t="s">
        <v>152</v>
      </c>
      <c r="D37" s="282"/>
      <c r="E37" s="283"/>
      <c r="F37" s="283"/>
      <c r="G37" s="284"/>
      <c r="H37" s="285"/>
      <c r="I37" s="286"/>
      <c r="J37" s="287"/>
      <c r="K37" s="288"/>
      <c r="O37" s="289">
        <v>1</v>
      </c>
    </row>
    <row r="38" spans="1:80" ht="20.399999999999999" x14ac:dyDescent="0.25">
      <c r="A38" s="290">
        <v>13</v>
      </c>
      <c r="B38" s="291" t="s">
        <v>154</v>
      </c>
      <c r="C38" s="292" t="s">
        <v>155</v>
      </c>
      <c r="D38" s="293" t="s">
        <v>127</v>
      </c>
      <c r="E38" s="294">
        <v>3.6749999999999998</v>
      </c>
      <c r="F38" s="294">
        <v>0</v>
      </c>
      <c r="G38" s="295">
        <f>E38*F38</f>
        <v>0</v>
      </c>
      <c r="H38" s="296">
        <v>0</v>
      </c>
      <c r="I38" s="297">
        <f>E38*H38</f>
        <v>0</v>
      </c>
      <c r="J38" s="296">
        <v>-2.2000000000000002</v>
      </c>
      <c r="K38" s="297">
        <f>E38*J38</f>
        <v>-8.0850000000000009</v>
      </c>
      <c r="O38" s="289">
        <v>2</v>
      </c>
      <c r="AA38" s="260">
        <v>1</v>
      </c>
      <c r="AB38" s="260">
        <v>1</v>
      </c>
      <c r="AC38" s="260">
        <v>1</v>
      </c>
      <c r="AZ38" s="260">
        <v>1</v>
      </c>
      <c r="BA38" s="260">
        <f>IF(AZ38=1,G38,0)</f>
        <v>0</v>
      </c>
      <c r="BB38" s="260">
        <f>IF(AZ38=2,G38,0)</f>
        <v>0</v>
      </c>
      <c r="BC38" s="260">
        <f>IF(AZ38=3,G38,0)</f>
        <v>0</v>
      </c>
      <c r="BD38" s="260">
        <f>IF(AZ38=4,G38,0)</f>
        <v>0</v>
      </c>
      <c r="BE38" s="260">
        <f>IF(AZ38=5,G38,0)</f>
        <v>0</v>
      </c>
      <c r="CA38" s="289">
        <v>1</v>
      </c>
      <c r="CB38" s="289">
        <v>1</v>
      </c>
    </row>
    <row r="39" spans="1:80" x14ac:dyDescent="0.25">
      <c r="A39" s="298"/>
      <c r="B39" s="301"/>
      <c r="C39" s="302" t="s">
        <v>156</v>
      </c>
      <c r="D39" s="303"/>
      <c r="E39" s="304">
        <v>3.6749999999999998</v>
      </c>
      <c r="F39" s="305"/>
      <c r="G39" s="306"/>
      <c r="H39" s="307"/>
      <c r="I39" s="299"/>
      <c r="J39" s="308"/>
      <c r="K39" s="299"/>
      <c r="M39" s="300" t="s">
        <v>156</v>
      </c>
      <c r="O39" s="289"/>
    </row>
    <row r="40" spans="1:80" x14ac:dyDescent="0.25">
      <c r="A40" s="309"/>
      <c r="B40" s="310" t="s">
        <v>101</v>
      </c>
      <c r="C40" s="311" t="s">
        <v>153</v>
      </c>
      <c r="D40" s="312"/>
      <c r="E40" s="313"/>
      <c r="F40" s="314"/>
      <c r="G40" s="315">
        <f>SUM(G37:G39)</f>
        <v>0</v>
      </c>
      <c r="H40" s="316"/>
      <c r="I40" s="317">
        <f>SUM(I37:I39)</f>
        <v>0</v>
      </c>
      <c r="J40" s="316"/>
      <c r="K40" s="317">
        <f>SUM(K37:K39)</f>
        <v>-8.0850000000000009</v>
      </c>
      <c r="O40" s="289">
        <v>4</v>
      </c>
      <c r="BA40" s="318">
        <f>SUM(BA37:BA39)</f>
        <v>0</v>
      </c>
      <c r="BB40" s="318">
        <f>SUM(BB37:BB39)</f>
        <v>0</v>
      </c>
      <c r="BC40" s="318">
        <f>SUM(BC37:BC39)</f>
        <v>0</v>
      </c>
      <c r="BD40" s="318">
        <f>SUM(BD37:BD39)</f>
        <v>0</v>
      </c>
      <c r="BE40" s="318">
        <f>SUM(BE37:BE39)</f>
        <v>0</v>
      </c>
    </row>
    <row r="41" spans="1:80" x14ac:dyDescent="0.25">
      <c r="A41" s="279" t="s">
        <v>97</v>
      </c>
      <c r="B41" s="280" t="s">
        <v>157</v>
      </c>
      <c r="C41" s="281" t="s">
        <v>158</v>
      </c>
      <c r="D41" s="282"/>
      <c r="E41" s="283"/>
      <c r="F41" s="283"/>
      <c r="G41" s="284"/>
      <c r="H41" s="285"/>
      <c r="I41" s="286"/>
      <c r="J41" s="287"/>
      <c r="K41" s="288"/>
      <c r="O41" s="289">
        <v>1</v>
      </c>
    </row>
    <row r="42" spans="1:80" x14ac:dyDescent="0.25">
      <c r="A42" s="290">
        <v>14</v>
      </c>
      <c r="B42" s="291" t="s">
        <v>160</v>
      </c>
      <c r="C42" s="292" t="s">
        <v>161</v>
      </c>
      <c r="D42" s="293" t="s">
        <v>162</v>
      </c>
      <c r="E42" s="294">
        <v>26</v>
      </c>
      <c r="F42" s="294">
        <v>0</v>
      </c>
      <c r="G42" s="295">
        <f>E42*F42</f>
        <v>0</v>
      </c>
      <c r="H42" s="296">
        <v>0</v>
      </c>
      <c r="I42" s="297">
        <f>E42*H42</f>
        <v>0</v>
      </c>
      <c r="J42" s="296">
        <v>-1E-3</v>
      </c>
      <c r="K42" s="297">
        <f>E42*J42</f>
        <v>-2.6000000000000002E-2</v>
      </c>
      <c r="O42" s="289">
        <v>2</v>
      </c>
      <c r="AA42" s="260">
        <v>1</v>
      </c>
      <c r="AB42" s="260">
        <v>1</v>
      </c>
      <c r="AC42" s="260">
        <v>1</v>
      </c>
      <c r="AZ42" s="260">
        <v>1</v>
      </c>
      <c r="BA42" s="260">
        <f>IF(AZ42=1,G42,0)</f>
        <v>0</v>
      </c>
      <c r="BB42" s="260">
        <f>IF(AZ42=2,G42,0)</f>
        <v>0</v>
      </c>
      <c r="BC42" s="260">
        <f>IF(AZ42=3,G42,0)</f>
        <v>0</v>
      </c>
      <c r="BD42" s="260">
        <f>IF(AZ42=4,G42,0)</f>
        <v>0</v>
      </c>
      <c r="BE42" s="260">
        <f>IF(AZ42=5,G42,0)</f>
        <v>0</v>
      </c>
      <c r="CA42" s="289">
        <v>1</v>
      </c>
      <c r="CB42" s="289">
        <v>1</v>
      </c>
    </row>
    <row r="43" spans="1:80" x14ac:dyDescent="0.25">
      <c r="A43" s="298"/>
      <c r="B43" s="301"/>
      <c r="C43" s="302" t="s">
        <v>163</v>
      </c>
      <c r="D43" s="303"/>
      <c r="E43" s="304">
        <v>26</v>
      </c>
      <c r="F43" s="305"/>
      <c r="G43" s="306"/>
      <c r="H43" s="307"/>
      <c r="I43" s="299"/>
      <c r="J43" s="308"/>
      <c r="K43" s="299"/>
      <c r="M43" s="300" t="s">
        <v>163</v>
      </c>
      <c r="O43" s="289"/>
    </row>
    <row r="44" spans="1:80" x14ac:dyDescent="0.25">
      <c r="A44" s="290">
        <v>15</v>
      </c>
      <c r="B44" s="291" t="s">
        <v>164</v>
      </c>
      <c r="C44" s="292" t="s">
        <v>165</v>
      </c>
      <c r="D44" s="293" t="s">
        <v>162</v>
      </c>
      <c r="E44" s="294">
        <v>1</v>
      </c>
      <c r="F44" s="294">
        <v>0</v>
      </c>
      <c r="G44" s="295">
        <f>E44*F44</f>
        <v>0</v>
      </c>
      <c r="H44" s="296">
        <v>0</v>
      </c>
      <c r="I44" s="297">
        <f>E44*H44</f>
        <v>0</v>
      </c>
      <c r="J44" s="296">
        <v>-3.0000000000000001E-3</v>
      </c>
      <c r="K44" s="297">
        <f>E44*J44</f>
        <v>-3.0000000000000001E-3</v>
      </c>
      <c r="O44" s="289">
        <v>2</v>
      </c>
      <c r="AA44" s="260">
        <v>1</v>
      </c>
      <c r="AB44" s="260">
        <v>0</v>
      </c>
      <c r="AC44" s="260">
        <v>0</v>
      </c>
      <c r="AZ44" s="260">
        <v>1</v>
      </c>
      <c r="BA44" s="260">
        <f>IF(AZ44=1,G44,0)</f>
        <v>0</v>
      </c>
      <c r="BB44" s="260">
        <f>IF(AZ44=2,G44,0)</f>
        <v>0</v>
      </c>
      <c r="BC44" s="260">
        <f>IF(AZ44=3,G44,0)</f>
        <v>0</v>
      </c>
      <c r="BD44" s="260">
        <f>IF(AZ44=4,G44,0)</f>
        <v>0</v>
      </c>
      <c r="BE44" s="260">
        <f>IF(AZ44=5,G44,0)</f>
        <v>0</v>
      </c>
      <c r="CA44" s="289">
        <v>1</v>
      </c>
      <c r="CB44" s="289">
        <v>0</v>
      </c>
    </row>
    <row r="45" spans="1:80" x14ac:dyDescent="0.25">
      <c r="A45" s="298"/>
      <c r="B45" s="301"/>
      <c r="C45" s="302" t="s">
        <v>98</v>
      </c>
      <c r="D45" s="303"/>
      <c r="E45" s="304">
        <v>1</v>
      </c>
      <c r="F45" s="305"/>
      <c r="G45" s="306"/>
      <c r="H45" s="307"/>
      <c r="I45" s="299"/>
      <c r="J45" s="308"/>
      <c r="K45" s="299"/>
      <c r="M45" s="300">
        <v>1</v>
      </c>
      <c r="O45" s="289"/>
    </row>
    <row r="46" spans="1:80" x14ac:dyDescent="0.25">
      <c r="A46" s="290">
        <v>16</v>
      </c>
      <c r="B46" s="291" t="s">
        <v>166</v>
      </c>
      <c r="C46" s="292" t="s">
        <v>167</v>
      </c>
      <c r="D46" s="293" t="s">
        <v>116</v>
      </c>
      <c r="E46" s="294">
        <v>35</v>
      </c>
      <c r="F46" s="294">
        <v>0</v>
      </c>
      <c r="G46" s="295">
        <f>E46*F46</f>
        <v>0</v>
      </c>
      <c r="H46" s="296">
        <v>4.8999999999999998E-4</v>
      </c>
      <c r="I46" s="297">
        <f>E46*H46</f>
        <v>1.7149999999999999E-2</v>
      </c>
      <c r="J46" s="296">
        <v>-1E-3</v>
      </c>
      <c r="K46" s="297">
        <f>E46*J46</f>
        <v>-3.5000000000000003E-2</v>
      </c>
      <c r="O46" s="289">
        <v>2</v>
      </c>
      <c r="AA46" s="260">
        <v>1</v>
      </c>
      <c r="AB46" s="260">
        <v>1</v>
      </c>
      <c r="AC46" s="260">
        <v>1</v>
      </c>
      <c r="AZ46" s="260">
        <v>1</v>
      </c>
      <c r="BA46" s="260">
        <f>IF(AZ46=1,G46,0)</f>
        <v>0</v>
      </c>
      <c r="BB46" s="260">
        <f>IF(AZ46=2,G46,0)</f>
        <v>0</v>
      </c>
      <c r="BC46" s="260">
        <f>IF(AZ46=3,G46,0)</f>
        <v>0</v>
      </c>
      <c r="BD46" s="260">
        <f>IF(AZ46=4,G46,0)</f>
        <v>0</v>
      </c>
      <c r="BE46" s="260">
        <f>IF(AZ46=5,G46,0)</f>
        <v>0</v>
      </c>
      <c r="CA46" s="289">
        <v>1</v>
      </c>
      <c r="CB46" s="289">
        <v>1</v>
      </c>
    </row>
    <row r="47" spans="1:80" x14ac:dyDescent="0.25">
      <c r="A47" s="298"/>
      <c r="B47" s="301"/>
      <c r="C47" s="302" t="s">
        <v>168</v>
      </c>
      <c r="D47" s="303"/>
      <c r="E47" s="304">
        <v>35</v>
      </c>
      <c r="F47" s="305"/>
      <c r="G47" s="306"/>
      <c r="H47" s="307"/>
      <c r="I47" s="299"/>
      <c r="J47" s="308"/>
      <c r="K47" s="299"/>
      <c r="M47" s="300">
        <v>35</v>
      </c>
      <c r="O47" s="289"/>
    </row>
    <row r="48" spans="1:80" x14ac:dyDescent="0.25">
      <c r="A48" s="309"/>
      <c r="B48" s="310" t="s">
        <v>101</v>
      </c>
      <c r="C48" s="311" t="s">
        <v>159</v>
      </c>
      <c r="D48" s="312"/>
      <c r="E48" s="313"/>
      <c r="F48" s="314"/>
      <c r="G48" s="315">
        <f>SUM(G41:G47)</f>
        <v>0</v>
      </c>
      <c r="H48" s="316"/>
      <c r="I48" s="317">
        <f>SUM(I41:I47)</f>
        <v>1.7149999999999999E-2</v>
      </c>
      <c r="J48" s="316"/>
      <c r="K48" s="317">
        <f>SUM(K41:K47)</f>
        <v>-6.4000000000000001E-2</v>
      </c>
      <c r="O48" s="289">
        <v>4</v>
      </c>
      <c r="BA48" s="318">
        <f>SUM(BA41:BA47)</f>
        <v>0</v>
      </c>
      <c r="BB48" s="318">
        <f>SUM(BB41:BB47)</f>
        <v>0</v>
      </c>
      <c r="BC48" s="318">
        <f>SUM(BC41:BC47)</f>
        <v>0</v>
      </c>
      <c r="BD48" s="318">
        <f>SUM(BD41:BD47)</f>
        <v>0</v>
      </c>
      <c r="BE48" s="318">
        <f>SUM(BE41:BE47)</f>
        <v>0</v>
      </c>
    </row>
    <row r="49" spans="1:80" x14ac:dyDescent="0.25">
      <c r="A49" s="279" t="s">
        <v>97</v>
      </c>
      <c r="B49" s="280" t="s">
        <v>169</v>
      </c>
      <c r="C49" s="281" t="s">
        <v>170</v>
      </c>
      <c r="D49" s="282"/>
      <c r="E49" s="283"/>
      <c r="F49" s="283"/>
      <c r="G49" s="284"/>
      <c r="H49" s="285"/>
      <c r="I49" s="286"/>
      <c r="J49" s="287"/>
      <c r="K49" s="288"/>
      <c r="O49" s="289">
        <v>1</v>
      </c>
    </row>
    <row r="50" spans="1:80" ht="20.399999999999999" x14ac:dyDescent="0.25">
      <c r="A50" s="290">
        <v>17</v>
      </c>
      <c r="B50" s="291" t="s">
        <v>172</v>
      </c>
      <c r="C50" s="292" t="s">
        <v>173</v>
      </c>
      <c r="D50" s="293" t="s">
        <v>116</v>
      </c>
      <c r="E50" s="294">
        <v>256</v>
      </c>
      <c r="F50" s="294">
        <v>0</v>
      </c>
      <c r="G50" s="295">
        <f>E50*F50</f>
        <v>0</v>
      </c>
      <c r="H50" s="296">
        <v>0</v>
      </c>
      <c r="I50" s="297">
        <f>E50*H50</f>
        <v>0</v>
      </c>
      <c r="J50" s="296">
        <v>0</v>
      </c>
      <c r="K50" s="297">
        <f>E50*J50</f>
        <v>0</v>
      </c>
      <c r="O50" s="289">
        <v>2</v>
      </c>
      <c r="AA50" s="260">
        <v>1</v>
      </c>
      <c r="AB50" s="260">
        <v>9</v>
      </c>
      <c r="AC50" s="260">
        <v>9</v>
      </c>
      <c r="AZ50" s="260">
        <v>4</v>
      </c>
      <c r="BA50" s="260">
        <f>IF(AZ50=1,G50,0)</f>
        <v>0</v>
      </c>
      <c r="BB50" s="260">
        <f>IF(AZ50=2,G50,0)</f>
        <v>0</v>
      </c>
      <c r="BC50" s="260">
        <f>IF(AZ50=3,G50,0)</f>
        <v>0</v>
      </c>
      <c r="BD50" s="260">
        <f>IF(AZ50=4,G50,0)</f>
        <v>0</v>
      </c>
      <c r="BE50" s="260">
        <f>IF(AZ50=5,G50,0)</f>
        <v>0</v>
      </c>
      <c r="CA50" s="289">
        <v>1</v>
      </c>
      <c r="CB50" s="289">
        <v>9</v>
      </c>
    </row>
    <row r="51" spans="1:80" x14ac:dyDescent="0.25">
      <c r="A51" s="298"/>
      <c r="B51" s="301"/>
      <c r="C51" s="302" t="s">
        <v>174</v>
      </c>
      <c r="D51" s="303"/>
      <c r="E51" s="304">
        <v>256</v>
      </c>
      <c r="F51" s="305"/>
      <c r="G51" s="306"/>
      <c r="H51" s="307"/>
      <c r="I51" s="299"/>
      <c r="J51" s="308"/>
      <c r="K51" s="299"/>
      <c r="M51" s="300" t="s">
        <v>174</v>
      </c>
      <c r="O51" s="289"/>
    </row>
    <row r="52" spans="1:80" ht="20.399999999999999" x14ac:dyDescent="0.25">
      <c r="A52" s="290">
        <v>18</v>
      </c>
      <c r="B52" s="291" t="s">
        <v>175</v>
      </c>
      <c r="C52" s="292" t="s">
        <v>176</v>
      </c>
      <c r="D52" s="293" t="s">
        <v>116</v>
      </c>
      <c r="E52" s="294">
        <v>124</v>
      </c>
      <c r="F52" s="294">
        <v>0</v>
      </c>
      <c r="G52" s="295">
        <f>E52*F52</f>
        <v>0</v>
      </c>
      <c r="H52" s="296">
        <v>0</v>
      </c>
      <c r="I52" s="297">
        <f>E52*H52</f>
        <v>0</v>
      </c>
      <c r="J52" s="296">
        <v>0</v>
      </c>
      <c r="K52" s="297">
        <f>E52*J52</f>
        <v>0</v>
      </c>
      <c r="O52" s="289">
        <v>2</v>
      </c>
      <c r="AA52" s="260">
        <v>1</v>
      </c>
      <c r="AB52" s="260">
        <v>9</v>
      </c>
      <c r="AC52" s="260">
        <v>9</v>
      </c>
      <c r="AZ52" s="260">
        <v>4</v>
      </c>
      <c r="BA52" s="260">
        <f>IF(AZ52=1,G52,0)</f>
        <v>0</v>
      </c>
      <c r="BB52" s="260">
        <f>IF(AZ52=2,G52,0)</f>
        <v>0</v>
      </c>
      <c r="BC52" s="260">
        <f>IF(AZ52=3,G52,0)</f>
        <v>0</v>
      </c>
      <c r="BD52" s="260">
        <f>IF(AZ52=4,G52,0)</f>
        <v>0</v>
      </c>
      <c r="BE52" s="260">
        <f>IF(AZ52=5,G52,0)</f>
        <v>0</v>
      </c>
      <c r="CA52" s="289">
        <v>1</v>
      </c>
      <c r="CB52" s="289">
        <v>9</v>
      </c>
    </row>
    <row r="53" spans="1:80" x14ac:dyDescent="0.25">
      <c r="A53" s="298"/>
      <c r="B53" s="301"/>
      <c r="C53" s="302" t="s">
        <v>177</v>
      </c>
      <c r="D53" s="303"/>
      <c r="E53" s="304">
        <v>124</v>
      </c>
      <c r="F53" s="305"/>
      <c r="G53" s="306"/>
      <c r="H53" s="307"/>
      <c r="I53" s="299"/>
      <c r="J53" s="308"/>
      <c r="K53" s="299"/>
      <c r="M53" s="300" t="s">
        <v>177</v>
      </c>
      <c r="O53" s="289"/>
    </row>
    <row r="54" spans="1:80" ht="20.399999999999999" x14ac:dyDescent="0.25">
      <c r="A54" s="290">
        <v>19</v>
      </c>
      <c r="B54" s="291" t="s">
        <v>178</v>
      </c>
      <c r="C54" s="292" t="s">
        <v>179</v>
      </c>
      <c r="D54" s="293" t="s">
        <v>162</v>
      </c>
      <c r="E54" s="294">
        <v>1</v>
      </c>
      <c r="F54" s="294">
        <v>0</v>
      </c>
      <c r="G54" s="295">
        <f>E54*F54</f>
        <v>0</v>
      </c>
      <c r="H54" s="296">
        <v>2.2000000000000001E-4</v>
      </c>
      <c r="I54" s="297">
        <f>E54*H54</f>
        <v>2.2000000000000001E-4</v>
      </c>
      <c r="J54" s="296">
        <v>0</v>
      </c>
      <c r="K54" s="297">
        <f>E54*J54</f>
        <v>0</v>
      </c>
      <c r="O54" s="289">
        <v>2</v>
      </c>
      <c r="AA54" s="260">
        <v>1</v>
      </c>
      <c r="AB54" s="260">
        <v>9</v>
      </c>
      <c r="AC54" s="260">
        <v>9</v>
      </c>
      <c r="AZ54" s="260">
        <v>4</v>
      </c>
      <c r="BA54" s="260">
        <f>IF(AZ54=1,G54,0)</f>
        <v>0</v>
      </c>
      <c r="BB54" s="260">
        <f>IF(AZ54=2,G54,0)</f>
        <v>0</v>
      </c>
      <c r="BC54" s="260">
        <f>IF(AZ54=3,G54,0)</f>
        <v>0</v>
      </c>
      <c r="BD54" s="260">
        <f>IF(AZ54=4,G54,0)</f>
        <v>0</v>
      </c>
      <c r="BE54" s="260">
        <f>IF(AZ54=5,G54,0)</f>
        <v>0</v>
      </c>
      <c r="CA54" s="289">
        <v>1</v>
      </c>
      <c r="CB54" s="289">
        <v>9</v>
      </c>
    </row>
    <row r="55" spans="1:80" x14ac:dyDescent="0.25">
      <c r="A55" s="298"/>
      <c r="B55" s="301"/>
      <c r="C55" s="302" t="s">
        <v>98</v>
      </c>
      <c r="D55" s="303"/>
      <c r="E55" s="304">
        <v>1</v>
      </c>
      <c r="F55" s="305"/>
      <c r="G55" s="306"/>
      <c r="H55" s="307"/>
      <c r="I55" s="299"/>
      <c r="J55" s="308"/>
      <c r="K55" s="299"/>
      <c r="M55" s="300">
        <v>1</v>
      </c>
      <c r="O55" s="289"/>
    </row>
    <row r="56" spans="1:80" ht="20.399999999999999" x14ac:dyDescent="0.25">
      <c r="A56" s="290">
        <v>20</v>
      </c>
      <c r="B56" s="291" t="s">
        <v>180</v>
      </c>
      <c r="C56" s="292" t="s">
        <v>181</v>
      </c>
      <c r="D56" s="293" t="s">
        <v>162</v>
      </c>
      <c r="E56" s="294">
        <v>55</v>
      </c>
      <c r="F56" s="294">
        <v>0</v>
      </c>
      <c r="G56" s="295">
        <f>E56*F56</f>
        <v>0</v>
      </c>
      <c r="H56" s="296">
        <v>2.2000000000000001E-4</v>
      </c>
      <c r="I56" s="297">
        <f>E56*H56</f>
        <v>1.21E-2</v>
      </c>
      <c r="J56" s="296">
        <v>0</v>
      </c>
      <c r="K56" s="297">
        <f>E56*J56</f>
        <v>0</v>
      </c>
      <c r="O56" s="289">
        <v>2</v>
      </c>
      <c r="AA56" s="260">
        <v>1</v>
      </c>
      <c r="AB56" s="260">
        <v>9</v>
      </c>
      <c r="AC56" s="260">
        <v>9</v>
      </c>
      <c r="AZ56" s="260">
        <v>4</v>
      </c>
      <c r="BA56" s="260">
        <f>IF(AZ56=1,G56,0)</f>
        <v>0</v>
      </c>
      <c r="BB56" s="260">
        <f>IF(AZ56=2,G56,0)</f>
        <v>0</v>
      </c>
      <c r="BC56" s="260">
        <f>IF(AZ56=3,G56,0)</f>
        <v>0</v>
      </c>
      <c r="BD56" s="260">
        <f>IF(AZ56=4,G56,0)</f>
        <v>0</v>
      </c>
      <c r="BE56" s="260">
        <f>IF(AZ56=5,G56,0)</f>
        <v>0</v>
      </c>
      <c r="CA56" s="289">
        <v>1</v>
      </c>
      <c r="CB56" s="289">
        <v>9</v>
      </c>
    </row>
    <row r="57" spans="1:80" x14ac:dyDescent="0.25">
      <c r="A57" s="298"/>
      <c r="B57" s="301"/>
      <c r="C57" s="302" t="s">
        <v>182</v>
      </c>
      <c r="D57" s="303"/>
      <c r="E57" s="304">
        <v>55</v>
      </c>
      <c r="F57" s="305"/>
      <c r="G57" s="306"/>
      <c r="H57" s="307"/>
      <c r="I57" s="299"/>
      <c r="J57" s="308"/>
      <c r="K57" s="299"/>
      <c r="M57" s="300" t="s">
        <v>182</v>
      </c>
      <c r="O57" s="289"/>
    </row>
    <row r="58" spans="1:80" ht="20.399999999999999" x14ac:dyDescent="0.25">
      <c r="A58" s="290">
        <v>21</v>
      </c>
      <c r="B58" s="291" t="s">
        <v>183</v>
      </c>
      <c r="C58" s="292" t="s">
        <v>184</v>
      </c>
      <c r="D58" s="293" t="s">
        <v>116</v>
      </c>
      <c r="E58" s="294">
        <v>173</v>
      </c>
      <c r="F58" s="294">
        <v>0</v>
      </c>
      <c r="G58" s="295">
        <f>E58*F58</f>
        <v>0</v>
      </c>
      <c r="H58" s="296">
        <v>2.0999999999999999E-3</v>
      </c>
      <c r="I58" s="297">
        <f>E58*H58</f>
        <v>0.36329999999999996</v>
      </c>
      <c r="J58" s="296">
        <v>0</v>
      </c>
      <c r="K58" s="297">
        <f>E58*J58</f>
        <v>0</v>
      </c>
      <c r="O58" s="289">
        <v>2</v>
      </c>
      <c r="AA58" s="260">
        <v>1</v>
      </c>
      <c r="AB58" s="260">
        <v>9</v>
      </c>
      <c r="AC58" s="260">
        <v>9</v>
      </c>
      <c r="AZ58" s="260">
        <v>4</v>
      </c>
      <c r="BA58" s="260">
        <f>IF(AZ58=1,G58,0)</f>
        <v>0</v>
      </c>
      <c r="BB58" s="260">
        <f>IF(AZ58=2,G58,0)</f>
        <v>0</v>
      </c>
      <c r="BC58" s="260">
        <f>IF(AZ58=3,G58,0)</f>
        <v>0</v>
      </c>
      <c r="BD58" s="260">
        <f>IF(AZ58=4,G58,0)</f>
        <v>0</v>
      </c>
      <c r="BE58" s="260">
        <f>IF(AZ58=5,G58,0)</f>
        <v>0</v>
      </c>
      <c r="CA58" s="289">
        <v>1</v>
      </c>
      <c r="CB58" s="289">
        <v>9</v>
      </c>
    </row>
    <row r="59" spans="1:80" x14ac:dyDescent="0.25">
      <c r="A59" s="298"/>
      <c r="B59" s="301"/>
      <c r="C59" s="302" t="s">
        <v>185</v>
      </c>
      <c r="D59" s="303"/>
      <c r="E59" s="304">
        <v>173</v>
      </c>
      <c r="F59" s="305"/>
      <c r="G59" s="306"/>
      <c r="H59" s="307"/>
      <c r="I59" s="299"/>
      <c r="J59" s="308"/>
      <c r="K59" s="299"/>
      <c r="M59" s="300" t="s">
        <v>185</v>
      </c>
      <c r="O59" s="289"/>
    </row>
    <row r="60" spans="1:80" ht="20.399999999999999" x14ac:dyDescent="0.25">
      <c r="A60" s="290">
        <v>22</v>
      </c>
      <c r="B60" s="291" t="s">
        <v>186</v>
      </c>
      <c r="C60" s="292" t="s">
        <v>187</v>
      </c>
      <c r="D60" s="293" t="s">
        <v>116</v>
      </c>
      <c r="E60" s="294">
        <v>43</v>
      </c>
      <c r="F60" s="294">
        <v>0</v>
      </c>
      <c r="G60" s="295">
        <f>E60*F60</f>
        <v>0</v>
      </c>
      <c r="H60" s="296">
        <v>2.0999999999999999E-3</v>
      </c>
      <c r="I60" s="297">
        <f>E60*H60</f>
        <v>9.0299999999999991E-2</v>
      </c>
      <c r="J60" s="296">
        <v>0</v>
      </c>
      <c r="K60" s="297">
        <f>E60*J60</f>
        <v>0</v>
      </c>
      <c r="O60" s="289">
        <v>2</v>
      </c>
      <c r="AA60" s="260">
        <v>1</v>
      </c>
      <c r="AB60" s="260">
        <v>9</v>
      </c>
      <c r="AC60" s="260">
        <v>9</v>
      </c>
      <c r="AZ60" s="260">
        <v>4</v>
      </c>
      <c r="BA60" s="260">
        <f>IF(AZ60=1,G60,0)</f>
        <v>0</v>
      </c>
      <c r="BB60" s="260">
        <f>IF(AZ60=2,G60,0)</f>
        <v>0</v>
      </c>
      <c r="BC60" s="260">
        <f>IF(AZ60=3,G60,0)</f>
        <v>0</v>
      </c>
      <c r="BD60" s="260">
        <f>IF(AZ60=4,G60,0)</f>
        <v>0</v>
      </c>
      <c r="BE60" s="260">
        <f>IF(AZ60=5,G60,0)</f>
        <v>0</v>
      </c>
      <c r="CA60" s="289">
        <v>1</v>
      </c>
      <c r="CB60" s="289">
        <v>9</v>
      </c>
    </row>
    <row r="61" spans="1:80" x14ac:dyDescent="0.25">
      <c r="A61" s="298"/>
      <c r="B61" s="301"/>
      <c r="C61" s="302" t="s">
        <v>188</v>
      </c>
      <c r="D61" s="303"/>
      <c r="E61" s="304">
        <v>43</v>
      </c>
      <c r="F61" s="305"/>
      <c r="G61" s="306"/>
      <c r="H61" s="307"/>
      <c r="I61" s="299"/>
      <c r="J61" s="308"/>
      <c r="K61" s="299"/>
      <c r="M61" s="300" t="s">
        <v>188</v>
      </c>
      <c r="O61" s="289"/>
    </row>
    <row r="62" spans="1:80" x14ac:dyDescent="0.25">
      <c r="A62" s="290">
        <v>23</v>
      </c>
      <c r="B62" s="291" t="s">
        <v>189</v>
      </c>
      <c r="C62" s="292" t="s">
        <v>190</v>
      </c>
      <c r="D62" s="293" t="s">
        <v>162</v>
      </c>
      <c r="E62" s="294">
        <v>253</v>
      </c>
      <c r="F62" s="294">
        <v>0</v>
      </c>
      <c r="G62" s="295">
        <f>E62*F62</f>
        <v>0</v>
      </c>
      <c r="H62" s="296">
        <v>0</v>
      </c>
      <c r="I62" s="297">
        <f>E62*H62</f>
        <v>0</v>
      </c>
      <c r="J62" s="296">
        <v>0</v>
      </c>
      <c r="K62" s="297">
        <f>E62*J62</f>
        <v>0</v>
      </c>
      <c r="O62" s="289">
        <v>2</v>
      </c>
      <c r="AA62" s="260">
        <v>1</v>
      </c>
      <c r="AB62" s="260">
        <v>9</v>
      </c>
      <c r="AC62" s="260">
        <v>9</v>
      </c>
      <c r="AZ62" s="260">
        <v>4</v>
      </c>
      <c r="BA62" s="260">
        <f>IF(AZ62=1,G62,0)</f>
        <v>0</v>
      </c>
      <c r="BB62" s="260">
        <f>IF(AZ62=2,G62,0)</f>
        <v>0</v>
      </c>
      <c r="BC62" s="260">
        <f>IF(AZ62=3,G62,0)</f>
        <v>0</v>
      </c>
      <c r="BD62" s="260">
        <f>IF(AZ62=4,G62,0)</f>
        <v>0</v>
      </c>
      <c r="BE62" s="260">
        <f>IF(AZ62=5,G62,0)</f>
        <v>0</v>
      </c>
      <c r="CA62" s="289">
        <v>1</v>
      </c>
      <c r="CB62" s="289">
        <v>9</v>
      </c>
    </row>
    <row r="63" spans="1:80" x14ac:dyDescent="0.25">
      <c r="A63" s="298"/>
      <c r="B63" s="301"/>
      <c r="C63" s="302" t="s">
        <v>191</v>
      </c>
      <c r="D63" s="303"/>
      <c r="E63" s="304">
        <v>253</v>
      </c>
      <c r="F63" s="305"/>
      <c r="G63" s="306"/>
      <c r="H63" s="307"/>
      <c r="I63" s="299"/>
      <c r="J63" s="308"/>
      <c r="K63" s="299"/>
      <c r="M63" s="300" t="s">
        <v>191</v>
      </c>
      <c r="O63" s="289"/>
    </row>
    <row r="64" spans="1:80" x14ac:dyDescent="0.25">
      <c r="A64" s="290">
        <v>24</v>
      </c>
      <c r="B64" s="291" t="s">
        <v>192</v>
      </c>
      <c r="C64" s="292" t="s">
        <v>193</v>
      </c>
      <c r="D64" s="293" t="s">
        <v>162</v>
      </c>
      <c r="E64" s="294">
        <v>85</v>
      </c>
      <c r="F64" s="294">
        <v>0</v>
      </c>
      <c r="G64" s="295">
        <f>E64*F64</f>
        <v>0</v>
      </c>
      <c r="H64" s="296">
        <v>0</v>
      </c>
      <c r="I64" s="297">
        <f>E64*H64</f>
        <v>0</v>
      </c>
      <c r="J64" s="296">
        <v>0</v>
      </c>
      <c r="K64" s="297">
        <f>E64*J64</f>
        <v>0</v>
      </c>
      <c r="O64" s="289">
        <v>2</v>
      </c>
      <c r="AA64" s="260">
        <v>1</v>
      </c>
      <c r="AB64" s="260">
        <v>0</v>
      </c>
      <c r="AC64" s="260">
        <v>0</v>
      </c>
      <c r="AZ64" s="260">
        <v>4</v>
      </c>
      <c r="BA64" s="260">
        <f>IF(AZ64=1,G64,0)</f>
        <v>0</v>
      </c>
      <c r="BB64" s="260">
        <f>IF(AZ64=2,G64,0)</f>
        <v>0</v>
      </c>
      <c r="BC64" s="260">
        <f>IF(AZ64=3,G64,0)</f>
        <v>0</v>
      </c>
      <c r="BD64" s="260">
        <f>IF(AZ64=4,G64,0)</f>
        <v>0</v>
      </c>
      <c r="BE64" s="260">
        <f>IF(AZ64=5,G64,0)</f>
        <v>0</v>
      </c>
      <c r="CA64" s="289">
        <v>1</v>
      </c>
      <c r="CB64" s="289">
        <v>0</v>
      </c>
    </row>
    <row r="65" spans="1:80" x14ac:dyDescent="0.25">
      <c r="A65" s="298"/>
      <c r="B65" s="301"/>
      <c r="C65" s="302" t="s">
        <v>194</v>
      </c>
      <c r="D65" s="303"/>
      <c r="E65" s="304">
        <v>85</v>
      </c>
      <c r="F65" s="305"/>
      <c r="G65" s="306"/>
      <c r="H65" s="307"/>
      <c r="I65" s="299"/>
      <c r="J65" s="308"/>
      <c r="K65" s="299"/>
      <c r="M65" s="300" t="s">
        <v>194</v>
      </c>
      <c r="O65" s="289"/>
    </row>
    <row r="66" spans="1:80" x14ac:dyDescent="0.25">
      <c r="A66" s="290">
        <v>25</v>
      </c>
      <c r="B66" s="291" t="s">
        <v>195</v>
      </c>
      <c r="C66" s="292" t="s">
        <v>196</v>
      </c>
      <c r="D66" s="293" t="s">
        <v>162</v>
      </c>
      <c r="E66" s="294">
        <v>10</v>
      </c>
      <c r="F66" s="294">
        <v>0</v>
      </c>
      <c r="G66" s="295">
        <f>E66*F66</f>
        <v>0</v>
      </c>
      <c r="H66" s="296">
        <v>0</v>
      </c>
      <c r="I66" s="297">
        <f>E66*H66</f>
        <v>0</v>
      </c>
      <c r="J66" s="296">
        <v>0</v>
      </c>
      <c r="K66" s="297">
        <f>E66*J66</f>
        <v>0</v>
      </c>
      <c r="O66" s="289">
        <v>2</v>
      </c>
      <c r="AA66" s="260">
        <v>1</v>
      </c>
      <c r="AB66" s="260">
        <v>9</v>
      </c>
      <c r="AC66" s="260">
        <v>9</v>
      </c>
      <c r="AZ66" s="260">
        <v>4</v>
      </c>
      <c r="BA66" s="260">
        <f>IF(AZ66=1,G66,0)</f>
        <v>0</v>
      </c>
      <c r="BB66" s="260">
        <f>IF(AZ66=2,G66,0)</f>
        <v>0</v>
      </c>
      <c r="BC66" s="260">
        <f>IF(AZ66=3,G66,0)</f>
        <v>0</v>
      </c>
      <c r="BD66" s="260">
        <f>IF(AZ66=4,G66,0)</f>
        <v>0</v>
      </c>
      <c r="BE66" s="260">
        <f>IF(AZ66=5,G66,0)</f>
        <v>0</v>
      </c>
      <c r="CA66" s="289">
        <v>1</v>
      </c>
      <c r="CB66" s="289">
        <v>9</v>
      </c>
    </row>
    <row r="67" spans="1:80" x14ac:dyDescent="0.25">
      <c r="A67" s="298"/>
      <c r="B67" s="301"/>
      <c r="C67" s="302" t="s">
        <v>197</v>
      </c>
      <c r="D67" s="303"/>
      <c r="E67" s="304">
        <v>10</v>
      </c>
      <c r="F67" s="305"/>
      <c r="G67" s="306"/>
      <c r="H67" s="307"/>
      <c r="I67" s="299"/>
      <c r="J67" s="308"/>
      <c r="K67" s="299"/>
      <c r="M67" s="300">
        <v>10</v>
      </c>
      <c r="O67" s="289"/>
    </row>
    <row r="68" spans="1:80" x14ac:dyDescent="0.25">
      <c r="A68" s="290">
        <v>26</v>
      </c>
      <c r="B68" s="291" t="s">
        <v>198</v>
      </c>
      <c r="C68" s="292" t="s">
        <v>199</v>
      </c>
      <c r="D68" s="293" t="s">
        <v>162</v>
      </c>
      <c r="E68" s="294">
        <v>9</v>
      </c>
      <c r="F68" s="294">
        <v>0</v>
      </c>
      <c r="G68" s="295">
        <f>E68*F68</f>
        <v>0</v>
      </c>
      <c r="H68" s="296">
        <v>0</v>
      </c>
      <c r="I68" s="297">
        <f>E68*H68</f>
        <v>0</v>
      </c>
      <c r="J68" s="296">
        <v>0</v>
      </c>
      <c r="K68" s="297">
        <f>E68*J68</f>
        <v>0</v>
      </c>
      <c r="O68" s="289">
        <v>2</v>
      </c>
      <c r="AA68" s="260">
        <v>1</v>
      </c>
      <c r="AB68" s="260">
        <v>9</v>
      </c>
      <c r="AC68" s="260">
        <v>9</v>
      </c>
      <c r="AZ68" s="260">
        <v>4</v>
      </c>
      <c r="BA68" s="260">
        <f>IF(AZ68=1,G68,0)</f>
        <v>0</v>
      </c>
      <c r="BB68" s="260">
        <f>IF(AZ68=2,G68,0)</f>
        <v>0</v>
      </c>
      <c r="BC68" s="260">
        <f>IF(AZ68=3,G68,0)</f>
        <v>0</v>
      </c>
      <c r="BD68" s="260">
        <f>IF(AZ68=4,G68,0)</f>
        <v>0</v>
      </c>
      <c r="BE68" s="260">
        <f>IF(AZ68=5,G68,0)</f>
        <v>0</v>
      </c>
      <c r="CA68" s="289">
        <v>1</v>
      </c>
      <c r="CB68" s="289">
        <v>9</v>
      </c>
    </row>
    <row r="69" spans="1:80" x14ac:dyDescent="0.25">
      <c r="A69" s="298"/>
      <c r="B69" s="301"/>
      <c r="C69" s="302" t="s">
        <v>200</v>
      </c>
      <c r="D69" s="303"/>
      <c r="E69" s="304">
        <v>9</v>
      </c>
      <c r="F69" s="305"/>
      <c r="G69" s="306"/>
      <c r="H69" s="307"/>
      <c r="I69" s="299"/>
      <c r="J69" s="308"/>
      <c r="K69" s="299"/>
      <c r="M69" s="300" t="s">
        <v>200</v>
      </c>
      <c r="O69" s="289"/>
    </row>
    <row r="70" spans="1:80" x14ac:dyDescent="0.25">
      <c r="A70" s="290">
        <v>27</v>
      </c>
      <c r="B70" s="291" t="s">
        <v>201</v>
      </c>
      <c r="C70" s="292" t="s">
        <v>202</v>
      </c>
      <c r="D70" s="293" t="s">
        <v>162</v>
      </c>
      <c r="E70" s="294">
        <v>16</v>
      </c>
      <c r="F70" s="294">
        <v>0</v>
      </c>
      <c r="G70" s="295">
        <f>E70*F70</f>
        <v>0</v>
      </c>
      <c r="H70" s="296">
        <v>0</v>
      </c>
      <c r="I70" s="297">
        <f>E70*H70</f>
        <v>0</v>
      </c>
      <c r="J70" s="296">
        <v>0</v>
      </c>
      <c r="K70" s="297">
        <f>E70*J70</f>
        <v>0</v>
      </c>
      <c r="O70" s="289">
        <v>2</v>
      </c>
      <c r="AA70" s="260">
        <v>1</v>
      </c>
      <c r="AB70" s="260">
        <v>9</v>
      </c>
      <c r="AC70" s="260">
        <v>9</v>
      </c>
      <c r="AZ70" s="260">
        <v>4</v>
      </c>
      <c r="BA70" s="260">
        <f>IF(AZ70=1,G70,0)</f>
        <v>0</v>
      </c>
      <c r="BB70" s="260">
        <f>IF(AZ70=2,G70,0)</f>
        <v>0</v>
      </c>
      <c r="BC70" s="260">
        <f>IF(AZ70=3,G70,0)</f>
        <v>0</v>
      </c>
      <c r="BD70" s="260">
        <f>IF(AZ70=4,G70,0)</f>
        <v>0</v>
      </c>
      <c r="BE70" s="260">
        <f>IF(AZ70=5,G70,0)</f>
        <v>0</v>
      </c>
      <c r="CA70" s="289">
        <v>1</v>
      </c>
      <c r="CB70" s="289">
        <v>9</v>
      </c>
    </row>
    <row r="71" spans="1:80" x14ac:dyDescent="0.25">
      <c r="A71" s="298"/>
      <c r="B71" s="301"/>
      <c r="C71" s="302" t="s">
        <v>203</v>
      </c>
      <c r="D71" s="303"/>
      <c r="E71" s="304">
        <v>16</v>
      </c>
      <c r="F71" s="305"/>
      <c r="G71" s="306"/>
      <c r="H71" s="307"/>
      <c r="I71" s="299"/>
      <c r="J71" s="308"/>
      <c r="K71" s="299"/>
      <c r="M71" s="300">
        <v>16</v>
      </c>
      <c r="O71" s="289"/>
    </row>
    <row r="72" spans="1:80" x14ac:dyDescent="0.25">
      <c r="A72" s="290">
        <v>28</v>
      </c>
      <c r="B72" s="291" t="s">
        <v>204</v>
      </c>
      <c r="C72" s="292" t="s">
        <v>205</v>
      </c>
      <c r="D72" s="293" t="s">
        <v>162</v>
      </c>
      <c r="E72" s="294">
        <v>8</v>
      </c>
      <c r="F72" s="294">
        <v>0</v>
      </c>
      <c r="G72" s="295">
        <f>E72*F72</f>
        <v>0</v>
      </c>
      <c r="H72" s="296">
        <v>0</v>
      </c>
      <c r="I72" s="297">
        <f>E72*H72</f>
        <v>0</v>
      </c>
      <c r="J72" s="296">
        <v>0</v>
      </c>
      <c r="K72" s="297">
        <f>E72*J72</f>
        <v>0</v>
      </c>
      <c r="O72" s="289">
        <v>2</v>
      </c>
      <c r="AA72" s="260">
        <v>1</v>
      </c>
      <c r="AB72" s="260">
        <v>9</v>
      </c>
      <c r="AC72" s="260">
        <v>9</v>
      </c>
      <c r="AZ72" s="260">
        <v>4</v>
      </c>
      <c r="BA72" s="260">
        <f>IF(AZ72=1,G72,0)</f>
        <v>0</v>
      </c>
      <c r="BB72" s="260">
        <f>IF(AZ72=2,G72,0)</f>
        <v>0</v>
      </c>
      <c r="BC72" s="260">
        <f>IF(AZ72=3,G72,0)</f>
        <v>0</v>
      </c>
      <c r="BD72" s="260">
        <f>IF(AZ72=4,G72,0)</f>
        <v>0</v>
      </c>
      <c r="BE72" s="260">
        <f>IF(AZ72=5,G72,0)</f>
        <v>0</v>
      </c>
      <c r="CA72" s="289">
        <v>1</v>
      </c>
      <c r="CB72" s="289">
        <v>9</v>
      </c>
    </row>
    <row r="73" spans="1:80" x14ac:dyDescent="0.25">
      <c r="A73" s="298"/>
      <c r="B73" s="301"/>
      <c r="C73" s="302" t="s">
        <v>206</v>
      </c>
      <c r="D73" s="303"/>
      <c r="E73" s="304">
        <v>8</v>
      </c>
      <c r="F73" s="305"/>
      <c r="G73" s="306"/>
      <c r="H73" s="307"/>
      <c r="I73" s="299"/>
      <c r="J73" s="308"/>
      <c r="K73" s="299"/>
      <c r="M73" s="300">
        <v>8</v>
      </c>
      <c r="O73" s="289"/>
    </row>
    <row r="74" spans="1:80" x14ac:dyDescent="0.25">
      <c r="A74" s="290">
        <v>29</v>
      </c>
      <c r="B74" s="291" t="s">
        <v>207</v>
      </c>
      <c r="C74" s="292" t="s">
        <v>208</v>
      </c>
      <c r="D74" s="293" t="s">
        <v>162</v>
      </c>
      <c r="E74" s="294">
        <v>22</v>
      </c>
      <c r="F74" s="294">
        <v>0</v>
      </c>
      <c r="G74" s="295">
        <f>E74*F74</f>
        <v>0</v>
      </c>
      <c r="H74" s="296">
        <v>0</v>
      </c>
      <c r="I74" s="297">
        <f>E74*H74</f>
        <v>0</v>
      </c>
      <c r="J74" s="296">
        <v>0</v>
      </c>
      <c r="K74" s="297">
        <f>E74*J74</f>
        <v>0</v>
      </c>
      <c r="O74" s="289">
        <v>2</v>
      </c>
      <c r="AA74" s="260">
        <v>1</v>
      </c>
      <c r="AB74" s="260">
        <v>9</v>
      </c>
      <c r="AC74" s="260">
        <v>9</v>
      </c>
      <c r="AZ74" s="260">
        <v>4</v>
      </c>
      <c r="BA74" s="260">
        <f>IF(AZ74=1,G74,0)</f>
        <v>0</v>
      </c>
      <c r="BB74" s="260">
        <f>IF(AZ74=2,G74,0)</f>
        <v>0</v>
      </c>
      <c r="BC74" s="260">
        <f>IF(AZ74=3,G74,0)</f>
        <v>0</v>
      </c>
      <c r="BD74" s="260">
        <f>IF(AZ74=4,G74,0)</f>
        <v>0</v>
      </c>
      <c r="BE74" s="260">
        <f>IF(AZ74=5,G74,0)</f>
        <v>0</v>
      </c>
      <c r="CA74" s="289">
        <v>1</v>
      </c>
      <c r="CB74" s="289">
        <v>9</v>
      </c>
    </row>
    <row r="75" spans="1:80" x14ac:dyDescent="0.25">
      <c r="A75" s="298"/>
      <c r="B75" s="301"/>
      <c r="C75" s="302" t="s">
        <v>209</v>
      </c>
      <c r="D75" s="303"/>
      <c r="E75" s="304">
        <v>22</v>
      </c>
      <c r="F75" s="305"/>
      <c r="G75" s="306"/>
      <c r="H75" s="307"/>
      <c r="I75" s="299"/>
      <c r="J75" s="308"/>
      <c r="K75" s="299"/>
      <c r="M75" s="300">
        <v>22</v>
      </c>
      <c r="O75" s="289"/>
    </row>
    <row r="76" spans="1:80" x14ac:dyDescent="0.25">
      <c r="A76" s="290">
        <v>30</v>
      </c>
      <c r="B76" s="291" t="s">
        <v>210</v>
      </c>
      <c r="C76" s="292" t="s">
        <v>211</v>
      </c>
      <c r="D76" s="293" t="s">
        <v>162</v>
      </c>
      <c r="E76" s="294">
        <v>10</v>
      </c>
      <c r="F76" s="294">
        <v>0</v>
      </c>
      <c r="G76" s="295">
        <f>E76*F76</f>
        <v>0</v>
      </c>
      <c r="H76" s="296">
        <v>0</v>
      </c>
      <c r="I76" s="297">
        <f>E76*H76</f>
        <v>0</v>
      </c>
      <c r="J76" s="296">
        <v>0</v>
      </c>
      <c r="K76" s="297">
        <f>E76*J76</f>
        <v>0</v>
      </c>
      <c r="O76" s="289">
        <v>2</v>
      </c>
      <c r="AA76" s="260">
        <v>1</v>
      </c>
      <c r="AB76" s="260">
        <v>9</v>
      </c>
      <c r="AC76" s="260">
        <v>9</v>
      </c>
      <c r="AZ76" s="260">
        <v>4</v>
      </c>
      <c r="BA76" s="260">
        <f>IF(AZ76=1,G76,0)</f>
        <v>0</v>
      </c>
      <c r="BB76" s="260">
        <f>IF(AZ76=2,G76,0)</f>
        <v>0</v>
      </c>
      <c r="BC76" s="260">
        <f>IF(AZ76=3,G76,0)</f>
        <v>0</v>
      </c>
      <c r="BD76" s="260">
        <f>IF(AZ76=4,G76,0)</f>
        <v>0</v>
      </c>
      <c r="BE76" s="260">
        <f>IF(AZ76=5,G76,0)</f>
        <v>0</v>
      </c>
      <c r="CA76" s="289">
        <v>1</v>
      </c>
      <c r="CB76" s="289">
        <v>9</v>
      </c>
    </row>
    <row r="77" spans="1:80" x14ac:dyDescent="0.25">
      <c r="A77" s="298"/>
      <c r="B77" s="301"/>
      <c r="C77" s="302" t="s">
        <v>197</v>
      </c>
      <c r="D77" s="303"/>
      <c r="E77" s="304">
        <v>10</v>
      </c>
      <c r="F77" s="305"/>
      <c r="G77" s="306"/>
      <c r="H77" s="307"/>
      <c r="I77" s="299"/>
      <c r="J77" s="308"/>
      <c r="K77" s="299"/>
      <c r="M77" s="300">
        <v>10</v>
      </c>
      <c r="O77" s="289"/>
    </row>
    <row r="78" spans="1:80" x14ac:dyDescent="0.25">
      <c r="A78" s="290">
        <v>31</v>
      </c>
      <c r="B78" s="291" t="s">
        <v>212</v>
      </c>
      <c r="C78" s="292" t="s">
        <v>213</v>
      </c>
      <c r="D78" s="293" t="s">
        <v>162</v>
      </c>
      <c r="E78" s="294">
        <v>2</v>
      </c>
      <c r="F78" s="294">
        <v>0</v>
      </c>
      <c r="G78" s="295">
        <f>E78*F78</f>
        <v>0</v>
      </c>
      <c r="H78" s="296">
        <v>0</v>
      </c>
      <c r="I78" s="297">
        <f>E78*H78</f>
        <v>0</v>
      </c>
      <c r="J78" s="296">
        <v>0</v>
      </c>
      <c r="K78" s="297">
        <f>E78*J78</f>
        <v>0</v>
      </c>
      <c r="O78" s="289">
        <v>2</v>
      </c>
      <c r="AA78" s="260">
        <v>1</v>
      </c>
      <c r="AB78" s="260">
        <v>9</v>
      </c>
      <c r="AC78" s="260">
        <v>9</v>
      </c>
      <c r="AZ78" s="260">
        <v>4</v>
      </c>
      <c r="BA78" s="260">
        <f>IF(AZ78=1,G78,0)</f>
        <v>0</v>
      </c>
      <c r="BB78" s="260">
        <f>IF(AZ78=2,G78,0)</f>
        <v>0</v>
      </c>
      <c r="BC78" s="260">
        <f>IF(AZ78=3,G78,0)</f>
        <v>0</v>
      </c>
      <c r="BD78" s="260">
        <f>IF(AZ78=4,G78,0)</f>
        <v>0</v>
      </c>
      <c r="BE78" s="260">
        <f>IF(AZ78=5,G78,0)</f>
        <v>0</v>
      </c>
      <c r="CA78" s="289">
        <v>1</v>
      </c>
      <c r="CB78" s="289">
        <v>9</v>
      </c>
    </row>
    <row r="79" spans="1:80" x14ac:dyDescent="0.25">
      <c r="A79" s="298"/>
      <c r="B79" s="301"/>
      <c r="C79" s="302" t="s">
        <v>214</v>
      </c>
      <c r="D79" s="303"/>
      <c r="E79" s="304">
        <v>2</v>
      </c>
      <c r="F79" s="305"/>
      <c r="G79" s="306"/>
      <c r="H79" s="307"/>
      <c r="I79" s="299"/>
      <c r="J79" s="308"/>
      <c r="K79" s="299"/>
      <c r="M79" s="300">
        <v>2</v>
      </c>
      <c r="O79" s="289"/>
    </row>
    <row r="80" spans="1:80" ht="20.399999999999999" x14ac:dyDescent="0.25">
      <c r="A80" s="290">
        <v>32</v>
      </c>
      <c r="B80" s="291" t="s">
        <v>215</v>
      </c>
      <c r="C80" s="292" t="s">
        <v>216</v>
      </c>
      <c r="D80" s="293" t="s">
        <v>162</v>
      </c>
      <c r="E80" s="294">
        <v>6</v>
      </c>
      <c r="F80" s="294">
        <v>0</v>
      </c>
      <c r="G80" s="295">
        <f>E80*F80</f>
        <v>0</v>
      </c>
      <c r="H80" s="296">
        <v>4.0000000000000003E-5</v>
      </c>
      <c r="I80" s="297">
        <f>E80*H80</f>
        <v>2.4000000000000003E-4</v>
      </c>
      <c r="J80" s="296">
        <v>0</v>
      </c>
      <c r="K80" s="297">
        <f>E80*J80</f>
        <v>0</v>
      </c>
      <c r="O80" s="289">
        <v>2</v>
      </c>
      <c r="AA80" s="260">
        <v>1</v>
      </c>
      <c r="AB80" s="260">
        <v>9</v>
      </c>
      <c r="AC80" s="260">
        <v>9</v>
      </c>
      <c r="AZ80" s="260">
        <v>4</v>
      </c>
      <c r="BA80" s="260">
        <f>IF(AZ80=1,G80,0)</f>
        <v>0</v>
      </c>
      <c r="BB80" s="260">
        <f>IF(AZ80=2,G80,0)</f>
        <v>0</v>
      </c>
      <c r="BC80" s="260">
        <f>IF(AZ80=3,G80,0)</f>
        <v>0</v>
      </c>
      <c r="BD80" s="260">
        <f>IF(AZ80=4,G80,0)</f>
        <v>0</v>
      </c>
      <c r="BE80" s="260">
        <f>IF(AZ80=5,G80,0)</f>
        <v>0</v>
      </c>
      <c r="CA80" s="289">
        <v>1</v>
      </c>
      <c r="CB80" s="289">
        <v>9</v>
      </c>
    </row>
    <row r="81" spans="1:80" x14ac:dyDescent="0.25">
      <c r="A81" s="298"/>
      <c r="B81" s="301"/>
      <c r="C81" s="302" t="s">
        <v>131</v>
      </c>
      <c r="D81" s="303"/>
      <c r="E81" s="304">
        <v>6</v>
      </c>
      <c r="F81" s="305"/>
      <c r="G81" s="306"/>
      <c r="H81" s="307"/>
      <c r="I81" s="299"/>
      <c r="J81" s="308"/>
      <c r="K81" s="299"/>
      <c r="M81" s="300">
        <v>6</v>
      </c>
      <c r="O81" s="289"/>
    </row>
    <row r="82" spans="1:80" x14ac:dyDescent="0.25">
      <c r="A82" s="290">
        <v>33</v>
      </c>
      <c r="B82" s="291" t="s">
        <v>217</v>
      </c>
      <c r="C82" s="292" t="s">
        <v>218</v>
      </c>
      <c r="D82" s="293" t="s">
        <v>162</v>
      </c>
      <c r="E82" s="294">
        <v>3</v>
      </c>
      <c r="F82" s="294">
        <v>0</v>
      </c>
      <c r="G82" s="295">
        <f>E82*F82</f>
        <v>0</v>
      </c>
      <c r="H82" s="296">
        <v>4.0000000000000003E-5</v>
      </c>
      <c r="I82" s="297">
        <f>E82*H82</f>
        <v>1.2000000000000002E-4</v>
      </c>
      <c r="J82" s="296">
        <v>0</v>
      </c>
      <c r="K82" s="297">
        <f>E82*J82</f>
        <v>0</v>
      </c>
      <c r="O82" s="289">
        <v>2</v>
      </c>
      <c r="AA82" s="260">
        <v>1</v>
      </c>
      <c r="AB82" s="260">
        <v>9</v>
      </c>
      <c r="AC82" s="260">
        <v>9</v>
      </c>
      <c r="AZ82" s="260">
        <v>4</v>
      </c>
      <c r="BA82" s="260">
        <f>IF(AZ82=1,G82,0)</f>
        <v>0</v>
      </c>
      <c r="BB82" s="260">
        <f>IF(AZ82=2,G82,0)</f>
        <v>0</v>
      </c>
      <c r="BC82" s="260">
        <f>IF(AZ82=3,G82,0)</f>
        <v>0</v>
      </c>
      <c r="BD82" s="260">
        <f>IF(AZ82=4,G82,0)</f>
        <v>0</v>
      </c>
      <c r="BE82" s="260">
        <f>IF(AZ82=5,G82,0)</f>
        <v>0</v>
      </c>
      <c r="CA82" s="289">
        <v>1</v>
      </c>
      <c r="CB82" s="289">
        <v>9</v>
      </c>
    </row>
    <row r="83" spans="1:80" x14ac:dyDescent="0.25">
      <c r="A83" s="298"/>
      <c r="B83" s="301"/>
      <c r="C83" s="302" t="s">
        <v>219</v>
      </c>
      <c r="D83" s="303"/>
      <c r="E83" s="304">
        <v>3</v>
      </c>
      <c r="F83" s="305"/>
      <c r="G83" s="306"/>
      <c r="H83" s="307"/>
      <c r="I83" s="299"/>
      <c r="J83" s="308"/>
      <c r="K83" s="299"/>
      <c r="M83" s="300">
        <v>3</v>
      </c>
      <c r="O83" s="289"/>
    </row>
    <row r="84" spans="1:80" x14ac:dyDescent="0.25">
      <c r="A84" s="290">
        <v>34</v>
      </c>
      <c r="B84" s="291" t="s">
        <v>220</v>
      </c>
      <c r="C84" s="292" t="s">
        <v>221</v>
      </c>
      <c r="D84" s="293" t="s">
        <v>162</v>
      </c>
      <c r="E84" s="294">
        <v>5</v>
      </c>
      <c r="F84" s="294">
        <v>0</v>
      </c>
      <c r="G84" s="295">
        <f>E84*F84</f>
        <v>0</v>
      </c>
      <c r="H84" s="296">
        <v>0</v>
      </c>
      <c r="I84" s="297">
        <f>E84*H84</f>
        <v>0</v>
      </c>
      <c r="J84" s="296">
        <v>0</v>
      </c>
      <c r="K84" s="297">
        <f>E84*J84</f>
        <v>0</v>
      </c>
      <c r="O84" s="289">
        <v>2</v>
      </c>
      <c r="AA84" s="260">
        <v>1</v>
      </c>
      <c r="AB84" s="260">
        <v>9</v>
      </c>
      <c r="AC84" s="260">
        <v>9</v>
      </c>
      <c r="AZ84" s="260">
        <v>4</v>
      </c>
      <c r="BA84" s="260">
        <f>IF(AZ84=1,G84,0)</f>
        <v>0</v>
      </c>
      <c r="BB84" s="260">
        <f>IF(AZ84=2,G84,0)</f>
        <v>0</v>
      </c>
      <c r="BC84" s="260">
        <f>IF(AZ84=3,G84,0)</f>
        <v>0</v>
      </c>
      <c r="BD84" s="260">
        <f>IF(AZ84=4,G84,0)</f>
        <v>0</v>
      </c>
      <c r="BE84" s="260">
        <f>IF(AZ84=5,G84,0)</f>
        <v>0</v>
      </c>
      <c r="CA84" s="289">
        <v>1</v>
      </c>
      <c r="CB84" s="289">
        <v>9</v>
      </c>
    </row>
    <row r="85" spans="1:80" x14ac:dyDescent="0.25">
      <c r="A85" s="298"/>
      <c r="B85" s="301"/>
      <c r="C85" s="302" t="s">
        <v>134</v>
      </c>
      <c r="D85" s="303"/>
      <c r="E85" s="304">
        <v>5</v>
      </c>
      <c r="F85" s="305"/>
      <c r="G85" s="306"/>
      <c r="H85" s="307"/>
      <c r="I85" s="299"/>
      <c r="J85" s="308"/>
      <c r="K85" s="299"/>
      <c r="M85" s="300">
        <v>5</v>
      </c>
      <c r="O85" s="289"/>
    </row>
    <row r="86" spans="1:80" x14ac:dyDescent="0.25">
      <c r="A86" s="290">
        <v>35</v>
      </c>
      <c r="B86" s="291" t="s">
        <v>222</v>
      </c>
      <c r="C86" s="292" t="s">
        <v>223</v>
      </c>
      <c r="D86" s="293" t="s">
        <v>162</v>
      </c>
      <c r="E86" s="294">
        <v>10</v>
      </c>
      <c r="F86" s="294">
        <v>0</v>
      </c>
      <c r="G86" s="295">
        <f>E86*F86</f>
        <v>0</v>
      </c>
      <c r="H86" s="296">
        <v>0</v>
      </c>
      <c r="I86" s="297">
        <f>E86*H86</f>
        <v>0</v>
      </c>
      <c r="J86" s="296">
        <v>0</v>
      </c>
      <c r="K86" s="297">
        <f>E86*J86</f>
        <v>0</v>
      </c>
      <c r="O86" s="289">
        <v>2</v>
      </c>
      <c r="AA86" s="260">
        <v>1</v>
      </c>
      <c r="AB86" s="260">
        <v>9</v>
      </c>
      <c r="AC86" s="260">
        <v>9</v>
      </c>
      <c r="AZ86" s="260">
        <v>4</v>
      </c>
      <c r="BA86" s="260">
        <f>IF(AZ86=1,G86,0)</f>
        <v>0</v>
      </c>
      <c r="BB86" s="260">
        <f>IF(AZ86=2,G86,0)</f>
        <v>0</v>
      </c>
      <c r="BC86" s="260">
        <f>IF(AZ86=3,G86,0)</f>
        <v>0</v>
      </c>
      <c r="BD86" s="260">
        <f>IF(AZ86=4,G86,0)</f>
        <v>0</v>
      </c>
      <c r="BE86" s="260">
        <f>IF(AZ86=5,G86,0)</f>
        <v>0</v>
      </c>
      <c r="CA86" s="289">
        <v>1</v>
      </c>
      <c r="CB86" s="289">
        <v>9</v>
      </c>
    </row>
    <row r="87" spans="1:80" x14ac:dyDescent="0.25">
      <c r="A87" s="298"/>
      <c r="B87" s="301"/>
      <c r="C87" s="302" t="s">
        <v>224</v>
      </c>
      <c r="D87" s="303"/>
      <c r="E87" s="304">
        <v>10</v>
      </c>
      <c r="F87" s="305"/>
      <c r="G87" s="306"/>
      <c r="H87" s="307"/>
      <c r="I87" s="299"/>
      <c r="J87" s="308"/>
      <c r="K87" s="299"/>
      <c r="M87" s="300">
        <v>10</v>
      </c>
      <c r="O87" s="289"/>
    </row>
    <row r="88" spans="1:80" ht="20.399999999999999" x14ac:dyDescent="0.25">
      <c r="A88" s="290">
        <v>36</v>
      </c>
      <c r="B88" s="291" t="s">
        <v>225</v>
      </c>
      <c r="C88" s="292" t="s">
        <v>226</v>
      </c>
      <c r="D88" s="293" t="s">
        <v>162</v>
      </c>
      <c r="E88" s="294">
        <v>2</v>
      </c>
      <c r="F88" s="294">
        <v>0</v>
      </c>
      <c r="G88" s="295">
        <f>E88*F88</f>
        <v>0</v>
      </c>
      <c r="H88" s="296">
        <v>4.0000000000000003E-5</v>
      </c>
      <c r="I88" s="297">
        <f>E88*H88</f>
        <v>8.0000000000000007E-5</v>
      </c>
      <c r="J88" s="296">
        <v>0</v>
      </c>
      <c r="K88" s="297">
        <f>E88*J88</f>
        <v>0</v>
      </c>
      <c r="O88" s="289">
        <v>2</v>
      </c>
      <c r="AA88" s="260">
        <v>1</v>
      </c>
      <c r="AB88" s="260">
        <v>9</v>
      </c>
      <c r="AC88" s="260">
        <v>9</v>
      </c>
      <c r="AZ88" s="260">
        <v>4</v>
      </c>
      <c r="BA88" s="260">
        <f>IF(AZ88=1,G88,0)</f>
        <v>0</v>
      </c>
      <c r="BB88" s="260">
        <f>IF(AZ88=2,G88,0)</f>
        <v>0</v>
      </c>
      <c r="BC88" s="260">
        <f>IF(AZ88=3,G88,0)</f>
        <v>0</v>
      </c>
      <c r="BD88" s="260">
        <f>IF(AZ88=4,G88,0)</f>
        <v>0</v>
      </c>
      <c r="BE88" s="260">
        <f>IF(AZ88=5,G88,0)</f>
        <v>0</v>
      </c>
      <c r="CA88" s="289">
        <v>1</v>
      </c>
      <c r="CB88" s="289">
        <v>9</v>
      </c>
    </row>
    <row r="89" spans="1:80" x14ac:dyDescent="0.25">
      <c r="A89" s="298"/>
      <c r="B89" s="301"/>
      <c r="C89" s="302" t="s">
        <v>214</v>
      </c>
      <c r="D89" s="303"/>
      <c r="E89" s="304">
        <v>2</v>
      </c>
      <c r="F89" s="305"/>
      <c r="G89" s="306"/>
      <c r="H89" s="307"/>
      <c r="I89" s="299"/>
      <c r="J89" s="308"/>
      <c r="K89" s="299"/>
      <c r="M89" s="300">
        <v>2</v>
      </c>
      <c r="O89" s="289"/>
    </row>
    <row r="90" spans="1:80" x14ac:dyDescent="0.25">
      <c r="A90" s="290">
        <v>37</v>
      </c>
      <c r="B90" s="291" t="s">
        <v>227</v>
      </c>
      <c r="C90" s="292" t="s">
        <v>228</v>
      </c>
      <c r="D90" s="293" t="s">
        <v>162</v>
      </c>
      <c r="E90" s="294">
        <v>27</v>
      </c>
      <c r="F90" s="294">
        <v>0</v>
      </c>
      <c r="G90" s="295">
        <f>E90*F90</f>
        <v>0</v>
      </c>
      <c r="H90" s="296">
        <v>0</v>
      </c>
      <c r="I90" s="297">
        <f>E90*H90</f>
        <v>0</v>
      </c>
      <c r="J90" s="296">
        <v>0</v>
      </c>
      <c r="K90" s="297">
        <f>E90*J90</f>
        <v>0</v>
      </c>
      <c r="O90" s="289">
        <v>2</v>
      </c>
      <c r="AA90" s="260">
        <v>1</v>
      </c>
      <c r="AB90" s="260">
        <v>9</v>
      </c>
      <c r="AC90" s="260">
        <v>9</v>
      </c>
      <c r="AZ90" s="260">
        <v>4</v>
      </c>
      <c r="BA90" s="260">
        <f>IF(AZ90=1,G90,0)</f>
        <v>0</v>
      </c>
      <c r="BB90" s="260">
        <f>IF(AZ90=2,G90,0)</f>
        <v>0</v>
      </c>
      <c r="BC90" s="260">
        <f>IF(AZ90=3,G90,0)</f>
        <v>0</v>
      </c>
      <c r="BD90" s="260">
        <f>IF(AZ90=4,G90,0)</f>
        <v>0</v>
      </c>
      <c r="BE90" s="260">
        <f>IF(AZ90=5,G90,0)</f>
        <v>0</v>
      </c>
      <c r="CA90" s="289">
        <v>1</v>
      </c>
      <c r="CB90" s="289">
        <v>9</v>
      </c>
    </row>
    <row r="91" spans="1:80" x14ac:dyDescent="0.25">
      <c r="A91" s="298"/>
      <c r="B91" s="301"/>
      <c r="C91" s="302" t="s">
        <v>229</v>
      </c>
      <c r="D91" s="303"/>
      <c r="E91" s="304">
        <v>27</v>
      </c>
      <c r="F91" s="305"/>
      <c r="G91" s="306"/>
      <c r="H91" s="307"/>
      <c r="I91" s="299"/>
      <c r="J91" s="308"/>
      <c r="K91" s="299"/>
      <c r="M91" s="300">
        <v>27</v>
      </c>
      <c r="O91" s="289"/>
    </row>
    <row r="92" spans="1:80" x14ac:dyDescent="0.25">
      <c r="A92" s="290">
        <v>38</v>
      </c>
      <c r="B92" s="291" t="s">
        <v>230</v>
      </c>
      <c r="C92" s="292" t="s">
        <v>231</v>
      </c>
      <c r="D92" s="293" t="s">
        <v>162</v>
      </c>
      <c r="E92" s="294">
        <v>9</v>
      </c>
      <c r="F92" s="294">
        <v>0</v>
      </c>
      <c r="G92" s="295">
        <f>E92*F92</f>
        <v>0</v>
      </c>
      <c r="H92" s="296">
        <v>0</v>
      </c>
      <c r="I92" s="297">
        <f>E92*H92</f>
        <v>0</v>
      </c>
      <c r="J92" s="296">
        <v>0</v>
      </c>
      <c r="K92" s="297">
        <f>E92*J92</f>
        <v>0</v>
      </c>
      <c r="O92" s="289">
        <v>2</v>
      </c>
      <c r="AA92" s="260">
        <v>1</v>
      </c>
      <c r="AB92" s="260">
        <v>9</v>
      </c>
      <c r="AC92" s="260">
        <v>9</v>
      </c>
      <c r="AZ92" s="260">
        <v>4</v>
      </c>
      <c r="BA92" s="260">
        <f>IF(AZ92=1,G92,0)</f>
        <v>0</v>
      </c>
      <c r="BB92" s="260">
        <f>IF(AZ92=2,G92,0)</f>
        <v>0</v>
      </c>
      <c r="BC92" s="260">
        <f>IF(AZ92=3,G92,0)</f>
        <v>0</v>
      </c>
      <c r="BD92" s="260">
        <f>IF(AZ92=4,G92,0)</f>
        <v>0</v>
      </c>
      <c r="BE92" s="260">
        <f>IF(AZ92=5,G92,0)</f>
        <v>0</v>
      </c>
      <c r="CA92" s="289">
        <v>1</v>
      </c>
      <c r="CB92" s="289">
        <v>9</v>
      </c>
    </row>
    <row r="93" spans="1:80" x14ac:dyDescent="0.25">
      <c r="A93" s="298"/>
      <c r="B93" s="301"/>
      <c r="C93" s="302" t="s">
        <v>232</v>
      </c>
      <c r="D93" s="303"/>
      <c r="E93" s="304">
        <v>9</v>
      </c>
      <c r="F93" s="305"/>
      <c r="G93" s="306"/>
      <c r="H93" s="307"/>
      <c r="I93" s="299"/>
      <c r="J93" s="308"/>
      <c r="K93" s="299"/>
      <c r="M93" s="300">
        <v>9</v>
      </c>
      <c r="O93" s="289"/>
    </row>
    <row r="94" spans="1:80" x14ac:dyDescent="0.25">
      <c r="A94" s="290">
        <v>39</v>
      </c>
      <c r="B94" s="291" t="s">
        <v>233</v>
      </c>
      <c r="C94" s="292" t="s">
        <v>234</v>
      </c>
      <c r="D94" s="293" t="s">
        <v>162</v>
      </c>
      <c r="E94" s="294">
        <v>2</v>
      </c>
      <c r="F94" s="294">
        <v>0</v>
      </c>
      <c r="G94" s="295">
        <f>E94*F94</f>
        <v>0</v>
      </c>
      <c r="H94" s="296">
        <v>0</v>
      </c>
      <c r="I94" s="297">
        <f>E94*H94</f>
        <v>0</v>
      </c>
      <c r="J94" s="296">
        <v>0</v>
      </c>
      <c r="K94" s="297">
        <f>E94*J94</f>
        <v>0</v>
      </c>
      <c r="O94" s="289">
        <v>2</v>
      </c>
      <c r="AA94" s="260">
        <v>1</v>
      </c>
      <c r="AB94" s="260">
        <v>9</v>
      </c>
      <c r="AC94" s="260">
        <v>9</v>
      </c>
      <c r="AZ94" s="260">
        <v>4</v>
      </c>
      <c r="BA94" s="260">
        <f>IF(AZ94=1,G94,0)</f>
        <v>0</v>
      </c>
      <c r="BB94" s="260">
        <f>IF(AZ94=2,G94,0)</f>
        <v>0</v>
      </c>
      <c r="BC94" s="260">
        <f>IF(AZ94=3,G94,0)</f>
        <v>0</v>
      </c>
      <c r="BD94" s="260">
        <f>IF(AZ94=4,G94,0)</f>
        <v>0</v>
      </c>
      <c r="BE94" s="260">
        <f>IF(AZ94=5,G94,0)</f>
        <v>0</v>
      </c>
      <c r="CA94" s="289">
        <v>1</v>
      </c>
      <c r="CB94" s="289">
        <v>9</v>
      </c>
    </row>
    <row r="95" spans="1:80" x14ac:dyDescent="0.25">
      <c r="A95" s="298"/>
      <c r="B95" s="301"/>
      <c r="C95" s="302" t="s">
        <v>214</v>
      </c>
      <c r="D95" s="303"/>
      <c r="E95" s="304">
        <v>2</v>
      </c>
      <c r="F95" s="305"/>
      <c r="G95" s="306"/>
      <c r="H95" s="307"/>
      <c r="I95" s="299"/>
      <c r="J95" s="308"/>
      <c r="K95" s="299"/>
      <c r="M95" s="300">
        <v>2</v>
      </c>
      <c r="O95" s="289"/>
    </row>
    <row r="96" spans="1:80" x14ac:dyDescent="0.25">
      <c r="A96" s="290">
        <v>40</v>
      </c>
      <c r="B96" s="291" t="s">
        <v>235</v>
      </c>
      <c r="C96" s="292" t="s">
        <v>236</v>
      </c>
      <c r="D96" s="293" t="s">
        <v>162</v>
      </c>
      <c r="E96" s="294">
        <v>9</v>
      </c>
      <c r="F96" s="294">
        <v>0</v>
      </c>
      <c r="G96" s="295">
        <f>E96*F96</f>
        <v>0</v>
      </c>
      <c r="H96" s="296">
        <v>2.4000000000000001E-4</v>
      </c>
      <c r="I96" s="297">
        <f>E96*H96</f>
        <v>2.16E-3</v>
      </c>
      <c r="J96" s="296">
        <v>0</v>
      </c>
      <c r="K96" s="297">
        <f>E96*J96</f>
        <v>0</v>
      </c>
      <c r="O96" s="289">
        <v>2</v>
      </c>
      <c r="AA96" s="260">
        <v>1</v>
      </c>
      <c r="AB96" s="260">
        <v>9</v>
      </c>
      <c r="AC96" s="260">
        <v>9</v>
      </c>
      <c r="AZ96" s="260">
        <v>4</v>
      </c>
      <c r="BA96" s="260">
        <f>IF(AZ96=1,G96,0)</f>
        <v>0</v>
      </c>
      <c r="BB96" s="260">
        <f>IF(AZ96=2,G96,0)</f>
        <v>0</v>
      </c>
      <c r="BC96" s="260">
        <f>IF(AZ96=3,G96,0)</f>
        <v>0</v>
      </c>
      <c r="BD96" s="260">
        <f>IF(AZ96=4,G96,0)</f>
        <v>0</v>
      </c>
      <c r="BE96" s="260">
        <f>IF(AZ96=5,G96,0)</f>
        <v>0</v>
      </c>
      <c r="CA96" s="289">
        <v>1</v>
      </c>
      <c r="CB96" s="289">
        <v>9</v>
      </c>
    </row>
    <row r="97" spans="1:80" x14ac:dyDescent="0.25">
      <c r="A97" s="298"/>
      <c r="B97" s="301"/>
      <c r="C97" s="302" t="s">
        <v>232</v>
      </c>
      <c r="D97" s="303"/>
      <c r="E97" s="304">
        <v>9</v>
      </c>
      <c r="F97" s="305"/>
      <c r="G97" s="306"/>
      <c r="H97" s="307"/>
      <c r="I97" s="299"/>
      <c r="J97" s="308"/>
      <c r="K97" s="299"/>
      <c r="M97" s="300">
        <v>9</v>
      </c>
      <c r="O97" s="289"/>
    </row>
    <row r="98" spans="1:80" x14ac:dyDescent="0.25">
      <c r="A98" s="290">
        <v>41</v>
      </c>
      <c r="B98" s="291" t="s">
        <v>237</v>
      </c>
      <c r="C98" s="292" t="s">
        <v>238</v>
      </c>
      <c r="D98" s="293" t="s">
        <v>162</v>
      </c>
      <c r="E98" s="294">
        <v>1</v>
      </c>
      <c r="F98" s="294">
        <v>0</v>
      </c>
      <c r="G98" s="295">
        <f>E98*F98</f>
        <v>0</v>
      </c>
      <c r="H98" s="296">
        <v>2.4000000000000001E-4</v>
      </c>
      <c r="I98" s="297">
        <f>E98*H98</f>
        <v>2.4000000000000001E-4</v>
      </c>
      <c r="J98" s="296">
        <v>0</v>
      </c>
      <c r="K98" s="297">
        <f>E98*J98</f>
        <v>0</v>
      </c>
      <c r="O98" s="289">
        <v>2</v>
      </c>
      <c r="AA98" s="260">
        <v>1</v>
      </c>
      <c r="AB98" s="260">
        <v>9</v>
      </c>
      <c r="AC98" s="260">
        <v>9</v>
      </c>
      <c r="AZ98" s="260">
        <v>4</v>
      </c>
      <c r="BA98" s="260">
        <f>IF(AZ98=1,G98,0)</f>
        <v>0</v>
      </c>
      <c r="BB98" s="260">
        <f>IF(AZ98=2,G98,0)</f>
        <v>0</v>
      </c>
      <c r="BC98" s="260">
        <f>IF(AZ98=3,G98,0)</f>
        <v>0</v>
      </c>
      <c r="BD98" s="260">
        <f>IF(AZ98=4,G98,0)</f>
        <v>0</v>
      </c>
      <c r="BE98" s="260">
        <f>IF(AZ98=5,G98,0)</f>
        <v>0</v>
      </c>
      <c r="CA98" s="289">
        <v>1</v>
      </c>
      <c r="CB98" s="289">
        <v>9</v>
      </c>
    </row>
    <row r="99" spans="1:80" x14ac:dyDescent="0.25">
      <c r="A99" s="298"/>
      <c r="B99" s="301"/>
      <c r="C99" s="302" t="s">
        <v>98</v>
      </c>
      <c r="D99" s="303"/>
      <c r="E99" s="304">
        <v>1</v>
      </c>
      <c r="F99" s="305"/>
      <c r="G99" s="306"/>
      <c r="H99" s="307"/>
      <c r="I99" s="299"/>
      <c r="J99" s="308"/>
      <c r="K99" s="299"/>
      <c r="M99" s="300">
        <v>1</v>
      </c>
      <c r="O99" s="289"/>
    </row>
    <row r="100" spans="1:80" ht="20.399999999999999" x14ac:dyDescent="0.25">
      <c r="A100" s="290">
        <v>42</v>
      </c>
      <c r="B100" s="291" t="s">
        <v>239</v>
      </c>
      <c r="C100" s="292" t="s">
        <v>240</v>
      </c>
      <c r="D100" s="293" t="s">
        <v>162</v>
      </c>
      <c r="E100" s="294">
        <v>30</v>
      </c>
      <c r="F100" s="294">
        <v>0</v>
      </c>
      <c r="G100" s="295">
        <f>E100*F100</f>
        <v>0</v>
      </c>
      <c r="H100" s="296">
        <v>2.9E-4</v>
      </c>
      <c r="I100" s="297">
        <f>E100*H100</f>
        <v>8.6999999999999994E-3</v>
      </c>
      <c r="J100" s="296">
        <v>0</v>
      </c>
      <c r="K100" s="297">
        <f>E100*J100</f>
        <v>0</v>
      </c>
      <c r="O100" s="289">
        <v>2</v>
      </c>
      <c r="AA100" s="260">
        <v>1</v>
      </c>
      <c r="AB100" s="260">
        <v>0</v>
      </c>
      <c r="AC100" s="260">
        <v>0</v>
      </c>
      <c r="AZ100" s="260">
        <v>4</v>
      </c>
      <c r="BA100" s="260">
        <f>IF(AZ100=1,G100,0)</f>
        <v>0</v>
      </c>
      <c r="BB100" s="260">
        <f>IF(AZ100=2,G100,0)</f>
        <v>0</v>
      </c>
      <c r="BC100" s="260">
        <f>IF(AZ100=3,G100,0)</f>
        <v>0</v>
      </c>
      <c r="BD100" s="260">
        <f>IF(AZ100=4,G100,0)</f>
        <v>0</v>
      </c>
      <c r="BE100" s="260">
        <f>IF(AZ100=5,G100,0)</f>
        <v>0</v>
      </c>
      <c r="CA100" s="289">
        <v>1</v>
      </c>
      <c r="CB100" s="289">
        <v>0</v>
      </c>
    </row>
    <row r="101" spans="1:80" x14ac:dyDescent="0.25">
      <c r="A101" s="298"/>
      <c r="B101" s="301"/>
      <c r="C101" s="302" t="s">
        <v>241</v>
      </c>
      <c r="D101" s="303"/>
      <c r="E101" s="304">
        <v>30</v>
      </c>
      <c r="F101" s="305"/>
      <c r="G101" s="306"/>
      <c r="H101" s="307"/>
      <c r="I101" s="299"/>
      <c r="J101" s="308"/>
      <c r="K101" s="299"/>
      <c r="M101" s="300">
        <v>30</v>
      </c>
      <c r="O101" s="289"/>
    </row>
    <row r="102" spans="1:80" ht="20.399999999999999" x14ac:dyDescent="0.25">
      <c r="A102" s="290">
        <v>43</v>
      </c>
      <c r="B102" s="291" t="s">
        <v>242</v>
      </c>
      <c r="C102" s="292" t="s">
        <v>243</v>
      </c>
      <c r="D102" s="293" t="s">
        <v>162</v>
      </c>
      <c r="E102" s="294">
        <v>17</v>
      </c>
      <c r="F102" s="294">
        <v>0</v>
      </c>
      <c r="G102" s="295">
        <f>E102*F102</f>
        <v>0</v>
      </c>
      <c r="H102" s="296">
        <v>3.8000000000000002E-4</v>
      </c>
      <c r="I102" s="297">
        <f>E102*H102</f>
        <v>6.4600000000000005E-3</v>
      </c>
      <c r="J102" s="296">
        <v>0</v>
      </c>
      <c r="K102" s="297">
        <f>E102*J102</f>
        <v>0</v>
      </c>
      <c r="O102" s="289">
        <v>2</v>
      </c>
      <c r="AA102" s="260">
        <v>1</v>
      </c>
      <c r="AB102" s="260">
        <v>9</v>
      </c>
      <c r="AC102" s="260">
        <v>9</v>
      </c>
      <c r="AZ102" s="260">
        <v>4</v>
      </c>
      <c r="BA102" s="260">
        <f>IF(AZ102=1,G102,0)</f>
        <v>0</v>
      </c>
      <c r="BB102" s="260">
        <f>IF(AZ102=2,G102,0)</f>
        <v>0</v>
      </c>
      <c r="BC102" s="260">
        <f>IF(AZ102=3,G102,0)</f>
        <v>0</v>
      </c>
      <c r="BD102" s="260">
        <f>IF(AZ102=4,G102,0)</f>
        <v>0</v>
      </c>
      <c r="BE102" s="260">
        <f>IF(AZ102=5,G102,0)</f>
        <v>0</v>
      </c>
      <c r="CA102" s="289">
        <v>1</v>
      </c>
      <c r="CB102" s="289">
        <v>9</v>
      </c>
    </row>
    <row r="103" spans="1:80" x14ac:dyDescent="0.25">
      <c r="A103" s="298"/>
      <c r="B103" s="301"/>
      <c r="C103" s="302" t="s">
        <v>244</v>
      </c>
      <c r="D103" s="303"/>
      <c r="E103" s="304">
        <v>17</v>
      </c>
      <c r="F103" s="305"/>
      <c r="G103" s="306"/>
      <c r="H103" s="307"/>
      <c r="I103" s="299"/>
      <c r="J103" s="308"/>
      <c r="K103" s="299"/>
      <c r="M103" s="300">
        <v>17</v>
      </c>
      <c r="O103" s="289"/>
    </row>
    <row r="104" spans="1:80" x14ac:dyDescent="0.25">
      <c r="A104" s="290">
        <v>44</v>
      </c>
      <c r="B104" s="291" t="s">
        <v>245</v>
      </c>
      <c r="C104" s="292" t="s">
        <v>246</v>
      </c>
      <c r="D104" s="293" t="s">
        <v>162</v>
      </c>
      <c r="E104" s="294">
        <v>6</v>
      </c>
      <c r="F104" s="294">
        <v>0</v>
      </c>
      <c r="G104" s="295">
        <f>E104*F104</f>
        <v>0</v>
      </c>
      <c r="H104" s="296">
        <v>6.0999999999999997E-4</v>
      </c>
      <c r="I104" s="297">
        <f>E104*H104</f>
        <v>3.6600000000000001E-3</v>
      </c>
      <c r="J104" s="296">
        <v>0</v>
      </c>
      <c r="K104" s="297">
        <f>E104*J104</f>
        <v>0</v>
      </c>
      <c r="O104" s="289">
        <v>2</v>
      </c>
      <c r="AA104" s="260">
        <v>1</v>
      </c>
      <c r="AB104" s="260">
        <v>9</v>
      </c>
      <c r="AC104" s="260">
        <v>9</v>
      </c>
      <c r="AZ104" s="260">
        <v>4</v>
      </c>
      <c r="BA104" s="260">
        <f>IF(AZ104=1,G104,0)</f>
        <v>0</v>
      </c>
      <c r="BB104" s="260">
        <f>IF(AZ104=2,G104,0)</f>
        <v>0</v>
      </c>
      <c r="BC104" s="260">
        <f>IF(AZ104=3,G104,0)</f>
        <v>0</v>
      </c>
      <c r="BD104" s="260">
        <f>IF(AZ104=4,G104,0)</f>
        <v>0</v>
      </c>
      <c r="BE104" s="260">
        <f>IF(AZ104=5,G104,0)</f>
        <v>0</v>
      </c>
      <c r="CA104" s="289">
        <v>1</v>
      </c>
      <c r="CB104" s="289">
        <v>9</v>
      </c>
    </row>
    <row r="105" spans="1:80" x14ac:dyDescent="0.25">
      <c r="A105" s="298"/>
      <c r="B105" s="301"/>
      <c r="C105" s="302" t="s">
        <v>131</v>
      </c>
      <c r="D105" s="303"/>
      <c r="E105" s="304">
        <v>6</v>
      </c>
      <c r="F105" s="305"/>
      <c r="G105" s="306"/>
      <c r="H105" s="307"/>
      <c r="I105" s="299"/>
      <c r="J105" s="308"/>
      <c r="K105" s="299"/>
      <c r="M105" s="300">
        <v>6</v>
      </c>
      <c r="O105" s="289"/>
    </row>
    <row r="106" spans="1:80" x14ac:dyDescent="0.25">
      <c r="A106" s="290">
        <v>45</v>
      </c>
      <c r="B106" s="291" t="s">
        <v>247</v>
      </c>
      <c r="C106" s="292" t="s">
        <v>248</v>
      </c>
      <c r="D106" s="293" t="s">
        <v>162</v>
      </c>
      <c r="E106" s="294">
        <v>3</v>
      </c>
      <c r="F106" s="294">
        <v>0</v>
      </c>
      <c r="G106" s="295">
        <f>E106*F106</f>
        <v>0</v>
      </c>
      <c r="H106" s="296">
        <v>6.0999999999999997E-4</v>
      </c>
      <c r="I106" s="297">
        <f>E106*H106</f>
        <v>1.83E-3</v>
      </c>
      <c r="J106" s="296">
        <v>0</v>
      </c>
      <c r="K106" s="297">
        <f>E106*J106</f>
        <v>0</v>
      </c>
      <c r="O106" s="289">
        <v>2</v>
      </c>
      <c r="AA106" s="260">
        <v>1</v>
      </c>
      <c r="AB106" s="260">
        <v>9</v>
      </c>
      <c r="AC106" s="260">
        <v>9</v>
      </c>
      <c r="AZ106" s="260">
        <v>4</v>
      </c>
      <c r="BA106" s="260">
        <f>IF(AZ106=1,G106,0)</f>
        <v>0</v>
      </c>
      <c r="BB106" s="260">
        <f>IF(AZ106=2,G106,0)</f>
        <v>0</v>
      </c>
      <c r="BC106" s="260">
        <f>IF(AZ106=3,G106,0)</f>
        <v>0</v>
      </c>
      <c r="BD106" s="260">
        <f>IF(AZ106=4,G106,0)</f>
        <v>0</v>
      </c>
      <c r="BE106" s="260">
        <f>IF(AZ106=5,G106,0)</f>
        <v>0</v>
      </c>
      <c r="CA106" s="289">
        <v>1</v>
      </c>
      <c r="CB106" s="289">
        <v>9</v>
      </c>
    </row>
    <row r="107" spans="1:80" x14ac:dyDescent="0.25">
      <c r="A107" s="298"/>
      <c r="B107" s="301"/>
      <c r="C107" s="302" t="s">
        <v>219</v>
      </c>
      <c r="D107" s="303"/>
      <c r="E107" s="304">
        <v>3</v>
      </c>
      <c r="F107" s="305"/>
      <c r="G107" s="306"/>
      <c r="H107" s="307"/>
      <c r="I107" s="299"/>
      <c r="J107" s="308"/>
      <c r="K107" s="299"/>
      <c r="M107" s="300">
        <v>3</v>
      </c>
      <c r="O107" s="289"/>
    </row>
    <row r="108" spans="1:80" x14ac:dyDescent="0.25">
      <c r="A108" s="290">
        <v>46</v>
      </c>
      <c r="B108" s="291" t="s">
        <v>249</v>
      </c>
      <c r="C108" s="292" t="s">
        <v>250</v>
      </c>
      <c r="D108" s="293" t="s">
        <v>162</v>
      </c>
      <c r="E108" s="294">
        <v>3</v>
      </c>
      <c r="F108" s="294">
        <v>0</v>
      </c>
      <c r="G108" s="295">
        <f>E108*F108</f>
        <v>0</v>
      </c>
      <c r="H108" s="296">
        <v>0</v>
      </c>
      <c r="I108" s="297">
        <f>E108*H108</f>
        <v>0</v>
      </c>
      <c r="J108" s="296">
        <v>0</v>
      </c>
      <c r="K108" s="297">
        <f>E108*J108</f>
        <v>0</v>
      </c>
      <c r="O108" s="289">
        <v>2</v>
      </c>
      <c r="AA108" s="260">
        <v>1</v>
      </c>
      <c r="AB108" s="260">
        <v>9</v>
      </c>
      <c r="AC108" s="260">
        <v>9</v>
      </c>
      <c r="AZ108" s="260">
        <v>4</v>
      </c>
      <c r="BA108" s="260">
        <f>IF(AZ108=1,G108,0)</f>
        <v>0</v>
      </c>
      <c r="BB108" s="260">
        <f>IF(AZ108=2,G108,0)</f>
        <v>0</v>
      </c>
      <c r="BC108" s="260">
        <f>IF(AZ108=3,G108,0)</f>
        <v>0</v>
      </c>
      <c r="BD108" s="260">
        <f>IF(AZ108=4,G108,0)</f>
        <v>0</v>
      </c>
      <c r="BE108" s="260">
        <f>IF(AZ108=5,G108,0)</f>
        <v>0</v>
      </c>
      <c r="CA108" s="289">
        <v>1</v>
      </c>
      <c r="CB108" s="289">
        <v>9</v>
      </c>
    </row>
    <row r="109" spans="1:80" x14ac:dyDescent="0.25">
      <c r="A109" s="298"/>
      <c r="B109" s="301"/>
      <c r="C109" s="302" t="s">
        <v>219</v>
      </c>
      <c r="D109" s="303"/>
      <c r="E109" s="304">
        <v>3</v>
      </c>
      <c r="F109" s="305"/>
      <c r="G109" s="306"/>
      <c r="H109" s="307"/>
      <c r="I109" s="299"/>
      <c r="J109" s="308"/>
      <c r="K109" s="299"/>
      <c r="M109" s="300">
        <v>3</v>
      </c>
      <c r="O109" s="289"/>
    </row>
    <row r="110" spans="1:80" ht="20.399999999999999" x14ac:dyDescent="0.25">
      <c r="A110" s="290">
        <v>47</v>
      </c>
      <c r="B110" s="291" t="s">
        <v>251</v>
      </c>
      <c r="C110" s="292" t="s">
        <v>252</v>
      </c>
      <c r="D110" s="293" t="s">
        <v>162</v>
      </c>
      <c r="E110" s="294">
        <v>3</v>
      </c>
      <c r="F110" s="294">
        <v>0</v>
      </c>
      <c r="G110" s="295">
        <f>E110*F110</f>
        <v>0</v>
      </c>
      <c r="H110" s="296">
        <v>0</v>
      </c>
      <c r="I110" s="297">
        <f>E110*H110</f>
        <v>0</v>
      </c>
      <c r="J110" s="296">
        <v>0</v>
      </c>
      <c r="K110" s="297">
        <f>E110*J110</f>
        <v>0</v>
      </c>
      <c r="O110" s="289">
        <v>2</v>
      </c>
      <c r="AA110" s="260">
        <v>1</v>
      </c>
      <c r="AB110" s="260">
        <v>9</v>
      </c>
      <c r="AC110" s="260">
        <v>9</v>
      </c>
      <c r="AZ110" s="260">
        <v>4</v>
      </c>
      <c r="BA110" s="260">
        <f>IF(AZ110=1,G110,0)</f>
        <v>0</v>
      </c>
      <c r="BB110" s="260">
        <f>IF(AZ110=2,G110,0)</f>
        <v>0</v>
      </c>
      <c r="BC110" s="260">
        <f>IF(AZ110=3,G110,0)</f>
        <v>0</v>
      </c>
      <c r="BD110" s="260">
        <f>IF(AZ110=4,G110,0)</f>
        <v>0</v>
      </c>
      <c r="BE110" s="260">
        <f>IF(AZ110=5,G110,0)</f>
        <v>0</v>
      </c>
      <c r="CA110" s="289">
        <v>1</v>
      </c>
      <c r="CB110" s="289">
        <v>9</v>
      </c>
    </row>
    <row r="111" spans="1:80" x14ac:dyDescent="0.25">
      <c r="A111" s="298"/>
      <c r="B111" s="301"/>
      <c r="C111" s="302" t="s">
        <v>219</v>
      </c>
      <c r="D111" s="303"/>
      <c r="E111" s="304">
        <v>3</v>
      </c>
      <c r="F111" s="305"/>
      <c r="G111" s="306"/>
      <c r="H111" s="307"/>
      <c r="I111" s="299"/>
      <c r="J111" s="308"/>
      <c r="K111" s="299"/>
      <c r="M111" s="300">
        <v>3</v>
      </c>
      <c r="O111" s="289"/>
    </row>
    <row r="112" spans="1:80" x14ac:dyDescent="0.25">
      <c r="A112" s="290">
        <v>48</v>
      </c>
      <c r="B112" s="291" t="s">
        <v>253</v>
      </c>
      <c r="C112" s="292" t="s">
        <v>254</v>
      </c>
      <c r="D112" s="293" t="s">
        <v>162</v>
      </c>
      <c r="E112" s="294">
        <v>87</v>
      </c>
      <c r="F112" s="294">
        <v>0</v>
      </c>
      <c r="G112" s="295">
        <f>E112*F112</f>
        <v>0</v>
      </c>
      <c r="H112" s="296">
        <v>1.09E-2</v>
      </c>
      <c r="I112" s="297">
        <f>E112*H112</f>
        <v>0.94830000000000003</v>
      </c>
      <c r="J112" s="296">
        <v>0</v>
      </c>
      <c r="K112" s="297">
        <f>E112*J112</f>
        <v>0</v>
      </c>
      <c r="O112" s="289">
        <v>2</v>
      </c>
      <c r="AA112" s="260">
        <v>1</v>
      </c>
      <c r="AB112" s="260">
        <v>9</v>
      </c>
      <c r="AC112" s="260">
        <v>9</v>
      </c>
      <c r="AZ112" s="260">
        <v>4</v>
      </c>
      <c r="BA112" s="260">
        <f>IF(AZ112=1,G112,0)</f>
        <v>0</v>
      </c>
      <c r="BB112" s="260">
        <f>IF(AZ112=2,G112,0)</f>
        <v>0</v>
      </c>
      <c r="BC112" s="260">
        <f>IF(AZ112=3,G112,0)</f>
        <v>0</v>
      </c>
      <c r="BD112" s="260">
        <f>IF(AZ112=4,G112,0)</f>
        <v>0</v>
      </c>
      <c r="BE112" s="260">
        <f>IF(AZ112=5,G112,0)</f>
        <v>0</v>
      </c>
      <c r="CA112" s="289">
        <v>1</v>
      </c>
      <c r="CB112" s="289">
        <v>9</v>
      </c>
    </row>
    <row r="113" spans="1:80" x14ac:dyDescent="0.25">
      <c r="A113" s="298"/>
      <c r="B113" s="301"/>
      <c r="C113" s="302" t="s">
        <v>144</v>
      </c>
      <c r="D113" s="303"/>
      <c r="E113" s="304">
        <v>87</v>
      </c>
      <c r="F113" s="305"/>
      <c r="G113" s="306"/>
      <c r="H113" s="307"/>
      <c r="I113" s="299"/>
      <c r="J113" s="308"/>
      <c r="K113" s="299"/>
      <c r="M113" s="300">
        <v>87</v>
      </c>
      <c r="O113" s="289"/>
    </row>
    <row r="114" spans="1:80" x14ac:dyDescent="0.25">
      <c r="A114" s="290">
        <v>49</v>
      </c>
      <c r="B114" s="291" t="s">
        <v>255</v>
      </c>
      <c r="C114" s="292" t="s">
        <v>256</v>
      </c>
      <c r="D114" s="293" t="s">
        <v>162</v>
      </c>
      <c r="E114" s="294">
        <v>8</v>
      </c>
      <c r="F114" s="294">
        <v>0</v>
      </c>
      <c r="G114" s="295">
        <f>E114*F114</f>
        <v>0</v>
      </c>
      <c r="H114" s="296">
        <v>1E-3</v>
      </c>
      <c r="I114" s="297">
        <f>E114*H114</f>
        <v>8.0000000000000002E-3</v>
      </c>
      <c r="J114" s="296">
        <v>0</v>
      </c>
      <c r="K114" s="297">
        <f>E114*J114</f>
        <v>0</v>
      </c>
      <c r="O114" s="289">
        <v>2</v>
      </c>
      <c r="AA114" s="260">
        <v>1</v>
      </c>
      <c r="AB114" s="260">
        <v>9</v>
      </c>
      <c r="AC114" s="260">
        <v>9</v>
      </c>
      <c r="AZ114" s="260">
        <v>4</v>
      </c>
      <c r="BA114" s="260">
        <f>IF(AZ114=1,G114,0)</f>
        <v>0</v>
      </c>
      <c r="BB114" s="260">
        <f>IF(AZ114=2,G114,0)</f>
        <v>0</v>
      </c>
      <c r="BC114" s="260">
        <f>IF(AZ114=3,G114,0)</f>
        <v>0</v>
      </c>
      <c r="BD114" s="260">
        <f>IF(AZ114=4,G114,0)</f>
        <v>0</v>
      </c>
      <c r="BE114" s="260">
        <f>IF(AZ114=5,G114,0)</f>
        <v>0</v>
      </c>
      <c r="CA114" s="289">
        <v>1</v>
      </c>
      <c r="CB114" s="289">
        <v>9</v>
      </c>
    </row>
    <row r="115" spans="1:80" x14ac:dyDescent="0.25">
      <c r="A115" s="298"/>
      <c r="B115" s="301"/>
      <c r="C115" s="302" t="s">
        <v>206</v>
      </c>
      <c r="D115" s="303"/>
      <c r="E115" s="304">
        <v>8</v>
      </c>
      <c r="F115" s="305"/>
      <c r="G115" s="306"/>
      <c r="H115" s="307"/>
      <c r="I115" s="299"/>
      <c r="J115" s="308"/>
      <c r="K115" s="299"/>
      <c r="M115" s="300">
        <v>8</v>
      </c>
      <c r="O115" s="289"/>
    </row>
    <row r="116" spans="1:80" x14ac:dyDescent="0.25">
      <c r="A116" s="290">
        <v>50</v>
      </c>
      <c r="B116" s="291" t="s">
        <v>257</v>
      </c>
      <c r="C116" s="292" t="s">
        <v>258</v>
      </c>
      <c r="D116" s="293" t="s">
        <v>162</v>
      </c>
      <c r="E116" s="294">
        <v>13</v>
      </c>
      <c r="F116" s="294">
        <v>0</v>
      </c>
      <c r="G116" s="295">
        <f>E116*F116</f>
        <v>0</v>
      </c>
      <c r="H116" s="296">
        <v>1E-3</v>
      </c>
      <c r="I116" s="297">
        <f>E116*H116</f>
        <v>1.3000000000000001E-2</v>
      </c>
      <c r="J116" s="296">
        <v>0</v>
      </c>
      <c r="K116" s="297">
        <f>E116*J116</f>
        <v>0</v>
      </c>
      <c r="O116" s="289">
        <v>2</v>
      </c>
      <c r="AA116" s="260">
        <v>1</v>
      </c>
      <c r="AB116" s="260">
        <v>9</v>
      </c>
      <c r="AC116" s="260">
        <v>9</v>
      </c>
      <c r="AZ116" s="260">
        <v>4</v>
      </c>
      <c r="BA116" s="260">
        <f>IF(AZ116=1,G116,0)</f>
        <v>0</v>
      </c>
      <c r="BB116" s="260">
        <f>IF(AZ116=2,G116,0)</f>
        <v>0</v>
      </c>
      <c r="BC116" s="260">
        <f>IF(AZ116=3,G116,0)</f>
        <v>0</v>
      </c>
      <c r="BD116" s="260">
        <f>IF(AZ116=4,G116,0)</f>
        <v>0</v>
      </c>
      <c r="BE116" s="260">
        <f>IF(AZ116=5,G116,0)</f>
        <v>0</v>
      </c>
      <c r="CA116" s="289">
        <v>1</v>
      </c>
      <c r="CB116" s="289">
        <v>9</v>
      </c>
    </row>
    <row r="117" spans="1:80" x14ac:dyDescent="0.25">
      <c r="A117" s="298"/>
      <c r="B117" s="301"/>
      <c r="C117" s="302" t="s">
        <v>259</v>
      </c>
      <c r="D117" s="303"/>
      <c r="E117" s="304">
        <v>13</v>
      </c>
      <c r="F117" s="305"/>
      <c r="G117" s="306"/>
      <c r="H117" s="307"/>
      <c r="I117" s="299"/>
      <c r="J117" s="308"/>
      <c r="K117" s="299"/>
      <c r="M117" s="300">
        <v>13</v>
      </c>
      <c r="O117" s="289"/>
    </row>
    <row r="118" spans="1:80" x14ac:dyDescent="0.25">
      <c r="A118" s="290">
        <v>51</v>
      </c>
      <c r="B118" s="291" t="s">
        <v>260</v>
      </c>
      <c r="C118" s="292" t="s">
        <v>261</v>
      </c>
      <c r="D118" s="293" t="s">
        <v>162</v>
      </c>
      <c r="E118" s="294">
        <v>2</v>
      </c>
      <c r="F118" s="294">
        <v>0</v>
      </c>
      <c r="G118" s="295">
        <f>E118*F118</f>
        <v>0</v>
      </c>
      <c r="H118" s="296">
        <v>1E-3</v>
      </c>
      <c r="I118" s="297">
        <f>E118*H118</f>
        <v>2E-3</v>
      </c>
      <c r="J118" s="296">
        <v>0</v>
      </c>
      <c r="K118" s="297">
        <f>E118*J118</f>
        <v>0</v>
      </c>
      <c r="O118" s="289">
        <v>2</v>
      </c>
      <c r="AA118" s="260">
        <v>1</v>
      </c>
      <c r="AB118" s="260">
        <v>9</v>
      </c>
      <c r="AC118" s="260">
        <v>9</v>
      </c>
      <c r="AZ118" s="260">
        <v>4</v>
      </c>
      <c r="BA118" s="260">
        <f>IF(AZ118=1,G118,0)</f>
        <v>0</v>
      </c>
      <c r="BB118" s="260">
        <f>IF(AZ118=2,G118,0)</f>
        <v>0</v>
      </c>
      <c r="BC118" s="260">
        <f>IF(AZ118=3,G118,0)</f>
        <v>0</v>
      </c>
      <c r="BD118" s="260">
        <f>IF(AZ118=4,G118,0)</f>
        <v>0</v>
      </c>
      <c r="BE118" s="260">
        <f>IF(AZ118=5,G118,0)</f>
        <v>0</v>
      </c>
      <c r="CA118" s="289">
        <v>1</v>
      </c>
      <c r="CB118" s="289">
        <v>9</v>
      </c>
    </row>
    <row r="119" spans="1:80" x14ac:dyDescent="0.25">
      <c r="A119" s="298"/>
      <c r="B119" s="301"/>
      <c r="C119" s="302" t="s">
        <v>214</v>
      </c>
      <c r="D119" s="303"/>
      <c r="E119" s="304">
        <v>2</v>
      </c>
      <c r="F119" s="305"/>
      <c r="G119" s="306"/>
      <c r="H119" s="307"/>
      <c r="I119" s="299"/>
      <c r="J119" s="308"/>
      <c r="K119" s="299"/>
      <c r="M119" s="300">
        <v>2</v>
      </c>
      <c r="O119" s="289"/>
    </row>
    <row r="120" spans="1:80" ht="20.399999999999999" x14ac:dyDescent="0.25">
      <c r="A120" s="290">
        <v>52</v>
      </c>
      <c r="B120" s="291" t="s">
        <v>262</v>
      </c>
      <c r="C120" s="292" t="s">
        <v>263</v>
      </c>
      <c r="D120" s="293" t="s">
        <v>162</v>
      </c>
      <c r="E120" s="294">
        <v>38</v>
      </c>
      <c r="F120" s="294">
        <v>0</v>
      </c>
      <c r="G120" s="295">
        <f>E120*F120</f>
        <v>0</v>
      </c>
      <c r="H120" s="296">
        <v>1E-3</v>
      </c>
      <c r="I120" s="297">
        <f>E120*H120</f>
        <v>3.7999999999999999E-2</v>
      </c>
      <c r="J120" s="296">
        <v>0</v>
      </c>
      <c r="K120" s="297">
        <f>E120*J120</f>
        <v>0</v>
      </c>
      <c r="O120" s="289">
        <v>2</v>
      </c>
      <c r="AA120" s="260">
        <v>1</v>
      </c>
      <c r="AB120" s="260">
        <v>9</v>
      </c>
      <c r="AC120" s="260">
        <v>9</v>
      </c>
      <c r="AZ120" s="260">
        <v>4</v>
      </c>
      <c r="BA120" s="260">
        <f>IF(AZ120=1,G120,0)</f>
        <v>0</v>
      </c>
      <c r="BB120" s="260">
        <f>IF(AZ120=2,G120,0)</f>
        <v>0</v>
      </c>
      <c r="BC120" s="260">
        <f>IF(AZ120=3,G120,0)</f>
        <v>0</v>
      </c>
      <c r="BD120" s="260">
        <f>IF(AZ120=4,G120,0)</f>
        <v>0</v>
      </c>
      <c r="BE120" s="260">
        <f>IF(AZ120=5,G120,0)</f>
        <v>0</v>
      </c>
      <c r="CA120" s="289">
        <v>1</v>
      </c>
      <c r="CB120" s="289">
        <v>9</v>
      </c>
    </row>
    <row r="121" spans="1:80" x14ac:dyDescent="0.25">
      <c r="A121" s="298"/>
      <c r="B121" s="301"/>
      <c r="C121" s="302" t="s">
        <v>264</v>
      </c>
      <c r="D121" s="303"/>
      <c r="E121" s="304">
        <v>38</v>
      </c>
      <c r="F121" s="305"/>
      <c r="G121" s="306"/>
      <c r="H121" s="307"/>
      <c r="I121" s="299"/>
      <c r="J121" s="308"/>
      <c r="K121" s="299"/>
      <c r="M121" s="300" t="s">
        <v>264</v>
      </c>
      <c r="O121" s="289"/>
    </row>
    <row r="122" spans="1:80" x14ac:dyDescent="0.25">
      <c r="A122" s="290">
        <v>53</v>
      </c>
      <c r="B122" s="291" t="s">
        <v>265</v>
      </c>
      <c r="C122" s="292" t="s">
        <v>266</v>
      </c>
      <c r="D122" s="293" t="s">
        <v>116</v>
      </c>
      <c r="E122" s="294">
        <v>253</v>
      </c>
      <c r="F122" s="294">
        <v>0</v>
      </c>
      <c r="G122" s="295">
        <f>E122*F122</f>
        <v>0</v>
      </c>
      <c r="H122" s="296">
        <v>1E-3</v>
      </c>
      <c r="I122" s="297">
        <f>E122*H122</f>
        <v>0.253</v>
      </c>
      <c r="J122" s="296">
        <v>0</v>
      </c>
      <c r="K122" s="297">
        <f>E122*J122</f>
        <v>0</v>
      </c>
      <c r="O122" s="289">
        <v>2</v>
      </c>
      <c r="AA122" s="260">
        <v>1</v>
      </c>
      <c r="AB122" s="260">
        <v>9</v>
      </c>
      <c r="AC122" s="260">
        <v>9</v>
      </c>
      <c r="AZ122" s="260">
        <v>4</v>
      </c>
      <c r="BA122" s="260">
        <f>IF(AZ122=1,G122,0)</f>
        <v>0</v>
      </c>
      <c r="BB122" s="260">
        <f>IF(AZ122=2,G122,0)</f>
        <v>0</v>
      </c>
      <c r="BC122" s="260">
        <f>IF(AZ122=3,G122,0)</f>
        <v>0</v>
      </c>
      <c r="BD122" s="260">
        <f>IF(AZ122=4,G122,0)</f>
        <v>0</v>
      </c>
      <c r="BE122" s="260">
        <f>IF(AZ122=5,G122,0)</f>
        <v>0</v>
      </c>
      <c r="CA122" s="289">
        <v>1</v>
      </c>
      <c r="CB122" s="289">
        <v>9</v>
      </c>
    </row>
    <row r="123" spans="1:80" x14ac:dyDescent="0.25">
      <c r="A123" s="298"/>
      <c r="B123" s="301"/>
      <c r="C123" s="302" t="s">
        <v>267</v>
      </c>
      <c r="D123" s="303"/>
      <c r="E123" s="304">
        <v>230</v>
      </c>
      <c r="F123" s="305"/>
      <c r="G123" s="306"/>
      <c r="H123" s="307"/>
      <c r="I123" s="299"/>
      <c r="J123" s="308"/>
      <c r="K123" s="299"/>
      <c r="M123" s="300" t="s">
        <v>267</v>
      </c>
      <c r="O123" s="289"/>
    </row>
    <row r="124" spans="1:80" x14ac:dyDescent="0.25">
      <c r="A124" s="298"/>
      <c r="B124" s="301"/>
      <c r="C124" s="302" t="s">
        <v>268</v>
      </c>
      <c r="D124" s="303"/>
      <c r="E124" s="304">
        <v>23</v>
      </c>
      <c r="F124" s="305"/>
      <c r="G124" s="306"/>
      <c r="H124" s="307"/>
      <c r="I124" s="299"/>
      <c r="J124" s="308"/>
      <c r="K124" s="299"/>
      <c r="M124" s="300">
        <v>23</v>
      </c>
      <c r="O124" s="289"/>
    </row>
    <row r="125" spans="1:80" x14ac:dyDescent="0.25">
      <c r="A125" s="290">
        <v>54</v>
      </c>
      <c r="B125" s="291" t="s">
        <v>269</v>
      </c>
      <c r="C125" s="292" t="s">
        <v>270</v>
      </c>
      <c r="D125" s="293" t="s">
        <v>100</v>
      </c>
      <c r="E125" s="294">
        <v>14</v>
      </c>
      <c r="F125" s="294">
        <v>0</v>
      </c>
      <c r="G125" s="295">
        <f>E125*F125</f>
        <v>0</v>
      </c>
      <c r="H125" s="296">
        <v>1E-3</v>
      </c>
      <c r="I125" s="297">
        <f>E125*H125</f>
        <v>1.4E-2</v>
      </c>
      <c r="J125" s="296">
        <v>0</v>
      </c>
      <c r="K125" s="297">
        <f>E125*J125</f>
        <v>0</v>
      </c>
      <c r="O125" s="289">
        <v>2</v>
      </c>
      <c r="AA125" s="260">
        <v>1</v>
      </c>
      <c r="AB125" s="260">
        <v>9</v>
      </c>
      <c r="AC125" s="260">
        <v>9</v>
      </c>
      <c r="AZ125" s="260">
        <v>4</v>
      </c>
      <c r="BA125" s="260">
        <f>IF(AZ125=1,G125,0)</f>
        <v>0</v>
      </c>
      <c r="BB125" s="260">
        <f>IF(AZ125=2,G125,0)</f>
        <v>0</v>
      </c>
      <c r="BC125" s="260">
        <f>IF(AZ125=3,G125,0)</f>
        <v>0</v>
      </c>
      <c r="BD125" s="260">
        <f>IF(AZ125=4,G125,0)</f>
        <v>0</v>
      </c>
      <c r="BE125" s="260">
        <f>IF(AZ125=5,G125,0)</f>
        <v>0</v>
      </c>
      <c r="CA125" s="289">
        <v>1</v>
      </c>
      <c r="CB125" s="289">
        <v>9</v>
      </c>
    </row>
    <row r="126" spans="1:80" x14ac:dyDescent="0.25">
      <c r="A126" s="298"/>
      <c r="B126" s="301"/>
      <c r="C126" s="302" t="s">
        <v>271</v>
      </c>
      <c r="D126" s="303"/>
      <c r="E126" s="304">
        <v>14</v>
      </c>
      <c r="F126" s="305"/>
      <c r="G126" s="306"/>
      <c r="H126" s="307"/>
      <c r="I126" s="299"/>
      <c r="J126" s="308"/>
      <c r="K126" s="299"/>
      <c r="M126" s="300">
        <v>14</v>
      </c>
      <c r="O126" s="289"/>
    </row>
    <row r="127" spans="1:80" x14ac:dyDescent="0.25">
      <c r="A127" s="290">
        <v>55</v>
      </c>
      <c r="B127" s="291" t="s">
        <v>272</v>
      </c>
      <c r="C127" s="292" t="s">
        <v>273</v>
      </c>
      <c r="D127" s="293" t="s">
        <v>100</v>
      </c>
      <c r="E127" s="294">
        <v>28</v>
      </c>
      <c r="F127" s="294">
        <v>0</v>
      </c>
      <c r="G127" s="295">
        <f>E127*F127</f>
        <v>0</v>
      </c>
      <c r="H127" s="296">
        <v>1E-3</v>
      </c>
      <c r="I127" s="297">
        <f>E127*H127</f>
        <v>2.8000000000000001E-2</v>
      </c>
      <c r="J127" s="296">
        <v>0</v>
      </c>
      <c r="K127" s="297">
        <f>E127*J127</f>
        <v>0</v>
      </c>
      <c r="O127" s="289">
        <v>2</v>
      </c>
      <c r="AA127" s="260">
        <v>1</v>
      </c>
      <c r="AB127" s="260">
        <v>9</v>
      </c>
      <c r="AC127" s="260">
        <v>9</v>
      </c>
      <c r="AZ127" s="260">
        <v>4</v>
      </c>
      <c r="BA127" s="260">
        <f>IF(AZ127=1,G127,0)</f>
        <v>0</v>
      </c>
      <c r="BB127" s="260">
        <f>IF(AZ127=2,G127,0)</f>
        <v>0</v>
      </c>
      <c r="BC127" s="260">
        <f>IF(AZ127=3,G127,0)</f>
        <v>0</v>
      </c>
      <c r="BD127" s="260">
        <f>IF(AZ127=4,G127,0)</f>
        <v>0</v>
      </c>
      <c r="BE127" s="260">
        <f>IF(AZ127=5,G127,0)</f>
        <v>0</v>
      </c>
      <c r="CA127" s="289">
        <v>1</v>
      </c>
      <c r="CB127" s="289">
        <v>9</v>
      </c>
    </row>
    <row r="128" spans="1:80" x14ac:dyDescent="0.25">
      <c r="A128" s="298"/>
      <c r="B128" s="301"/>
      <c r="C128" s="302" t="s">
        <v>274</v>
      </c>
      <c r="D128" s="303"/>
      <c r="E128" s="304">
        <v>28</v>
      </c>
      <c r="F128" s="305"/>
      <c r="G128" s="306"/>
      <c r="H128" s="307"/>
      <c r="I128" s="299"/>
      <c r="J128" s="308"/>
      <c r="K128" s="299"/>
      <c r="M128" s="300">
        <v>28</v>
      </c>
      <c r="O128" s="289"/>
    </row>
    <row r="129" spans="1:80" x14ac:dyDescent="0.25">
      <c r="A129" s="290">
        <v>56</v>
      </c>
      <c r="B129" s="291" t="s">
        <v>275</v>
      </c>
      <c r="C129" s="292" t="s">
        <v>276</v>
      </c>
      <c r="D129" s="293" t="s">
        <v>100</v>
      </c>
      <c r="E129" s="294">
        <v>28</v>
      </c>
      <c r="F129" s="294">
        <v>0</v>
      </c>
      <c r="G129" s="295">
        <f>E129*F129</f>
        <v>0</v>
      </c>
      <c r="H129" s="296">
        <v>1E-3</v>
      </c>
      <c r="I129" s="297">
        <f>E129*H129</f>
        <v>2.8000000000000001E-2</v>
      </c>
      <c r="J129" s="296">
        <v>0</v>
      </c>
      <c r="K129" s="297">
        <f>E129*J129</f>
        <v>0</v>
      </c>
      <c r="O129" s="289">
        <v>2</v>
      </c>
      <c r="AA129" s="260">
        <v>1</v>
      </c>
      <c r="AB129" s="260">
        <v>9</v>
      </c>
      <c r="AC129" s="260">
        <v>9</v>
      </c>
      <c r="AZ129" s="260">
        <v>4</v>
      </c>
      <c r="BA129" s="260">
        <f>IF(AZ129=1,G129,0)</f>
        <v>0</v>
      </c>
      <c r="BB129" s="260">
        <f>IF(AZ129=2,G129,0)</f>
        <v>0</v>
      </c>
      <c r="BC129" s="260">
        <f>IF(AZ129=3,G129,0)</f>
        <v>0</v>
      </c>
      <c r="BD129" s="260">
        <f>IF(AZ129=4,G129,0)</f>
        <v>0</v>
      </c>
      <c r="BE129" s="260">
        <f>IF(AZ129=5,G129,0)</f>
        <v>0</v>
      </c>
      <c r="CA129" s="289">
        <v>1</v>
      </c>
      <c r="CB129" s="289">
        <v>9</v>
      </c>
    </row>
    <row r="130" spans="1:80" x14ac:dyDescent="0.25">
      <c r="A130" s="298"/>
      <c r="B130" s="301"/>
      <c r="C130" s="302" t="s">
        <v>274</v>
      </c>
      <c r="D130" s="303"/>
      <c r="E130" s="304">
        <v>28</v>
      </c>
      <c r="F130" s="305"/>
      <c r="G130" s="306"/>
      <c r="H130" s="307"/>
      <c r="I130" s="299"/>
      <c r="J130" s="308"/>
      <c r="K130" s="299"/>
      <c r="M130" s="300">
        <v>28</v>
      </c>
      <c r="O130" s="289"/>
    </row>
    <row r="131" spans="1:80" ht="20.399999999999999" x14ac:dyDescent="0.25">
      <c r="A131" s="290">
        <v>57</v>
      </c>
      <c r="B131" s="291" t="s">
        <v>277</v>
      </c>
      <c r="C131" s="292" t="s">
        <v>278</v>
      </c>
      <c r="D131" s="293" t="s">
        <v>116</v>
      </c>
      <c r="E131" s="294">
        <v>728</v>
      </c>
      <c r="F131" s="294">
        <v>0</v>
      </c>
      <c r="G131" s="295">
        <f>E131*F131</f>
        <v>0</v>
      </c>
      <c r="H131" s="296">
        <v>2.7999999999999998E-4</v>
      </c>
      <c r="I131" s="297">
        <f>E131*H131</f>
        <v>0.20383999999999999</v>
      </c>
      <c r="J131" s="296">
        <v>0</v>
      </c>
      <c r="K131" s="297">
        <f>E131*J131</f>
        <v>0</v>
      </c>
      <c r="O131" s="289">
        <v>2</v>
      </c>
      <c r="AA131" s="260">
        <v>1</v>
      </c>
      <c r="AB131" s="260">
        <v>9</v>
      </c>
      <c r="AC131" s="260">
        <v>9</v>
      </c>
      <c r="AZ131" s="260">
        <v>4</v>
      </c>
      <c r="BA131" s="260">
        <f>IF(AZ131=1,G131,0)</f>
        <v>0</v>
      </c>
      <c r="BB131" s="260">
        <f>IF(AZ131=2,G131,0)</f>
        <v>0</v>
      </c>
      <c r="BC131" s="260">
        <f>IF(AZ131=3,G131,0)</f>
        <v>0</v>
      </c>
      <c r="BD131" s="260">
        <f>IF(AZ131=4,G131,0)</f>
        <v>0</v>
      </c>
      <c r="BE131" s="260">
        <f>IF(AZ131=5,G131,0)</f>
        <v>0</v>
      </c>
      <c r="CA131" s="289">
        <v>1</v>
      </c>
      <c r="CB131" s="289">
        <v>9</v>
      </c>
    </row>
    <row r="132" spans="1:80" x14ac:dyDescent="0.25">
      <c r="A132" s="298"/>
      <c r="B132" s="301"/>
      <c r="C132" s="302" t="s">
        <v>279</v>
      </c>
      <c r="D132" s="303"/>
      <c r="E132" s="304">
        <v>662</v>
      </c>
      <c r="F132" s="305"/>
      <c r="G132" s="306"/>
      <c r="H132" s="307"/>
      <c r="I132" s="299"/>
      <c r="J132" s="308"/>
      <c r="K132" s="299"/>
      <c r="M132" s="300" t="s">
        <v>279</v>
      </c>
      <c r="O132" s="289"/>
    </row>
    <row r="133" spans="1:80" x14ac:dyDescent="0.25">
      <c r="A133" s="298"/>
      <c r="B133" s="301"/>
      <c r="C133" s="302" t="s">
        <v>280</v>
      </c>
      <c r="D133" s="303"/>
      <c r="E133" s="304">
        <v>66</v>
      </c>
      <c r="F133" s="305"/>
      <c r="G133" s="306"/>
      <c r="H133" s="307"/>
      <c r="I133" s="299"/>
      <c r="J133" s="308"/>
      <c r="K133" s="299"/>
      <c r="M133" s="300">
        <v>66</v>
      </c>
      <c r="O133" s="289"/>
    </row>
    <row r="134" spans="1:80" ht="20.399999999999999" x14ac:dyDescent="0.25">
      <c r="A134" s="290">
        <v>58</v>
      </c>
      <c r="B134" s="291" t="s">
        <v>281</v>
      </c>
      <c r="C134" s="292" t="s">
        <v>282</v>
      </c>
      <c r="D134" s="293" t="s">
        <v>116</v>
      </c>
      <c r="E134" s="294">
        <v>23</v>
      </c>
      <c r="F134" s="294">
        <v>0</v>
      </c>
      <c r="G134" s="295">
        <f>E134*F134</f>
        <v>0</v>
      </c>
      <c r="H134" s="296">
        <v>2.7999999999999998E-4</v>
      </c>
      <c r="I134" s="297">
        <f>E134*H134</f>
        <v>6.4399999999999995E-3</v>
      </c>
      <c r="J134" s="296">
        <v>0</v>
      </c>
      <c r="K134" s="297">
        <f>E134*J134</f>
        <v>0</v>
      </c>
      <c r="O134" s="289">
        <v>2</v>
      </c>
      <c r="AA134" s="260">
        <v>1</v>
      </c>
      <c r="AB134" s="260">
        <v>9</v>
      </c>
      <c r="AC134" s="260">
        <v>9</v>
      </c>
      <c r="AZ134" s="260">
        <v>4</v>
      </c>
      <c r="BA134" s="260">
        <f>IF(AZ134=1,G134,0)</f>
        <v>0</v>
      </c>
      <c r="BB134" s="260">
        <f>IF(AZ134=2,G134,0)</f>
        <v>0</v>
      </c>
      <c r="BC134" s="260">
        <f>IF(AZ134=3,G134,0)</f>
        <v>0</v>
      </c>
      <c r="BD134" s="260">
        <f>IF(AZ134=4,G134,0)</f>
        <v>0</v>
      </c>
      <c r="BE134" s="260">
        <f>IF(AZ134=5,G134,0)</f>
        <v>0</v>
      </c>
      <c r="CA134" s="289">
        <v>1</v>
      </c>
      <c r="CB134" s="289">
        <v>9</v>
      </c>
    </row>
    <row r="135" spans="1:80" x14ac:dyDescent="0.25">
      <c r="A135" s="298"/>
      <c r="B135" s="301"/>
      <c r="C135" s="302" t="s">
        <v>283</v>
      </c>
      <c r="D135" s="303"/>
      <c r="E135" s="304">
        <v>23</v>
      </c>
      <c r="F135" s="305"/>
      <c r="G135" s="306"/>
      <c r="H135" s="307"/>
      <c r="I135" s="299"/>
      <c r="J135" s="308"/>
      <c r="K135" s="299"/>
      <c r="M135" s="300" t="s">
        <v>283</v>
      </c>
      <c r="O135" s="289"/>
    </row>
    <row r="136" spans="1:80" ht="20.399999999999999" x14ac:dyDescent="0.25">
      <c r="A136" s="290">
        <v>59</v>
      </c>
      <c r="B136" s="291" t="s">
        <v>284</v>
      </c>
      <c r="C136" s="292" t="s">
        <v>285</v>
      </c>
      <c r="D136" s="293" t="s">
        <v>116</v>
      </c>
      <c r="E136" s="294">
        <v>292</v>
      </c>
      <c r="F136" s="294">
        <v>0</v>
      </c>
      <c r="G136" s="295">
        <f>E136*F136</f>
        <v>0</v>
      </c>
      <c r="H136" s="296">
        <v>9.8999999999999999E-4</v>
      </c>
      <c r="I136" s="297">
        <f>E136*H136</f>
        <v>0.28908</v>
      </c>
      <c r="J136" s="296">
        <v>0</v>
      </c>
      <c r="K136" s="297">
        <f>E136*J136</f>
        <v>0</v>
      </c>
      <c r="O136" s="289">
        <v>2</v>
      </c>
      <c r="AA136" s="260">
        <v>1</v>
      </c>
      <c r="AB136" s="260">
        <v>9</v>
      </c>
      <c r="AC136" s="260">
        <v>9</v>
      </c>
      <c r="AZ136" s="260">
        <v>4</v>
      </c>
      <c r="BA136" s="260">
        <f>IF(AZ136=1,G136,0)</f>
        <v>0</v>
      </c>
      <c r="BB136" s="260">
        <f>IF(AZ136=2,G136,0)</f>
        <v>0</v>
      </c>
      <c r="BC136" s="260">
        <f>IF(AZ136=3,G136,0)</f>
        <v>0</v>
      </c>
      <c r="BD136" s="260">
        <f>IF(AZ136=4,G136,0)</f>
        <v>0</v>
      </c>
      <c r="BE136" s="260">
        <f>IF(AZ136=5,G136,0)</f>
        <v>0</v>
      </c>
      <c r="CA136" s="289">
        <v>1</v>
      </c>
      <c r="CB136" s="289">
        <v>9</v>
      </c>
    </row>
    <row r="137" spans="1:80" x14ac:dyDescent="0.25">
      <c r="A137" s="298"/>
      <c r="B137" s="301"/>
      <c r="C137" s="302" t="s">
        <v>286</v>
      </c>
      <c r="D137" s="303"/>
      <c r="E137" s="304">
        <v>266</v>
      </c>
      <c r="F137" s="305"/>
      <c r="G137" s="306"/>
      <c r="H137" s="307"/>
      <c r="I137" s="299"/>
      <c r="J137" s="308"/>
      <c r="K137" s="299"/>
      <c r="M137" s="300" t="s">
        <v>286</v>
      </c>
      <c r="O137" s="289"/>
    </row>
    <row r="138" spans="1:80" x14ac:dyDescent="0.25">
      <c r="A138" s="298"/>
      <c r="B138" s="301"/>
      <c r="C138" s="302" t="s">
        <v>287</v>
      </c>
      <c r="D138" s="303"/>
      <c r="E138" s="304">
        <v>26</v>
      </c>
      <c r="F138" s="305"/>
      <c r="G138" s="306"/>
      <c r="H138" s="307"/>
      <c r="I138" s="299"/>
      <c r="J138" s="308"/>
      <c r="K138" s="299"/>
      <c r="M138" s="300">
        <v>26</v>
      </c>
      <c r="O138" s="289"/>
    </row>
    <row r="139" spans="1:80" ht="20.399999999999999" x14ac:dyDescent="0.25">
      <c r="A139" s="290">
        <v>60</v>
      </c>
      <c r="B139" s="291" t="s">
        <v>288</v>
      </c>
      <c r="C139" s="292" t="s">
        <v>289</v>
      </c>
      <c r="D139" s="293" t="s">
        <v>116</v>
      </c>
      <c r="E139" s="294">
        <v>120</v>
      </c>
      <c r="F139" s="294">
        <v>0</v>
      </c>
      <c r="G139" s="295">
        <f>E139*F139</f>
        <v>0</v>
      </c>
      <c r="H139" s="296">
        <v>1.0499999999999999E-3</v>
      </c>
      <c r="I139" s="297">
        <f>E139*H139</f>
        <v>0.126</v>
      </c>
      <c r="J139" s="296">
        <v>0</v>
      </c>
      <c r="K139" s="297">
        <f>E139*J139</f>
        <v>0</v>
      </c>
      <c r="O139" s="289">
        <v>2</v>
      </c>
      <c r="AA139" s="260">
        <v>1</v>
      </c>
      <c r="AB139" s="260">
        <v>9</v>
      </c>
      <c r="AC139" s="260">
        <v>9</v>
      </c>
      <c r="AZ139" s="260">
        <v>4</v>
      </c>
      <c r="BA139" s="260">
        <f>IF(AZ139=1,G139,0)</f>
        <v>0</v>
      </c>
      <c r="BB139" s="260">
        <f>IF(AZ139=2,G139,0)</f>
        <v>0</v>
      </c>
      <c r="BC139" s="260">
        <f>IF(AZ139=3,G139,0)</f>
        <v>0</v>
      </c>
      <c r="BD139" s="260">
        <f>IF(AZ139=4,G139,0)</f>
        <v>0</v>
      </c>
      <c r="BE139" s="260">
        <f>IF(AZ139=5,G139,0)</f>
        <v>0</v>
      </c>
      <c r="CA139" s="289">
        <v>1</v>
      </c>
      <c r="CB139" s="289">
        <v>9</v>
      </c>
    </row>
    <row r="140" spans="1:80" x14ac:dyDescent="0.25">
      <c r="A140" s="298"/>
      <c r="B140" s="301"/>
      <c r="C140" s="302" t="s">
        <v>290</v>
      </c>
      <c r="D140" s="303"/>
      <c r="E140" s="304">
        <v>120</v>
      </c>
      <c r="F140" s="305"/>
      <c r="G140" s="306"/>
      <c r="H140" s="307"/>
      <c r="I140" s="299"/>
      <c r="J140" s="308"/>
      <c r="K140" s="299"/>
      <c r="M140" s="300" t="s">
        <v>290</v>
      </c>
      <c r="O140" s="289"/>
    </row>
    <row r="141" spans="1:80" ht="20.399999999999999" x14ac:dyDescent="0.25">
      <c r="A141" s="290">
        <v>61</v>
      </c>
      <c r="B141" s="291" t="s">
        <v>291</v>
      </c>
      <c r="C141" s="292" t="s">
        <v>292</v>
      </c>
      <c r="D141" s="293" t="s">
        <v>162</v>
      </c>
      <c r="E141" s="294">
        <v>11</v>
      </c>
      <c r="F141" s="294">
        <v>0</v>
      </c>
      <c r="G141" s="295">
        <f>E141*F141</f>
        <v>0</v>
      </c>
      <c r="H141" s="296">
        <v>6.4999999999999997E-3</v>
      </c>
      <c r="I141" s="297">
        <f>E141*H141</f>
        <v>7.1499999999999994E-2</v>
      </c>
      <c r="J141" s="296">
        <v>0</v>
      </c>
      <c r="K141" s="297">
        <f>E141*J141</f>
        <v>0</v>
      </c>
      <c r="O141" s="289">
        <v>2</v>
      </c>
      <c r="AA141" s="260">
        <v>1</v>
      </c>
      <c r="AB141" s="260">
        <v>9</v>
      </c>
      <c r="AC141" s="260">
        <v>9</v>
      </c>
      <c r="AZ141" s="260">
        <v>4</v>
      </c>
      <c r="BA141" s="260">
        <f>IF(AZ141=1,G141,0)</f>
        <v>0</v>
      </c>
      <c r="BB141" s="260">
        <f>IF(AZ141=2,G141,0)</f>
        <v>0</v>
      </c>
      <c r="BC141" s="260">
        <f>IF(AZ141=3,G141,0)</f>
        <v>0</v>
      </c>
      <c r="BD141" s="260">
        <f>IF(AZ141=4,G141,0)</f>
        <v>0</v>
      </c>
      <c r="BE141" s="260">
        <f>IF(AZ141=5,G141,0)</f>
        <v>0</v>
      </c>
      <c r="CA141" s="289">
        <v>1</v>
      </c>
      <c r="CB141" s="289">
        <v>9</v>
      </c>
    </row>
    <row r="142" spans="1:80" x14ac:dyDescent="0.25">
      <c r="A142" s="298"/>
      <c r="B142" s="301"/>
      <c r="C142" s="302" t="s">
        <v>293</v>
      </c>
      <c r="D142" s="303"/>
      <c r="E142" s="304">
        <v>11</v>
      </c>
      <c r="F142" s="305"/>
      <c r="G142" s="306"/>
      <c r="H142" s="307"/>
      <c r="I142" s="299"/>
      <c r="J142" s="308"/>
      <c r="K142" s="299"/>
      <c r="M142" s="300">
        <v>11</v>
      </c>
      <c r="O142" s="289"/>
    </row>
    <row r="143" spans="1:80" ht="20.399999999999999" x14ac:dyDescent="0.25">
      <c r="A143" s="290">
        <v>62</v>
      </c>
      <c r="B143" s="291" t="s">
        <v>294</v>
      </c>
      <c r="C143" s="292" t="s">
        <v>295</v>
      </c>
      <c r="D143" s="293" t="s">
        <v>162</v>
      </c>
      <c r="E143" s="294">
        <v>1</v>
      </c>
      <c r="F143" s="294">
        <v>0</v>
      </c>
      <c r="G143" s="295">
        <f>E143*F143</f>
        <v>0</v>
      </c>
      <c r="H143" s="296">
        <v>6.4999999999999997E-3</v>
      </c>
      <c r="I143" s="297">
        <f>E143*H143</f>
        <v>6.4999999999999997E-3</v>
      </c>
      <c r="J143" s="296">
        <v>0</v>
      </c>
      <c r="K143" s="297">
        <f>E143*J143</f>
        <v>0</v>
      </c>
      <c r="O143" s="289">
        <v>2</v>
      </c>
      <c r="AA143" s="260">
        <v>1</v>
      </c>
      <c r="AB143" s="260">
        <v>9</v>
      </c>
      <c r="AC143" s="260">
        <v>9</v>
      </c>
      <c r="AZ143" s="260">
        <v>4</v>
      </c>
      <c r="BA143" s="260">
        <f>IF(AZ143=1,G143,0)</f>
        <v>0</v>
      </c>
      <c r="BB143" s="260">
        <f>IF(AZ143=2,G143,0)</f>
        <v>0</v>
      </c>
      <c r="BC143" s="260">
        <f>IF(AZ143=3,G143,0)</f>
        <v>0</v>
      </c>
      <c r="BD143" s="260">
        <f>IF(AZ143=4,G143,0)</f>
        <v>0</v>
      </c>
      <c r="BE143" s="260">
        <f>IF(AZ143=5,G143,0)</f>
        <v>0</v>
      </c>
      <c r="CA143" s="289">
        <v>1</v>
      </c>
      <c r="CB143" s="289">
        <v>9</v>
      </c>
    </row>
    <row r="144" spans="1:80" x14ac:dyDescent="0.25">
      <c r="A144" s="298"/>
      <c r="B144" s="301"/>
      <c r="C144" s="302" t="s">
        <v>98</v>
      </c>
      <c r="D144" s="303"/>
      <c r="E144" s="304">
        <v>1</v>
      </c>
      <c r="F144" s="305"/>
      <c r="G144" s="306"/>
      <c r="H144" s="307"/>
      <c r="I144" s="299"/>
      <c r="J144" s="308"/>
      <c r="K144" s="299"/>
      <c r="M144" s="300">
        <v>1</v>
      </c>
      <c r="O144" s="289"/>
    </row>
    <row r="145" spans="1:80" ht="20.399999999999999" x14ac:dyDescent="0.25">
      <c r="A145" s="290">
        <v>63</v>
      </c>
      <c r="B145" s="291" t="s">
        <v>296</v>
      </c>
      <c r="C145" s="292" t="s">
        <v>297</v>
      </c>
      <c r="D145" s="293" t="s">
        <v>162</v>
      </c>
      <c r="E145" s="294">
        <v>48</v>
      </c>
      <c r="F145" s="294">
        <v>0</v>
      </c>
      <c r="G145" s="295">
        <f>E145*F145</f>
        <v>0</v>
      </c>
      <c r="H145" s="296">
        <v>2.9999999999999997E-4</v>
      </c>
      <c r="I145" s="297">
        <f>E145*H145</f>
        <v>1.44E-2</v>
      </c>
      <c r="J145" s="296">
        <v>0</v>
      </c>
      <c r="K145" s="297">
        <f>E145*J145</f>
        <v>0</v>
      </c>
      <c r="O145" s="289">
        <v>2</v>
      </c>
      <c r="AA145" s="260">
        <v>1</v>
      </c>
      <c r="AB145" s="260">
        <v>9</v>
      </c>
      <c r="AC145" s="260">
        <v>9</v>
      </c>
      <c r="AZ145" s="260">
        <v>4</v>
      </c>
      <c r="BA145" s="260">
        <f>IF(AZ145=1,G145,0)</f>
        <v>0</v>
      </c>
      <c r="BB145" s="260">
        <f>IF(AZ145=2,G145,0)</f>
        <v>0</v>
      </c>
      <c r="BC145" s="260">
        <f>IF(AZ145=3,G145,0)</f>
        <v>0</v>
      </c>
      <c r="BD145" s="260">
        <f>IF(AZ145=4,G145,0)</f>
        <v>0</v>
      </c>
      <c r="BE145" s="260">
        <f>IF(AZ145=5,G145,0)</f>
        <v>0</v>
      </c>
      <c r="CA145" s="289">
        <v>1</v>
      </c>
      <c r="CB145" s="289">
        <v>9</v>
      </c>
    </row>
    <row r="146" spans="1:80" x14ac:dyDescent="0.25">
      <c r="A146" s="298"/>
      <c r="B146" s="301"/>
      <c r="C146" s="302" t="s">
        <v>298</v>
      </c>
      <c r="D146" s="303"/>
      <c r="E146" s="304">
        <v>48</v>
      </c>
      <c r="F146" s="305"/>
      <c r="G146" s="306"/>
      <c r="H146" s="307"/>
      <c r="I146" s="299"/>
      <c r="J146" s="308"/>
      <c r="K146" s="299"/>
      <c r="M146" s="300" t="s">
        <v>298</v>
      </c>
      <c r="O146" s="289"/>
    </row>
    <row r="147" spans="1:80" ht="20.399999999999999" x14ac:dyDescent="0.25">
      <c r="A147" s="290">
        <v>64</v>
      </c>
      <c r="B147" s="291" t="s">
        <v>299</v>
      </c>
      <c r="C147" s="292" t="s">
        <v>300</v>
      </c>
      <c r="D147" s="293" t="s">
        <v>162</v>
      </c>
      <c r="E147" s="294">
        <v>66</v>
      </c>
      <c r="F147" s="294">
        <v>0</v>
      </c>
      <c r="G147" s="295">
        <f>E147*F147</f>
        <v>0</v>
      </c>
      <c r="H147" s="296">
        <v>1.1E-4</v>
      </c>
      <c r="I147" s="297">
        <f>E147*H147</f>
        <v>7.26E-3</v>
      </c>
      <c r="J147" s="296">
        <v>0</v>
      </c>
      <c r="K147" s="297">
        <f>E147*J147</f>
        <v>0</v>
      </c>
      <c r="O147" s="289">
        <v>2</v>
      </c>
      <c r="AA147" s="260">
        <v>1</v>
      </c>
      <c r="AB147" s="260">
        <v>9</v>
      </c>
      <c r="AC147" s="260">
        <v>9</v>
      </c>
      <c r="AZ147" s="260">
        <v>4</v>
      </c>
      <c r="BA147" s="260">
        <f>IF(AZ147=1,G147,0)</f>
        <v>0</v>
      </c>
      <c r="BB147" s="260">
        <f>IF(AZ147=2,G147,0)</f>
        <v>0</v>
      </c>
      <c r="BC147" s="260">
        <f>IF(AZ147=3,G147,0)</f>
        <v>0</v>
      </c>
      <c r="BD147" s="260">
        <f>IF(AZ147=4,G147,0)</f>
        <v>0</v>
      </c>
      <c r="BE147" s="260">
        <f>IF(AZ147=5,G147,0)</f>
        <v>0</v>
      </c>
      <c r="CA147" s="289">
        <v>1</v>
      </c>
      <c r="CB147" s="289">
        <v>9</v>
      </c>
    </row>
    <row r="148" spans="1:80" x14ac:dyDescent="0.25">
      <c r="A148" s="298"/>
      <c r="B148" s="301"/>
      <c r="C148" s="302" t="s">
        <v>301</v>
      </c>
      <c r="D148" s="303"/>
      <c r="E148" s="304">
        <v>60</v>
      </c>
      <c r="F148" s="305"/>
      <c r="G148" s="306"/>
      <c r="H148" s="307"/>
      <c r="I148" s="299"/>
      <c r="J148" s="308"/>
      <c r="K148" s="299"/>
      <c r="M148" s="300" t="s">
        <v>301</v>
      </c>
      <c r="O148" s="289"/>
    </row>
    <row r="149" spans="1:80" x14ac:dyDescent="0.25">
      <c r="A149" s="298"/>
      <c r="B149" s="301"/>
      <c r="C149" s="302" t="s">
        <v>302</v>
      </c>
      <c r="D149" s="303"/>
      <c r="E149" s="304">
        <v>6</v>
      </c>
      <c r="F149" s="305"/>
      <c r="G149" s="306"/>
      <c r="H149" s="307"/>
      <c r="I149" s="299"/>
      <c r="J149" s="308"/>
      <c r="K149" s="299"/>
      <c r="M149" s="300">
        <v>6</v>
      </c>
      <c r="O149" s="289"/>
    </row>
    <row r="150" spans="1:80" ht="20.399999999999999" x14ac:dyDescent="0.25">
      <c r="A150" s="290">
        <v>65</v>
      </c>
      <c r="B150" s="291" t="s">
        <v>303</v>
      </c>
      <c r="C150" s="292" t="s">
        <v>304</v>
      </c>
      <c r="D150" s="293" t="s">
        <v>162</v>
      </c>
      <c r="E150" s="294">
        <v>24</v>
      </c>
      <c r="F150" s="294">
        <v>0</v>
      </c>
      <c r="G150" s="295">
        <f>E150*F150</f>
        <v>0</v>
      </c>
      <c r="H150" s="296">
        <v>2.0000000000000001E-4</v>
      </c>
      <c r="I150" s="297">
        <f>E150*H150</f>
        <v>4.8000000000000004E-3</v>
      </c>
      <c r="J150" s="296">
        <v>0</v>
      </c>
      <c r="K150" s="297">
        <f>E150*J150</f>
        <v>0</v>
      </c>
      <c r="O150" s="289">
        <v>2</v>
      </c>
      <c r="AA150" s="260">
        <v>1</v>
      </c>
      <c r="AB150" s="260">
        <v>9</v>
      </c>
      <c r="AC150" s="260">
        <v>9</v>
      </c>
      <c r="AZ150" s="260">
        <v>4</v>
      </c>
      <c r="BA150" s="260">
        <f>IF(AZ150=1,G150,0)</f>
        <v>0</v>
      </c>
      <c r="BB150" s="260">
        <f>IF(AZ150=2,G150,0)</f>
        <v>0</v>
      </c>
      <c r="BC150" s="260">
        <f>IF(AZ150=3,G150,0)</f>
        <v>0</v>
      </c>
      <c r="BD150" s="260">
        <f>IF(AZ150=4,G150,0)</f>
        <v>0</v>
      </c>
      <c r="BE150" s="260">
        <f>IF(AZ150=5,G150,0)</f>
        <v>0</v>
      </c>
      <c r="CA150" s="289">
        <v>1</v>
      </c>
      <c r="CB150" s="289">
        <v>9</v>
      </c>
    </row>
    <row r="151" spans="1:80" x14ac:dyDescent="0.25">
      <c r="A151" s="298"/>
      <c r="B151" s="301"/>
      <c r="C151" s="302" t="s">
        <v>305</v>
      </c>
      <c r="D151" s="303"/>
      <c r="E151" s="304">
        <v>24</v>
      </c>
      <c r="F151" s="305"/>
      <c r="G151" s="306"/>
      <c r="H151" s="307"/>
      <c r="I151" s="299"/>
      <c r="J151" s="308"/>
      <c r="K151" s="299"/>
      <c r="M151" s="300">
        <v>24</v>
      </c>
      <c r="O151" s="289"/>
    </row>
    <row r="152" spans="1:80" ht="20.399999999999999" x14ac:dyDescent="0.25">
      <c r="A152" s="290">
        <v>66</v>
      </c>
      <c r="B152" s="291" t="s">
        <v>306</v>
      </c>
      <c r="C152" s="292" t="s">
        <v>307</v>
      </c>
      <c r="D152" s="293" t="s">
        <v>162</v>
      </c>
      <c r="E152" s="294">
        <v>28</v>
      </c>
      <c r="F152" s="294">
        <v>0</v>
      </c>
      <c r="G152" s="295">
        <f>E152*F152</f>
        <v>0</v>
      </c>
      <c r="H152" s="296">
        <v>2.2000000000000001E-4</v>
      </c>
      <c r="I152" s="297">
        <f>E152*H152</f>
        <v>6.1600000000000005E-3</v>
      </c>
      <c r="J152" s="296">
        <v>0</v>
      </c>
      <c r="K152" s="297">
        <f>E152*J152</f>
        <v>0</v>
      </c>
      <c r="O152" s="289">
        <v>2</v>
      </c>
      <c r="AA152" s="260">
        <v>1</v>
      </c>
      <c r="AB152" s="260">
        <v>9</v>
      </c>
      <c r="AC152" s="260">
        <v>9</v>
      </c>
      <c r="AZ152" s="260">
        <v>4</v>
      </c>
      <c r="BA152" s="260">
        <f>IF(AZ152=1,G152,0)</f>
        <v>0</v>
      </c>
      <c r="BB152" s="260">
        <f>IF(AZ152=2,G152,0)</f>
        <v>0</v>
      </c>
      <c r="BC152" s="260">
        <f>IF(AZ152=3,G152,0)</f>
        <v>0</v>
      </c>
      <c r="BD152" s="260">
        <f>IF(AZ152=4,G152,0)</f>
        <v>0</v>
      </c>
      <c r="BE152" s="260">
        <f>IF(AZ152=5,G152,0)</f>
        <v>0</v>
      </c>
      <c r="CA152" s="289">
        <v>1</v>
      </c>
      <c r="CB152" s="289">
        <v>9</v>
      </c>
    </row>
    <row r="153" spans="1:80" x14ac:dyDescent="0.25">
      <c r="A153" s="298"/>
      <c r="B153" s="301"/>
      <c r="C153" s="302" t="s">
        <v>274</v>
      </c>
      <c r="D153" s="303"/>
      <c r="E153" s="304">
        <v>28</v>
      </c>
      <c r="F153" s="305"/>
      <c r="G153" s="306"/>
      <c r="H153" s="307"/>
      <c r="I153" s="299"/>
      <c r="J153" s="308"/>
      <c r="K153" s="299"/>
      <c r="M153" s="300">
        <v>28</v>
      </c>
      <c r="O153" s="289"/>
    </row>
    <row r="154" spans="1:80" x14ac:dyDescent="0.25">
      <c r="A154" s="290">
        <v>67</v>
      </c>
      <c r="B154" s="291" t="s">
        <v>308</v>
      </c>
      <c r="C154" s="292" t="s">
        <v>309</v>
      </c>
      <c r="D154" s="293" t="s">
        <v>162</v>
      </c>
      <c r="E154" s="294">
        <v>101</v>
      </c>
      <c r="F154" s="294">
        <v>0</v>
      </c>
      <c r="G154" s="295">
        <f>E154*F154</f>
        <v>0</v>
      </c>
      <c r="H154" s="296">
        <v>2.7999999999999998E-4</v>
      </c>
      <c r="I154" s="297">
        <f>E154*H154</f>
        <v>2.8279999999999996E-2</v>
      </c>
      <c r="J154" s="296">
        <v>0</v>
      </c>
      <c r="K154" s="297">
        <f>E154*J154</f>
        <v>0</v>
      </c>
      <c r="O154" s="289">
        <v>2</v>
      </c>
      <c r="AA154" s="260">
        <v>1</v>
      </c>
      <c r="AB154" s="260">
        <v>0</v>
      </c>
      <c r="AC154" s="260">
        <v>0</v>
      </c>
      <c r="AZ154" s="260">
        <v>4</v>
      </c>
      <c r="BA154" s="260">
        <f>IF(AZ154=1,G154,0)</f>
        <v>0</v>
      </c>
      <c r="BB154" s="260">
        <f>IF(AZ154=2,G154,0)</f>
        <v>0</v>
      </c>
      <c r="BC154" s="260">
        <f>IF(AZ154=3,G154,0)</f>
        <v>0</v>
      </c>
      <c r="BD154" s="260">
        <f>IF(AZ154=4,G154,0)</f>
        <v>0</v>
      </c>
      <c r="BE154" s="260">
        <f>IF(AZ154=5,G154,0)</f>
        <v>0</v>
      </c>
      <c r="CA154" s="289">
        <v>1</v>
      </c>
      <c r="CB154" s="289">
        <v>0</v>
      </c>
    </row>
    <row r="155" spans="1:80" x14ac:dyDescent="0.25">
      <c r="A155" s="298"/>
      <c r="B155" s="301"/>
      <c r="C155" s="302" t="s">
        <v>310</v>
      </c>
      <c r="D155" s="303"/>
      <c r="E155" s="304">
        <v>92</v>
      </c>
      <c r="F155" s="305"/>
      <c r="G155" s="306"/>
      <c r="H155" s="307"/>
      <c r="I155" s="299"/>
      <c r="J155" s="308"/>
      <c r="K155" s="299"/>
      <c r="M155" s="300" t="s">
        <v>310</v>
      </c>
      <c r="O155" s="289"/>
    </row>
    <row r="156" spans="1:80" x14ac:dyDescent="0.25">
      <c r="A156" s="298"/>
      <c r="B156" s="301"/>
      <c r="C156" s="302" t="s">
        <v>311</v>
      </c>
      <c r="D156" s="303"/>
      <c r="E156" s="304">
        <v>9</v>
      </c>
      <c r="F156" s="305"/>
      <c r="G156" s="306"/>
      <c r="H156" s="307"/>
      <c r="I156" s="299"/>
      <c r="J156" s="308"/>
      <c r="K156" s="299"/>
      <c r="M156" s="300">
        <v>9</v>
      </c>
      <c r="O156" s="289"/>
    </row>
    <row r="157" spans="1:80" x14ac:dyDescent="0.25">
      <c r="A157" s="290">
        <v>68</v>
      </c>
      <c r="B157" s="291" t="s">
        <v>312</v>
      </c>
      <c r="C157" s="292" t="s">
        <v>313</v>
      </c>
      <c r="D157" s="293" t="s">
        <v>162</v>
      </c>
      <c r="E157" s="294">
        <v>627</v>
      </c>
      <c r="F157" s="294">
        <v>0</v>
      </c>
      <c r="G157" s="295">
        <f>E157*F157</f>
        <v>0</v>
      </c>
      <c r="H157" s="296">
        <v>0</v>
      </c>
      <c r="I157" s="297">
        <f>E157*H157</f>
        <v>0</v>
      </c>
      <c r="J157" s="296">
        <v>0</v>
      </c>
      <c r="K157" s="297">
        <f>E157*J157</f>
        <v>0</v>
      </c>
      <c r="O157" s="289">
        <v>2</v>
      </c>
      <c r="AA157" s="260">
        <v>1</v>
      </c>
      <c r="AB157" s="260">
        <v>9</v>
      </c>
      <c r="AC157" s="260">
        <v>9</v>
      </c>
      <c r="AZ157" s="260">
        <v>4</v>
      </c>
      <c r="BA157" s="260">
        <f>IF(AZ157=1,G157,0)</f>
        <v>0</v>
      </c>
      <c r="BB157" s="260">
        <f>IF(AZ157=2,G157,0)</f>
        <v>0</v>
      </c>
      <c r="BC157" s="260">
        <f>IF(AZ157=3,G157,0)</f>
        <v>0</v>
      </c>
      <c r="BD157" s="260">
        <f>IF(AZ157=4,G157,0)</f>
        <v>0</v>
      </c>
      <c r="BE157" s="260">
        <f>IF(AZ157=5,G157,0)</f>
        <v>0</v>
      </c>
      <c r="CA157" s="289">
        <v>1</v>
      </c>
      <c r="CB157" s="289">
        <v>9</v>
      </c>
    </row>
    <row r="158" spans="1:80" x14ac:dyDescent="0.25">
      <c r="A158" s="298"/>
      <c r="B158" s="301"/>
      <c r="C158" s="302" t="s">
        <v>314</v>
      </c>
      <c r="D158" s="303"/>
      <c r="E158" s="304">
        <v>627</v>
      </c>
      <c r="F158" s="305"/>
      <c r="G158" s="306"/>
      <c r="H158" s="307"/>
      <c r="I158" s="299"/>
      <c r="J158" s="308"/>
      <c r="K158" s="299"/>
      <c r="M158" s="300" t="s">
        <v>314</v>
      </c>
      <c r="O158" s="289"/>
    </row>
    <row r="159" spans="1:80" ht="20.399999999999999" x14ac:dyDescent="0.25">
      <c r="A159" s="290">
        <v>69</v>
      </c>
      <c r="B159" s="291" t="s">
        <v>315</v>
      </c>
      <c r="C159" s="292" t="s">
        <v>316</v>
      </c>
      <c r="D159" s="293" t="s">
        <v>162</v>
      </c>
      <c r="E159" s="294">
        <v>190</v>
      </c>
      <c r="F159" s="294">
        <v>0</v>
      </c>
      <c r="G159" s="295">
        <f>E159*F159</f>
        <v>0</v>
      </c>
      <c r="H159" s="296">
        <v>2.5000000000000001E-4</v>
      </c>
      <c r="I159" s="297">
        <f>E159*H159</f>
        <v>4.7500000000000001E-2</v>
      </c>
      <c r="J159" s="296">
        <v>0</v>
      </c>
      <c r="K159" s="297">
        <f>E159*J159</f>
        <v>0</v>
      </c>
      <c r="O159" s="289">
        <v>2</v>
      </c>
      <c r="AA159" s="260">
        <v>1</v>
      </c>
      <c r="AB159" s="260">
        <v>9</v>
      </c>
      <c r="AC159" s="260">
        <v>9</v>
      </c>
      <c r="AZ159" s="260">
        <v>4</v>
      </c>
      <c r="BA159" s="260">
        <f>IF(AZ159=1,G159,0)</f>
        <v>0</v>
      </c>
      <c r="BB159" s="260">
        <f>IF(AZ159=2,G159,0)</f>
        <v>0</v>
      </c>
      <c r="BC159" s="260">
        <f>IF(AZ159=3,G159,0)</f>
        <v>0</v>
      </c>
      <c r="BD159" s="260">
        <f>IF(AZ159=4,G159,0)</f>
        <v>0</v>
      </c>
      <c r="BE159" s="260">
        <f>IF(AZ159=5,G159,0)</f>
        <v>0</v>
      </c>
      <c r="CA159" s="289">
        <v>1</v>
      </c>
      <c r="CB159" s="289">
        <v>9</v>
      </c>
    </row>
    <row r="160" spans="1:80" x14ac:dyDescent="0.25">
      <c r="A160" s="298"/>
      <c r="B160" s="301"/>
      <c r="C160" s="302" t="s">
        <v>317</v>
      </c>
      <c r="D160" s="303"/>
      <c r="E160" s="304">
        <v>190</v>
      </c>
      <c r="F160" s="305"/>
      <c r="G160" s="306"/>
      <c r="H160" s="307"/>
      <c r="I160" s="299"/>
      <c r="J160" s="308"/>
      <c r="K160" s="299"/>
      <c r="M160" s="300" t="s">
        <v>317</v>
      </c>
      <c r="O160" s="289"/>
    </row>
    <row r="161" spans="1:80" ht="20.399999999999999" x14ac:dyDescent="0.25">
      <c r="A161" s="290">
        <v>70</v>
      </c>
      <c r="B161" s="291" t="s">
        <v>318</v>
      </c>
      <c r="C161" s="292" t="s">
        <v>319</v>
      </c>
      <c r="D161" s="293" t="s">
        <v>162</v>
      </c>
      <c r="E161" s="294">
        <v>23</v>
      </c>
      <c r="F161" s="294">
        <v>0</v>
      </c>
      <c r="G161" s="295">
        <f>E161*F161</f>
        <v>0</v>
      </c>
      <c r="H161" s="296">
        <v>3.64E-3</v>
      </c>
      <c r="I161" s="297">
        <f>E161*H161</f>
        <v>8.3720000000000003E-2</v>
      </c>
      <c r="J161" s="296">
        <v>0</v>
      </c>
      <c r="K161" s="297">
        <f>E161*J161</f>
        <v>0</v>
      </c>
      <c r="O161" s="289">
        <v>2</v>
      </c>
      <c r="AA161" s="260">
        <v>1</v>
      </c>
      <c r="AB161" s="260">
        <v>9</v>
      </c>
      <c r="AC161" s="260">
        <v>9</v>
      </c>
      <c r="AZ161" s="260">
        <v>4</v>
      </c>
      <c r="BA161" s="260">
        <f>IF(AZ161=1,G161,0)</f>
        <v>0</v>
      </c>
      <c r="BB161" s="260">
        <f>IF(AZ161=2,G161,0)</f>
        <v>0</v>
      </c>
      <c r="BC161" s="260">
        <f>IF(AZ161=3,G161,0)</f>
        <v>0</v>
      </c>
      <c r="BD161" s="260">
        <f>IF(AZ161=4,G161,0)</f>
        <v>0</v>
      </c>
      <c r="BE161" s="260">
        <f>IF(AZ161=5,G161,0)</f>
        <v>0</v>
      </c>
      <c r="CA161" s="289">
        <v>1</v>
      </c>
      <c r="CB161" s="289">
        <v>9</v>
      </c>
    </row>
    <row r="162" spans="1:80" x14ac:dyDescent="0.25">
      <c r="A162" s="298"/>
      <c r="B162" s="301"/>
      <c r="C162" s="302" t="s">
        <v>268</v>
      </c>
      <c r="D162" s="303"/>
      <c r="E162" s="304">
        <v>23</v>
      </c>
      <c r="F162" s="305"/>
      <c r="G162" s="306"/>
      <c r="H162" s="307"/>
      <c r="I162" s="299"/>
      <c r="J162" s="308"/>
      <c r="K162" s="299"/>
      <c r="M162" s="300">
        <v>23</v>
      </c>
      <c r="O162" s="289"/>
    </row>
    <row r="163" spans="1:80" ht="20.399999999999999" x14ac:dyDescent="0.25">
      <c r="A163" s="290">
        <v>71</v>
      </c>
      <c r="B163" s="291" t="s">
        <v>320</v>
      </c>
      <c r="C163" s="292" t="s">
        <v>321</v>
      </c>
      <c r="D163" s="293" t="s">
        <v>162</v>
      </c>
      <c r="E163" s="294">
        <v>72</v>
      </c>
      <c r="F163" s="294">
        <v>0</v>
      </c>
      <c r="G163" s="295">
        <f>E163*F163</f>
        <v>0</v>
      </c>
      <c r="H163" s="296">
        <v>0</v>
      </c>
      <c r="I163" s="297">
        <f>E163*H163</f>
        <v>0</v>
      </c>
      <c r="J163" s="296">
        <v>0</v>
      </c>
      <c r="K163" s="297">
        <f>E163*J163</f>
        <v>0</v>
      </c>
      <c r="O163" s="289">
        <v>2</v>
      </c>
      <c r="AA163" s="260">
        <v>1</v>
      </c>
      <c r="AB163" s="260">
        <v>9</v>
      </c>
      <c r="AC163" s="260">
        <v>9</v>
      </c>
      <c r="AZ163" s="260">
        <v>4</v>
      </c>
      <c r="BA163" s="260">
        <f>IF(AZ163=1,G163,0)</f>
        <v>0</v>
      </c>
      <c r="BB163" s="260">
        <f>IF(AZ163=2,G163,0)</f>
        <v>0</v>
      </c>
      <c r="BC163" s="260">
        <f>IF(AZ163=3,G163,0)</f>
        <v>0</v>
      </c>
      <c r="BD163" s="260">
        <f>IF(AZ163=4,G163,0)</f>
        <v>0</v>
      </c>
      <c r="BE163" s="260">
        <f>IF(AZ163=5,G163,0)</f>
        <v>0</v>
      </c>
      <c r="CA163" s="289">
        <v>1</v>
      </c>
      <c r="CB163" s="289">
        <v>9</v>
      </c>
    </row>
    <row r="164" spans="1:80" x14ac:dyDescent="0.25">
      <c r="A164" s="298"/>
      <c r="B164" s="301"/>
      <c r="C164" s="302" t="s">
        <v>322</v>
      </c>
      <c r="D164" s="303"/>
      <c r="E164" s="304">
        <v>72</v>
      </c>
      <c r="F164" s="305"/>
      <c r="G164" s="306"/>
      <c r="H164" s="307"/>
      <c r="I164" s="299"/>
      <c r="J164" s="308"/>
      <c r="K164" s="299"/>
      <c r="M164" s="300" t="s">
        <v>322</v>
      </c>
      <c r="O164" s="289"/>
    </row>
    <row r="165" spans="1:80" x14ac:dyDescent="0.25">
      <c r="A165" s="290">
        <v>72</v>
      </c>
      <c r="B165" s="291" t="s">
        <v>323</v>
      </c>
      <c r="C165" s="292" t="s">
        <v>324</v>
      </c>
      <c r="D165" s="293" t="s">
        <v>162</v>
      </c>
      <c r="E165" s="294">
        <v>1</v>
      </c>
      <c r="F165" s="294">
        <v>0</v>
      </c>
      <c r="G165" s="295">
        <f>E165*F165</f>
        <v>0</v>
      </c>
      <c r="H165" s="296">
        <v>0</v>
      </c>
      <c r="I165" s="297">
        <f>E165*H165</f>
        <v>0</v>
      </c>
      <c r="J165" s="296">
        <v>0</v>
      </c>
      <c r="K165" s="297">
        <f>E165*J165</f>
        <v>0</v>
      </c>
      <c r="O165" s="289">
        <v>2</v>
      </c>
      <c r="AA165" s="260">
        <v>1</v>
      </c>
      <c r="AB165" s="260">
        <v>9</v>
      </c>
      <c r="AC165" s="260">
        <v>9</v>
      </c>
      <c r="AZ165" s="260">
        <v>4</v>
      </c>
      <c r="BA165" s="260">
        <f>IF(AZ165=1,G165,0)</f>
        <v>0</v>
      </c>
      <c r="BB165" s="260">
        <f>IF(AZ165=2,G165,0)</f>
        <v>0</v>
      </c>
      <c r="BC165" s="260">
        <f>IF(AZ165=3,G165,0)</f>
        <v>0</v>
      </c>
      <c r="BD165" s="260">
        <f>IF(AZ165=4,G165,0)</f>
        <v>0</v>
      </c>
      <c r="BE165" s="260">
        <f>IF(AZ165=5,G165,0)</f>
        <v>0</v>
      </c>
      <c r="CA165" s="289">
        <v>1</v>
      </c>
      <c r="CB165" s="289">
        <v>9</v>
      </c>
    </row>
    <row r="166" spans="1:80" x14ac:dyDescent="0.25">
      <c r="A166" s="298"/>
      <c r="B166" s="301"/>
      <c r="C166" s="302" t="s">
        <v>98</v>
      </c>
      <c r="D166" s="303"/>
      <c r="E166" s="304">
        <v>1</v>
      </c>
      <c r="F166" s="305"/>
      <c r="G166" s="306"/>
      <c r="H166" s="307"/>
      <c r="I166" s="299"/>
      <c r="J166" s="308"/>
      <c r="K166" s="299"/>
      <c r="M166" s="300">
        <v>1</v>
      </c>
      <c r="O166" s="289"/>
    </row>
    <row r="167" spans="1:80" x14ac:dyDescent="0.25">
      <c r="A167" s="290">
        <v>73</v>
      </c>
      <c r="B167" s="291" t="s">
        <v>325</v>
      </c>
      <c r="C167" s="292" t="s">
        <v>326</v>
      </c>
      <c r="D167" s="293" t="s">
        <v>162</v>
      </c>
      <c r="E167" s="294">
        <v>1</v>
      </c>
      <c r="F167" s="294">
        <v>0</v>
      </c>
      <c r="G167" s="295">
        <f>E167*F167</f>
        <v>0</v>
      </c>
      <c r="H167" s="296">
        <v>0</v>
      </c>
      <c r="I167" s="297">
        <f>E167*H167</f>
        <v>0</v>
      </c>
      <c r="J167" s="296">
        <v>0</v>
      </c>
      <c r="K167" s="297">
        <f>E167*J167</f>
        <v>0</v>
      </c>
      <c r="O167" s="289">
        <v>2</v>
      </c>
      <c r="AA167" s="260">
        <v>1</v>
      </c>
      <c r="AB167" s="260">
        <v>9</v>
      </c>
      <c r="AC167" s="260">
        <v>9</v>
      </c>
      <c r="AZ167" s="260">
        <v>4</v>
      </c>
      <c r="BA167" s="260">
        <f>IF(AZ167=1,G167,0)</f>
        <v>0</v>
      </c>
      <c r="BB167" s="260">
        <f>IF(AZ167=2,G167,0)</f>
        <v>0</v>
      </c>
      <c r="BC167" s="260">
        <f>IF(AZ167=3,G167,0)</f>
        <v>0</v>
      </c>
      <c r="BD167" s="260">
        <f>IF(AZ167=4,G167,0)</f>
        <v>0</v>
      </c>
      <c r="BE167" s="260">
        <f>IF(AZ167=5,G167,0)</f>
        <v>0</v>
      </c>
      <c r="CA167" s="289">
        <v>1</v>
      </c>
      <c r="CB167" s="289">
        <v>9</v>
      </c>
    </row>
    <row r="168" spans="1:80" x14ac:dyDescent="0.25">
      <c r="A168" s="298"/>
      <c r="B168" s="301"/>
      <c r="C168" s="302" t="s">
        <v>98</v>
      </c>
      <c r="D168" s="303"/>
      <c r="E168" s="304">
        <v>1</v>
      </c>
      <c r="F168" s="305"/>
      <c r="G168" s="306"/>
      <c r="H168" s="307"/>
      <c r="I168" s="299"/>
      <c r="J168" s="308"/>
      <c r="K168" s="299"/>
      <c r="M168" s="300">
        <v>1</v>
      </c>
      <c r="O168" s="289"/>
    </row>
    <row r="169" spans="1:80" ht="20.399999999999999" x14ac:dyDescent="0.25">
      <c r="A169" s="290">
        <v>74</v>
      </c>
      <c r="B169" s="291" t="s">
        <v>327</v>
      </c>
      <c r="C169" s="292" t="s">
        <v>328</v>
      </c>
      <c r="D169" s="293" t="s">
        <v>329</v>
      </c>
      <c r="E169" s="294">
        <v>65</v>
      </c>
      <c r="F169" s="294">
        <v>0</v>
      </c>
      <c r="G169" s="295">
        <f>E169*F169</f>
        <v>0</v>
      </c>
      <c r="H169" s="296">
        <v>0</v>
      </c>
      <c r="I169" s="297">
        <f>E169*H169</f>
        <v>0</v>
      </c>
      <c r="J169" s="296">
        <v>0</v>
      </c>
      <c r="K169" s="297">
        <f>E169*J169</f>
        <v>0</v>
      </c>
      <c r="O169" s="289">
        <v>2</v>
      </c>
      <c r="AA169" s="260">
        <v>1</v>
      </c>
      <c r="AB169" s="260">
        <v>9</v>
      </c>
      <c r="AC169" s="260">
        <v>9</v>
      </c>
      <c r="AZ169" s="260">
        <v>4</v>
      </c>
      <c r="BA169" s="260">
        <f>IF(AZ169=1,G169,0)</f>
        <v>0</v>
      </c>
      <c r="BB169" s="260">
        <f>IF(AZ169=2,G169,0)</f>
        <v>0</v>
      </c>
      <c r="BC169" s="260">
        <f>IF(AZ169=3,G169,0)</f>
        <v>0</v>
      </c>
      <c r="BD169" s="260">
        <f>IF(AZ169=4,G169,0)</f>
        <v>0</v>
      </c>
      <c r="BE169" s="260">
        <f>IF(AZ169=5,G169,0)</f>
        <v>0</v>
      </c>
      <c r="CA169" s="289">
        <v>1</v>
      </c>
      <c r="CB169" s="289">
        <v>9</v>
      </c>
    </row>
    <row r="170" spans="1:80" x14ac:dyDescent="0.25">
      <c r="A170" s="298"/>
      <c r="B170" s="301"/>
      <c r="C170" s="302" t="s">
        <v>330</v>
      </c>
      <c r="D170" s="303"/>
      <c r="E170" s="304">
        <v>65</v>
      </c>
      <c r="F170" s="305"/>
      <c r="G170" s="306"/>
      <c r="H170" s="307"/>
      <c r="I170" s="299"/>
      <c r="J170" s="308"/>
      <c r="K170" s="299"/>
      <c r="M170" s="300">
        <v>65</v>
      </c>
      <c r="O170" s="289"/>
    </row>
    <row r="171" spans="1:80" ht="20.399999999999999" x14ac:dyDescent="0.25">
      <c r="A171" s="290">
        <v>75</v>
      </c>
      <c r="B171" s="291" t="s">
        <v>331</v>
      </c>
      <c r="C171" s="292" t="s">
        <v>332</v>
      </c>
      <c r="D171" s="293" t="s">
        <v>116</v>
      </c>
      <c r="E171" s="294">
        <v>179</v>
      </c>
      <c r="F171" s="294">
        <v>0</v>
      </c>
      <c r="G171" s="295">
        <f>E171*F171</f>
        <v>0</v>
      </c>
      <c r="H171" s="296">
        <v>1.6000000000000001E-4</v>
      </c>
      <c r="I171" s="297">
        <f>E171*H171</f>
        <v>2.8640000000000002E-2</v>
      </c>
      <c r="J171" s="296">
        <v>0</v>
      </c>
      <c r="K171" s="297">
        <f>E171*J171</f>
        <v>0</v>
      </c>
      <c r="O171" s="289">
        <v>2</v>
      </c>
      <c r="AA171" s="260">
        <v>1</v>
      </c>
      <c r="AB171" s="260">
        <v>9</v>
      </c>
      <c r="AC171" s="260">
        <v>9</v>
      </c>
      <c r="AZ171" s="260">
        <v>4</v>
      </c>
      <c r="BA171" s="260">
        <f>IF(AZ171=1,G171,0)</f>
        <v>0</v>
      </c>
      <c r="BB171" s="260">
        <f>IF(AZ171=2,G171,0)</f>
        <v>0</v>
      </c>
      <c r="BC171" s="260">
        <f>IF(AZ171=3,G171,0)</f>
        <v>0</v>
      </c>
      <c r="BD171" s="260">
        <f>IF(AZ171=4,G171,0)</f>
        <v>0</v>
      </c>
      <c r="BE171" s="260">
        <f>IF(AZ171=5,G171,0)</f>
        <v>0</v>
      </c>
      <c r="CA171" s="289">
        <v>1</v>
      </c>
      <c r="CB171" s="289">
        <v>9</v>
      </c>
    </row>
    <row r="172" spans="1:80" x14ac:dyDescent="0.25">
      <c r="A172" s="298"/>
      <c r="B172" s="301"/>
      <c r="C172" s="302" t="s">
        <v>333</v>
      </c>
      <c r="D172" s="303"/>
      <c r="E172" s="304">
        <v>179</v>
      </c>
      <c r="F172" s="305"/>
      <c r="G172" s="306"/>
      <c r="H172" s="307"/>
      <c r="I172" s="299"/>
      <c r="J172" s="308"/>
      <c r="K172" s="299"/>
      <c r="M172" s="300" t="s">
        <v>333</v>
      </c>
      <c r="O172" s="289"/>
    </row>
    <row r="173" spans="1:80" ht="20.399999999999999" x14ac:dyDescent="0.25">
      <c r="A173" s="290">
        <v>76</v>
      </c>
      <c r="B173" s="291" t="s">
        <v>334</v>
      </c>
      <c r="C173" s="292" t="s">
        <v>335</v>
      </c>
      <c r="D173" s="293" t="s">
        <v>116</v>
      </c>
      <c r="E173" s="294">
        <v>996</v>
      </c>
      <c r="F173" s="294">
        <v>0</v>
      </c>
      <c r="G173" s="295">
        <f>E173*F173</f>
        <v>0</v>
      </c>
      <c r="H173" s="296">
        <v>1.7000000000000001E-4</v>
      </c>
      <c r="I173" s="297">
        <f>E173*H173</f>
        <v>0.16932000000000003</v>
      </c>
      <c r="J173" s="296">
        <v>0</v>
      </c>
      <c r="K173" s="297">
        <f>E173*J173</f>
        <v>0</v>
      </c>
      <c r="O173" s="289">
        <v>2</v>
      </c>
      <c r="AA173" s="260">
        <v>1</v>
      </c>
      <c r="AB173" s="260">
        <v>9</v>
      </c>
      <c r="AC173" s="260">
        <v>9</v>
      </c>
      <c r="AZ173" s="260">
        <v>4</v>
      </c>
      <c r="BA173" s="260">
        <f>IF(AZ173=1,G173,0)</f>
        <v>0</v>
      </c>
      <c r="BB173" s="260">
        <f>IF(AZ173=2,G173,0)</f>
        <v>0</v>
      </c>
      <c r="BC173" s="260">
        <f>IF(AZ173=3,G173,0)</f>
        <v>0</v>
      </c>
      <c r="BD173" s="260">
        <f>IF(AZ173=4,G173,0)</f>
        <v>0</v>
      </c>
      <c r="BE173" s="260">
        <f>IF(AZ173=5,G173,0)</f>
        <v>0</v>
      </c>
      <c r="CA173" s="289">
        <v>1</v>
      </c>
      <c r="CB173" s="289">
        <v>9</v>
      </c>
    </row>
    <row r="174" spans="1:80" x14ac:dyDescent="0.25">
      <c r="A174" s="298"/>
      <c r="B174" s="301"/>
      <c r="C174" s="302" t="s">
        <v>336</v>
      </c>
      <c r="D174" s="303"/>
      <c r="E174" s="304">
        <v>996</v>
      </c>
      <c r="F174" s="305"/>
      <c r="G174" s="306"/>
      <c r="H174" s="307"/>
      <c r="I174" s="299"/>
      <c r="J174" s="308"/>
      <c r="K174" s="299"/>
      <c r="M174" s="300" t="s">
        <v>336</v>
      </c>
      <c r="O174" s="289"/>
    </row>
    <row r="175" spans="1:80" ht="20.399999999999999" x14ac:dyDescent="0.25">
      <c r="A175" s="290">
        <v>77</v>
      </c>
      <c r="B175" s="291" t="s">
        <v>337</v>
      </c>
      <c r="C175" s="292" t="s">
        <v>338</v>
      </c>
      <c r="D175" s="293" t="s">
        <v>116</v>
      </c>
      <c r="E175" s="294">
        <v>481</v>
      </c>
      <c r="F175" s="294">
        <v>0</v>
      </c>
      <c r="G175" s="295">
        <f>E175*F175</f>
        <v>0</v>
      </c>
      <c r="H175" s="296">
        <v>2.3000000000000001E-4</v>
      </c>
      <c r="I175" s="297">
        <f>E175*H175</f>
        <v>0.11063000000000001</v>
      </c>
      <c r="J175" s="296">
        <v>0</v>
      </c>
      <c r="K175" s="297">
        <f>E175*J175</f>
        <v>0</v>
      </c>
      <c r="O175" s="289">
        <v>2</v>
      </c>
      <c r="AA175" s="260">
        <v>1</v>
      </c>
      <c r="AB175" s="260">
        <v>9</v>
      </c>
      <c r="AC175" s="260">
        <v>9</v>
      </c>
      <c r="AZ175" s="260">
        <v>4</v>
      </c>
      <c r="BA175" s="260">
        <f>IF(AZ175=1,G175,0)</f>
        <v>0</v>
      </c>
      <c r="BB175" s="260">
        <f>IF(AZ175=2,G175,0)</f>
        <v>0</v>
      </c>
      <c r="BC175" s="260">
        <f>IF(AZ175=3,G175,0)</f>
        <v>0</v>
      </c>
      <c r="BD175" s="260">
        <f>IF(AZ175=4,G175,0)</f>
        <v>0</v>
      </c>
      <c r="BE175" s="260">
        <f>IF(AZ175=5,G175,0)</f>
        <v>0</v>
      </c>
      <c r="CA175" s="289">
        <v>1</v>
      </c>
      <c r="CB175" s="289">
        <v>9</v>
      </c>
    </row>
    <row r="176" spans="1:80" x14ac:dyDescent="0.25">
      <c r="A176" s="298"/>
      <c r="B176" s="301"/>
      <c r="C176" s="302" t="s">
        <v>339</v>
      </c>
      <c r="D176" s="303"/>
      <c r="E176" s="304">
        <v>481</v>
      </c>
      <c r="F176" s="305"/>
      <c r="G176" s="306"/>
      <c r="H176" s="307"/>
      <c r="I176" s="299"/>
      <c r="J176" s="308"/>
      <c r="K176" s="299"/>
      <c r="M176" s="300" t="s">
        <v>339</v>
      </c>
      <c r="O176" s="289"/>
    </row>
    <row r="177" spans="1:80" ht="20.399999999999999" x14ac:dyDescent="0.25">
      <c r="A177" s="290">
        <v>78</v>
      </c>
      <c r="B177" s="291" t="s">
        <v>340</v>
      </c>
      <c r="C177" s="292" t="s">
        <v>341</v>
      </c>
      <c r="D177" s="293" t="s">
        <v>116</v>
      </c>
      <c r="E177" s="294">
        <v>68</v>
      </c>
      <c r="F177" s="294">
        <v>0</v>
      </c>
      <c r="G177" s="295">
        <f>E177*F177</f>
        <v>0</v>
      </c>
      <c r="H177" s="296">
        <v>6.4000000000000005E-4</v>
      </c>
      <c r="I177" s="297">
        <f>E177*H177</f>
        <v>4.3520000000000003E-2</v>
      </c>
      <c r="J177" s="296">
        <v>0</v>
      </c>
      <c r="K177" s="297">
        <f>E177*J177</f>
        <v>0</v>
      </c>
      <c r="O177" s="289">
        <v>2</v>
      </c>
      <c r="AA177" s="260">
        <v>1</v>
      </c>
      <c r="AB177" s="260">
        <v>9</v>
      </c>
      <c r="AC177" s="260">
        <v>9</v>
      </c>
      <c r="AZ177" s="260">
        <v>4</v>
      </c>
      <c r="BA177" s="260">
        <f>IF(AZ177=1,G177,0)</f>
        <v>0</v>
      </c>
      <c r="BB177" s="260">
        <f>IF(AZ177=2,G177,0)</f>
        <v>0</v>
      </c>
      <c r="BC177" s="260">
        <f>IF(AZ177=3,G177,0)</f>
        <v>0</v>
      </c>
      <c r="BD177" s="260">
        <f>IF(AZ177=4,G177,0)</f>
        <v>0</v>
      </c>
      <c r="BE177" s="260">
        <f>IF(AZ177=5,G177,0)</f>
        <v>0</v>
      </c>
      <c r="CA177" s="289">
        <v>1</v>
      </c>
      <c r="CB177" s="289">
        <v>9</v>
      </c>
    </row>
    <row r="178" spans="1:80" x14ac:dyDescent="0.25">
      <c r="A178" s="298"/>
      <c r="B178" s="301"/>
      <c r="C178" s="302" t="s">
        <v>342</v>
      </c>
      <c r="D178" s="303"/>
      <c r="E178" s="304">
        <v>68</v>
      </c>
      <c r="F178" s="305"/>
      <c r="G178" s="306"/>
      <c r="H178" s="307"/>
      <c r="I178" s="299"/>
      <c r="J178" s="308"/>
      <c r="K178" s="299"/>
      <c r="M178" s="300">
        <v>68</v>
      </c>
      <c r="O178" s="289"/>
    </row>
    <row r="179" spans="1:80" ht="20.399999999999999" x14ac:dyDescent="0.25">
      <c r="A179" s="290">
        <v>79</v>
      </c>
      <c r="B179" s="291" t="s">
        <v>343</v>
      </c>
      <c r="C179" s="292" t="s">
        <v>344</v>
      </c>
      <c r="D179" s="293" t="s">
        <v>116</v>
      </c>
      <c r="E179" s="294">
        <v>119</v>
      </c>
      <c r="F179" s="294">
        <v>0</v>
      </c>
      <c r="G179" s="295">
        <f>E179*F179</f>
        <v>0</v>
      </c>
      <c r="H179" s="296">
        <v>2.2000000000000001E-4</v>
      </c>
      <c r="I179" s="297">
        <f>E179*H179</f>
        <v>2.6180000000000002E-2</v>
      </c>
      <c r="J179" s="296">
        <v>0</v>
      </c>
      <c r="K179" s="297">
        <f>E179*J179</f>
        <v>0</v>
      </c>
      <c r="O179" s="289">
        <v>2</v>
      </c>
      <c r="AA179" s="260">
        <v>1</v>
      </c>
      <c r="AB179" s="260">
        <v>9</v>
      </c>
      <c r="AC179" s="260">
        <v>9</v>
      </c>
      <c r="AZ179" s="260">
        <v>4</v>
      </c>
      <c r="BA179" s="260">
        <f>IF(AZ179=1,G179,0)</f>
        <v>0</v>
      </c>
      <c r="BB179" s="260">
        <f>IF(AZ179=2,G179,0)</f>
        <v>0</v>
      </c>
      <c r="BC179" s="260">
        <f>IF(AZ179=3,G179,0)</f>
        <v>0</v>
      </c>
      <c r="BD179" s="260">
        <f>IF(AZ179=4,G179,0)</f>
        <v>0</v>
      </c>
      <c r="BE179" s="260">
        <f>IF(AZ179=5,G179,0)</f>
        <v>0</v>
      </c>
      <c r="CA179" s="289">
        <v>1</v>
      </c>
      <c r="CB179" s="289">
        <v>9</v>
      </c>
    </row>
    <row r="180" spans="1:80" x14ac:dyDescent="0.25">
      <c r="A180" s="298"/>
      <c r="B180" s="301"/>
      <c r="C180" s="302" t="s">
        <v>345</v>
      </c>
      <c r="D180" s="303"/>
      <c r="E180" s="304">
        <v>119</v>
      </c>
      <c r="F180" s="305"/>
      <c r="G180" s="306"/>
      <c r="H180" s="307"/>
      <c r="I180" s="299"/>
      <c r="J180" s="308"/>
      <c r="K180" s="299"/>
      <c r="M180" s="300" t="s">
        <v>345</v>
      </c>
      <c r="O180" s="289"/>
    </row>
    <row r="181" spans="1:80" ht="20.399999999999999" x14ac:dyDescent="0.25">
      <c r="A181" s="290">
        <v>80</v>
      </c>
      <c r="B181" s="291" t="s">
        <v>346</v>
      </c>
      <c r="C181" s="292" t="s">
        <v>347</v>
      </c>
      <c r="D181" s="293" t="s">
        <v>116</v>
      </c>
      <c r="E181" s="294">
        <v>662</v>
      </c>
      <c r="F181" s="294">
        <v>0</v>
      </c>
      <c r="G181" s="295">
        <f>E181*F181</f>
        <v>0</v>
      </c>
      <c r="H181" s="296">
        <v>3.2000000000000003E-4</v>
      </c>
      <c r="I181" s="297">
        <f>E181*H181</f>
        <v>0.21184000000000003</v>
      </c>
      <c r="J181" s="296">
        <v>0</v>
      </c>
      <c r="K181" s="297">
        <f>E181*J181</f>
        <v>0</v>
      </c>
      <c r="O181" s="289">
        <v>2</v>
      </c>
      <c r="AA181" s="260">
        <v>1</v>
      </c>
      <c r="AB181" s="260">
        <v>9</v>
      </c>
      <c r="AC181" s="260">
        <v>9</v>
      </c>
      <c r="AZ181" s="260">
        <v>4</v>
      </c>
      <c r="BA181" s="260">
        <f>IF(AZ181=1,G181,0)</f>
        <v>0</v>
      </c>
      <c r="BB181" s="260">
        <f>IF(AZ181=2,G181,0)</f>
        <v>0</v>
      </c>
      <c r="BC181" s="260">
        <f>IF(AZ181=3,G181,0)</f>
        <v>0</v>
      </c>
      <c r="BD181" s="260">
        <f>IF(AZ181=4,G181,0)</f>
        <v>0</v>
      </c>
      <c r="BE181" s="260">
        <f>IF(AZ181=5,G181,0)</f>
        <v>0</v>
      </c>
      <c r="CA181" s="289">
        <v>1</v>
      </c>
      <c r="CB181" s="289">
        <v>9</v>
      </c>
    </row>
    <row r="182" spans="1:80" x14ac:dyDescent="0.25">
      <c r="A182" s="298"/>
      <c r="B182" s="301"/>
      <c r="C182" s="302" t="s">
        <v>348</v>
      </c>
      <c r="D182" s="303"/>
      <c r="E182" s="304">
        <v>662</v>
      </c>
      <c r="F182" s="305"/>
      <c r="G182" s="306"/>
      <c r="H182" s="307"/>
      <c r="I182" s="299"/>
      <c r="J182" s="308"/>
      <c r="K182" s="299"/>
      <c r="M182" s="300" t="s">
        <v>348</v>
      </c>
      <c r="O182" s="289"/>
    </row>
    <row r="183" spans="1:80" ht="20.399999999999999" x14ac:dyDescent="0.25">
      <c r="A183" s="290">
        <v>81</v>
      </c>
      <c r="B183" s="291" t="s">
        <v>349</v>
      </c>
      <c r="C183" s="292" t="s">
        <v>350</v>
      </c>
      <c r="D183" s="293" t="s">
        <v>116</v>
      </c>
      <c r="E183" s="294">
        <v>657</v>
      </c>
      <c r="F183" s="294">
        <v>0</v>
      </c>
      <c r="G183" s="295">
        <f>E183*F183</f>
        <v>0</v>
      </c>
      <c r="H183" s="296">
        <v>5.5999999999999995E-4</v>
      </c>
      <c r="I183" s="297">
        <f>E183*H183</f>
        <v>0.36791999999999997</v>
      </c>
      <c r="J183" s="296">
        <v>0</v>
      </c>
      <c r="K183" s="297">
        <f>E183*J183</f>
        <v>0</v>
      </c>
      <c r="O183" s="289">
        <v>2</v>
      </c>
      <c r="AA183" s="260">
        <v>1</v>
      </c>
      <c r="AB183" s="260">
        <v>9</v>
      </c>
      <c r="AC183" s="260">
        <v>9</v>
      </c>
      <c r="AZ183" s="260">
        <v>4</v>
      </c>
      <c r="BA183" s="260">
        <f>IF(AZ183=1,G183,0)</f>
        <v>0</v>
      </c>
      <c r="BB183" s="260">
        <f>IF(AZ183=2,G183,0)</f>
        <v>0</v>
      </c>
      <c r="BC183" s="260">
        <f>IF(AZ183=3,G183,0)</f>
        <v>0</v>
      </c>
      <c r="BD183" s="260">
        <f>IF(AZ183=4,G183,0)</f>
        <v>0</v>
      </c>
      <c r="BE183" s="260">
        <f>IF(AZ183=5,G183,0)</f>
        <v>0</v>
      </c>
      <c r="CA183" s="289">
        <v>1</v>
      </c>
      <c r="CB183" s="289">
        <v>9</v>
      </c>
    </row>
    <row r="184" spans="1:80" x14ac:dyDescent="0.25">
      <c r="A184" s="298"/>
      <c r="B184" s="301"/>
      <c r="C184" s="302" t="s">
        <v>351</v>
      </c>
      <c r="D184" s="303"/>
      <c r="E184" s="304">
        <v>289</v>
      </c>
      <c r="F184" s="305"/>
      <c r="G184" s="306"/>
      <c r="H184" s="307"/>
      <c r="I184" s="299"/>
      <c r="J184" s="308"/>
      <c r="K184" s="299"/>
      <c r="M184" s="300" t="s">
        <v>351</v>
      </c>
      <c r="O184" s="289"/>
    </row>
    <row r="185" spans="1:80" x14ac:dyDescent="0.25">
      <c r="A185" s="298"/>
      <c r="B185" s="301"/>
      <c r="C185" s="302" t="s">
        <v>352</v>
      </c>
      <c r="D185" s="303"/>
      <c r="E185" s="304">
        <v>368</v>
      </c>
      <c r="F185" s="305"/>
      <c r="G185" s="306"/>
      <c r="H185" s="307"/>
      <c r="I185" s="299"/>
      <c r="J185" s="308"/>
      <c r="K185" s="299"/>
      <c r="M185" s="300" t="s">
        <v>352</v>
      </c>
      <c r="O185" s="289"/>
    </row>
    <row r="186" spans="1:80" ht="20.399999999999999" x14ac:dyDescent="0.25">
      <c r="A186" s="290">
        <v>82</v>
      </c>
      <c r="B186" s="291" t="s">
        <v>353</v>
      </c>
      <c r="C186" s="292" t="s">
        <v>354</v>
      </c>
      <c r="D186" s="293" t="s">
        <v>116</v>
      </c>
      <c r="E186" s="294">
        <v>1073</v>
      </c>
      <c r="F186" s="294">
        <v>0</v>
      </c>
      <c r="G186" s="295">
        <f>E186*F186</f>
        <v>0</v>
      </c>
      <c r="H186" s="296">
        <v>6.9999999999999994E-5</v>
      </c>
      <c r="I186" s="297">
        <f>E186*H186</f>
        <v>7.5109999999999996E-2</v>
      </c>
      <c r="J186" s="296">
        <v>0</v>
      </c>
      <c r="K186" s="297">
        <f>E186*J186</f>
        <v>0</v>
      </c>
      <c r="O186" s="289">
        <v>2</v>
      </c>
      <c r="AA186" s="260">
        <v>1</v>
      </c>
      <c r="AB186" s="260">
        <v>9</v>
      </c>
      <c r="AC186" s="260">
        <v>9</v>
      </c>
      <c r="AZ186" s="260">
        <v>4</v>
      </c>
      <c r="BA186" s="260">
        <f>IF(AZ186=1,G186,0)</f>
        <v>0</v>
      </c>
      <c r="BB186" s="260">
        <f>IF(AZ186=2,G186,0)</f>
        <v>0</v>
      </c>
      <c r="BC186" s="260">
        <f>IF(AZ186=3,G186,0)</f>
        <v>0</v>
      </c>
      <c r="BD186" s="260">
        <f>IF(AZ186=4,G186,0)</f>
        <v>0</v>
      </c>
      <c r="BE186" s="260">
        <f>IF(AZ186=5,G186,0)</f>
        <v>0</v>
      </c>
      <c r="CA186" s="289">
        <v>1</v>
      </c>
      <c r="CB186" s="289">
        <v>9</v>
      </c>
    </row>
    <row r="187" spans="1:80" x14ac:dyDescent="0.25">
      <c r="A187" s="298"/>
      <c r="B187" s="301"/>
      <c r="C187" s="302" t="s">
        <v>355</v>
      </c>
      <c r="D187" s="303"/>
      <c r="E187" s="304">
        <v>689</v>
      </c>
      <c r="F187" s="305"/>
      <c r="G187" s="306"/>
      <c r="H187" s="307"/>
      <c r="I187" s="299"/>
      <c r="J187" s="308"/>
      <c r="K187" s="299"/>
      <c r="M187" s="300" t="s">
        <v>355</v>
      </c>
      <c r="O187" s="289"/>
    </row>
    <row r="188" spans="1:80" x14ac:dyDescent="0.25">
      <c r="A188" s="298"/>
      <c r="B188" s="301"/>
      <c r="C188" s="302" t="s">
        <v>356</v>
      </c>
      <c r="D188" s="303"/>
      <c r="E188" s="304">
        <v>384</v>
      </c>
      <c r="F188" s="305"/>
      <c r="G188" s="306"/>
      <c r="H188" s="307"/>
      <c r="I188" s="299"/>
      <c r="J188" s="308"/>
      <c r="K188" s="299"/>
      <c r="M188" s="300" t="s">
        <v>356</v>
      </c>
      <c r="O188" s="289"/>
    </row>
    <row r="189" spans="1:80" ht="20.399999999999999" x14ac:dyDescent="0.25">
      <c r="A189" s="290">
        <v>83</v>
      </c>
      <c r="B189" s="291" t="s">
        <v>357</v>
      </c>
      <c r="C189" s="292" t="s">
        <v>358</v>
      </c>
      <c r="D189" s="293" t="s">
        <v>116</v>
      </c>
      <c r="E189" s="294">
        <v>163</v>
      </c>
      <c r="F189" s="294">
        <v>0</v>
      </c>
      <c r="G189" s="295">
        <f>E189*F189</f>
        <v>0</v>
      </c>
      <c r="H189" s="296">
        <v>2.9E-4</v>
      </c>
      <c r="I189" s="297">
        <f>E189*H189</f>
        <v>4.727E-2</v>
      </c>
      <c r="J189" s="296">
        <v>0</v>
      </c>
      <c r="K189" s="297">
        <f>E189*J189</f>
        <v>0</v>
      </c>
      <c r="O189" s="289">
        <v>2</v>
      </c>
      <c r="AA189" s="260">
        <v>1</v>
      </c>
      <c r="AB189" s="260">
        <v>9</v>
      </c>
      <c r="AC189" s="260">
        <v>9</v>
      </c>
      <c r="AZ189" s="260">
        <v>4</v>
      </c>
      <c r="BA189" s="260">
        <f>IF(AZ189=1,G189,0)</f>
        <v>0</v>
      </c>
      <c r="BB189" s="260">
        <f>IF(AZ189=2,G189,0)</f>
        <v>0</v>
      </c>
      <c r="BC189" s="260">
        <f>IF(AZ189=3,G189,0)</f>
        <v>0</v>
      </c>
      <c r="BD189" s="260">
        <f>IF(AZ189=4,G189,0)</f>
        <v>0</v>
      </c>
      <c r="BE189" s="260">
        <f>IF(AZ189=5,G189,0)</f>
        <v>0</v>
      </c>
      <c r="CA189" s="289">
        <v>1</v>
      </c>
      <c r="CB189" s="289">
        <v>9</v>
      </c>
    </row>
    <row r="190" spans="1:80" x14ac:dyDescent="0.25">
      <c r="A190" s="298"/>
      <c r="B190" s="301"/>
      <c r="C190" s="302" t="s">
        <v>359</v>
      </c>
      <c r="D190" s="303"/>
      <c r="E190" s="304">
        <v>163</v>
      </c>
      <c r="F190" s="305"/>
      <c r="G190" s="306"/>
      <c r="H190" s="307"/>
      <c r="I190" s="299"/>
      <c r="J190" s="308"/>
      <c r="K190" s="299"/>
      <c r="M190" s="300" t="s">
        <v>359</v>
      </c>
      <c r="O190" s="289"/>
    </row>
    <row r="191" spans="1:80" ht="20.399999999999999" x14ac:dyDescent="0.25">
      <c r="A191" s="290">
        <v>84</v>
      </c>
      <c r="B191" s="291" t="s">
        <v>360</v>
      </c>
      <c r="C191" s="292" t="s">
        <v>361</v>
      </c>
      <c r="D191" s="293" t="s">
        <v>116</v>
      </c>
      <c r="E191" s="294">
        <v>326</v>
      </c>
      <c r="F191" s="294">
        <v>0</v>
      </c>
      <c r="G191" s="295">
        <f>E191*F191</f>
        <v>0</v>
      </c>
      <c r="H191" s="296">
        <v>3.6000000000000002E-4</v>
      </c>
      <c r="I191" s="297">
        <f>E191*H191</f>
        <v>0.11736000000000001</v>
      </c>
      <c r="J191" s="296">
        <v>0</v>
      </c>
      <c r="K191" s="297">
        <f>E191*J191</f>
        <v>0</v>
      </c>
      <c r="O191" s="289">
        <v>2</v>
      </c>
      <c r="AA191" s="260">
        <v>1</v>
      </c>
      <c r="AB191" s="260">
        <v>9</v>
      </c>
      <c r="AC191" s="260">
        <v>9</v>
      </c>
      <c r="AZ191" s="260">
        <v>4</v>
      </c>
      <c r="BA191" s="260">
        <f>IF(AZ191=1,G191,0)</f>
        <v>0</v>
      </c>
      <c r="BB191" s="260">
        <f>IF(AZ191=2,G191,0)</f>
        <v>0</v>
      </c>
      <c r="BC191" s="260">
        <f>IF(AZ191=3,G191,0)</f>
        <v>0</v>
      </c>
      <c r="BD191" s="260">
        <f>IF(AZ191=4,G191,0)</f>
        <v>0</v>
      </c>
      <c r="BE191" s="260">
        <f>IF(AZ191=5,G191,0)</f>
        <v>0</v>
      </c>
      <c r="CA191" s="289">
        <v>1</v>
      </c>
      <c r="CB191" s="289">
        <v>9</v>
      </c>
    </row>
    <row r="192" spans="1:80" x14ac:dyDescent="0.25">
      <c r="A192" s="298"/>
      <c r="B192" s="301"/>
      <c r="C192" s="302" t="s">
        <v>362</v>
      </c>
      <c r="D192" s="303"/>
      <c r="E192" s="304">
        <v>326</v>
      </c>
      <c r="F192" s="305"/>
      <c r="G192" s="306"/>
      <c r="H192" s="307"/>
      <c r="I192" s="299"/>
      <c r="J192" s="308"/>
      <c r="K192" s="299"/>
      <c r="M192" s="300" t="s">
        <v>362</v>
      </c>
      <c r="O192" s="289"/>
    </row>
    <row r="193" spans="1:80" ht="20.399999999999999" x14ac:dyDescent="0.25">
      <c r="A193" s="290">
        <v>85</v>
      </c>
      <c r="B193" s="291" t="s">
        <v>363</v>
      </c>
      <c r="C193" s="292" t="s">
        <v>364</v>
      </c>
      <c r="D193" s="293" t="s">
        <v>116</v>
      </c>
      <c r="E193" s="294">
        <v>105</v>
      </c>
      <c r="F193" s="294">
        <v>0</v>
      </c>
      <c r="G193" s="295">
        <f>E193*F193</f>
        <v>0</v>
      </c>
      <c r="H193" s="296">
        <v>5.0000000000000001E-4</v>
      </c>
      <c r="I193" s="297">
        <f>E193*H193</f>
        <v>5.2499999999999998E-2</v>
      </c>
      <c r="J193" s="296">
        <v>0</v>
      </c>
      <c r="K193" s="297">
        <f>E193*J193</f>
        <v>0</v>
      </c>
      <c r="O193" s="289">
        <v>2</v>
      </c>
      <c r="AA193" s="260">
        <v>1</v>
      </c>
      <c r="AB193" s="260">
        <v>9</v>
      </c>
      <c r="AC193" s="260">
        <v>9</v>
      </c>
      <c r="AZ193" s="260">
        <v>4</v>
      </c>
      <c r="BA193" s="260">
        <f>IF(AZ193=1,G193,0)</f>
        <v>0</v>
      </c>
      <c r="BB193" s="260">
        <f>IF(AZ193=2,G193,0)</f>
        <v>0</v>
      </c>
      <c r="BC193" s="260">
        <f>IF(AZ193=3,G193,0)</f>
        <v>0</v>
      </c>
      <c r="BD193" s="260">
        <f>IF(AZ193=4,G193,0)</f>
        <v>0</v>
      </c>
      <c r="BE193" s="260">
        <f>IF(AZ193=5,G193,0)</f>
        <v>0</v>
      </c>
      <c r="CA193" s="289">
        <v>1</v>
      </c>
      <c r="CB193" s="289">
        <v>9</v>
      </c>
    </row>
    <row r="194" spans="1:80" x14ac:dyDescent="0.25">
      <c r="A194" s="298"/>
      <c r="B194" s="301"/>
      <c r="C194" s="302" t="s">
        <v>365</v>
      </c>
      <c r="D194" s="303"/>
      <c r="E194" s="304">
        <v>105</v>
      </c>
      <c r="F194" s="305"/>
      <c r="G194" s="306"/>
      <c r="H194" s="307"/>
      <c r="I194" s="299"/>
      <c r="J194" s="308"/>
      <c r="K194" s="299"/>
      <c r="M194" s="300" t="s">
        <v>365</v>
      </c>
      <c r="O194" s="289"/>
    </row>
    <row r="195" spans="1:80" ht="20.399999999999999" x14ac:dyDescent="0.25">
      <c r="A195" s="290">
        <v>86</v>
      </c>
      <c r="B195" s="291" t="s">
        <v>366</v>
      </c>
      <c r="C195" s="292" t="s">
        <v>367</v>
      </c>
      <c r="D195" s="293" t="s">
        <v>116</v>
      </c>
      <c r="E195" s="294">
        <v>31</v>
      </c>
      <c r="F195" s="294">
        <v>0</v>
      </c>
      <c r="G195" s="295">
        <f>E195*F195</f>
        <v>0</v>
      </c>
      <c r="H195" s="296">
        <v>5.0000000000000001E-4</v>
      </c>
      <c r="I195" s="297">
        <f>E195*H195</f>
        <v>1.55E-2</v>
      </c>
      <c r="J195" s="296">
        <v>0</v>
      </c>
      <c r="K195" s="297">
        <f>E195*J195</f>
        <v>0</v>
      </c>
      <c r="O195" s="289">
        <v>2</v>
      </c>
      <c r="AA195" s="260">
        <v>1</v>
      </c>
      <c r="AB195" s="260">
        <v>9</v>
      </c>
      <c r="AC195" s="260">
        <v>9</v>
      </c>
      <c r="AZ195" s="260">
        <v>4</v>
      </c>
      <c r="BA195" s="260">
        <f>IF(AZ195=1,G195,0)</f>
        <v>0</v>
      </c>
      <c r="BB195" s="260">
        <f>IF(AZ195=2,G195,0)</f>
        <v>0</v>
      </c>
      <c r="BC195" s="260">
        <f>IF(AZ195=3,G195,0)</f>
        <v>0</v>
      </c>
      <c r="BD195" s="260">
        <f>IF(AZ195=4,G195,0)</f>
        <v>0</v>
      </c>
      <c r="BE195" s="260">
        <f>IF(AZ195=5,G195,0)</f>
        <v>0</v>
      </c>
      <c r="CA195" s="289">
        <v>1</v>
      </c>
      <c r="CB195" s="289">
        <v>9</v>
      </c>
    </row>
    <row r="196" spans="1:80" x14ac:dyDescent="0.25">
      <c r="A196" s="298"/>
      <c r="B196" s="301"/>
      <c r="C196" s="302" t="s">
        <v>368</v>
      </c>
      <c r="D196" s="303"/>
      <c r="E196" s="304">
        <v>31</v>
      </c>
      <c r="F196" s="305"/>
      <c r="G196" s="306"/>
      <c r="H196" s="307"/>
      <c r="I196" s="299"/>
      <c r="J196" s="308"/>
      <c r="K196" s="299"/>
      <c r="M196" s="300">
        <v>31</v>
      </c>
      <c r="O196" s="289"/>
    </row>
    <row r="197" spans="1:80" ht="20.399999999999999" x14ac:dyDescent="0.25">
      <c r="A197" s="290">
        <v>87</v>
      </c>
      <c r="B197" s="291" t="s">
        <v>369</v>
      </c>
      <c r="C197" s="292" t="s">
        <v>370</v>
      </c>
      <c r="D197" s="293" t="s">
        <v>116</v>
      </c>
      <c r="E197" s="294">
        <v>105</v>
      </c>
      <c r="F197" s="294">
        <v>0</v>
      </c>
      <c r="G197" s="295">
        <f>E197*F197</f>
        <v>0</v>
      </c>
      <c r="H197" s="296">
        <v>1.5499999999999999E-3</v>
      </c>
      <c r="I197" s="297">
        <f>E197*H197</f>
        <v>0.16275000000000001</v>
      </c>
      <c r="J197" s="296">
        <v>0</v>
      </c>
      <c r="K197" s="297">
        <f>E197*J197</f>
        <v>0</v>
      </c>
      <c r="O197" s="289">
        <v>2</v>
      </c>
      <c r="AA197" s="260">
        <v>1</v>
      </c>
      <c r="AB197" s="260">
        <v>9</v>
      </c>
      <c r="AC197" s="260">
        <v>9</v>
      </c>
      <c r="AZ197" s="260">
        <v>4</v>
      </c>
      <c r="BA197" s="260">
        <f>IF(AZ197=1,G197,0)</f>
        <v>0</v>
      </c>
      <c r="BB197" s="260">
        <f>IF(AZ197=2,G197,0)</f>
        <v>0</v>
      </c>
      <c r="BC197" s="260">
        <f>IF(AZ197=3,G197,0)</f>
        <v>0</v>
      </c>
      <c r="BD197" s="260">
        <f>IF(AZ197=4,G197,0)</f>
        <v>0</v>
      </c>
      <c r="BE197" s="260">
        <f>IF(AZ197=5,G197,0)</f>
        <v>0</v>
      </c>
      <c r="CA197" s="289">
        <v>1</v>
      </c>
      <c r="CB197" s="289">
        <v>9</v>
      </c>
    </row>
    <row r="198" spans="1:80" x14ac:dyDescent="0.25">
      <c r="A198" s="298"/>
      <c r="B198" s="301"/>
      <c r="C198" s="302" t="s">
        <v>371</v>
      </c>
      <c r="D198" s="303"/>
      <c r="E198" s="304">
        <v>105</v>
      </c>
      <c r="F198" s="305"/>
      <c r="G198" s="306"/>
      <c r="H198" s="307"/>
      <c r="I198" s="299"/>
      <c r="J198" s="308"/>
      <c r="K198" s="299"/>
      <c r="M198" s="300" t="s">
        <v>371</v>
      </c>
      <c r="O198" s="289"/>
    </row>
    <row r="199" spans="1:80" ht="20.399999999999999" x14ac:dyDescent="0.25">
      <c r="A199" s="290">
        <v>88</v>
      </c>
      <c r="B199" s="291" t="s">
        <v>372</v>
      </c>
      <c r="C199" s="292" t="s">
        <v>373</v>
      </c>
      <c r="D199" s="293" t="s">
        <v>116</v>
      </c>
      <c r="E199" s="294">
        <v>58</v>
      </c>
      <c r="F199" s="294">
        <v>0</v>
      </c>
      <c r="G199" s="295">
        <f>E199*F199</f>
        <v>0</v>
      </c>
      <c r="H199" s="296">
        <v>2.3600000000000001E-3</v>
      </c>
      <c r="I199" s="297">
        <f>E199*H199</f>
        <v>0.13688</v>
      </c>
      <c r="J199" s="296">
        <v>0</v>
      </c>
      <c r="K199" s="297">
        <f>E199*J199</f>
        <v>0</v>
      </c>
      <c r="O199" s="289">
        <v>2</v>
      </c>
      <c r="AA199" s="260">
        <v>1</v>
      </c>
      <c r="AB199" s="260">
        <v>9</v>
      </c>
      <c r="AC199" s="260">
        <v>9</v>
      </c>
      <c r="AZ199" s="260">
        <v>4</v>
      </c>
      <c r="BA199" s="260">
        <f>IF(AZ199=1,G199,0)</f>
        <v>0</v>
      </c>
      <c r="BB199" s="260">
        <f>IF(AZ199=2,G199,0)</f>
        <v>0</v>
      </c>
      <c r="BC199" s="260">
        <f>IF(AZ199=3,G199,0)</f>
        <v>0</v>
      </c>
      <c r="BD199" s="260">
        <f>IF(AZ199=4,G199,0)</f>
        <v>0</v>
      </c>
      <c r="BE199" s="260">
        <f>IF(AZ199=5,G199,0)</f>
        <v>0</v>
      </c>
      <c r="CA199" s="289">
        <v>1</v>
      </c>
      <c r="CB199" s="289">
        <v>9</v>
      </c>
    </row>
    <row r="200" spans="1:80" x14ac:dyDescent="0.25">
      <c r="A200" s="298"/>
      <c r="B200" s="301"/>
      <c r="C200" s="302" t="s">
        <v>374</v>
      </c>
      <c r="D200" s="303"/>
      <c r="E200" s="304">
        <v>58</v>
      </c>
      <c r="F200" s="305"/>
      <c r="G200" s="306"/>
      <c r="H200" s="307"/>
      <c r="I200" s="299"/>
      <c r="J200" s="308"/>
      <c r="K200" s="299"/>
      <c r="M200" s="300">
        <v>58</v>
      </c>
      <c r="O200" s="289"/>
    </row>
    <row r="201" spans="1:80" ht="20.399999999999999" x14ac:dyDescent="0.25">
      <c r="A201" s="290">
        <v>89</v>
      </c>
      <c r="B201" s="291" t="s">
        <v>375</v>
      </c>
      <c r="C201" s="292" t="s">
        <v>376</v>
      </c>
      <c r="D201" s="293" t="s">
        <v>162</v>
      </c>
      <c r="E201" s="294">
        <v>936</v>
      </c>
      <c r="F201" s="294">
        <v>0</v>
      </c>
      <c r="G201" s="295">
        <f>E201*F201</f>
        <v>0</v>
      </c>
      <c r="H201" s="296">
        <v>0</v>
      </c>
      <c r="I201" s="297">
        <f>E201*H201</f>
        <v>0</v>
      </c>
      <c r="J201" s="296">
        <v>0</v>
      </c>
      <c r="K201" s="297">
        <f>E201*J201</f>
        <v>0</v>
      </c>
      <c r="O201" s="289">
        <v>2</v>
      </c>
      <c r="AA201" s="260">
        <v>1</v>
      </c>
      <c r="AB201" s="260">
        <v>9</v>
      </c>
      <c r="AC201" s="260">
        <v>9</v>
      </c>
      <c r="AZ201" s="260">
        <v>4</v>
      </c>
      <c r="BA201" s="260">
        <f>IF(AZ201=1,G201,0)</f>
        <v>0</v>
      </c>
      <c r="BB201" s="260">
        <f>IF(AZ201=2,G201,0)</f>
        <v>0</v>
      </c>
      <c r="BC201" s="260">
        <f>IF(AZ201=3,G201,0)</f>
        <v>0</v>
      </c>
      <c r="BD201" s="260">
        <f>IF(AZ201=4,G201,0)</f>
        <v>0</v>
      </c>
      <c r="BE201" s="260">
        <f>IF(AZ201=5,G201,0)</f>
        <v>0</v>
      </c>
      <c r="CA201" s="289">
        <v>1</v>
      </c>
      <c r="CB201" s="289">
        <v>9</v>
      </c>
    </row>
    <row r="202" spans="1:80" ht="21" x14ac:dyDescent="0.25">
      <c r="A202" s="298"/>
      <c r="B202" s="301"/>
      <c r="C202" s="302" t="s">
        <v>377</v>
      </c>
      <c r="D202" s="303"/>
      <c r="E202" s="304">
        <v>936</v>
      </c>
      <c r="F202" s="305"/>
      <c r="G202" s="306"/>
      <c r="H202" s="307"/>
      <c r="I202" s="299"/>
      <c r="J202" s="308"/>
      <c r="K202" s="299"/>
      <c r="M202" s="300" t="s">
        <v>377</v>
      </c>
      <c r="O202" s="289"/>
    </row>
    <row r="203" spans="1:80" x14ac:dyDescent="0.25">
      <c r="A203" s="309"/>
      <c r="B203" s="310" t="s">
        <v>101</v>
      </c>
      <c r="C203" s="311" t="s">
        <v>171</v>
      </c>
      <c r="D203" s="312"/>
      <c r="E203" s="313"/>
      <c r="F203" s="314"/>
      <c r="G203" s="315">
        <f>SUM(G49:G202)</f>
        <v>0</v>
      </c>
      <c r="H203" s="316"/>
      <c r="I203" s="317">
        <f>SUM(I49:I202)</f>
        <v>4.28261</v>
      </c>
      <c r="J203" s="316"/>
      <c r="K203" s="317">
        <f>SUM(K49:K202)</f>
        <v>0</v>
      </c>
      <c r="O203" s="289">
        <v>4</v>
      </c>
      <c r="BA203" s="318">
        <f>SUM(BA49:BA202)</f>
        <v>0</v>
      </c>
      <c r="BB203" s="318">
        <f>SUM(BB49:BB202)</f>
        <v>0</v>
      </c>
      <c r="BC203" s="318">
        <f>SUM(BC49:BC202)</f>
        <v>0</v>
      </c>
      <c r="BD203" s="318">
        <f>SUM(BD49:BD202)</f>
        <v>0</v>
      </c>
      <c r="BE203" s="318">
        <f>SUM(BE49:BE202)</f>
        <v>0</v>
      </c>
    </row>
    <row r="204" spans="1:80" x14ac:dyDescent="0.25">
      <c r="A204" s="279" t="s">
        <v>97</v>
      </c>
      <c r="B204" s="280" t="s">
        <v>378</v>
      </c>
      <c r="C204" s="281" t="s">
        <v>379</v>
      </c>
      <c r="D204" s="282"/>
      <c r="E204" s="283"/>
      <c r="F204" s="283"/>
      <c r="G204" s="284"/>
      <c r="H204" s="285"/>
      <c r="I204" s="286"/>
      <c r="J204" s="287"/>
      <c r="K204" s="288"/>
      <c r="O204" s="289">
        <v>1</v>
      </c>
    </row>
    <row r="205" spans="1:80" x14ac:dyDescent="0.25">
      <c r="A205" s="290">
        <v>90</v>
      </c>
      <c r="B205" s="291" t="s">
        <v>381</v>
      </c>
      <c r="C205" s="292" t="s">
        <v>382</v>
      </c>
      <c r="D205" s="293" t="s">
        <v>383</v>
      </c>
      <c r="E205" s="294">
        <v>8.1489999999999991</v>
      </c>
      <c r="F205" s="294">
        <v>0</v>
      </c>
      <c r="G205" s="295">
        <f>E205*F205</f>
        <v>0</v>
      </c>
      <c r="H205" s="296">
        <v>0</v>
      </c>
      <c r="I205" s="297">
        <f>E205*H205</f>
        <v>0</v>
      </c>
      <c r="J205" s="296"/>
      <c r="K205" s="297">
        <f>E205*J205</f>
        <v>0</v>
      </c>
      <c r="O205" s="289">
        <v>2</v>
      </c>
      <c r="AA205" s="260">
        <v>8</v>
      </c>
      <c r="AB205" s="260">
        <v>0</v>
      </c>
      <c r="AC205" s="260">
        <v>3</v>
      </c>
      <c r="AZ205" s="260">
        <v>1</v>
      </c>
      <c r="BA205" s="260">
        <f>IF(AZ205=1,G205,0)</f>
        <v>0</v>
      </c>
      <c r="BB205" s="260">
        <f>IF(AZ205=2,G205,0)</f>
        <v>0</v>
      </c>
      <c r="BC205" s="260">
        <f>IF(AZ205=3,G205,0)</f>
        <v>0</v>
      </c>
      <c r="BD205" s="260">
        <f>IF(AZ205=4,G205,0)</f>
        <v>0</v>
      </c>
      <c r="BE205" s="260">
        <f>IF(AZ205=5,G205,0)</f>
        <v>0</v>
      </c>
      <c r="CA205" s="289">
        <v>8</v>
      </c>
      <c r="CB205" s="289">
        <v>0</v>
      </c>
    </row>
    <row r="206" spans="1:80" x14ac:dyDescent="0.25">
      <c r="A206" s="290">
        <v>91</v>
      </c>
      <c r="B206" s="291" t="s">
        <v>384</v>
      </c>
      <c r="C206" s="292" t="s">
        <v>385</v>
      </c>
      <c r="D206" s="293" t="s">
        <v>383</v>
      </c>
      <c r="E206" s="294">
        <v>8.1489999999999991</v>
      </c>
      <c r="F206" s="294">
        <v>0</v>
      </c>
      <c r="G206" s="295">
        <f>E206*F206</f>
        <v>0</v>
      </c>
      <c r="H206" s="296">
        <v>0</v>
      </c>
      <c r="I206" s="297">
        <f>E206*H206</f>
        <v>0</v>
      </c>
      <c r="J206" s="296"/>
      <c r="K206" s="297">
        <f>E206*J206</f>
        <v>0</v>
      </c>
      <c r="O206" s="289">
        <v>2</v>
      </c>
      <c r="AA206" s="260">
        <v>8</v>
      </c>
      <c r="AB206" s="260">
        <v>0</v>
      </c>
      <c r="AC206" s="260">
        <v>3</v>
      </c>
      <c r="AZ206" s="260">
        <v>1</v>
      </c>
      <c r="BA206" s="260">
        <f>IF(AZ206=1,G206,0)</f>
        <v>0</v>
      </c>
      <c r="BB206" s="260">
        <f>IF(AZ206=2,G206,0)</f>
        <v>0</v>
      </c>
      <c r="BC206" s="260">
        <f>IF(AZ206=3,G206,0)</f>
        <v>0</v>
      </c>
      <c r="BD206" s="260">
        <f>IF(AZ206=4,G206,0)</f>
        <v>0</v>
      </c>
      <c r="BE206" s="260">
        <f>IF(AZ206=5,G206,0)</f>
        <v>0</v>
      </c>
      <c r="CA206" s="289">
        <v>8</v>
      </c>
      <c r="CB206" s="289">
        <v>0</v>
      </c>
    </row>
    <row r="207" spans="1:80" x14ac:dyDescent="0.25">
      <c r="A207" s="290">
        <v>92</v>
      </c>
      <c r="B207" s="291" t="s">
        <v>386</v>
      </c>
      <c r="C207" s="292" t="s">
        <v>387</v>
      </c>
      <c r="D207" s="293" t="s">
        <v>383</v>
      </c>
      <c r="E207" s="294">
        <v>8.1489999999999991</v>
      </c>
      <c r="F207" s="294">
        <v>0</v>
      </c>
      <c r="G207" s="295">
        <f>E207*F207</f>
        <v>0</v>
      </c>
      <c r="H207" s="296">
        <v>0</v>
      </c>
      <c r="I207" s="297">
        <f>E207*H207</f>
        <v>0</v>
      </c>
      <c r="J207" s="296"/>
      <c r="K207" s="297">
        <f>E207*J207</f>
        <v>0</v>
      </c>
      <c r="O207" s="289">
        <v>2</v>
      </c>
      <c r="AA207" s="260">
        <v>8</v>
      </c>
      <c r="AB207" s="260">
        <v>0</v>
      </c>
      <c r="AC207" s="260">
        <v>3</v>
      </c>
      <c r="AZ207" s="260">
        <v>1</v>
      </c>
      <c r="BA207" s="260">
        <f>IF(AZ207=1,G207,0)</f>
        <v>0</v>
      </c>
      <c r="BB207" s="260">
        <f>IF(AZ207=2,G207,0)</f>
        <v>0</v>
      </c>
      <c r="BC207" s="260">
        <f>IF(AZ207=3,G207,0)</f>
        <v>0</v>
      </c>
      <c r="BD207" s="260">
        <f>IF(AZ207=4,G207,0)</f>
        <v>0</v>
      </c>
      <c r="BE207" s="260">
        <f>IF(AZ207=5,G207,0)</f>
        <v>0</v>
      </c>
      <c r="CA207" s="289">
        <v>8</v>
      </c>
      <c r="CB207" s="289">
        <v>0</v>
      </c>
    </row>
    <row r="208" spans="1:80" x14ac:dyDescent="0.25">
      <c r="A208" s="290">
        <v>93</v>
      </c>
      <c r="B208" s="291" t="s">
        <v>388</v>
      </c>
      <c r="C208" s="292" t="s">
        <v>389</v>
      </c>
      <c r="D208" s="293" t="s">
        <v>383</v>
      </c>
      <c r="E208" s="294">
        <v>8.1489999999999991</v>
      </c>
      <c r="F208" s="294">
        <v>0</v>
      </c>
      <c r="G208" s="295">
        <f>E208*F208</f>
        <v>0</v>
      </c>
      <c r="H208" s="296">
        <v>0</v>
      </c>
      <c r="I208" s="297">
        <f>E208*H208</f>
        <v>0</v>
      </c>
      <c r="J208" s="296"/>
      <c r="K208" s="297">
        <f>E208*J208</f>
        <v>0</v>
      </c>
      <c r="O208" s="289">
        <v>2</v>
      </c>
      <c r="AA208" s="260">
        <v>8</v>
      </c>
      <c r="AB208" s="260">
        <v>0</v>
      </c>
      <c r="AC208" s="260">
        <v>3</v>
      </c>
      <c r="AZ208" s="260">
        <v>1</v>
      </c>
      <c r="BA208" s="260">
        <f>IF(AZ208=1,G208,0)</f>
        <v>0</v>
      </c>
      <c r="BB208" s="260">
        <f>IF(AZ208=2,G208,0)</f>
        <v>0</v>
      </c>
      <c r="BC208" s="260">
        <f>IF(AZ208=3,G208,0)</f>
        <v>0</v>
      </c>
      <c r="BD208" s="260">
        <f>IF(AZ208=4,G208,0)</f>
        <v>0</v>
      </c>
      <c r="BE208" s="260">
        <f>IF(AZ208=5,G208,0)</f>
        <v>0</v>
      </c>
      <c r="CA208" s="289">
        <v>8</v>
      </c>
      <c r="CB208" s="289">
        <v>0</v>
      </c>
    </row>
    <row r="209" spans="1:80" x14ac:dyDescent="0.25">
      <c r="A209" s="290">
        <v>94</v>
      </c>
      <c r="B209" s="291" t="s">
        <v>390</v>
      </c>
      <c r="C209" s="292" t="s">
        <v>391</v>
      </c>
      <c r="D209" s="293" t="s">
        <v>383</v>
      </c>
      <c r="E209" s="294">
        <v>8.1489999999999991</v>
      </c>
      <c r="F209" s="294">
        <v>0</v>
      </c>
      <c r="G209" s="295">
        <f>E209*F209</f>
        <v>0</v>
      </c>
      <c r="H209" s="296">
        <v>0</v>
      </c>
      <c r="I209" s="297">
        <f>E209*H209</f>
        <v>0</v>
      </c>
      <c r="J209" s="296"/>
      <c r="K209" s="297">
        <f>E209*J209</f>
        <v>0</v>
      </c>
      <c r="O209" s="289">
        <v>2</v>
      </c>
      <c r="AA209" s="260">
        <v>8</v>
      </c>
      <c r="AB209" s="260">
        <v>0</v>
      </c>
      <c r="AC209" s="260">
        <v>3</v>
      </c>
      <c r="AZ209" s="260">
        <v>1</v>
      </c>
      <c r="BA209" s="260">
        <f>IF(AZ209=1,G209,0)</f>
        <v>0</v>
      </c>
      <c r="BB209" s="260">
        <f>IF(AZ209=2,G209,0)</f>
        <v>0</v>
      </c>
      <c r="BC209" s="260">
        <f>IF(AZ209=3,G209,0)</f>
        <v>0</v>
      </c>
      <c r="BD209" s="260">
        <f>IF(AZ209=4,G209,0)</f>
        <v>0</v>
      </c>
      <c r="BE209" s="260">
        <f>IF(AZ209=5,G209,0)</f>
        <v>0</v>
      </c>
      <c r="CA209" s="289">
        <v>8</v>
      </c>
      <c r="CB209" s="289">
        <v>0</v>
      </c>
    </row>
    <row r="210" spans="1:80" x14ac:dyDescent="0.25">
      <c r="A210" s="309"/>
      <c r="B210" s="310" t="s">
        <v>101</v>
      </c>
      <c r="C210" s="311" t="s">
        <v>380</v>
      </c>
      <c r="D210" s="312"/>
      <c r="E210" s="313"/>
      <c r="F210" s="314"/>
      <c r="G210" s="315">
        <f>SUM(G204:G209)</f>
        <v>0</v>
      </c>
      <c r="H210" s="316"/>
      <c r="I210" s="317">
        <f>SUM(I204:I209)</f>
        <v>0</v>
      </c>
      <c r="J210" s="316"/>
      <c r="K210" s="317">
        <f>SUM(K204:K209)</f>
        <v>0</v>
      </c>
      <c r="O210" s="289">
        <v>4</v>
      </c>
      <c r="BA210" s="318">
        <f>SUM(BA204:BA209)</f>
        <v>0</v>
      </c>
      <c r="BB210" s="318">
        <f>SUM(BB204:BB209)</f>
        <v>0</v>
      </c>
      <c r="BC210" s="318">
        <f>SUM(BC204:BC209)</f>
        <v>0</v>
      </c>
      <c r="BD210" s="318">
        <f>SUM(BD204:BD209)</f>
        <v>0</v>
      </c>
      <c r="BE210" s="318">
        <f>SUM(BE204:BE209)</f>
        <v>0</v>
      </c>
    </row>
    <row r="211" spans="1:80" x14ac:dyDescent="0.25">
      <c r="E211" s="260"/>
    </row>
    <row r="212" spans="1:80" x14ac:dyDescent="0.25">
      <c r="E212" s="260"/>
    </row>
    <row r="213" spans="1:80" x14ac:dyDescent="0.25">
      <c r="E213" s="260"/>
    </row>
    <row r="214" spans="1:80" x14ac:dyDescent="0.25">
      <c r="E214" s="260"/>
    </row>
    <row r="215" spans="1:80" x14ac:dyDescent="0.25">
      <c r="E215" s="260"/>
    </row>
    <row r="216" spans="1:80" x14ac:dyDescent="0.25">
      <c r="E216" s="260"/>
    </row>
    <row r="217" spans="1:80" x14ac:dyDescent="0.25">
      <c r="E217" s="260"/>
    </row>
    <row r="218" spans="1:80" x14ac:dyDescent="0.25">
      <c r="E218" s="260"/>
    </row>
    <row r="219" spans="1:80" x14ac:dyDescent="0.25">
      <c r="E219" s="260"/>
    </row>
    <row r="220" spans="1:80" x14ac:dyDescent="0.25">
      <c r="E220" s="260"/>
    </row>
    <row r="221" spans="1:80" x14ac:dyDescent="0.25">
      <c r="E221" s="260"/>
    </row>
    <row r="222" spans="1:80" x14ac:dyDescent="0.25">
      <c r="E222" s="260"/>
    </row>
    <row r="223" spans="1:80" x14ac:dyDescent="0.25">
      <c r="E223" s="260"/>
    </row>
    <row r="224" spans="1:80" x14ac:dyDescent="0.25">
      <c r="E224" s="260"/>
    </row>
    <row r="225" spans="1:7" x14ac:dyDescent="0.25">
      <c r="E225" s="260"/>
    </row>
    <row r="226" spans="1:7" x14ac:dyDescent="0.25">
      <c r="E226" s="260"/>
    </row>
    <row r="227" spans="1:7" x14ac:dyDescent="0.25">
      <c r="E227" s="260"/>
    </row>
    <row r="228" spans="1:7" x14ac:dyDescent="0.25">
      <c r="E228" s="260"/>
    </row>
    <row r="229" spans="1:7" x14ac:dyDescent="0.25">
      <c r="E229" s="260"/>
    </row>
    <row r="230" spans="1:7" x14ac:dyDescent="0.25">
      <c r="E230" s="260"/>
    </row>
    <row r="231" spans="1:7" x14ac:dyDescent="0.25">
      <c r="E231" s="260"/>
    </row>
    <row r="232" spans="1:7" x14ac:dyDescent="0.25">
      <c r="E232" s="260"/>
    </row>
    <row r="233" spans="1:7" x14ac:dyDescent="0.25">
      <c r="E233" s="260"/>
    </row>
    <row r="234" spans="1:7" x14ac:dyDescent="0.25">
      <c r="A234" s="308"/>
      <c r="B234" s="308"/>
      <c r="C234" s="308"/>
      <c r="D234" s="308"/>
      <c r="E234" s="308"/>
      <c r="F234" s="308"/>
      <c r="G234" s="308"/>
    </row>
    <row r="235" spans="1:7" x14ac:dyDescent="0.25">
      <c r="A235" s="308"/>
      <c r="B235" s="308"/>
      <c r="C235" s="308"/>
      <c r="D235" s="308"/>
      <c r="E235" s="308"/>
      <c r="F235" s="308"/>
      <c r="G235" s="308"/>
    </row>
    <row r="236" spans="1:7" x14ac:dyDescent="0.25">
      <c r="A236" s="308"/>
      <c r="B236" s="308"/>
      <c r="C236" s="308"/>
      <c r="D236" s="308"/>
      <c r="E236" s="308"/>
      <c r="F236" s="308"/>
      <c r="G236" s="308"/>
    </row>
    <row r="237" spans="1:7" x14ac:dyDescent="0.25">
      <c r="A237" s="308"/>
      <c r="B237" s="308"/>
      <c r="C237" s="308"/>
      <c r="D237" s="308"/>
      <c r="E237" s="308"/>
      <c r="F237" s="308"/>
      <c r="G237" s="308"/>
    </row>
    <row r="238" spans="1:7" x14ac:dyDescent="0.25">
      <c r="E238" s="260"/>
    </row>
    <row r="239" spans="1:7" x14ac:dyDescent="0.25">
      <c r="E239" s="260"/>
    </row>
    <row r="240" spans="1:7" x14ac:dyDescent="0.25">
      <c r="E240" s="260"/>
    </row>
    <row r="241" spans="5:5" x14ac:dyDescent="0.25">
      <c r="E241" s="260"/>
    </row>
    <row r="242" spans="5:5" x14ac:dyDescent="0.25">
      <c r="E242" s="260"/>
    </row>
    <row r="243" spans="5:5" x14ac:dyDescent="0.25">
      <c r="E243" s="260"/>
    </row>
    <row r="244" spans="5:5" x14ac:dyDescent="0.25">
      <c r="E244" s="260"/>
    </row>
    <row r="245" spans="5:5" x14ac:dyDescent="0.25">
      <c r="E245" s="260"/>
    </row>
    <row r="246" spans="5:5" x14ac:dyDescent="0.25">
      <c r="E246" s="260"/>
    </row>
    <row r="247" spans="5:5" x14ac:dyDescent="0.25">
      <c r="E247" s="260"/>
    </row>
    <row r="248" spans="5:5" x14ac:dyDescent="0.25">
      <c r="E248" s="260"/>
    </row>
    <row r="249" spans="5:5" x14ac:dyDescent="0.25">
      <c r="E249" s="260"/>
    </row>
    <row r="250" spans="5:5" x14ac:dyDescent="0.25">
      <c r="E250" s="260"/>
    </row>
    <row r="251" spans="5:5" x14ac:dyDescent="0.25">
      <c r="E251" s="260"/>
    </row>
    <row r="252" spans="5:5" x14ac:dyDescent="0.25">
      <c r="E252" s="260"/>
    </row>
    <row r="253" spans="5:5" x14ac:dyDescent="0.25">
      <c r="E253" s="260"/>
    </row>
    <row r="254" spans="5:5" x14ac:dyDescent="0.25">
      <c r="E254" s="260"/>
    </row>
    <row r="255" spans="5:5" x14ac:dyDescent="0.25">
      <c r="E255" s="260"/>
    </row>
    <row r="256" spans="5:5" x14ac:dyDescent="0.25">
      <c r="E256" s="260"/>
    </row>
    <row r="257" spans="1:7" x14ac:dyDescent="0.25">
      <c r="E257" s="260"/>
    </row>
    <row r="258" spans="1:7" x14ac:dyDescent="0.25">
      <c r="E258" s="260"/>
    </row>
    <row r="259" spans="1:7" x14ac:dyDescent="0.25">
      <c r="E259" s="260"/>
    </row>
    <row r="260" spans="1:7" x14ac:dyDescent="0.25">
      <c r="E260" s="260"/>
    </row>
    <row r="261" spans="1:7" x14ac:dyDescent="0.25">
      <c r="E261" s="260"/>
    </row>
    <row r="262" spans="1:7" x14ac:dyDescent="0.25">
      <c r="E262" s="260"/>
    </row>
    <row r="263" spans="1:7" x14ac:dyDescent="0.25">
      <c r="E263" s="260"/>
    </row>
    <row r="264" spans="1:7" x14ac:dyDescent="0.25">
      <c r="E264" s="260"/>
    </row>
    <row r="265" spans="1:7" x14ac:dyDescent="0.25">
      <c r="E265" s="260"/>
    </row>
    <row r="266" spans="1:7" x14ac:dyDescent="0.25">
      <c r="E266" s="260"/>
    </row>
    <row r="267" spans="1:7" x14ac:dyDescent="0.25">
      <c r="E267" s="260"/>
    </row>
    <row r="268" spans="1:7" x14ac:dyDescent="0.25">
      <c r="E268" s="260"/>
    </row>
    <row r="269" spans="1:7" x14ac:dyDescent="0.25">
      <c r="A269" s="319"/>
      <c r="B269" s="319"/>
    </row>
    <row r="270" spans="1:7" x14ac:dyDescent="0.25">
      <c r="A270" s="308"/>
      <c r="B270" s="308"/>
      <c r="C270" s="320"/>
      <c r="D270" s="320"/>
      <c r="E270" s="321"/>
      <c r="F270" s="320"/>
      <c r="G270" s="322"/>
    </row>
    <row r="271" spans="1:7" x14ac:dyDescent="0.25">
      <c r="A271" s="323"/>
      <c r="B271" s="323"/>
      <c r="C271" s="308"/>
      <c r="D271" s="308"/>
      <c r="E271" s="324"/>
      <c r="F271" s="308"/>
      <c r="G271" s="308"/>
    </row>
    <row r="272" spans="1:7" x14ac:dyDescent="0.25">
      <c r="A272" s="308"/>
      <c r="B272" s="308"/>
      <c r="C272" s="308"/>
      <c r="D272" s="308"/>
      <c r="E272" s="324"/>
      <c r="F272" s="308"/>
      <c r="G272" s="308"/>
    </row>
    <row r="273" spans="1:7" x14ac:dyDescent="0.25">
      <c r="A273" s="308"/>
      <c r="B273" s="308"/>
      <c r="C273" s="308"/>
      <c r="D273" s="308"/>
      <c r="E273" s="324"/>
      <c r="F273" s="308"/>
      <c r="G273" s="308"/>
    </row>
    <row r="274" spans="1:7" x14ac:dyDescent="0.25">
      <c r="A274" s="308"/>
      <c r="B274" s="308"/>
      <c r="C274" s="308"/>
      <c r="D274" s="308"/>
      <c r="E274" s="324"/>
      <c r="F274" s="308"/>
      <c r="G274" s="308"/>
    </row>
    <row r="275" spans="1:7" x14ac:dyDescent="0.25">
      <c r="A275" s="308"/>
      <c r="B275" s="308"/>
      <c r="C275" s="308"/>
      <c r="D275" s="308"/>
      <c r="E275" s="324"/>
      <c r="F275" s="308"/>
      <c r="G275" s="308"/>
    </row>
    <row r="276" spans="1:7" x14ac:dyDescent="0.25">
      <c r="A276" s="308"/>
      <c r="B276" s="308"/>
      <c r="C276" s="308"/>
      <c r="D276" s="308"/>
      <c r="E276" s="324"/>
      <c r="F276" s="308"/>
      <c r="G276" s="308"/>
    </row>
    <row r="277" spans="1:7" x14ac:dyDescent="0.25">
      <c r="A277" s="308"/>
      <c r="B277" s="308"/>
      <c r="C277" s="308"/>
      <c r="D277" s="308"/>
      <c r="E277" s="324"/>
      <c r="F277" s="308"/>
      <c r="G277" s="308"/>
    </row>
    <row r="278" spans="1:7" x14ac:dyDescent="0.25">
      <c r="A278" s="308"/>
      <c r="B278" s="308"/>
      <c r="C278" s="308"/>
      <c r="D278" s="308"/>
      <c r="E278" s="324"/>
      <c r="F278" s="308"/>
      <c r="G278" s="308"/>
    </row>
    <row r="279" spans="1:7" x14ac:dyDescent="0.25">
      <c r="A279" s="308"/>
      <c r="B279" s="308"/>
      <c r="C279" s="308"/>
      <c r="D279" s="308"/>
      <c r="E279" s="324"/>
      <c r="F279" s="308"/>
      <c r="G279" s="308"/>
    </row>
    <row r="280" spans="1:7" x14ac:dyDescent="0.25">
      <c r="A280" s="308"/>
      <c r="B280" s="308"/>
      <c r="C280" s="308"/>
      <c r="D280" s="308"/>
      <c r="E280" s="324"/>
      <c r="F280" s="308"/>
      <c r="G280" s="308"/>
    </row>
    <row r="281" spans="1:7" x14ac:dyDescent="0.25">
      <c r="A281" s="308"/>
      <c r="B281" s="308"/>
      <c r="C281" s="308"/>
      <c r="D281" s="308"/>
      <c r="E281" s="324"/>
      <c r="F281" s="308"/>
      <c r="G281" s="308"/>
    </row>
    <row r="282" spans="1:7" x14ac:dyDescent="0.25">
      <c r="A282" s="308"/>
      <c r="B282" s="308"/>
      <c r="C282" s="308"/>
      <c r="D282" s="308"/>
      <c r="E282" s="324"/>
      <c r="F282" s="308"/>
      <c r="G282" s="308"/>
    </row>
    <row r="283" spans="1:7" x14ac:dyDescent="0.25">
      <c r="A283" s="308"/>
      <c r="B283" s="308"/>
      <c r="C283" s="308"/>
      <c r="D283" s="308"/>
      <c r="E283" s="324"/>
      <c r="F283" s="308"/>
      <c r="G283" s="308"/>
    </row>
  </sheetData>
  <mergeCells count="100">
    <mergeCell ref="C202:D202"/>
    <mergeCell ref="C190:D190"/>
    <mergeCell ref="C192:D192"/>
    <mergeCell ref="C194:D194"/>
    <mergeCell ref="C196:D196"/>
    <mergeCell ref="C198:D198"/>
    <mergeCell ref="C200:D200"/>
    <mergeCell ref="C180:D180"/>
    <mergeCell ref="C182:D182"/>
    <mergeCell ref="C184:D184"/>
    <mergeCell ref="C185:D185"/>
    <mergeCell ref="C187:D187"/>
    <mergeCell ref="C188:D188"/>
    <mergeCell ref="C168:D168"/>
    <mergeCell ref="C170:D170"/>
    <mergeCell ref="C172:D172"/>
    <mergeCell ref="C174:D174"/>
    <mergeCell ref="C176:D176"/>
    <mergeCell ref="C178:D178"/>
    <mergeCell ref="C156:D156"/>
    <mergeCell ref="C158:D158"/>
    <mergeCell ref="C160:D160"/>
    <mergeCell ref="C162:D162"/>
    <mergeCell ref="C164:D164"/>
    <mergeCell ref="C166:D166"/>
    <mergeCell ref="C146:D146"/>
    <mergeCell ref="C148:D148"/>
    <mergeCell ref="C149:D149"/>
    <mergeCell ref="C151:D151"/>
    <mergeCell ref="C153:D153"/>
    <mergeCell ref="C155:D155"/>
    <mergeCell ref="C135:D135"/>
    <mergeCell ref="C137:D137"/>
    <mergeCell ref="C138:D138"/>
    <mergeCell ref="C140:D140"/>
    <mergeCell ref="C142:D142"/>
    <mergeCell ref="C144:D144"/>
    <mergeCell ref="C124:D124"/>
    <mergeCell ref="C126:D126"/>
    <mergeCell ref="C128:D128"/>
    <mergeCell ref="C130:D130"/>
    <mergeCell ref="C132:D132"/>
    <mergeCell ref="C133:D133"/>
    <mergeCell ref="C113:D113"/>
    <mergeCell ref="C115:D115"/>
    <mergeCell ref="C117:D117"/>
    <mergeCell ref="C119:D119"/>
    <mergeCell ref="C121:D121"/>
    <mergeCell ref="C123:D123"/>
    <mergeCell ref="C101:D101"/>
    <mergeCell ref="C103:D103"/>
    <mergeCell ref="C105:D105"/>
    <mergeCell ref="C107:D107"/>
    <mergeCell ref="C109:D109"/>
    <mergeCell ref="C111:D111"/>
    <mergeCell ref="C89:D89"/>
    <mergeCell ref="C91:D91"/>
    <mergeCell ref="C93:D93"/>
    <mergeCell ref="C95:D95"/>
    <mergeCell ref="C97:D97"/>
    <mergeCell ref="C99:D99"/>
    <mergeCell ref="C77:D77"/>
    <mergeCell ref="C79:D79"/>
    <mergeCell ref="C81:D81"/>
    <mergeCell ref="C83:D83"/>
    <mergeCell ref="C85:D85"/>
    <mergeCell ref="C87:D87"/>
    <mergeCell ref="C51:D51"/>
    <mergeCell ref="C53:D53"/>
    <mergeCell ref="C55:D55"/>
    <mergeCell ref="C57:D57"/>
    <mergeCell ref="C59:D59"/>
    <mergeCell ref="C61:D61"/>
    <mergeCell ref="C63:D63"/>
    <mergeCell ref="C65:D65"/>
    <mergeCell ref="C67:D67"/>
    <mergeCell ref="C43:D43"/>
    <mergeCell ref="C45:D45"/>
    <mergeCell ref="C47:D47"/>
    <mergeCell ref="C69:D69"/>
    <mergeCell ref="C71:D71"/>
    <mergeCell ref="C73:D73"/>
    <mergeCell ref="C75:D75"/>
    <mergeCell ref="C35:D35"/>
    <mergeCell ref="C39:D39"/>
    <mergeCell ref="C17:D17"/>
    <mergeCell ref="C19:D19"/>
    <mergeCell ref="C21:D21"/>
    <mergeCell ref="C23:D23"/>
    <mergeCell ref="C25:D25"/>
    <mergeCell ref="C27:D27"/>
    <mergeCell ref="C29:D29"/>
    <mergeCell ref="C31:D31"/>
    <mergeCell ref="A1:G1"/>
    <mergeCell ref="A3:B3"/>
    <mergeCell ref="A4:B4"/>
    <mergeCell ref="E4:G4"/>
    <mergeCell ref="C9:D9"/>
    <mergeCell ref="C11:D11"/>
    <mergeCell ref="C13:D1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/>
  <dimension ref="A1:BE51"/>
  <sheetViews>
    <sheetView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101" t="s">
        <v>102</v>
      </c>
      <c r="B1" s="102"/>
      <c r="C1" s="102"/>
      <c r="D1" s="102"/>
      <c r="E1" s="102"/>
      <c r="F1" s="102"/>
      <c r="G1" s="102"/>
    </row>
    <row r="2" spans="1:57" ht="12.75" customHeight="1" x14ac:dyDescent="0.25">
      <c r="A2" s="103" t="s">
        <v>32</v>
      </c>
      <c r="B2" s="104"/>
      <c r="C2" s="105">
        <v>2</v>
      </c>
      <c r="D2" s="105" t="s">
        <v>400</v>
      </c>
      <c r="E2" s="104"/>
      <c r="F2" s="106" t="s">
        <v>33</v>
      </c>
      <c r="G2" s="107"/>
    </row>
    <row r="3" spans="1:57" ht="3" hidden="1" customHeight="1" x14ac:dyDescent="0.25">
      <c r="A3" s="108"/>
      <c r="B3" s="109"/>
      <c r="C3" s="110"/>
      <c r="D3" s="110"/>
      <c r="E3" s="109"/>
      <c r="F3" s="111"/>
      <c r="G3" s="112"/>
    </row>
    <row r="4" spans="1:57" ht="12" customHeight="1" x14ac:dyDescent="0.25">
      <c r="A4" s="113" t="s">
        <v>34</v>
      </c>
      <c r="B4" s="109"/>
      <c r="C4" s="110"/>
      <c r="D4" s="110"/>
      <c r="E4" s="109"/>
      <c r="F4" s="111" t="s">
        <v>35</v>
      </c>
      <c r="G4" s="114"/>
    </row>
    <row r="5" spans="1:57" ht="12.9" customHeight="1" x14ac:dyDescent="0.25">
      <c r="A5" s="115" t="s">
        <v>104</v>
      </c>
      <c r="B5" s="116"/>
      <c r="C5" s="117" t="s">
        <v>107</v>
      </c>
      <c r="D5" s="118"/>
      <c r="E5" s="119"/>
      <c r="F5" s="111" t="s">
        <v>36</v>
      </c>
      <c r="G5" s="112"/>
    </row>
    <row r="6" spans="1:57" ht="12.9" customHeight="1" x14ac:dyDescent="0.25">
      <c r="A6" s="113" t="s">
        <v>37</v>
      </c>
      <c r="B6" s="109"/>
      <c r="C6" s="110"/>
      <c r="D6" s="110"/>
      <c r="E6" s="109"/>
      <c r="F6" s="120" t="s">
        <v>38</v>
      </c>
      <c r="G6" s="121"/>
      <c r="O6" s="122"/>
    </row>
    <row r="7" spans="1:57" ht="12.9" customHeight="1" x14ac:dyDescent="0.25">
      <c r="A7" s="123" t="s">
        <v>104</v>
      </c>
      <c r="B7" s="124"/>
      <c r="C7" s="125" t="s">
        <v>105</v>
      </c>
      <c r="D7" s="126"/>
      <c r="E7" s="126"/>
      <c r="F7" s="127" t="s">
        <v>39</v>
      </c>
      <c r="G7" s="121">
        <f>IF(G6=0,,ROUND((F30+F32)/G6,1))</f>
        <v>0</v>
      </c>
    </row>
    <row r="8" spans="1:57" x14ac:dyDescent="0.25">
      <c r="A8" s="128" t="s">
        <v>40</v>
      </c>
      <c r="B8" s="111"/>
      <c r="C8" s="129"/>
      <c r="D8" s="129"/>
      <c r="E8" s="130"/>
      <c r="F8" s="131" t="s">
        <v>41</v>
      </c>
      <c r="G8" s="132"/>
      <c r="H8" s="133"/>
      <c r="I8" s="134"/>
    </row>
    <row r="9" spans="1:57" x14ac:dyDescent="0.25">
      <c r="A9" s="128" t="s">
        <v>42</v>
      </c>
      <c r="B9" s="111"/>
      <c r="C9" s="129"/>
      <c r="D9" s="129"/>
      <c r="E9" s="130"/>
      <c r="F9" s="111"/>
      <c r="G9" s="135"/>
      <c r="H9" s="136"/>
    </row>
    <row r="10" spans="1:57" x14ac:dyDescent="0.25">
      <c r="A10" s="128" t="s">
        <v>43</v>
      </c>
      <c r="B10" s="111"/>
      <c r="C10" s="129"/>
      <c r="D10" s="129"/>
      <c r="E10" s="129"/>
      <c r="F10" s="137"/>
      <c r="G10" s="138"/>
      <c r="H10" s="139"/>
    </row>
    <row r="11" spans="1:57" ht="13.5" customHeight="1" x14ac:dyDescent="0.25">
      <c r="A11" s="128" t="s">
        <v>44</v>
      </c>
      <c r="B11" s="111"/>
      <c r="C11" s="129"/>
      <c r="D11" s="129"/>
      <c r="E11" s="129"/>
      <c r="F11" s="140" t="s">
        <v>45</v>
      </c>
      <c r="G11" s="141"/>
      <c r="H11" s="136"/>
      <c r="BA11" s="142"/>
      <c r="BB11" s="142"/>
      <c r="BC11" s="142"/>
      <c r="BD11" s="142"/>
      <c r="BE11" s="142"/>
    </row>
    <row r="12" spans="1:57" ht="12.75" customHeight="1" x14ac:dyDescent="0.25">
      <c r="A12" s="143" t="s">
        <v>46</v>
      </c>
      <c r="B12" s="109"/>
      <c r="C12" s="144"/>
      <c r="D12" s="144"/>
      <c r="E12" s="144"/>
      <c r="F12" s="145" t="s">
        <v>47</v>
      </c>
      <c r="G12" s="146"/>
      <c r="H12" s="136"/>
    </row>
    <row r="13" spans="1:57" ht="28.5" customHeight="1" thickBot="1" x14ac:dyDescent="0.3">
      <c r="A13" s="147" t="s">
        <v>48</v>
      </c>
      <c r="B13" s="148"/>
      <c r="C13" s="148"/>
      <c r="D13" s="148"/>
      <c r="E13" s="149"/>
      <c r="F13" s="149"/>
      <c r="G13" s="150"/>
      <c r="H13" s="136"/>
    </row>
    <row r="14" spans="1:57" ht="17.25" customHeight="1" thickBot="1" x14ac:dyDescent="0.3">
      <c r="A14" s="151" t="s">
        <v>49</v>
      </c>
      <c r="B14" s="152"/>
      <c r="C14" s="153"/>
      <c r="D14" s="154" t="s">
        <v>50</v>
      </c>
      <c r="E14" s="155"/>
      <c r="F14" s="155"/>
      <c r="G14" s="153"/>
    </row>
    <row r="15" spans="1:57" ht="15.9" customHeight="1" x14ac:dyDescent="0.25">
      <c r="A15" s="156"/>
      <c r="B15" s="157" t="s">
        <v>51</v>
      </c>
      <c r="C15" s="158">
        <f>'01 02 Rek'!E8</f>
        <v>0</v>
      </c>
      <c r="D15" s="159" t="str">
        <f>'01 02 Rek'!A13</f>
        <v>Ztížené výrobní podmínky</v>
      </c>
      <c r="E15" s="160"/>
      <c r="F15" s="161"/>
      <c r="G15" s="158">
        <f>'01 02 Rek'!I13</f>
        <v>0</v>
      </c>
    </row>
    <row r="16" spans="1:57" ht="15.9" customHeight="1" x14ac:dyDescent="0.25">
      <c r="A16" s="156" t="s">
        <v>52</v>
      </c>
      <c r="B16" s="157" t="s">
        <v>53</v>
      </c>
      <c r="C16" s="158">
        <f>'01 02 Rek'!F8</f>
        <v>0</v>
      </c>
      <c r="D16" s="108" t="str">
        <f>'01 02 Rek'!A14</f>
        <v>Oborová přirážka</v>
      </c>
      <c r="E16" s="162"/>
      <c r="F16" s="163"/>
      <c r="G16" s="158">
        <f>'01 02 Rek'!I14</f>
        <v>0</v>
      </c>
    </row>
    <row r="17" spans="1:7" ht="15.9" customHeight="1" x14ac:dyDescent="0.25">
      <c r="A17" s="156" t="s">
        <v>54</v>
      </c>
      <c r="B17" s="157" t="s">
        <v>55</v>
      </c>
      <c r="C17" s="158">
        <f>'01 02 Rek'!H8</f>
        <v>0</v>
      </c>
      <c r="D17" s="108" t="str">
        <f>'01 02 Rek'!A15</f>
        <v>Přesun stavebních kapacit</v>
      </c>
      <c r="E17" s="162"/>
      <c r="F17" s="163"/>
      <c r="G17" s="158">
        <f>'01 02 Rek'!I15</f>
        <v>0</v>
      </c>
    </row>
    <row r="18" spans="1:7" ht="15.9" customHeight="1" x14ac:dyDescent="0.25">
      <c r="A18" s="164" t="s">
        <v>56</v>
      </c>
      <c r="B18" s="165" t="s">
        <v>57</v>
      </c>
      <c r="C18" s="158">
        <f>'01 02 Rek'!G8</f>
        <v>0</v>
      </c>
      <c r="D18" s="108" t="str">
        <f>'01 02 Rek'!A16</f>
        <v>Mimostaveništní doprava</v>
      </c>
      <c r="E18" s="162"/>
      <c r="F18" s="163"/>
      <c r="G18" s="158">
        <f>'01 02 Rek'!I16</f>
        <v>0</v>
      </c>
    </row>
    <row r="19" spans="1:7" ht="15.9" customHeight="1" x14ac:dyDescent="0.25">
      <c r="A19" s="166" t="s">
        <v>58</v>
      </c>
      <c r="B19" s="157"/>
      <c r="C19" s="158">
        <f>SUM(C15:C18)</f>
        <v>0</v>
      </c>
      <c r="D19" s="108" t="str">
        <f>'01 02 Rek'!A17</f>
        <v>Zařízení staveniště</v>
      </c>
      <c r="E19" s="162"/>
      <c r="F19" s="163"/>
      <c r="G19" s="158">
        <f>'01 02 Rek'!I17</f>
        <v>0</v>
      </c>
    </row>
    <row r="20" spans="1:7" ht="15.9" customHeight="1" x14ac:dyDescent="0.25">
      <c r="A20" s="166"/>
      <c r="B20" s="157"/>
      <c r="C20" s="158"/>
      <c r="D20" s="108" t="str">
        <f>'01 02 Rek'!A18</f>
        <v>Provoz investora</v>
      </c>
      <c r="E20" s="162"/>
      <c r="F20" s="163"/>
      <c r="G20" s="158">
        <f>'01 02 Rek'!I18</f>
        <v>0</v>
      </c>
    </row>
    <row r="21" spans="1:7" ht="15.9" customHeight="1" x14ac:dyDescent="0.25">
      <c r="A21" s="166" t="s">
        <v>29</v>
      </c>
      <c r="B21" s="157"/>
      <c r="C21" s="158">
        <f>'01 02 Rek'!I8</f>
        <v>0</v>
      </c>
      <c r="D21" s="108" t="str">
        <f>'01 02 Rek'!A19</f>
        <v>Kompletační činnost (IČD)</v>
      </c>
      <c r="E21" s="162"/>
      <c r="F21" s="163"/>
      <c r="G21" s="158">
        <f>'01 02 Rek'!I19</f>
        <v>0</v>
      </c>
    </row>
    <row r="22" spans="1:7" ht="15.9" customHeight="1" x14ac:dyDescent="0.25">
      <c r="A22" s="167" t="s">
        <v>59</v>
      </c>
      <c r="B22" s="136"/>
      <c r="C22" s="158">
        <f>C19+C21</f>
        <v>0</v>
      </c>
      <c r="D22" s="108" t="s">
        <v>60</v>
      </c>
      <c r="E22" s="162"/>
      <c r="F22" s="163"/>
      <c r="G22" s="158">
        <f>G23-SUM(G15:G21)</f>
        <v>0</v>
      </c>
    </row>
    <row r="23" spans="1:7" ht="15.9" customHeight="1" thickBot="1" x14ac:dyDescent="0.3">
      <c r="A23" s="168" t="s">
        <v>61</v>
      </c>
      <c r="B23" s="169"/>
      <c r="C23" s="170">
        <f>C22+G23</f>
        <v>0</v>
      </c>
      <c r="D23" s="171" t="s">
        <v>62</v>
      </c>
      <c r="E23" s="172"/>
      <c r="F23" s="173"/>
      <c r="G23" s="158">
        <f>'01 02 Rek'!H21</f>
        <v>0</v>
      </c>
    </row>
    <row r="24" spans="1:7" x14ac:dyDescent="0.25">
      <c r="A24" s="174" t="s">
        <v>63</v>
      </c>
      <c r="B24" s="175"/>
      <c r="C24" s="176"/>
      <c r="D24" s="175" t="s">
        <v>64</v>
      </c>
      <c r="E24" s="175"/>
      <c r="F24" s="177" t="s">
        <v>65</v>
      </c>
      <c r="G24" s="178"/>
    </row>
    <row r="25" spans="1:7" x14ac:dyDescent="0.25">
      <c r="A25" s="167" t="s">
        <v>66</v>
      </c>
      <c r="B25" s="136"/>
      <c r="C25" s="179"/>
      <c r="D25" s="136" t="s">
        <v>66</v>
      </c>
      <c r="F25" s="180" t="s">
        <v>66</v>
      </c>
      <c r="G25" s="181"/>
    </row>
    <row r="26" spans="1:7" ht="37.5" customHeight="1" x14ac:dyDescent="0.25">
      <c r="A26" s="167" t="s">
        <v>67</v>
      </c>
      <c r="B26" s="182"/>
      <c r="C26" s="179"/>
      <c r="D26" s="136" t="s">
        <v>67</v>
      </c>
      <c r="F26" s="180" t="s">
        <v>67</v>
      </c>
      <c r="G26" s="181"/>
    </row>
    <row r="27" spans="1:7" x14ac:dyDescent="0.25">
      <c r="A27" s="167"/>
      <c r="B27" s="183"/>
      <c r="C27" s="179"/>
      <c r="D27" s="136"/>
      <c r="F27" s="180"/>
      <c r="G27" s="181"/>
    </row>
    <row r="28" spans="1:7" x14ac:dyDescent="0.25">
      <c r="A28" s="167" t="s">
        <v>68</v>
      </c>
      <c r="B28" s="136"/>
      <c r="C28" s="179"/>
      <c r="D28" s="180" t="s">
        <v>69</v>
      </c>
      <c r="E28" s="179"/>
      <c r="F28" s="184" t="s">
        <v>69</v>
      </c>
      <c r="G28" s="181"/>
    </row>
    <row r="29" spans="1:7" ht="69" customHeight="1" x14ac:dyDescent="0.25">
      <c r="A29" s="167"/>
      <c r="B29" s="136"/>
      <c r="C29" s="185"/>
      <c r="D29" s="186"/>
      <c r="E29" s="185"/>
      <c r="F29" s="136"/>
      <c r="G29" s="181"/>
    </row>
    <row r="30" spans="1:7" x14ac:dyDescent="0.25">
      <c r="A30" s="187" t="s">
        <v>11</v>
      </c>
      <c r="B30" s="188"/>
      <c r="C30" s="189">
        <v>21</v>
      </c>
      <c r="D30" s="188" t="s">
        <v>70</v>
      </c>
      <c r="E30" s="190"/>
      <c r="F30" s="191">
        <f>C23-F32</f>
        <v>0</v>
      </c>
      <c r="G30" s="192"/>
    </row>
    <row r="31" spans="1:7" x14ac:dyDescent="0.25">
      <c r="A31" s="187" t="s">
        <v>71</v>
      </c>
      <c r="B31" s="188"/>
      <c r="C31" s="189">
        <f>C30</f>
        <v>21</v>
      </c>
      <c r="D31" s="188" t="s">
        <v>72</v>
      </c>
      <c r="E31" s="190"/>
      <c r="F31" s="191">
        <f>ROUND(PRODUCT(F30,C31/100),0)</f>
        <v>0</v>
      </c>
      <c r="G31" s="192"/>
    </row>
    <row r="32" spans="1:7" x14ac:dyDescent="0.25">
      <c r="A32" s="187" t="s">
        <v>11</v>
      </c>
      <c r="B32" s="188"/>
      <c r="C32" s="189">
        <v>0</v>
      </c>
      <c r="D32" s="188" t="s">
        <v>72</v>
      </c>
      <c r="E32" s="190"/>
      <c r="F32" s="191">
        <v>0</v>
      </c>
      <c r="G32" s="192"/>
    </row>
    <row r="33" spans="1:8" x14ac:dyDescent="0.25">
      <c r="A33" s="187" t="s">
        <v>71</v>
      </c>
      <c r="B33" s="193"/>
      <c r="C33" s="194">
        <f>C32</f>
        <v>0</v>
      </c>
      <c r="D33" s="188" t="s">
        <v>72</v>
      </c>
      <c r="E33" s="163"/>
      <c r="F33" s="191">
        <f>ROUND(PRODUCT(F32,C33/100),0)</f>
        <v>0</v>
      </c>
      <c r="G33" s="192"/>
    </row>
    <row r="34" spans="1:8" s="200" customFormat="1" ht="19.5" customHeight="1" thickBot="1" x14ac:dyDescent="0.35">
      <c r="A34" s="195" t="s">
        <v>73</v>
      </c>
      <c r="B34" s="196"/>
      <c r="C34" s="196"/>
      <c r="D34" s="196"/>
      <c r="E34" s="197"/>
      <c r="F34" s="198">
        <f>ROUND(SUM(F30:F33),0)</f>
        <v>0</v>
      </c>
      <c r="G34" s="199"/>
    </row>
    <row r="36" spans="1:8" x14ac:dyDescent="0.25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5">
      <c r="A37" s="2"/>
      <c r="B37" s="201"/>
      <c r="C37" s="201"/>
      <c r="D37" s="201"/>
      <c r="E37" s="201"/>
      <c r="F37" s="201"/>
      <c r="G37" s="201"/>
      <c r="H37" s="1" t="s">
        <v>1</v>
      </c>
    </row>
    <row r="38" spans="1:8" ht="12.75" customHeight="1" x14ac:dyDescent="0.25">
      <c r="A38" s="202"/>
      <c r="B38" s="201"/>
      <c r="C38" s="201"/>
      <c r="D38" s="201"/>
      <c r="E38" s="201"/>
      <c r="F38" s="201"/>
      <c r="G38" s="201"/>
      <c r="H38" s="1" t="s">
        <v>1</v>
      </c>
    </row>
    <row r="39" spans="1:8" x14ac:dyDescent="0.25">
      <c r="A39" s="202"/>
      <c r="B39" s="201"/>
      <c r="C39" s="201"/>
      <c r="D39" s="201"/>
      <c r="E39" s="201"/>
      <c r="F39" s="201"/>
      <c r="G39" s="201"/>
      <c r="H39" s="1" t="s">
        <v>1</v>
      </c>
    </row>
    <row r="40" spans="1:8" x14ac:dyDescent="0.25">
      <c r="A40" s="202"/>
      <c r="B40" s="201"/>
      <c r="C40" s="201"/>
      <c r="D40" s="201"/>
      <c r="E40" s="201"/>
      <c r="F40" s="201"/>
      <c r="G40" s="201"/>
      <c r="H40" s="1" t="s">
        <v>1</v>
      </c>
    </row>
    <row r="41" spans="1:8" x14ac:dyDescent="0.25">
      <c r="A41" s="202"/>
      <c r="B41" s="201"/>
      <c r="C41" s="201"/>
      <c r="D41" s="201"/>
      <c r="E41" s="201"/>
      <c r="F41" s="201"/>
      <c r="G41" s="201"/>
      <c r="H41" s="1" t="s">
        <v>1</v>
      </c>
    </row>
    <row r="42" spans="1:8" x14ac:dyDescent="0.25">
      <c r="A42" s="202"/>
      <c r="B42" s="201"/>
      <c r="C42" s="201"/>
      <c r="D42" s="201"/>
      <c r="E42" s="201"/>
      <c r="F42" s="201"/>
      <c r="G42" s="201"/>
      <c r="H42" s="1" t="s">
        <v>1</v>
      </c>
    </row>
    <row r="43" spans="1:8" x14ac:dyDescent="0.25">
      <c r="A43" s="202"/>
      <c r="B43" s="201"/>
      <c r="C43" s="201"/>
      <c r="D43" s="201"/>
      <c r="E43" s="201"/>
      <c r="F43" s="201"/>
      <c r="G43" s="201"/>
      <c r="H43" s="1" t="s">
        <v>1</v>
      </c>
    </row>
    <row r="44" spans="1:8" ht="12.75" customHeight="1" x14ac:dyDescent="0.25">
      <c r="A44" s="202"/>
      <c r="B44" s="201"/>
      <c r="C44" s="201"/>
      <c r="D44" s="201"/>
      <c r="E44" s="201"/>
      <c r="F44" s="201"/>
      <c r="G44" s="201"/>
      <c r="H44" s="1" t="s">
        <v>1</v>
      </c>
    </row>
    <row r="45" spans="1:8" ht="12.75" customHeight="1" x14ac:dyDescent="0.25">
      <c r="A45" s="202"/>
      <c r="B45" s="201"/>
      <c r="C45" s="201"/>
      <c r="D45" s="201"/>
      <c r="E45" s="201"/>
      <c r="F45" s="201"/>
      <c r="G45" s="201"/>
      <c r="H45" s="1" t="s">
        <v>1</v>
      </c>
    </row>
    <row r="46" spans="1:8" x14ac:dyDescent="0.25">
      <c r="B46" s="203"/>
      <c r="C46" s="203"/>
      <c r="D46" s="203"/>
      <c r="E46" s="203"/>
      <c r="F46" s="203"/>
      <c r="G46" s="203"/>
    </row>
    <row r="47" spans="1:8" x14ac:dyDescent="0.25">
      <c r="B47" s="203"/>
      <c r="C47" s="203"/>
      <c r="D47" s="203"/>
      <c r="E47" s="203"/>
      <c r="F47" s="203"/>
      <c r="G47" s="203"/>
    </row>
    <row r="48" spans="1:8" x14ac:dyDescent="0.25">
      <c r="B48" s="203"/>
      <c r="C48" s="203"/>
      <c r="D48" s="203"/>
      <c r="E48" s="203"/>
      <c r="F48" s="203"/>
      <c r="G48" s="203"/>
    </row>
    <row r="49" spans="2:7" x14ac:dyDescent="0.25">
      <c r="B49" s="203"/>
      <c r="C49" s="203"/>
      <c r="D49" s="203"/>
      <c r="E49" s="203"/>
      <c r="F49" s="203"/>
      <c r="G49" s="203"/>
    </row>
    <row r="50" spans="2:7" x14ac:dyDescent="0.25">
      <c r="B50" s="203"/>
      <c r="C50" s="203"/>
      <c r="D50" s="203"/>
      <c r="E50" s="203"/>
      <c r="F50" s="203"/>
      <c r="G50" s="203"/>
    </row>
    <row r="51" spans="2:7" x14ac:dyDescent="0.25">
      <c r="B51" s="203"/>
      <c r="C51" s="203"/>
      <c r="D51" s="203"/>
      <c r="E51" s="203"/>
      <c r="F51" s="203"/>
      <c r="G51" s="203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/>
  <dimension ref="A1:BE72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57" ht="13.8" thickTop="1" x14ac:dyDescent="0.25">
      <c r="A1" s="204" t="s">
        <v>2</v>
      </c>
      <c r="B1" s="205"/>
      <c r="C1" s="206" t="s">
        <v>106</v>
      </c>
      <c r="D1" s="207"/>
      <c r="E1" s="208"/>
      <c r="F1" s="207"/>
      <c r="G1" s="209" t="s">
        <v>75</v>
      </c>
      <c r="H1" s="210">
        <v>2</v>
      </c>
      <c r="I1" s="211"/>
    </row>
    <row r="2" spans="1:57" ht="13.8" thickBot="1" x14ac:dyDescent="0.3">
      <c r="A2" s="212" t="s">
        <v>76</v>
      </c>
      <c r="B2" s="213"/>
      <c r="C2" s="214" t="s">
        <v>108</v>
      </c>
      <c r="D2" s="215"/>
      <c r="E2" s="216"/>
      <c r="F2" s="215"/>
      <c r="G2" s="217" t="s">
        <v>400</v>
      </c>
      <c r="H2" s="218"/>
      <c r="I2" s="219"/>
    </row>
    <row r="3" spans="1:57" ht="13.8" thickTop="1" x14ac:dyDescent="0.25">
      <c r="F3" s="136"/>
    </row>
    <row r="4" spans="1:57" ht="19.5" customHeight="1" x14ac:dyDescent="0.3">
      <c r="A4" s="220" t="s">
        <v>77</v>
      </c>
      <c r="B4" s="221"/>
      <c r="C4" s="221"/>
      <c r="D4" s="221"/>
      <c r="E4" s="222"/>
      <c r="F4" s="221"/>
      <c r="G4" s="221"/>
      <c r="H4" s="221"/>
      <c r="I4" s="221"/>
    </row>
    <row r="5" spans="1:57" ht="13.8" thickBot="1" x14ac:dyDescent="0.3"/>
    <row r="6" spans="1:57" s="136" customFormat="1" ht="13.8" thickBot="1" x14ac:dyDescent="0.3">
      <c r="A6" s="223"/>
      <c r="B6" s="224" t="s">
        <v>78</v>
      </c>
      <c r="C6" s="224"/>
      <c r="D6" s="225"/>
      <c r="E6" s="226" t="s">
        <v>25</v>
      </c>
      <c r="F6" s="227" t="s">
        <v>26</v>
      </c>
      <c r="G6" s="227" t="s">
        <v>27</v>
      </c>
      <c r="H6" s="227" t="s">
        <v>28</v>
      </c>
      <c r="I6" s="228" t="s">
        <v>29</v>
      </c>
    </row>
    <row r="7" spans="1:57" s="136" customFormat="1" ht="13.8" thickBot="1" x14ac:dyDescent="0.3">
      <c r="A7" s="325" t="str">
        <f>'01 02 Pol'!B7</f>
        <v>M21</v>
      </c>
      <c r="B7" s="70" t="str">
        <f>'01 02 Pol'!C7</f>
        <v>Elektromontáže</v>
      </c>
      <c r="D7" s="229"/>
      <c r="E7" s="326">
        <f>'01 02 Pol'!BA16</f>
        <v>0</v>
      </c>
      <c r="F7" s="327">
        <f>'01 02 Pol'!BB16</f>
        <v>0</v>
      </c>
      <c r="G7" s="327">
        <f>'01 02 Pol'!BC16</f>
        <v>0</v>
      </c>
      <c r="H7" s="327">
        <f>'01 02 Pol'!BD16</f>
        <v>0</v>
      </c>
      <c r="I7" s="328">
        <f>'01 02 Pol'!BE16</f>
        <v>0</v>
      </c>
    </row>
    <row r="8" spans="1:57" s="14" customFormat="1" ht="13.8" thickBot="1" x14ac:dyDescent="0.3">
      <c r="A8" s="230"/>
      <c r="B8" s="231" t="s">
        <v>79</v>
      </c>
      <c r="C8" s="231"/>
      <c r="D8" s="232"/>
      <c r="E8" s="233">
        <f>SUM(E7:E7)</f>
        <v>0</v>
      </c>
      <c r="F8" s="234">
        <f>SUM(F7:F7)</f>
        <v>0</v>
      </c>
      <c r="G8" s="234">
        <f>SUM(G7:G7)</f>
        <v>0</v>
      </c>
      <c r="H8" s="234">
        <f>SUM(H7:H7)</f>
        <v>0</v>
      </c>
      <c r="I8" s="235">
        <f>SUM(I7:I7)</f>
        <v>0</v>
      </c>
    </row>
    <row r="9" spans="1:57" x14ac:dyDescent="0.25">
      <c r="A9" s="136"/>
      <c r="B9" s="136"/>
      <c r="C9" s="136"/>
      <c r="D9" s="136"/>
      <c r="E9" s="136"/>
      <c r="F9" s="136"/>
      <c r="G9" s="136"/>
      <c r="H9" s="136"/>
      <c r="I9" s="136"/>
    </row>
    <row r="10" spans="1:57" ht="19.5" customHeight="1" x14ac:dyDescent="0.3">
      <c r="A10" s="221" t="s">
        <v>80</v>
      </c>
      <c r="B10" s="221"/>
      <c r="C10" s="221"/>
      <c r="D10" s="221"/>
      <c r="E10" s="221"/>
      <c r="F10" s="221"/>
      <c r="G10" s="236"/>
      <c r="H10" s="221"/>
      <c r="I10" s="221"/>
      <c r="BA10" s="142"/>
      <c r="BB10" s="142"/>
      <c r="BC10" s="142"/>
      <c r="BD10" s="142"/>
      <c r="BE10" s="142"/>
    </row>
    <row r="11" spans="1:57" ht="13.8" thickBot="1" x14ac:dyDescent="0.3"/>
    <row r="12" spans="1:57" x14ac:dyDescent="0.25">
      <c r="A12" s="174" t="s">
        <v>81</v>
      </c>
      <c r="B12" s="175"/>
      <c r="C12" s="175"/>
      <c r="D12" s="237"/>
      <c r="E12" s="238" t="s">
        <v>82</v>
      </c>
      <c r="F12" s="239" t="s">
        <v>12</v>
      </c>
      <c r="G12" s="240" t="s">
        <v>83</v>
      </c>
      <c r="H12" s="241"/>
      <c r="I12" s="242" t="s">
        <v>82</v>
      </c>
    </row>
    <row r="13" spans="1:57" x14ac:dyDescent="0.25">
      <c r="A13" s="166" t="s">
        <v>392</v>
      </c>
      <c r="B13" s="157"/>
      <c r="C13" s="157"/>
      <c r="D13" s="243"/>
      <c r="E13" s="244"/>
      <c r="F13" s="245"/>
      <c r="G13" s="246">
        <v>0</v>
      </c>
      <c r="H13" s="247"/>
      <c r="I13" s="248">
        <f>E13+F13*G13/100</f>
        <v>0</v>
      </c>
      <c r="BA13" s="1">
        <v>0</v>
      </c>
    </row>
    <row r="14" spans="1:57" x14ac:dyDescent="0.25">
      <c r="A14" s="166" t="s">
        <v>393</v>
      </c>
      <c r="B14" s="157"/>
      <c r="C14" s="157"/>
      <c r="D14" s="243"/>
      <c r="E14" s="244"/>
      <c r="F14" s="245"/>
      <c r="G14" s="246">
        <v>0</v>
      </c>
      <c r="H14" s="247"/>
      <c r="I14" s="248">
        <f>E14+F14*G14/100</f>
        <v>0</v>
      </c>
      <c r="BA14" s="1">
        <v>0</v>
      </c>
    </row>
    <row r="15" spans="1:57" x14ac:dyDescent="0.25">
      <c r="A15" s="166" t="s">
        <v>394</v>
      </c>
      <c r="B15" s="157"/>
      <c r="C15" s="157"/>
      <c r="D15" s="243"/>
      <c r="E15" s="244"/>
      <c r="F15" s="245"/>
      <c r="G15" s="246">
        <v>0</v>
      </c>
      <c r="H15" s="247"/>
      <c r="I15" s="248">
        <f>E15+F15*G15/100</f>
        <v>0</v>
      </c>
      <c r="BA15" s="1">
        <v>0</v>
      </c>
    </row>
    <row r="16" spans="1:57" x14ac:dyDescent="0.25">
      <c r="A16" s="166" t="s">
        <v>395</v>
      </c>
      <c r="B16" s="157"/>
      <c r="C16" s="157"/>
      <c r="D16" s="243"/>
      <c r="E16" s="244"/>
      <c r="F16" s="245"/>
      <c r="G16" s="246">
        <v>0</v>
      </c>
      <c r="H16" s="247"/>
      <c r="I16" s="248">
        <f>E16+F16*G16/100</f>
        <v>0</v>
      </c>
      <c r="BA16" s="1">
        <v>0</v>
      </c>
    </row>
    <row r="17" spans="1:53" x14ac:dyDescent="0.25">
      <c r="A17" s="166" t="s">
        <v>396</v>
      </c>
      <c r="B17" s="157"/>
      <c r="C17" s="157"/>
      <c r="D17" s="243"/>
      <c r="E17" s="244"/>
      <c r="F17" s="245"/>
      <c r="G17" s="246">
        <v>0</v>
      </c>
      <c r="H17" s="247"/>
      <c r="I17" s="248">
        <f>E17+F17*G17/100</f>
        <v>0</v>
      </c>
      <c r="BA17" s="1">
        <v>1</v>
      </c>
    </row>
    <row r="18" spans="1:53" x14ac:dyDescent="0.25">
      <c r="A18" s="166" t="s">
        <v>397</v>
      </c>
      <c r="B18" s="157"/>
      <c r="C18" s="157"/>
      <c r="D18" s="243"/>
      <c r="E18" s="244"/>
      <c r="F18" s="245"/>
      <c r="G18" s="246">
        <v>0</v>
      </c>
      <c r="H18" s="247"/>
      <c r="I18" s="248">
        <f>E18+F18*G18/100</f>
        <v>0</v>
      </c>
      <c r="BA18" s="1">
        <v>1</v>
      </c>
    </row>
    <row r="19" spans="1:53" x14ac:dyDescent="0.25">
      <c r="A19" s="166" t="s">
        <v>398</v>
      </c>
      <c r="B19" s="157"/>
      <c r="C19" s="157"/>
      <c r="D19" s="243"/>
      <c r="E19" s="244"/>
      <c r="F19" s="245"/>
      <c r="G19" s="246">
        <v>0</v>
      </c>
      <c r="H19" s="247"/>
      <c r="I19" s="248">
        <f>E19+F19*G19/100</f>
        <v>0</v>
      </c>
      <c r="BA19" s="1">
        <v>2</v>
      </c>
    </row>
    <row r="20" spans="1:53" x14ac:dyDescent="0.25">
      <c r="A20" s="166" t="s">
        <v>399</v>
      </c>
      <c r="B20" s="157"/>
      <c r="C20" s="157"/>
      <c r="D20" s="243"/>
      <c r="E20" s="244"/>
      <c r="F20" s="245"/>
      <c r="G20" s="246">
        <v>0</v>
      </c>
      <c r="H20" s="247"/>
      <c r="I20" s="248">
        <f>E20+F20*G20/100</f>
        <v>0</v>
      </c>
      <c r="BA20" s="1">
        <v>2</v>
      </c>
    </row>
    <row r="21" spans="1:53" ht="13.8" thickBot="1" x14ac:dyDescent="0.3">
      <c r="A21" s="249"/>
      <c r="B21" s="250" t="s">
        <v>84</v>
      </c>
      <c r="C21" s="251"/>
      <c r="D21" s="252"/>
      <c r="E21" s="253"/>
      <c r="F21" s="254"/>
      <c r="G21" s="254"/>
      <c r="H21" s="255">
        <f>SUM(I13:I20)</f>
        <v>0</v>
      </c>
      <c r="I21" s="256"/>
    </row>
    <row r="23" spans="1:53" x14ac:dyDescent="0.25">
      <c r="B23" s="14"/>
      <c r="F23" s="257"/>
      <c r="G23" s="258"/>
      <c r="H23" s="258"/>
      <c r="I23" s="54"/>
    </row>
    <row r="24" spans="1:53" x14ac:dyDescent="0.25">
      <c r="F24" s="257"/>
      <c r="G24" s="258"/>
      <c r="H24" s="258"/>
      <c r="I24" s="54"/>
    </row>
    <row r="25" spans="1:53" x14ac:dyDescent="0.25">
      <c r="F25" s="257"/>
      <c r="G25" s="258"/>
      <c r="H25" s="258"/>
      <c r="I25" s="54"/>
    </row>
    <row r="26" spans="1:53" x14ac:dyDescent="0.25">
      <c r="F26" s="257"/>
      <c r="G26" s="258"/>
      <c r="H26" s="258"/>
      <c r="I26" s="54"/>
    </row>
    <row r="27" spans="1:53" x14ac:dyDescent="0.25">
      <c r="F27" s="257"/>
      <c r="G27" s="258"/>
      <c r="H27" s="258"/>
      <c r="I27" s="54"/>
    </row>
    <row r="28" spans="1:53" x14ac:dyDescent="0.25">
      <c r="F28" s="257"/>
      <c r="G28" s="258"/>
      <c r="H28" s="258"/>
      <c r="I28" s="54"/>
    </row>
    <row r="29" spans="1:53" x14ac:dyDescent="0.25">
      <c r="F29" s="257"/>
      <c r="G29" s="258"/>
      <c r="H29" s="258"/>
      <c r="I29" s="54"/>
    </row>
    <row r="30" spans="1:53" x14ac:dyDescent="0.25">
      <c r="F30" s="257"/>
      <c r="G30" s="258"/>
      <c r="H30" s="258"/>
      <c r="I30" s="54"/>
    </row>
    <row r="31" spans="1:53" x14ac:dyDescent="0.25">
      <c r="F31" s="257"/>
      <c r="G31" s="258"/>
      <c r="H31" s="258"/>
      <c r="I31" s="54"/>
    </row>
    <row r="32" spans="1:53" x14ac:dyDescent="0.25">
      <c r="F32" s="257"/>
      <c r="G32" s="258"/>
      <c r="H32" s="258"/>
      <c r="I32" s="54"/>
    </row>
    <row r="33" spans="6:9" x14ac:dyDescent="0.25">
      <c r="F33" s="257"/>
      <c r="G33" s="258"/>
      <c r="H33" s="258"/>
      <c r="I33" s="54"/>
    </row>
    <row r="34" spans="6:9" x14ac:dyDescent="0.25">
      <c r="F34" s="257"/>
      <c r="G34" s="258"/>
      <c r="H34" s="258"/>
      <c r="I34" s="54"/>
    </row>
    <row r="35" spans="6:9" x14ac:dyDescent="0.25">
      <c r="F35" s="257"/>
      <c r="G35" s="258"/>
      <c r="H35" s="258"/>
      <c r="I35" s="54"/>
    </row>
    <row r="36" spans="6:9" x14ac:dyDescent="0.25">
      <c r="F36" s="257"/>
      <c r="G36" s="258"/>
      <c r="H36" s="258"/>
      <c r="I36" s="54"/>
    </row>
    <row r="37" spans="6:9" x14ac:dyDescent="0.25">
      <c r="F37" s="257"/>
      <c r="G37" s="258"/>
      <c r="H37" s="258"/>
      <c r="I37" s="54"/>
    </row>
    <row r="38" spans="6:9" x14ac:dyDescent="0.25">
      <c r="F38" s="257"/>
      <c r="G38" s="258"/>
      <c r="H38" s="258"/>
      <c r="I38" s="54"/>
    </row>
    <row r="39" spans="6:9" x14ac:dyDescent="0.25">
      <c r="F39" s="257"/>
      <c r="G39" s="258"/>
      <c r="H39" s="258"/>
      <c r="I39" s="54"/>
    </row>
    <row r="40" spans="6:9" x14ac:dyDescent="0.25">
      <c r="F40" s="257"/>
      <c r="G40" s="258"/>
      <c r="H40" s="258"/>
      <c r="I40" s="54"/>
    </row>
    <row r="41" spans="6:9" x14ac:dyDescent="0.25">
      <c r="F41" s="257"/>
      <c r="G41" s="258"/>
      <c r="H41" s="258"/>
      <c r="I41" s="54"/>
    </row>
    <row r="42" spans="6:9" x14ac:dyDescent="0.25">
      <c r="F42" s="257"/>
      <c r="G42" s="258"/>
      <c r="H42" s="258"/>
      <c r="I42" s="54"/>
    </row>
    <row r="43" spans="6:9" x14ac:dyDescent="0.25">
      <c r="F43" s="257"/>
      <c r="G43" s="258"/>
      <c r="H43" s="258"/>
      <c r="I43" s="54"/>
    </row>
    <row r="44" spans="6:9" x14ac:dyDescent="0.25">
      <c r="F44" s="257"/>
      <c r="G44" s="258"/>
      <c r="H44" s="258"/>
      <c r="I44" s="54"/>
    </row>
    <row r="45" spans="6:9" x14ac:dyDescent="0.25">
      <c r="F45" s="257"/>
      <c r="G45" s="258"/>
      <c r="H45" s="258"/>
      <c r="I45" s="54"/>
    </row>
    <row r="46" spans="6:9" x14ac:dyDescent="0.25">
      <c r="F46" s="257"/>
      <c r="G46" s="258"/>
      <c r="H46" s="258"/>
      <c r="I46" s="54"/>
    </row>
    <row r="47" spans="6:9" x14ac:dyDescent="0.25">
      <c r="F47" s="257"/>
      <c r="G47" s="258"/>
      <c r="H47" s="258"/>
      <c r="I47" s="54"/>
    </row>
    <row r="48" spans="6:9" x14ac:dyDescent="0.25">
      <c r="F48" s="257"/>
      <c r="G48" s="258"/>
      <c r="H48" s="258"/>
      <c r="I48" s="54"/>
    </row>
    <row r="49" spans="6:9" x14ac:dyDescent="0.25">
      <c r="F49" s="257"/>
      <c r="G49" s="258"/>
      <c r="H49" s="258"/>
      <c r="I49" s="54"/>
    </row>
    <row r="50" spans="6:9" x14ac:dyDescent="0.25">
      <c r="F50" s="257"/>
      <c r="G50" s="258"/>
      <c r="H50" s="258"/>
      <c r="I50" s="54"/>
    </row>
    <row r="51" spans="6:9" x14ac:dyDescent="0.25">
      <c r="F51" s="257"/>
      <c r="G51" s="258"/>
      <c r="H51" s="258"/>
      <c r="I51" s="54"/>
    </row>
    <row r="52" spans="6:9" x14ac:dyDescent="0.25">
      <c r="F52" s="257"/>
      <c r="G52" s="258"/>
      <c r="H52" s="258"/>
      <c r="I52" s="54"/>
    </row>
    <row r="53" spans="6:9" x14ac:dyDescent="0.25">
      <c r="F53" s="257"/>
      <c r="G53" s="258"/>
      <c r="H53" s="258"/>
      <c r="I53" s="54"/>
    </row>
    <row r="54" spans="6:9" x14ac:dyDescent="0.25">
      <c r="F54" s="257"/>
      <c r="G54" s="258"/>
      <c r="H54" s="258"/>
      <c r="I54" s="54"/>
    </row>
    <row r="55" spans="6:9" x14ac:dyDescent="0.25">
      <c r="F55" s="257"/>
      <c r="G55" s="258"/>
      <c r="H55" s="258"/>
      <c r="I55" s="54"/>
    </row>
    <row r="56" spans="6:9" x14ac:dyDescent="0.25">
      <c r="F56" s="257"/>
      <c r="G56" s="258"/>
      <c r="H56" s="258"/>
      <c r="I56" s="54"/>
    </row>
    <row r="57" spans="6:9" x14ac:dyDescent="0.25">
      <c r="F57" s="257"/>
      <c r="G57" s="258"/>
      <c r="H57" s="258"/>
      <c r="I57" s="54"/>
    </row>
    <row r="58" spans="6:9" x14ac:dyDescent="0.25">
      <c r="F58" s="257"/>
      <c r="G58" s="258"/>
      <c r="H58" s="258"/>
      <c r="I58" s="54"/>
    </row>
    <row r="59" spans="6:9" x14ac:dyDescent="0.25">
      <c r="F59" s="257"/>
      <c r="G59" s="258"/>
      <c r="H59" s="258"/>
      <c r="I59" s="54"/>
    </row>
    <row r="60" spans="6:9" x14ac:dyDescent="0.25">
      <c r="F60" s="257"/>
      <c r="G60" s="258"/>
      <c r="H60" s="258"/>
      <c r="I60" s="54"/>
    </row>
    <row r="61" spans="6:9" x14ac:dyDescent="0.25">
      <c r="F61" s="257"/>
      <c r="G61" s="258"/>
      <c r="H61" s="258"/>
      <c r="I61" s="54"/>
    </row>
    <row r="62" spans="6:9" x14ac:dyDescent="0.25">
      <c r="F62" s="257"/>
      <c r="G62" s="258"/>
      <c r="H62" s="258"/>
      <c r="I62" s="54"/>
    </row>
    <row r="63" spans="6:9" x14ac:dyDescent="0.25">
      <c r="F63" s="257"/>
      <c r="G63" s="258"/>
      <c r="H63" s="258"/>
      <c r="I63" s="54"/>
    </row>
    <row r="64" spans="6:9" x14ac:dyDescent="0.25">
      <c r="F64" s="257"/>
      <c r="G64" s="258"/>
      <c r="H64" s="258"/>
      <c r="I64" s="54"/>
    </row>
    <row r="65" spans="6:9" x14ac:dyDescent="0.25">
      <c r="F65" s="257"/>
      <c r="G65" s="258"/>
      <c r="H65" s="258"/>
      <c r="I65" s="54"/>
    </row>
    <row r="66" spans="6:9" x14ac:dyDescent="0.25">
      <c r="F66" s="257"/>
      <c r="G66" s="258"/>
      <c r="H66" s="258"/>
      <c r="I66" s="54"/>
    </row>
    <row r="67" spans="6:9" x14ac:dyDescent="0.25">
      <c r="F67" s="257"/>
      <c r="G67" s="258"/>
      <c r="H67" s="258"/>
      <c r="I67" s="54"/>
    </row>
    <row r="68" spans="6:9" x14ac:dyDescent="0.25">
      <c r="F68" s="257"/>
      <c r="G68" s="258"/>
      <c r="H68" s="258"/>
      <c r="I68" s="54"/>
    </row>
    <row r="69" spans="6:9" x14ac:dyDescent="0.25">
      <c r="F69" s="257"/>
      <c r="G69" s="258"/>
      <c r="H69" s="258"/>
      <c r="I69" s="54"/>
    </row>
    <row r="70" spans="6:9" x14ac:dyDescent="0.25">
      <c r="F70" s="257"/>
      <c r="G70" s="258"/>
      <c r="H70" s="258"/>
      <c r="I70" s="54"/>
    </row>
    <row r="71" spans="6:9" x14ac:dyDescent="0.25">
      <c r="F71" s="257"/>
      <c r="G71" s="258"/>
      <c r="H71" s="258"/>
      <c r="I71" s="54"/>
    </row>
    <row r="72" spans="6:9" x14ac:dyDescent="0.25">
      <c r="F72" s="257"/>
      <c r="G72" s="258"/>
      <c r="H72" s="258"/>
      <c r="I72" s="5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CB89"/>
  <sheetViews>
    <sheetView showGridLines="0" showZeros="0" zoomScaleNormal="100" zoomScaleSheetLayoutView="100" workbookViewId="0">
      <selection activeCell="J1" sqref="J1:J65536 K1:K65536"/>
    </sheetView>
  </sheetViews>
  <sheetFormatPr defaultColWidth="9.109375" defaultRowHeight="13.2" x14ac:dyDescent="0.25"/>
  <cols>
    <col min="1" max="1" width="4.44140625" style="260" customWidth="1"/>
    <col min="2" max="2" width="11.5546875" style="260" customWidth="1"/>
    <col min="3" max="3" width="40.44140625" style="260" customWidth="1"/>
    <col min="4" max="4" width="5.5546875" style="260" customWidth="1"/>
    <col min="5" max="5" width="8.5546875" style="272" customWidth="1"/>
    <col min="6" max="6" width="9.88671875" style="260" customWidth="1"/>
    <col min="7" max="7" width="13.88671875" style="260" customWidth="1"/>
    <col min="8" max="8" width="11.6640625" style="260" hidden="1" customWidth="1"/>
    <col min="9" max="9" width="11.5546875" style="260" hidden="1" customWidth="1"/>
    <col min="10" max="10" width="11" style="260" hidden="1" customWidth="1"/>
    <col min="11" max="11" width="10.44140625" style="260" hidden="1" customWidth="1"/>
    <col min="12" max="12" width="75.21875" style="260" customWidth="1"/>
    <col min="13" max="13" width="45.21875" style="260" customWidth="1"/>
    <col min="14" max="16384" width="9.109375" style="260"/>
  </cols>
  <sheetData>
    <row r="1" spans="1:80" ht="15.6" x14ac:dyDescent="0.3">
      <c r="A1" s="259" t="s">
        <v>103</v>
      </c>
      <c r="B1" s="259"/>
      <c r="C1" s="259"/>
      <c r="D1" s="259"/>
      <c r="E1" s="259"/>
      <c r="F1" s="259"/>
      <c r="G1" s="259"/>
    </row>
    <row r="2" spans="1:80" ht="14.25" customHeight="1" thickBot="1" x14ac:dyDescent="0.3">
      <c r="B2" s="261"/>
      <c r="C2" s="262"/>
      <c r="D2" s="262"/>
      <c r="E2" s="263"/>
      <c r="F2" s="262"/>
      <c r="G2" s="262"/>
    </row>
    <row r="3" spans="1:80" ht="13.8" thickTop="1" x14ac:dyDescent="0.25">
      <c r="A3" s="204" t="s">
        <v>2</v>
      </c>
      <c r="B3" s="205"/>
      <c r="C3" s="206" t="s">
        <v>106</v>
      </c>
      <c r="D3" s="207"/>
      <c r="E3" s="264" t="s">
        <v>85</v>
      </c>
      <c r="F3" s="265">
        <f>'01 02 Rek'!H1</f>
        <v>2</v>
      </c>
      <c r="G3" s="266"/>
    </row>
    <row r="4" spans="1:80" ht="13.8" thickBot="1" x14ac:dyDescent="0.3">
      <c r="A4" s="267" t="s">
        <v>76</v>
      </c>
      <c r="B4" s="213"/>
      <c r="C4" s="214" t="s">
        <v>108</v>
      </c>
      <c r="D4" s="215"/>
      <c r="E4" s="268" t="str">
        <f>'01 02 Rek'!G2</f>
        <v>Svítidla</v>
      </c>
      <c r="F4" s="269"/>
      <c r="G4" s="270"/>
    </row>
    <row r="5" spans="1:80" ht="13.8" thickTop="1" x14ac:dyDescent="0.25">
      <c r="A5" s="271"/>
      <c r="G5" s="273"/>
    </row>
    <row r="6" spans="1:80" ht="27" customHeight="1" x14ac:dyDescent="0.25">
      <c r="A6" s="274" t="s">
        <v>86</v>
      </c>
      <c r="B6" s="275" t="s">
        <v>87</v>
      </c>
      <c r="C6" s="275" t="s">
        <v>88</v>
      </c>
      <c r="D6" s="275" t="s">
        <v>89</v>
      </c>
      <c r="E6" s="276" t="s">
        <v>90</v>
      </c>
      <c r="F6" s="275" t="s">
        <v>91</v>
      </c>
      <c r="G6" s="277" t="s">
        <v>92</v>
      </c>
      <c r="H6" s="278" t="s">
        <v>93</v>
      </c>
      <c r="I6" s="278" t="s">
        <v>94</v>
      </c>
      <c r="J6" s="278" t="s">
        <v>95</v>
      </c>
      <c r="K6" s="278" t="s">
        <v>96</v>
      </c>
    </row>
    <row r="7" spans="1:80" x14ac:dyDescent="0.25">
      <c r="A7" s="279" t="s">
        <v>97</v>
      </c>
      <c r="B7" s="280" t="s">
        <v>169</v>
      </c>
      <c r="C7" s="281" t="s">
        <v>170</v>
      </c>
      <c r="D7" s="282"/>
      <c r="E7" s="283"/>
      <c r="F7" s="283"/>
      <c r="G7" s="284"/>
      <c r="H7" s="285"/>
      <c r="I7" s="286"/>
      <c r="J7" s="287"/>
      <c r="K7" s="288"/>
      <c r="O7" s="289">
        <v>1</v>
      </c>
    </row>
    <row r="8" spans="1:80" ht="20.399999999999999" x14ac:dyDescent="0.25">
      <c r="A8" s="290">
        <v>1</v>
      </c>
      <c r="B8" s="291" t="s">
        <v>401</v>
      </c>
      <c r="C8" s="292" t="s">
        <v>402</v>
      </c>
      <c r="D8" s="293" t="s">
        <v>162</v>
      </c>
      <c r="E8" s="294">
        <v>87</v>
      </c>
      <c r="F8" s="294">
        <v>0</v>
      </c>
      <c r="G8" s="295">
        <f>E8*F8</f>
        <v>0</v>
      </c>
      <c r="H8" s="296">
        <v>5.0000000000000001E-3</v>
      </c>
      <c r="I8" s="297">
        <f>E8*H8</f>
        <v>0.435</v>
      </c>
      <c r="J8" s="296">
        <v>0</v>
      </c>
      <c r="K8" s="297">
        <f>E8*J8</f>
        <v>0</v>
      </c>
      <c r="O8" s="289">
        <v>2</v>
      </c>
      <c r="AA8" s="260">
        <v>1</v>
      </c>
      <c r="AB8" s="260">
        <v>9</v>
      </c>
      <c r="AC8" s="260">
        <v>9</v>
      </c>
      <c r="AZ8" s="260">
        <v>4</v>
      </c>
      <c r="BA8" s="260">
        <f>IF(AZ8=1,G8,0)</f>
        <v>0</v>
      </c>
      <c r="BB8" s="260">
        <f>IF(AZ8=2,G8,0)</f>
        <v>0</v>
      </c>
      <c r="BC8" s="260">
        <f>IF(AZ8=3,G8,0)</f>
        <v>0</v>
      </c>
      <c r="BD8" s="260">
        <f>IF(AZ8=4,G8,0)</f>
        <v>0</v>
      </c>
      <c r="BE8" s="260">
        <f>IF(AZ8=5,G8,0)</f>
        <v>0</v>
      </c>
      <c r="CA8" s="289">
        <v>1</v>
      </c>
      <c r="CB8" s="289">
        <v>9</v>
      </c>
    </row>
    <row r="9" spans="1:80" x14ac:dyDescent="0.25">
      <c r="A9" s="298"/>
      <c r="B9" s="301"/>
      <c r="C9" s="302" t="s">
        <v>144</v>
      </c>
      <c r="D9" s="303"/>
      <c r="E9" s="304">
        <v>87</v>
      </c>
      <c r="F9" s="305"/>
      <c r="G9" s="306"/>
      <c r="H9" s="307"/>
      <c r="I9" s="299"/>
      <c r="J9" s="308"/>
      <c r="K9" s="299"/>
      <c r="M9" s="300">
        <v>87</v>
      </c>
      <c r="O9" s="289"/>
    </row>
    <row r="10" spans="1:80" ht="20.399999999999999" x14ac:dyDescent="0.25">
      <c r="A10" s="290">
        <v>2</v>
      </c>
      <c r="B10" s="291" t="s">
        <v>403</v>
      </c>
      <c r="C10" s="292" t="s">
        <v>404</v>
      </c>
      <c r="D10" s="293" t="s">
        <v>162</v>
      </c>
      <c r="E10" s="294">
        <v>8</v>
      </c>
      <c r="F10" s="294">
        <v>0</v>
      </c>
      <c r="G10" s="295">
        <f>E10*F10</f>
        <v>0</v>
      </c>
      <c r="H10" s="296">
        <v>5.0000000000000001E-3</v>
      </c>
      <c r="I10" s="297">
        <f>E10*H10</f>
        <v>0.04</v>
      </c>
      <c r="J10" s="296">
        <v>0</v>
      </c>
      <c r="K10" s="297">
        <f>E10*J10</f>
        <v>0</v>
      </c>
      <c r="O10" s="289">
        <v>2</v>
      </c>
      <c r="AA10" s="260">
        <v>1</v>
      </c>
      <c r="AB10" s="260">
        <v>9</v>
      </c>
      <c r="AC10" s="260">
        <v>9</v>
      </c>
      <c r="AZ10" s="260">
        <v>4</v>
      </c>
      <c r="BA10" s="260">
        <f>IF(AZ10=1,G10,0)</f>
        <v>0</v>
      </c>
      <c r="BB10" s="260">
        <f>IF(AZ10=2,G10,0)</f>
        <v>0</v>
      </c>
      <c r="BC10" s="260">
        <f>IF(AZ10=3,G10,0)</f>
        <v>0</v>
      </c>
      <c r="BD10" s="260">
        <f>IF(AZ10=4,G10,0)</f>
        <v>0</v>
      </c>
      <c r="BE10" s="260">
        <f>IF(AZ10=5,G10,0)</f>
        <v>0</v>
      </c>
      <c r="CA10" s="289">
        <v>1</v>
      </c>
      <c r="CB10" s="289">
        <v>9</v>
      </c>
    </row>
    <row r="11" spans="1:80" x14ac:dyDescent="0.25">
      <c r="A11" s="298"/>
      <c r="B11" s="301"/>
      <c r="C11" s="302" t="s">
        <v>206</v>
      </c>
      <c r="D11" s="303"/>
      <c r="E11" s="304">
        <v>8</v>
      </c>
      <c r="F11" s="305"/>
      <c r="G11" s="306"/>
      <c r="H11" s="307"/>
      <c r="I11" s="299"/>
      <c r="J11" s="308"/>
      <c r="K11" s="299"/>
      <c r="M11" s="300">
        <v>8</v>
      </c>
      <c r="O11" s="289"/>
    </row>
    <row r="12" spans="1:80" ht="20.399999999999999" x14ac:dyDescent="0.25">
      <c r="A12" s="290">
        <v>3</v>
      </c>
      <c r="B12" s="291" t="s">
        <v>405</v>
      </c>
      <c r="C12" s="292" t="s">
        <v>406</v>
      </c>
      <c r="D12" s="293" t="s">
        <v>162</v>
      </c>
      <c r="E12" s="294">
        <v>13</v>
      </c>
      <c r="F12" s="294">
        <v>0</v>
      </c>
      <c r="G12" s="295">
        <f>E12*F12</f>
        <v>0</v>
      </c>
      <c r="H12" s="296">
        <v>5.0000000000000001E-3</v>
      </c>
      <c r="I12" s="297">
        <f>E12*H12</f>
        <v>6.5000000000000002E-2</v>
      </c>
      <c r="J12" s="296">
        <v>0</v>
      </c>
      <c r="K12" s="297">
        <f>E12*J12</f>
        <v>0</v>
      </c>
      <c r="O12" s="289">
        <v>2</v>
      </c>
      <c r="AA12" s="260">
        <v>1</v>
      </c>
      <c r="AB12" s="260">
        <v>9</v>
      </c>
      <c r="AC12" s="260">
        <v>9</v>
      </c>
      <c r="AZ12" s="260">
        <v>4</v>
      </c>
      <c r="BA12" s="260">
        <f>IF(AZ12=1,G12,0)</f>
        <v>0</v>
      </c>
      <c r="BB12" s="260">
        <f>IF(AZ12=2,G12,0)</f>
        <v>0</v>
      </c>
      <c r="BC12" s="260">
        <f>IF(AZ12=3,G12,0)</f>
        <v>0</v>
      </c>
      <c r="BD12" s="260">
        <f>IF(AZ12=4,G12,0)</f>
        <v>0</v>
      </c>
      <c r="BE12" s="260">
        <f>IF(AZ12=5,G12,0)</f>
        <v>0</v>
      </c>
      <c r="CA12" s="289">
        <v>1</v>
      </c>
      <c r="CB12" s="289">
        <v>9</v>
      </c>
    </row>
    <row r="13" spans="1:80" x14ac:dyDescent="0.25">
      <c r="A13" s="298"/>
      <c r="B13" s="301"/>
      <c r="C13" s="302" t="s">
        <v>259</v>
      </c>
      <c r="D13" s="303"/>
      <c r="E13" s="304">
        <v>13</v>
      </c>
      <c r="F13" s="305"/>
      <c r="G13" s="306"/>
      <c r="H13" s="307"/>
      <c r="I13" s="299"/>
      <c r="J13" s="308"/>
      <c r="K13" s="299"/>
      <c r="M13" s="300">
        <v>13</v>
      </c>
      <c r="O13" s="289"/>
    </row>
    <row r="14" spans="1:80" ht="20.399999999999999" x14ac:dyDescent="0.25">
      <c r="A14" s="290">
        <v>4</v>
      </c>
      <c r="B14" s="291" t="s">
        <v>407</v>
      </c>
      <c r="C14" s="292" t="s">
        <v>408</v>
      </c>
      <c r="D14" s="293" t="s">
        <v>162</v>
      </c>
      <c r="E14" s="294">
        <v>2</v>
      </c>
      <c r="F14" s="294">
        <v>0</v>
      </c>
      <c r="G14" s="295">
        <f>E14*F14</f>
        <v>0</v>
      </c>
      <c r="H14" s="296">
        <v>5.0000000000000001E-3</v>
      </c>
      <c r="I14" s="297">
        <f>E14*H14</f>
        <v>0.01</v>
      </c>
      <c r="J14" s="296">
        <v>0</v>
      </c>
      <c r="K14" s="297">
        <f>E14*J14</f>
        <v>0</v>
      </c>
      <c r="O14" s="289">
        <v>2</v>
      </c>
      <c r="AA14" s="260">
        <v>1</v>
      </c>
      <c r="AB14" s="260">
        <v>9</v>
      </c>
      <c r="AC14" s="260">
        <v>9</v>
      </c>
      <c r="AZ14" s="260">
        <v>4</v>
      </c>
      <c r="BA14" s="260">
        <f>IF(AZ14=1,G14,0)</f>
        <v>0</v>
      </c>
      <c r="BB14" s="260">
        <f>IF(AZ14=2,G14,0)</f>
        <v>0</v>
      </c>
      <c r="BC14" s="260">
        <f>IF(AZ14=3,G14,0)</f>
        <v>0</v>
      </c>
      <c r="BD14" s="260">
        <f>IF(AZ14=4,G14,0)</f>
        <v>0</v>
      </c>
      <c r="BE14" s="260">
        <f>IF(AZ14=5,G14,0)</f>
        <v>0</v>
      </c>
      <c r="CA14" s="289">
        <v>1</v>
      </c>
      <c r="CB14" s="289">
        <v>9</v>
      </c>
    </row>
    <row r="15" spans="1:80" x14ac:dyDescent="0.25">
      <c r="A15" s="298"/>
      <c r="B15" s="301"/>
      <c r="C15" s="302" t="s">
        <v>214</v>
      </c>
      <c r="D15" s="303"/>
      <c r="E15" s="304">
        <v>2</v>
      </c>
      <c r="F15" s="305"/>
      <c r="G15" s="306"/>
      <c r="H15" s="307"/>
      <c r="I15" s="299"/>
      <c r="J15" s="308"/>
      <c r="K15" s="299"/>
      <c r="M15" s="300">
        <v>2</v>
      </c>
      <c r="O15" s="289"/>
    </row>
    <row r="16" spans="1:80" x14ac:dyDescent="0.25">
      <c r="A16" s="309"/>
      <c r="B16" s="310" t="s">
        <v>101</v>
      </c>
      <c r="C16" s="311" t="s">
        <v>171</v>
      </c>
      <c r="D16" s="312"/>
      <c r="E16" s="313"/>
      <c r="F16" s="314"/>
      <c r="G16" s="315">
        <f>SUM(G7:G15)</f>
        <v>0</v>
      </c>
      <c r="H16" s="316"/>
      <c r="I16" s="317">
        <f>SUM(I7:I15)</f>
        <v>0.55000000000000004</v>
      </c>
      <c r="J16" s="316"/>
      <c r="K16" s="317">
        <f>SUM(K7:K15)</f>
        <v>0</v>
      </c>
      <c r="O16" s="289">
        <v>4</v>
      </c>
      <c r="BA16" s="318">
        <f>SUM(BA7:BA15)</f>
        <v>0</v>
      </c>
      <c r="BB16" s="318">
        <f>SUM(BB7:BB15)</f>
        <v>0</v>
      </c>
      <c r="BC16" s="318">
        <f>SUM(BC7:BC15)</f>
        <v>0</v>
      </c>
      <c r="BD16" s="318">
        <f>SUM(BD7:BD15)</f>
        <v>0</v>
      </c>
      <c r="BE16" s="318">
        <f>SUM(BE7:BE15)</f>
        <v>0</v>
      </c>
    </row>
    <row r="17" spans="5:5" x14ac:dyDescent="0.25">
      <c r="E17" s="260"/>
    </row>
    <row r="18" spans="5:5" x14ac:dyDescent="0.25">
      <c r="E18" s="260"/>
    </row>
    <row r="19" spans="5:5" x14ac:dyDescent="0.25">
      <c r="E19" s="260"/>
    </row>
    <row r="20" spans="5:5" x14ac:dyDescent="0.25">
      <c r="E20" s="260"/>
    </row>
    <row r="21" spans="5:5" x14ac:dyDescent="0.25">
      <c r="E21" s="260"/>
    </row>
    <row r="22" spans="5:5" x14ac:dyDescent="0.25">
      <c r="E22" s="260"/>
    </row>
    <row r="23" spans="5:5" x14ac:dyDescent="0.25">
      <c r="E23" s="260"/>
    </row>
    <row r="24" spans="5:5" x14ac:dyDescent="0.25">
      <c r="E24" s="260"/>
    </row>
    <row r="25" spans="5:5" x14ac:dyDescent="0.25">
      <c r="E25" s="260"/>
    </row>
    <row r="26" spans="5:5" x14ac:dyDescent="0.25">
      <c r="E26" s="260"/>
    </row>
    <row r="27" spans="5:5" x14ac:dyDescent="0.25">
      <c r="E27" s="260"/>
    </row>
    <row r="28" spans="5:5" x14ac:dyDescent="0.25">
      <c r="E28" s="260"/>
    </row>
    <row r="29" spans="5:5" x14ac:dyDescent="0.25">
      <c r="E29" s="260"/>
    </row>
    <row r="30" spans="5:5" x14ac:dyDescent="0.25">
      <c r="E30" s="260"/>
    </row>
    <row r="31" spans="5:5" x14ac:dyDescent="0.25">
      <c r="E31" s="260"/>
    </row>
    <row r="32" spans="5:5" x14ac:dyDescent="0.25">
      <c r="E32" s="260"/>
    </row>
    <row r="33" spans="1:7" x14ac:dyDescent="0.25">
      <c r="E33" s="260"/>
    </row>
    <row r="34" spans="1:7" x14ac:dyDescent="0.25">
      <c r="E34" s="260"/>
    </row>
    <row r="35" spans="1:7" x14ac:dyDescent="0.25">
      <c r="E35" s="260"/>
    </row>
    <row r="36" spans="1:7" x14ac:dyDescent="0.25">
      <c r="E36" s="260"/>
    </row>
    <row r="37" spans="1:7" x14ac:dyDescent="0.25">
      <c r="E37" s="260"/>
    </row>
    <row r="38" spans="1:7" x14ac:dyDescent="0.25">
      <c r="E38" s="260"/>
    </row>
    <row r="39" spans="1:7" x14ac:dyDescent="0.25">
      <c r="E39" s="260"/>
    </row>
    <row r="40" spans="1:7" x14ac:dyDescent="0.25">
      <c r="A40" s="308"/>
      <c r="B40" s="308"/>
      <c r="C40" s="308"/>
      <c r="D40" s="308"/>
      <c r="E40" s="308"/>
      <c r="F40" s="308"/>
      <c r="G40" s="308"/>
    </row>
    <row r="41" spans="1:7" x14ac:dyDescent="0.25">
      <c r="A41" s="308"/>
      <c r="B41" s="308"/>
      <c r="C41" s="308"/>
      <c r="D41" s="308"/>
      <c r="E41" s="308"/>
      <c r="F41" s="308"/>
      <c r="G41" s="308"/>
    </row>
    <row r="42" spans="1:7" x14ac:dyDescent="0.25">
      <c r="A42" s="308"/>
      <c r="B42" s="308"/>
      <c r="C42" s="308"/>
      <c r="D42" s="308"/>
      <c r="E42" s="308"/>
      <c r="F42" s="308"/>
      <c r="G42" s="308"/>
    </row>
    <row r="43" spans="1:7" x14ac:dyDescent="0.25">
      <c r="A43" s="308"/>
      <c r="B43" s="308"/>
      <c r="C43" s="308"/>
      <c r="D43" s="308"/>
      <c r="E43" s="308"/>
      <c r="F43" s="308"/>
      <c r="G43" s="308"/>
    </row>
    <row r="44" spans="1:7" x14ac:dyDescent="0.25">
      <c r="E44" s="260"/>
    </row>
    <row r="45" spans="1:7" x14ac:dyDescent="0.25">
      <c r="E45" s="260"/>
    </row>
    <row r="46" spans="1:7" x14ac:dyDescent="0.25">
      <c r="E46" s="260"/>
    </row>
    <row r="47" spans="1:7" x14ac:dyDescent="0.25">
      <c r="E47" s="260"/>
    </row>
    <row r="48" spans="1:7" x14ac:dyDescent="0.25">
      <c r="E48" s="260"/>
    </row>
    <row r="49" spans="5:5" x14ac:dyDescent="0.25">
      <c r="E49" s="260"/>
    </row>
    <row r="50" spans="5:5" x14ac:dyDescent="0.25">
      <c r="E50" s="260"/>
    </row>
    <row r="51" spans="5:5" x14ac:dyDescent="0.25">
      <c r="E51" s="260"/>
    </row>
    <row r="52" spans="5:5" x14ac:dyDescent="0.25">
      <c r="E52" s="260"/>
    </row>
    <row r="53" spans="5:5" x14ac:dyDescent="0.25">
      <c r="E53" s="260"/>
    </row>
    <row r="54" spans="5:5" x14ac:dyDescent="0.25">
      <c r="E54" s="260"/>
    </row>
    <row r="55" spans="5:5" x14ac:dyDescent="0.25">
      <c r="E55" s="260"/>
    </row>
    <row r="56" spans="5:5" x14ac:dyDescent="0.25">
      <c r="E56" s="260"/>
    </row>
    <row r="57" spans="5:5" x14ac:dyDescent="0.25">
      <c r="E57" s="260"/>
    </row>
    <row r="58" spans="5:5" x14ac:dyDescent="0.25">
      <c r="E58" s="260"/>
    </row>
    <row r="59" spans="5:5" x14ac:dyDescent="0.25">
      <c r="E59" s="260"/>
    </row>
    <row r="60" spans="5:5" x14ac:dyDescent="0.25">
      <c r="E60" s="260"/>
    </row>
    <row r="61" spans="5:5" x14ac:dyDescent="0.25">
      <c r="E61" s="260"/>
    </row>
    <row r="62" spans="5:5" x14ac:dyDescent="0.25">
      <c r="E62" s="260"/>
    </row>
    <row r="63" spans="5:5" x14ac:dyDescent="0.25">
      <c r="E63" s="260"/>
    </row>
    <row r="64" spans="5:5" x14ac:dyDescent="0.25">
      <c r="E64" s="260"/>
    </row>
    <row r="65" spans="1:7" x14ac:dyDescent="0.25">
      <c r="E65" s="260"/>
    </row>
    <row r="66" spans="1:7" x14ac:dyDescent="0.25">
      <c r="E66" s="260"/>
    </row>
    <row r="67" spans="1:7" x14ac:dyDescent="0.25">
      <c r="E67" s="260"/>
    </row>
    <row r="68" spans="1:7" x14ac:dyDescent="0.25">
      <c r="E68" s="260"/>
    </row>
    <row r="69" spans="1:7" x14ac:dyDescent="0.25">
      <c r="E69" s="260"/>
    </row>
    <row r="70" spans="1:7" x14ac:dyDescent="0.25">
      <c r="E70" s="260"/>
    </row>
    <row r="71" spans="1:7" x14ac:dyDescent="0.25">
      <c r="E71" s="260"/>
    </row>
    <row r="72" spans="1:7" x14ac:dyDescent="0.25">
      <c r="E72" s="260"/>
    </row>
    <row r="73" spans="1:7" x14ac:dyDescent="0.25">
      <c r="E73" s="260"/>
    </row>
    <row r="74" spans="1:7" x14ac:dyDescent="0.25">
      <c r="E74" s="260"/>
    </row>
    <row r="75" spans="1:7" x14ac:dyDescent="0.25">
      <c r="A75" s="319"/>
      <c r="B75" s="319"/>
    </row>
    <row r="76" spans="1:7" x14ac:dyDescent="0.25">
      <c r="A76" s="308"/>
      <c r="B76" s="308"/>
      <c r="C76" s="320"/>
      <c r="D76" s="320"/>
      <c r="E76" s="321"/>
      <c r="F76" s="320"/>
      <c r="G76" s="322"/>
    </row>
    <row r="77" spans="1:7" x14ac:dyDescent="0.25">
      <c r="A77" s="323"/>
      <c r="B77" s="323"/>
      <c r="C77" s="308"/>
      <c r="D77" s="308"/>
      <c r="E77" s="324"/>
      <c r="F77" s="308"/>
      <c r="G77" s="308"/>
    </row>
    <row r="78" spans="1:7" x14ac:dyDescent="0.25">
      <c r="A78" s="308"/>
      <c r="B78" s="308"/>
      <c r="C78" s="308"/>
      <c r="D78" s="308"/>
      <c r="E78" s="324"/>
      <c r="F78" s="308"/>
      <c r="G78" s="308"/>
    </row>
    <row r="79" spans="1:7" x14ac:dyDescent="0.25">
      <c r="A79" s="308"/>
      <c r="B79" s="308"/>
      <c r="C79" s="308"/>
      <c r="D79" s="308"/>
      <c r="E79" s="324"/>
      <c r="F79" s="308"/>
      <c r="G79" s="308"/>
    </row>
    <row r="80" spans="1:7" x14ac:dyDescent="0.25">
      <c r="A80" s="308"/>
      <c r="B80" s="308"/>
      <c r="C80" s="308"/>
      <c r="D80" s="308"/>
      <c r="E80" s="324"/>
      <c r="F80" s="308"/>
      <c r="G80" s="308"/>
    </row>
    <row r="81" spans="1:7" x14ac:dyDescent="0.25">
      <c r="A81" s="308"/>
      <c r="B81" s="308"/>
      <c r="C81" s="308"/>
      <c r="D81" s="308"/>
      <c r="E81" s="324"/>
      <c r="F81" s="308"/>
      <c r="G81" s="308"/>
    </row>
    <row r="82" spans="1:7" x14ac:dyDescent="0.25">
      <c r="A82" s="308"/>
      <c r="B82" s="308"/>
      <c r="C82" s="308"/>
      <c r="D82" s="308"/>
      <c r="E82" s="324"/>
      <c r="F82" s="308"/>
      <c r="G82" s="308"/>
    </row>
    <row r="83" spans="1:7" x14ac:dyDescent="0.25">
      <c r="A83" s="308"/>
      <c r="B83" s="308"/>
      <c r="C83" s="308"/>
      <c r="D83" s="308"/>
      <c r="E83" s="324"/>
      <c r="F83" s="308"/>
      <c r="G83" s="308"/>
    </row>
    <row r="84" spans="1:7" x14ac:dyDescent="0.25">
      <c r="A84" s="308"/>
      <c r="B84" s="308"/>
      <c r="C84" s="308"/>
      <c r="D84" s="308"/>
      <c r="E84" s="324"/>
      <c r="F84" s="308"/>
      <c r="G84" s="308"/>
    </row>
    <row r="85" spans="1:7" x14ac:dyDescent="0.25">
      <c r="A85" s="308"/>
      <c r="B85" s="308"/>
      <c r="C85" s="308"/>
      <c r="D85" s="308"/>
      <c r="E85" s="324"/>
      <c r="F85" s="308"/>
      <c r="G85" s="308"/>
    </row>
    <row r="86" spans="1:7" x14ac:dyDescent="0.25">
      <c r="A86" s="308"/>
      <c r="B86" s="308"/>
      <c r="C86" s="308"/>
      <c r="D86" s="308"/>
      <c r="E86" s="324"/>
      <c r="F86" s="308"/>
      <c r="G86" s="308"/>
    </row>
    <row r="87" spans="1:7" x14ac:dyDescent="0.25">
      <c r="A87" s="308"/>
      <c r="B87" s="308"/>
      <c r="C87" s="308"/>
      <c r="D87" s="308"/>
      <c r="E87" s="324"/>
      <c r="F87" s="308"/>
      <c r="G87" s="308"/>
    </row>
    <row r="88" spans="1:7" x14ac:dyDescent="0.25">
      <c r="A88" s="308"/>
      <c r="B88" s="308"/>
      <c r="C88" s="308"/>
      <c r="D88" s="308"/>
      <c r="E88" s="324"/>
      <c r="F88" s="308"/>
      <c r="G88" s="308"/>
    </row>
    <row r="89" spans="1:7" x14ac:dyDescent="0.25">
      <c r="A89" s="308"/>
      <c r="B89" s="308"/>
      <c r="C89" s="308"/>
      <c r="D89" s="308"/>
      <c r="E89" s="324"/>
      <c r="F89" s="308"/>
      <c r="G89" s="308"/>
    </row>
  </sheetData>
  <mergeCells count="8"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/>
  <dimension ref="A1:BE51"/>
  <sheetViews>
    <sheetView tabSelected="1"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101" t="s">
        <v>102</v>
      </c>
      <c r="B1" s="102"/>
      <c r="C1" s="102"/>
      <c r="D1" s="102"/>
      <c r="E1" s="102"/>
      <c r="F1" s="102"/>
      <c r="G1" s="102"/>
    </row>
    <row r="2" spans="1:57" ht="12.75" customHeight="1" x14ac:dyDescent="0.25">
      <c r="A2" s="103" t="s">
        <v>32</v>
      </c>
      <c r="B2" s="104"/>
      <c r="C2" s="105">
        <v>3</v>
      </c>
      <c r="D2" s="105" t="s">
        <v>410</v>
      </c>
      <c r="E2" s="104"/>
      <c r="F2" s="106" t="s">
        <v>33</v>
      </c>
      <c r="G2" s="107"/>
    </row>
    <row r="3" spans="1:57" ht="3" hidden="1" customHeight="1" x14ac:dyDescent="0.25">
      <c r="A3" s="108"/>
      <c r="B3" s="109"/>
      <c r="C3" s="110"/>
      <c r="D3" s="110"/>
      <c r="E3" s="109"/>
      <c r="F3" s="111"/>
      <c r="G3" s="112"/>
    </row>
    <row r="4" spans="1:57" ht="12" customHeight="1" x14ac:dyDescent="0.25">
      <c r="A4" s="113" t="s">
        <v>34</v>
      </c>
      <c r="B4" s="109"/>
      <c r="C4" s="110"/>
      <c r="D4" s="110"/>
      <c r="E4" s="109"/>
      <c r="F4" s="111" t="s">
        <v>35</v>
      </c>
      <c r="G4" s="114"/>
    </row>
    <row r="5" spans="1:57" ht="12.9" customHeight="1" x14ac:dyDescent="0.25">
      <c r="A5" s="115" t="s">
        <v>104</v>
      </c>
      <c r="B5" s="116"/>
      <c r="C5" s="117" t="s">
        <v>107</v>
      </c>
      <c r="D5" s="118"/>
      <c r="E5" s="119"/>
      <c r="F5" s="111" t="s">
        <v>36</v>
      </c>
      <c r="G5" s="112"/>
    </row>
    <row r="6" spans="1:57" ht="12.9" customHeight="1" x14ac:dyDescent="0.25">
      <c r="A6" s="113" t="s">
        <v>37</v>
      </c>
      <c r="B6" s="109"/>
      <c r="C6" s="110"/>
      <c r="D6" s="110"/>
      <c r="E6" s="109"/>
      <c r="F6" s="120" t="s">
        <v>38</v>
      </c>
      <c r="G6" s="121"/>
      <c r="O6" s="122"/>
    </row>
    <row r="7" spans="1:57" ht="12.9" customHeight="1" x14ac:dyDescent="0.25">
      <c r="A7" s="123" t="s">
        <v>104</v>
      </c>
      <c r="B7" s="124"/>
      <c r="C7" s="125" t="s">
        <v>105</v>
      </c>
      <c r="D7" s="126"/>
      <c r="E7" s="126"/>
      <c r="F7" s="127" t="s">
        <v>39</v>
      </c>
      <c r="G7" s="121">
        <f>IF(G6=0,,ROUND((F30+F32)/G6,1))</f>
        <v>0</v>
      </c>
    </row>
    <row r="8" spans="1:57" x14ac:dyDescent="0.25">
      <c r="A8" s="128" t="s">
        <v>40</v>
      </c>
      <c r="B8" s="111"/>
      <c r="C8" s="129"/>
      <c r="D8" s="129"/>
      <c r="E8" s="130"/>
      <c r="F8" s="131" t="s">
        <v>41</v>
      </c>
      <c r="G8" s="132"/>
      <c r="H8" s="133"/>
      <c r="I8" s="134"/>
    </row>
    <row r="9" spans="1:57" x14ac:dyDescent="0.25">
      <c r="A9" s="128" t="s">
        <v>42</v>
      </c>
      <c r="B9" s="111"/>
      <c r="C9" s="129"/>
      <c r="D9" s="129"/>
      <c r="E9" s="130"/>
      <c r="F9" s="111"/>
      <c r="G9" s="135"/>
      <c r="H9" s="136"/>
    </row>
    <row r="10" spans="1:57" x14ac:dyDescent="0.25">
      <c r="A10" s="128" t="s">
        <v>43</v>
      </c>
      <c r="B10" s="111"/>
      <c r="C10" s="129"/>
      <c r="D10" s="129"/>
      <c r="E10" s="129"/>
      <c r="F10" s="137"/>
      <c r="G10" s="138"/>
      <c r="H10" s="139"/>
    </row>
    <row r="11" spans="1:57" ht="13.5" customHeight="1" x14ac:dyDescent="0.25">
      <c r="A11" s="128" t="s">
        <v>44</v>
      </c>
      <c r="B11" s="111"/>
      <c r="C11" s="129"/>
      <c r="D11" s="129"/>
      <c r="E11" s="129"/>
      <c r="F11" s="140" t="s">
        <v>45</v>
      </c>
      <c r="G11" s="141"/>
      <c r="H11" s="136"/>
      <c r="BA11" s="142"/>
      <c r="BB11" s="142"/>
      <c r="BC11" s="142"/>
      <c r="BD11" s="142"/>
      <c r="BE11" s="142"/>
    </row>
    <row r="12" spans="1:57" ht="12.75" customHeight="1" x14ac:dyDescent="0.25">
      <c r="A12" s="143" t="s">
        <v>46</v>
      </c>
      <c r="B12" s="109"/>
      <c r="C12" s="144"/>
      <c r="D12" s="144"/>
      <c r="E12" s="144"/>
      <c r="F12" s="145" t="s">
        <v>47</v>
      </c>
      <c r="G12" s="146"/>
      <c r="H12" s="136"/>
    </row>
    <row r="13" spans="1:57" ht="28.5" customHeight="1" thickBot="1" x14ac:dyDescent="0.3">
      <c r="A13" s="147" t="s">
        <v>48</v>
      </c>
      <c r="B13" s="148"/>
      <c r="C13" s="148"/>
      <c r="D13" s="148"/>
      <c r="E13" s="149"/>
      <c r="F13" s="149"/>
      <c r="G13" s="150"/>
      <c r="H13" s="136"/>
    </row>
    <row r="14" spans="1:57" ht="17.25" customHeight="1" thickBot="1" x14ac:dyDescent="0.3">
      <c r="A14" s="151" t="s">
        <v>49</v>
      </c>
      <c r="B14" s="152"/>
      <c r="C14" s="153"/>
      <c r="D14" s="154" t="s">
        <v>50</v>
      </c>
      <c r="E14" s="155"/>
      <c r="F14" s="155"/>
      <c r="G14" s="153"/>
    </row>
    <row r="15" spans="1:57" ht="15.9" customHeight="1" x14ac:dyDescent="0.25">
      <c r="A15" s="156"/>
      <c r="B15" s="157" t="s">
        <v>51</v>
      </c>
      <c r="C15" s="158">
        <f>'01 03 Rek'!E8</f>
        <v>0</v>
      </c>
      <c r="D15" s="159" t="str">
        <f>'01 03 Rek'!A13</f>
        <v>Ztížené výrobní podmínky</v>
      </c>
      <c r="E15" s="160"/>
      <c r="F15" s="161"/>
      <c r="G15" s="158">
        <f>'01 03 Rek'!I13</f>
        <v>0</v>
      </c>
    </row>
    <row r="16" spans="1:57" ht="15.9" customHeight="1" x14ac:dyDescent="0.25">
      <c r="A16" s="156" t="s">
        <v>52</v>
      </c>
      <c r="B16" s="157" t="s">
        <v>53</v>
      </c>
      <c r="C16" s="158">
        <f>'01 03 Rek'!F8</f>
        <v>0</v>
      </c>
      <c r="D16" s="108" t="str">
        <f>'01 03 Rek'!A14</f>
        <v>Oborová přirážka</v>
      </c>
      <c r="E16" s="162"/>
      <c r="F16" s="163"/>
      <c r="G16" s="158">
        <f>'01 03 Rek'!I14</f>
        <v>0</v>
      </c>
    </row>
    <row r="17" spans="1:7" ht="15.9" customHeight="1" x14ac:dyDescent="0.25">
      <c r="A17" s="156" t="s">
        <v>54</v>
      </c>
      <c r="B17" s="157" t="s">
        <v>55</v>
      </c>
      <c r="C17" s="158">
        <f>'01 03 Rek'!H8</f>
        <v>0</v>
      </c>
      <c r="D17" s="108" t="str">
        <f>'01 03 Rek'!A15</f>
        <v>Přesun stavebních kapacit</v>
      </c>
      <c r="E17" s="162"/>
      <c r="F17" s="163"/>
      <c r="G17" s="158">
        <f>'01 03 Rek'!I15</f>
        <v>0</v>
      </c>
    </row>
    <row r="18" spans="1:7" ht="15.9" customHeight="1" x14ac:dyDescent="0.25">
      <c r="A18" s="164" t="s">
        <v>56</v>
      </c>
      <c r="B18" s="165" t="s">
        <v>57</v>
      </c>
      <c r="C18" s="158">
        <f>'01 03 Rek'!G8</f>
        <v>0</v>
      </c>
      <c r="D18" s="108" t="str">
        <f>'01 03 Rek'!A16</f>
        <v>Mimostaveništní doprava</v>
      </c>
      <c r="E18" s="162"/>
      <c r="F18" s="163"/>
      <c r="G18" s="158">
        <f>'01 03 Rek'!I16</f>
        <v>0</v>
      </c>
    </row>
    <row r="19" spans="1:7" ht="15.9" customHeight="1" x14ac:dyDescent="0.25">
      <c r="A19" s="166" t="s">
        <v>58</v>
      </c>
      <c r="B19" s="157"/>
      <c r="C19" s="158">
        <f>SUM(C15:C18)</f>
        <v>0</v>
      </c>
      <c r="D19" s="108" t="str">
        <f>'01 03 Rek'!A17</f>
        <v>Zařízení staveniště</v>
      </c>
      <c r="E19" s="162"/>
      <c r="F19" s="163"/>
      <c r="G19" s="158">
        <f>'01 03 Rek'!I17</f>
        <v>0</v>
      </c>
    </row>
    <row r="20" spans="1:7" ht="15.9" customHeight="1" x14ac:dyDescent="0.25">
      <c r="A20" s="166"/>
      <c r="B20" s="157"/>
      <c r="C20" s="158"/>
      <c r="D20" s="108" t="str">
        <f>'01 03 Rek'!A18</f>
        <v>Provoz investora</v>
      </c>
      <c r="E20" s="162"/>
      <c r="F20" s="163"/>
      <c r="G20" s="158">
        <f>'01 03 Rek'!I18</f>
        <v>0</v>
      </c>
    </row>
    <row r="21" spans="1:7" ht="15.9" customHeight="1" x14ac:dyDescent="0.25">
      <c r="A21" s="166" t="s">
        <v>29</v>
      </c>
      <c r="B21" s="157"/>
      <c r="C21" s="158">
        <f>'01 03 Rek'!I8</f>
        <v>0</v>
      </c>
      <c r="D21" s="108" t="str">
        <f>'01 03 Rek'!A19</f>
        <v>Kompletační činnost (IČD)</v>
      </c>
      <c r="E21" s="162"/>
      <c r="F21" s="163"/>
      <c r="G21" s="158">
        <f>'01 03 Rek'!I19</f>
        <v>0</v>
      </c>
    </row>
    <row r="22" spans="1:7" ht="15.9" customHeight="1" x14ac:dyDescent="0.25">
      <c r="A22" s="167" t="s">
        <v>59</v>
      </c>
      <c r="B22" s="136"/>
      <c r="C22" s="158">
        <f>C19+C21</f>
        <v>0</v>
      </c>
      <c r="D22" s="108" t="s">
        <v>60</v>
      </c>
      <c r="E22" s="162"/>
      <c r="F22" s="163"/>
      <c r="G22" s="158">
        <f>G23-SUM(G15:G21)</f>
        <v>0</v>
      </c>
    </row>
    <row r="23" spans="1:7" ht="15.9" customHeight="1" thickBot="1" x14ac:dyDescent="0.3">
      <c r="A23" s="168" t="s">
        <v>61</v>
      </c>
      <c r="B23" s="169"/>
      <c r="C23" s="170">
        <f>C22+G23</f>
        <v>0</v>
      </c>
      <c r="D23" s="171" t="s">
        <v>62</v>
      </c>
      <c r="E23" s="172"/>
      <c r="F23" s="173"/>
      <c r="G23" s="158">
        <f>'01 03 Rek'!H21</f>
        <v>0</v>
      </c>
    </row>
    <row r="24" spans="1:7" x14ac:dyDescent="0.25">
      <c r="A24" s="174" t="s">
        <v>63</v>
      </c>
      <c r="B24" s="175"/>
      <c r="C24" s="176"/>
      <c r="D24" s="175" t="s">
        <v>64</v>
      </c>
      <c r="E24" s="175"/>
      <c r="F24" s="177" t="s">
        <v>65</v>
      </c>
      <c r="G24" s="178"/>
    </row>
    <row r="25" spans="1:7" x14ac:dyDescent="0.25">
      <c r="A25" s="167" t="s">
        <v>66</v>
      </c>
      <c r="B25" s="136"/>
      <c r="C25" s="179"/>
      <c r="D25" s="136" t="s">
        <v>66</v>
      </c>
      <c r="F25" s="180" t="s">
        <v>66</v>
      </c>
      <c r="G25" s="181"/>
    </row>
    <row r="26" spans="1:7" ht="37.5" customHeight="1" x14ac:dyDescent="0.25">
      <c r="A26" s="167" t="s">
        <v>67</v>
      </c>
      <c r="B26" s="182"/>
      <c r="C26" s="179"/>
      <c r="D26" s="136" t="s">
        <v>67</v>
      </c>
      <c r="F26" s="180" t="s">
        <v>67</v>
      </c>
      <c r="G26" s="181"/>
    </row>
    <row r="27" spans="1:7" x14ac:dyDescent="0.25">
      <c r="A27" s="167"/>
      <c r="B27" s="183"/>
      <c r="C27" s="179"/>
      <c r="D27" s="136"/>
      <c r="F27" s="180"/>
      <c r="G27" s="181"/>
    </row>
    <row r="28" spans="1:7" x14ac:dyDescent="0.25">
      <c r="A28" s="167" t="s">
        <v>68</v>
      </c>
      <c r="B28" s="136"/>
      <c r="C28" s="179"/>
      <c r="D28" s="180" t="s">
        <v>69</v>
      </c>
      <c r="E28" s="179"/>
      <c r="F28" s="184" t="s">
        <v>69</v>
      </c>
      <c r="G28" s="181"/>
    </row>
    <row r="29" spans="1:7" ht="69" customHeight="1" x14ac:dyDescent="0.25">
      <c r="A29" s="167"/>
      <c r="B29" s="136"/>
      <c r="C29" s="185"/>
      <c r="D29" s="186"/>
      <c r="E29" s="185"/>
      <c r="F29" s="136"/>
      <c r="G29" s="181"/>
    </row>
    <row r="30" spans="1:7" x14ac:dyDescent="0.25">
      <c r="A30" s="187" t="s">
        <v>11</v>
      </c>
      <c r="B30" s="188"/>
      <c r="C30" s="189">
        <v>21</v>
      </c>
      <c r="D30" s="188" t="s">
        <v>70</v>
      </c>
      <c r="E30" s="190"/>
      <c r="F30" s="191">
        <f>C23-F32</f>
        <v>0</v>
      </c>
      <c r="G30" s="192"/>
    </row>
    <row r="31" spans="1:7" x14ac:dyDescent="0.25">
      <c r="A31" s="187" t="s">
        <v>71</v>
      </c>
      <c r="B31" s="188"/>
      <c r="C31" s="189">
        <f>C30</f>
        <v>21</v>
      </c>
      <c r="D31" s="188" t="s">
        <v>72</v>
      </c>
      <c r="E31" s="190"/>
      <c r="F31" s="191">
        <f>ROUND(PRODUCT(F30,C31/100),0)</f>
        <v>0</v>
      </c>
      <c r="G31" s="192"/>
    </row>
    <row r="32" spans="1:7" x14ac:dyDescent="0.25">
      <c r="A32" s="187" t="s">
        <v>11</v>
      </c>
      <c r="B32" s="188"/>
      <c r="C32" s="189">
        <v>0</v>
      </c>
      <c r="D32" s="188" t="s">
        <v>72</v>
      </c>
      <c r="E32" s="190"/>
      <c r="F32" s="191">
        <v>0</v>
      </c>
      <c r="G32" s="192"/>
    </row>
    <row r="33" spans="1:8" x14ac:dyDescent="0.25">
      <c r="A33" s="187" t="s">
        <v>71</v>
      </c>
      <c r="B33" s="193"/>
      <c r="C33" s="194">
        <f>C32</f>
        <v>0</v>
      </c>
      <c r="D33" s="188" t="s">
        <v>72</v>
      </c>
      <c r="E33" s="163"/>
      <c r="F33" s="191">
        <f>ROUND(PRODUCT(F32,C33/100),0)</f>
        <v>0</v>
      </c>
      <c r="G33" s="192"/>
    </row>
    <row r="34" spans="1:8" s="200" customFormat="1" ht="19.5" customHeight="1" thickBot="1" x14ac:dyDescent="0.35">
      <c r="A34" s="195" t="s">
        <v>73</v>
      </c>
      <c r="B34" s="196"/>
      <c r="C34" s="196"/>
      <c r="D34" s="196"/>
      <c r="E34" s="197"/>
      <c r="F34" s="198">
        <f>ROUND(SUM(F30:F33),0)</f>
        <v>0</v>
      </c>
      <c r="G34" s="199"/>
    </row>
    <row r="36" spans="1:8" x14ac:dyDescent="0.25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5">
      <c r="A37" s="2"/>
      <c r="B37" s="201"/>
      <c r="C37" s="201"/>
      <c r="D37" s="201"/>
      <c r="E37" s="201"/>
      <c r="F37" s="201"/>
      <c r="G37" s="201"/>
      <c r="H37" s="1" t="s">
        <v>1</v>
      </c>
    </row>
    <row r="38" spans="1:8" ht="12.75" customHeight="1" x14ac:dyDescent="0.25">
      <c r="A38" s="202"/>
      <c r="B38" s="201"/>
      <c r="C38" s="201"/>
      <c r="D38" s="201"/>
      <c r="E38" s="201"/>
      <c r="F38" s="201"/>
      <c r="G38" s="201"/>
      <c r="H38" s="1" t="s">
        <v>1</v>
      </c>
    </row>
    <row r="39" spans="1:8" x14ac:dyDescent="0.25">
      <c r="A39" s="202"/>
      <c r="B39" s="201"/>
      <c r="C39" s="201"/>
      <c r="D39" s="201"/>
      <c r="E39" s="201"/>
      <c r="F39" s="201"/>
      <c r="G39" s="201"/>
      <c r="H39" s="1" t="s">
        <v>1</v>
      </c>
    </row>
    <row r="40" spans="1:8" x14ac:dyDescent="0.25">
      <c r="A40" s="202"/>
      <c r="B40" s="201"/>
      <c r="C40" s="201"/>
      <c r="D40" s="201"/>
      <c r="E40" s="201"/>
      <c r="F40" s="201"/>
      <c r="G40" s="201"/>
      <c r="H40" s="1" t="s">
        <v>1</v>
      </c>
    </row>
    <row r="41" spans="1:8" x14ac:dyDescent="0.25">
      <c r="A41" s="202"/>
      <c r="B41" s="201"/>
      <c r="C41" s="201"/>
      <c r="D41" s="201"/>
      <c r="E41" s="201"/>
      <c r="F41" s="201"/>
      <c r="G41" s="201"/>
      <c r="H41" s="1" t="s">
        <v>1</v>
      </c>
    </row>
    <row r="42" spans="1:8" x14ac:dyDescent="0.25">
      <c r="A42" s="202"/>
      <c r="B42" s="201"/>
      <c r="C42" s="201"/>
      <c r="D42" s="201"/>
      <c r="E42" s="201"/>
      <c r="F42" s="201"/>
      <c r="G42" s="201"/>
      <c r="H42" s="1" t="s">
        <v>1</v>
      </c>
    </row>
    <row r="43" spans="1:8" x14ac:dyDescent="0.25">
      <c r="A43" s="202"/>
      <c r="B43" s="201"/>
      <c r="C43" s="201"/>
      <c r="D43" s="201"/>
      <c r="E43" s="201"/>
      <c r="F43" s="201"/>
      <c r="G43" s="201"/>
      <c r="H43" s="1" t="s">
        <v>1</v>
      </c>
    </row>
    <row r="44" spans="1:8" ht="12.75" customHeight="1" x14ac:dyDescent="0.25">
      <c r="A44" s="202"/>
      <c r="B44" s="201"/>
      <c r="C44" s="201"/>
      <c r="D44" s="201"/>
      <c r="E44" s="201"/>
      <c r="F44" s="201"/>
      <c r="G44" s="201"/>
      <c r="H44" s="1" t="s">
        <v>1</v>
      </c>
    </row>
    <row r="45" spans="1:8" ht="12.75" customHeight="1" x14ac:dyDescent="0.25">
      <c r="A45" s="202"/>
      <c r="B45" s="201"/>
      <c r="C45" s="201"/>
      <c r="D45" s="201"/>
      <c r="E45" s="201"/>
      <c r="F45" s="201"/>
      <c r="G45" s="201"/>
      <c r="H45" s="1" t="s">
        <v>1</v>
      </c>
    </row>
    <row r="46" spans="1:8" x14ac:dyDescent="0.25">
      <c r="B46" s="203"/>
      <c r="C46" s="203"/>
      <c r="D46" s="203"/>
      <c r="E46" s="203"/>
      <c r="F46" s="203"/>
      <c r="G46" s="203"/>
    </row>
    <row r="47" spans="1:8" x14ac:dyDescent="0.25">
      <c r="B47" s="203"/>
      <c r="C47" s="203"/>
      <c r="D47" s="203"/>
      <c r="E47" s="203"/>
      <c r="F47" s="203"/>
      <c r="G47" s="203"/>
    </row>
    <row r="48" spans="1:8" x14ac:dyDescent="0.25">
      <c r="B48" s="203"/>
      <c r="C48" s="203"/>
      <c r="D48" s="203"/>
      <c r="E48" s="203"/>
      <c r="F48" s="203"/>
      <c r="G48" s="203"/>
    </row>
    <row r="49" spans="2:7" x14ac:dyDescent="0.25">
      <c r="B49" s="203"/>
      <c r="C49" s="203"/>
      <c r="D49" s="203"/>
      <c r="E49" s="203"/>
      <c r="F49" s="203"/>
      <c r="G49" s="203"/>
    </row>
    <row r="50" spans="2:7" x14ac:dyDescent="0.25">
      <c r="B50" s="203"/>
      <c r="C50" s="203"/>
      <c r="D50" s="203"/>
      <c r="E50" s="203"/>
      <c r="F50" s="203"/>
      <c r="G50" s="203"/>
    </row>
    <row r="51" spans="2:7" x14ac:dyDescent="0.25">
      <c r="B51" s="203"/>
      <c r="C51" s="203"/>
      <c r="D51" s="203"/>
      <c r="E51" s="203"/>
      <c r="F51" s="203"/>
      <c r="G51" s="203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3"/>
  <dimension ref="A1:BE72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57" ht="13.8" thickTop="1" x14ac:dyDescent="0.25">
      <c r="A1" s="204" t="s">
        <v>2</v>
      </c>
      <c r="B1" s="205"/>
      <c r="C1" s="206" t="s">
        <v>106</v>
      </c>
      <c r="D1" s="207"/>
      <c r="E1" s="208"/>
      <c r="F1" s="207"/>
      <c r="G1" s="209" t="s">
        <v>75</v>
      </c>
      <c r="H1" s="210">
        <v>3</v>
      </c>
      <c r="I1" s="211"/>
    </row>
    <row r="2" spans="1:57" ht="13.8" thickBot="1" x14ac:dyDescent="0.3">
      <c r="A2" s="212" t="s">
        <v>76</v>
      </c>
      <c r="B2" s="213"/>
      <c r="C2" s="214" t="s">
        <v>108</v>
      </c>
      <c r="D2" s="215"/>
      <c r="E2" s="216"/>
      <c r="F2" s="215"/>
      <c r="G2" s="217" t="s">
        <v>410</v>
      </c>
      <c r="H2" s="218"/>
      <c r="I2" s="219"/>
    </row>
    <row r="3" spans="1:57" ht="13.8" thickTop="1" x14ac:dyDescent="0.25">
      <c r="F3" s="136"/>
    </row>
    <row r="4" spans="1:57" ht="19.5" customHeight="1" x14ac:dyDescent="0.3">
      <c r="A4" s="220" t="s">
        <v>77</v>
      </c>
      <c r="B4" s="221"/>
      <c r="C4" s="221"/>
      <c r="D4" s="221"/>
      <c r="E4" s="222"/>
      <c r="F4" s="221"/>
      <c r="G4" s="221"/>
      <c r="H4" s="221"/>
      <c r="I4" s="221"/>
    </row>
    <row r="5" spans="1:57" ht="13.8" thickBot="1" x14ac:dyDescent="0.3"/>
    <row r="6" spans="1:57" s="136" customFormat="1" ht="13.8" thickBot="1" x14ac:dyDescent="0.3">
      <c r="A6" s="223"/>
      <c r="B6" s="224" t="s">
        <v>78</v>
      </c>
      <c r="C6" s="224"/>
      <c r="D6" s="225"/>
      <c r="E6" s="226" t="s">
        <v>25</v>
      </c>
      <c r="F6" s="227" t="s">
        <v>26</v>
      </c>
      <c r="G6" s="227" t="s">
        <v>27</v>
      </c>
      <c r="H6" s="227" t="s">
        <v>28</v>
      </c>
      <c r="I6" s="228" t="s">
        <v>29</v>
      </c>
    </row>
    <row r="7" spans="1:57" s="136" customFormat="1" ht="13.8" thickBot="1" x14ac:dyDescent="0.3">
      <c r="A7" s="325" t="str">
        <f>'01 03 Pol'!B7</f>
        <v>M21</v>
      </c>
      <c r="B7" s="70" t="str">
        <f>'01 03 Pol'!C7</f>
        <v>Elektromontáže</v>
      </c>
      <c r="D7" s="229"/>
      <c r="E7" s="326">
        <f>'01 03 Pol'!BA48</f>
        <v>0</v>
      </c>
      <c r="F7" s="327">
        <f>'01 03 Pol'!BB48</f>
        <v>0</v>
      </c>
      <c r="G7" s="327">
        <f>'01 03 Pol'!BC48</f>
        <v>0</v>
      </c>
      <c r="H7" s="327">
        <f>'01 03 Pol'!BD48</f>
        <v>0</v>
      </c>
      <c r="I7" s="328">
        <f>'01 03 Pol'!BE48</f>
        <v>0</v>
      </c>
    </row>
    <row r="8" spans="1:57" s="14" customFormat="1" ht="13.8" thickBot="1" x14ac:dyDescent="0.3">
      <c r="A8" s="230"/>
      <c r="B8" s="231" t="s">
        <v>79</v>
      </c>
      <c r="C8" s="231"/>
      <c r="D8" s="232"/>
      <c r="E8" s="233">
        <f>SUM(E7:E7)</f>
        <v>0</v>
      </c>
      <c r="F8" s="234">
        <f>SUM(F7:F7)</f>
        <v>0</v>
      </c>
      <c r="G8" s="234">
        <f>SUM(G7:G7)</f>
        <v>0</v>
      </c>
      <c r="H8" s="234">
        <f>SUM(H7:H7)</f>
        <v>0</v>
      </c>
      <c r="I8" s="235">
        <f>SUM(I7:I7)</f>
        <v>0</v>
      </c>
    </row>
    <row r="9" spans="1:57" x14ac:dyDescent="0.25">
      <c r="A9" s="136"/>
      <c r="B9" s="136"/>
      <c r="C9" s="136"/>
      <c r="D9" s="136"/>
      <c r="E9" s="136"/>
      <c r="F9" s="136"/>
      <c r="G9" s="136"/>
      <c r="H9" s="136"/>
      <c r="I9" s="136"/>
    </row>
    <row r="10" spans="1:57" ht="19.5" customHeight="1" x14ac:dyDescent="0.3">
      <c r="A10" s="221" t="s">
        <v>80</v>
      </c>
      <c r="B10" s="221"/>
      <c r="C10" s="221"/>
      <c r="D10" s="221"/>
      <c r="E10" s="221"/>
      <c r="F10" s="221"/>
      <c r="G10" s="236"/>
      <c r="H10" s="221"/>
      <c r="I10" s="221"/>
      <c r="BA10" s="142"/>
      <c r="BB10" s="142"/>
      <c r="BC10" s="142"/>
      <c r="BD10" s="142"/>
      <c r="BE10" s="142"/>
    </row>
    <row r="11" spans="1:57" ht="13.8" thickBot="1" x14ac:dyDescent="0.3"/>
    <row r="12" spans="1:57" x14ac:dyDescent="0.25">
      <c r="A12" s="174" t="s">
        <v>81</v>
      </c>
      <c r="B12" s="175"/>
      <c r="C12" s="175"/>
      <c r="D12" s="237"/>
      <c r="E12" s="238" t="s">
        <v>82</v>
      </c>
      <c r="F12" s="239" t="s">
        <v>12</v>
      </c>
      <c r="G12" s="240" t="s">
        <v>83</v>
      </c>
      <c r="H12" s="241"/>
      <c r="I12" s="242" t="s">
        <v>82</v>
      </c>
    </row>
    <row r="13" spans="1:57" x14ac:dyDescent="0.25">
      <c r="A13" s="166" t="s">
        <v>392</v>
      </c>
      <c r="B13" s="157"/>
      <c r="C13" s="157"/>
      <c r="D13" s="243"/>
      <c r="E13" s="244"/>
      <c r="F13" s="245"/>
      <c r="G13" s="246">
        <v>0</v>
      </c>
      <c r="H13" s="247"/>
      <c r="I13" s="248">
        <f>E13+F13*G13/100</f>
        <v>0</v>
      </c>
      <c r="BA13" s="1">
        <v>0</v>
      </c>
    </row>
    <row r="14" spans="1:57" x14ac:dyDescent="0.25">
      <c r="A14" s="166" t="s">
        <v>393</v>
      </c>
      <c r="B14" s="157"/>
      <c r="C14" s="157"/>
      <c r="D14" s="243"/>
      <c r="E14" s="244"/>
      <c r="F14" s="245"/>
      <c r="G14" s="246">
        <v>0</v>
      </c>
      <c r="H14" s="247"/>
      <c r="I14" s="248">
        <f>E14+F14*G14/100</f>
        <v>0</v>
      </c>
      <c r="BA14" s="1">
        <v>0</v>
      </c>
    </row>
    <row r="15" spans="1:57" x14ac:dyDescent="0.25">
      <c r="A15" s="166" t="s">
        <v>394</v>
      </c>
      <c r="B15" s="157"/>
      <c r="C15" s="157"/>
      <c r="D15" s="243"/>
      <c r="E15" s="244"/>
      <c r="F15" s="245"/>
      <c r="G15" s="246">
        <v>0</v>
      </c>
      <c r="H15" s="247"/>
      <c r="I15" s="248">
        <f>E15+F15*G15/100</f>
        <v>0</v>
      </c>
      <c r="BA15" s="1">
        <v>0</v>
      </c>
    </row>
    <row r="16" spans="1:57" x14ac:dyDescent="0.25">
      <c r="A16" s="166" t="s">
        <v>395</v>
      </c>
      <c r="B16" s="157"/>
      <c r="C16" s="157"/>
      <c r="D16" s="243"/>
      <c r="E16" s="244"/>
      <c r="F16" s="245"/>
      <c r="G16" s="246">
        <v>0</v>
      </c>
      <c r="H16" s="247"/>
      <c r="I16" s="248">
        <f>E16+F16*G16/100</f>
        <v>0</v>
      </c>
      <c r="BA16" s="1">
        <v>0</v>
      </c>
    </row>
    <row r="17" spans="1:53" x14ac:dyDescent="0.25">
      <c r="A17" s="166" t="s">
        <v>396</v>
      </c>
      <c r="B17" s="157"/>
      <c r="C17" s="157"/>
      <c r="D17" s="243"/>
      <c r="E17" s="244"/>
      <c r="F17" s="245"/>
      <c r="G17" s="246">
        <v>0</v>
      </c>
      <c r="H17" s="247"/>
      <c r="I17" s="248">
        <f>E17+F17*G17/100</f>
        <v>0</v>
      </c>
      <c r="BA17" s="1">
        <v>1</v>
      </c>
    </row>
    <row r="18" spans="1:53" x14ac:dyDescent="0.25">
      <c r="A18" s="166" t="s">
        <v>397</v>
      </c>
      <c r="B18" s="157"/>
      <c r="C18" s="157"/>
      <c r="D18" s="243"/>
      <c r="E18" s="244"/>
      <c r="F18" s="245"/>
      <c r="G18" s="246">
        <v>0</v>
      </c>
      <c r="H18" s="247"/>
      <c r="I18" s="248">
        <f>E18+F18*G18/100</f>
        <v>0</v>
      </c>
      <c r="BA18" s="1">
        <v>1</v>
      </c>
    </row>
    <row r="19" spans="1:53" x14ac:dyDescent="0.25">
      <c r="A19" s="166" t="s">
        <v>398</v>
      </c>
      <c r="B19" s="157"/>
      <c r="C19" s="157"/>
      <c r="D19" s="243"/>
      <c r="E19" s="244"/>
      <c r="F19" s="245"/>
      <c r="G19" s="246">
        <v>0</v>
      </c>
      <c r="H19" s="247"/>
      <c r="I19" s="248">
        <f>E19+F19*G19/100</f>
        <v>0</v>
      </c>
      <c r="BA19" s="1">
        <v>2</v>
      </c>
    </row>
    <row r="20" spans="1:53" x14ac:dyDescent="0.25">
      <c r="A20" s="166" t="s">
        <v>399</v>
      </c>
      <c r="B20" s="157"/>
      <c r="C20" s="157"/>
      <c r="D20" s="243"/>
      <c r="E20" s="244"/>
      <c r="F20" s="245"/>
      <c r="G20" s="246">
        <v>0</v>
      </c>
      <c r="H20" s="247"/>
      <c r="I20" s="248">
        <f>E20+F20*G20/100</f>
        <v>0</v>
      </c>
      <c r="BA20" s="1">
        <v>2</v>
      </c>
    </row>
    <row r="21" spans="1:53" ht="13.8" thickBot="1" x14ac:dyDescent="0.3">
      <c r="A21" s="249"/>
      <c r="B21" s="250" t="s">
        <v>84</v>
      </c>
      <c r="C21" s="251"/>
      <c r="D21" s="252"/>
      <c r="E21" s="253"/>
      <c r="F21" s="254"/>
      <c r="G21" s="254"/>
      <c r="H21" s="255">
        <f>SUM(I13:I20)</f>
        <v>0</v>
      </c>
      <c r="I21" s="256"/>
    </row>
    <row r="23" spans="1:53" x14ac:dyDescent="0.25">
      <c r="B23" s="14"/>
      <c r="F23" s="257"/>
      <c r="G23" s="258"/>
      <c r="H23" s="258"/>
      <c r="I23" s="54"/>
    </row>
    <row r="24" spans="1:53" x14ac:dyDescent="0.25">
      <c r="F24" s="257"/>
      <c r="G24" s="258"/>
      <c r="H24" s="258"/>
      <c r="I24" s="54"/>
    </row>
    <row r="25" spans="1:53" x14ac:dyDescent="0.25">
      <c r="F25" s="257"/>
      <c r="G25" s="258"/>
      <c r="H25" s="258"/>
      <c r="I25" s="54"/>
    </row>
    <row r="26" spans="1:53" x14ac:dyDescent="0.25">
      <c r="F26" s="257"/>
      <c r="G26" s="258"/>
      <c r="H26" s="258"/>
      <c r="I26" s="54"/>
    </row>
    <row r="27" spans="1:53" x14ac:dyDescent="0.25">
      <c r="F27" s="257"/>
      <c r="G27" s="258"/>
      <c r="H27" s="258"/>
      <c r="I27" s="54"/>
    </row>
    <row r="28" spans="1:53" x14ac:dyDescent="0.25">
      <c r="F28" s="257"/>
      <c r="G28" s="258"/>
      <c r="H28" s="258"/>
      <c r="I28" s="54"/>
    </row>
    <row r="29" spans="1:53" x14ac:dyDescent="0.25">
      <c r="F29" s="257"/>
      <c r="G29" s="258"/>
      <c r="H29" s="258"/>
      <c r="I29" s="54"/>
    </row>
    <row r="30" spans="1:53" x14ac:dyDescent="0.25">
      <c r="F30" s="257"/>
      <c r="G30" s="258"/>
      <c r="H30" s="258"/>
      <c r="I30" s="54"/>
    </row>
    <row r="31" spans="1:53" x14ac:dyDescent="0.25">
      <c r="F31" s="257"/>
      <c r="G31" s="258"/>
      <c r="H31" s="258"/>
      <c r="I31" s="54"/>
    </row>
    <row r="32" spans="1:53" x14ac:dyDescent="0.25">
      <c r="F32" s="257"/>
      <c r="G32" s="258"/>
      <c r="H32" s="258"/>
      <c r="I32" s="54"/>
    </row>
    <row r="33" spans="6:9" x14ac:dyDescent="0.25">
      <c r="F33" s="257"/>
      <c r="G33" s="258"/>
      <c r="H33" s="258"/>
      <c r="I33" s="54"/>
    </row>
    <row r="34" spans="6:9" x14ac:dyDescent="0.25">
      <c r="F34" s="257"/>
      <c r="G34" s="258"/>
      <c r="H34" s="258"/>
      <c r="I34" s="54"/>
    </row>
    <row r="35" spans="6:9" x14ac:dyDescent="0.25">
      <c r="F35" s="257"/>
      <c r="G35" s="258"/>
      <c r="H35" s="258"/>
      <c r="I35" s="54"/>
    </row>
    <row r="36" spans="6:9" x14ac:dyDescent="0.25">
      <c r="F36" s="257"/>
      <c r="G36" s="258"/>
      <c r="H36" s="258"/>
      <c r="I36" s="54"/>
    </row>
    <row r="37" spans="6:9" x14ac:dyDescent="0.25">
      <c r="F37" s="257"/>
      <c r="G37" s="258"/>
      <c r="H37" s="258"/>
      <c r="I37" s="54"/>
    </row>
    <row r="38" spans="6:9" x14ac:dyDescent="0.25">
      <c r="F38" s="257"/>
      <c r="G38" s="258"/>
      <c r="H38" s="258"/>
      <c r="I38" s="54"/>
    </row>
    <row r="39" spans="6:9" x14ac:dyDescent="0.25">
      <c r="F39" s="257"/>
      <c r="G39" s="258"/>
      <c r="H39" s="258"/>
      <c r="I39" s="54"/>
    </row>
    <row r="40" spans="6:9" x14ac:dyDescent="0.25">
      <c r="F40" s="257"/>
      <c r="G40" s="258"/>
      <c r="H40" s="258"/>
      <c r="I40" s="54"/>
    </row>
    <row r="41" spans="6:9" x14ac:dyDescent="0.25">
      <c r="F41" s="257"/>
      <c r="G41" s="258"/>
      <c r="H41" s="258"/>
      <c r="I41" s="54"/>
    </row>
    <row r="42" spans="6:9" x14ac:dyDescent="0.25">
      <c r="F42" s="257"/>
      <c r="G42" s="258"/>
      <c r="H42" s="258"/>
      <c r="I42" s="54"/>
    </row>
    <row r="43" spans="6:9" x14ac:dyDescent="0.25">
      <c r="F43" s="257"/>
      <c r="G43" s="258"/>
      <c r="H43" s="258"/>
      <c r="I43" s="54"/>
    </row>
    <row r="44" spans="6:9" x14ac:dyDescent="0.25">
      <c r="F44" s="257"/>
      <c r="G44" s="258"/>
      <c r="H44" s="258"/>
      <c r="I44" s="54"/>
    </row>
    <row r="45" spans="6:9" x14ac:dyDescent="0.25">
      <c r="F45" s="257"/>
      <c r="G45" s="258"/>
      <c r="H45" s="258"/>
      <c r="I45" s="54"/>
    </row>
    <row r="46" spans="6:9" x14ac:dyDescent="0.25">
      <c r="F46" s="257"/>
      <c r="G46" s="258"/>
      <c r="H46" s="258"/>
      <c r="I46" s="54"/>
    </row>
    <row r="47" spans="6:9" x14ac:dyDescent="0.25">
      <c r="F47" s="257"/>
      <c r="G47" s="258"/>
      <c r="H47" s="258"/>
      <c r="I47" s="54"/>
    </row>
    <row r="48" spans="6:9" x14ac:dyDescent="0.25">
      <c r="F48" s="257"/>
      <c r="G48" s="258"/>
      <c r="H48" s="258"/>
      <c r="I48" s="54"/>
    </row>
    <row r="49" spans="6:9" x14ac:dyDescent="0.25">
      <c r="F49" s="257"/>
      <c r="G49" s="258"/>
      <c r="H49" s="258"/>
      <c r="I49" s="54"/>
    </row>
    <row r="50" spans="6:9" x14ac:dyDescent="0.25">
      <c r="F50" s="257"/>
      <c r="G50" s="258"/>
      <c r="H50" s="258"/>
      <c r="I50" s="54"/>
    </row>
    <row r="51" spans="6:9" x14ac:dyDescent="0.25">
      <c r="F51" s="257"/>
      <c r="G51" s="258"/>
      <c r="H51" s="258"/>
      <c r="I51" s="54"/>
    </row>
    <row r="52" spans="6:9" x14ac:dyDescent="0.25">
      <c r="F52" s="257"/>
      <c r="G52" s="258"/>
      <c r="H52" s="258"/>
      <c r="I52" s="54"/>
    </row>
    <row r="53" spans="6:9" x14ac:dyDescent="0.25">
      <c r="F53" s="257"/>
      <c r="G53" s="258"/>
      <c r="H53" s="258"/>
      <c r="I53" s="54"/>
    </row>
    <row r="54" spans="6:9" x14ac:dyDescent="0.25">
      <c r="F54" s="257"/>
      <c r="G54" s="258"/>
      <c r="H54" s="258"/>
      <c r="I54" s="54"/>
    </row>
    <row r="55" spans="6:9" x14ac:dyDescent="0.25">
      <c r="F55" s="257"/>
      <c r="G55" s="258"/>
      <c r="H55" s="258"/>
      <c r="I55" s="54"/>
    </row>
    <row r="56" spans="6:9" x14ac:dyDescent="0.25">
      <c r="F56" s="257"/>
      <c r="G56" s="258"/>
      <c r="H56" s="258"/>
      <c r="I56" s="54"/>
    </row>
    <row r="57" spans="6:9" x14ac:dyDescent="0.25">
      <c r="F57" s="257"/>
      <c r="G57" s="258"/>
      <c r="H57" s="258"/>
      <c r="I57" s="54"/>
    </row>
    <row r="58" spans="6:9" x14ac:dyDescent="0.25">
      <c r="F58" s="257"/>
      <c r="G58" s="258"/>
      <c r="H58" s="258"/>
      <c r="I58" s="54"/>
    </row>
    <row r="59" spans="6:9" x14ac:dyDescent="0.25">
      <c r="F59" s="257"/>
      <c r="G59" s="258"/>
      <c r="H59" s="258"/>
      <c r="I59" s="54"/>
    </row>
    <row r="60" spans="6:9" x14ac:dyDescent="0.25">
      <c r="F60" s="257"/>
      <c r="G60" s="258"/>
      <c r="H60" s="258"/>
      <c r="I60" s="54"/>
    </row>
    <row r="61" spans="6:9" x14ac:dyDescent="0.25">
      <c r="F61" s="257"/>
      <c r="G61" s="258"/>
      <c r="H61" s="258"/>
      <c r="I61" s="54"/>
    </row>
    <row r="62" spans="6:9" x14ac:dyDescent="0.25">
      <c r="F62" s="257"/>
      <c r="G62" s="258"/>
      <c r="H62" s="258"/>
      <c r="I62" s="54"/>
    </row>
    <row r="63" spans="6:9" x14ac:dyDescent="0.25">
      <c r="F63" s="257"/>
      <c r="G63" s="258"/>
      <c r="H63" s="258"/>
      <c r="I63" s="54"/>
    </row>
    <row r="64" spans="6:9" x14ac:dyDescent="0.25">
      <c r="F64" s="257"/>
      <c r="G64" s="258"/>
      <c r="H64" s="258"/>
      <c r="I64" s="54"/>
    </row>
    <row r="65" spans="6:9" x14ac:dyDescent="0.25">
      <c r="F65" s="257"/>
      <c r="G65" s="258"/>
      <c r="H65" s="258"/>
      <c r="I65" s="54"/>
    </row>
    <row r="66" spans="6:9" x14ac:dyDescent="0.25">
      <c r="F66" s="257"/>
      <c r="G66" s="258"/>
      <c r="H66" s="258"/>
      <c r="I66" s="54"/>
    </row>
    <row r="67" spans="6:9" x14ac:dyDescent="0.25">
      <c r="F67" s="257"/>
      <c r="G67" s="258"/>
      <c r="H67" s="258"/>
      <c r="I67" s="54"/>
    </row>
    <row r="68" spans="6:9" x14ac:dyDescent="0.25">
      <c r="F68" s="257"/>
      <c r="G68" s="258"/>
      <c r="H68" s="258"/>
      <c r="I68" s="54"/>
    </row>
    <row r="69" spans="6:9" x14ac:dyDescent="0.25">
      <c r="F69" s="257"/>
      <c r="G69" s="258"/>
      <c r="H69" s="258"/>
      <c r="I69" s="54"/>
    </row>
    <row r="70" spans="6:9" x14ac:dyDescent="0.25">
      <c r="F70" s="257"/>
      <c r="G70" s="258"/>
      <c r="H70" s="258"/>
      <c r="I70" s="54"/>
    </row>
    <row r="71" spans="6:9" x14ac:dyDescent="0.25">
      <c r="F71" s="257"/>
      <c r="G71" s="258"/>
      <c r="H71" s="258"/>
      <c r="I71" s="54"/>
    </row>
    <row r="72" spans="6:9" x14ac:dyDescent="0.25">
      <c r="F72" s="257"/>
      <c r="G72" s="258"/>
      <c r="H72" s="258"/>
      <c r="I72" s="5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19</vt:i4>
      </vt:variant>
      <vt:variant>
        <vt:lpstr>Pojmenované oblasti</vt:lpstr>
      </vt:variant>
      <vt:variant>
        <vt:i4>52</vt:i4>
      </vt:variant>
    </vt:vector>
  </HeadingPairs>
  <TitlesOfParts>
    <vt:vector size="71" baseType="lpstr">
      <vt:lpstr>Stavba</vt:lpstr>
      <vt:lpstr>01 01 KL</vt:lpstr>
      <vt:lpstr>01 01 Rek</vt:lpstr>
      <vt:lpstr>01 01 Pol</vt:lpstr>
      <vt:lpstr>01 02 KL</vt:lpstr>
      <vt:lpstr>01 02 Rek</vt:lpstr>
      <vt:lpstr>01 02 Pol</vt:lpstr>
      <vt:lpstr>01 03 KL</vt:lpstr>
      <vt:lpstr>01 03 Rek</vt:lpstr>
      <vt:lpstr>01 03 Pol</vt:lpstr>
      <vt:lpstr>01 04 KL</vt:lpstr>
      <vt:lpstr>01 04 Rek</vt:lpstr>
      <vt:lpstr>01 04 Pol</vt:lpstr>
      <vt:lpstr>01 05 KL</vt:lpstr>
      <vt:lpstr>01 05 Rek</vt:lpstr>
      <vt:lpstr>01 05 Pol</vt:lpstr>
      <vt:lpstr>01 06 KL</vt:lpstr>
      <vt:lpstr>01 06 Rek</vt:lpstr>
      <vt:lpstr>01 06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'01 01 Pol'!Názvy_tisku</vt:lpstr>
      <vt:lpstr>'01 01 Rek'!Názvy_tisku</vt:lpstr>
      <vt:lpstr>'01 02 Pol'!Názvy_tisku</vt:lpstr>
      <vt:lpstr>'01 02 Rek'!Názvy_tisku</vt:lpstr>
      <vt:lpstr>'01 03 Pol'!Názvy_tisku</vt:lpstr>
      <vt:lpstr>'01 03 Rek'!Názvy_tisku</vt:lpstr>
      <vt:lpstr>'01 04 Pol'!Názvy_tisku</vt:lpstr>
      <vt:lpstr>'01 04 Rek'!Názvy_tisku</vt:lpstr>
      <vt:lpstr>'01 05 Pol'!Názvy_tisku</vt:lpstr>
      <vt:lpstr>'01 05 Rek'!Názvy_tisku</vt:lpstr>
      <vt:lpstr>'01 06 Pol'!Názvy_tisku</vt:lpstr>
      <vt:lpstr>'01 06 Rek'!Názvy_tisku</vt:lpstr>
      <vt:lpstr>Stavba!Objednatel</vt:lpstr>
      <vt:lpstr>Stavba!Objekt</vt:lpstr>
      <vt:lpstr>'01 01 KL'!Oblast_tisku</vt:lpstr>
      <vt:lpstr>'01 01 Pol'!Oblast_tisku</vt:lpstr>
      <vt:lpstr>'01 01 Rek'!Oblast_tisku</vt:lpstr>
      <vt:lpstr>'01 02 KL'!Oblast_tisku</vt:lpstr>
      <vt:lpstr>'01 02 Pol'!Oblast_tisku</vt:lpstr>
      <vt:lpstr>'01 02 Rek'!Oblast_tisku</vt:lpstr>
      <vt:lpstr>'01 03 KL'!Oblast_tisku</vt:lpstr>
      <vt:lpstr>'01 03 Pol'!Oblast_tisku</vt:lpstr>
      <vt:lpstr>'01 03 Rek'!Oblast_tisku</vt:lpstr>
      <vt:lpstr>'01 04 KL'!Oblast_tisku</vt:lpstr>
      <vt:lpstr>'01 04 Pol'!Oblast_tisku</vt:lpstr>
      <vt:lpstr>'01 04 Rek'!Oblast_tisku</vt:lpstr>
      <vt:lpstr>'01 05 KL'!Oblast_tisku</vt:lpstr>
      <vt:lpstr>'01 05 Pol'!Oblast_tisku</vt:lpstr>
      <vt:lpstr>'01 05 Rek'!Oblast_tisku</vt:lpstr>
      <vt:lpstr>'01 06 KL'!Oblast_tisku</vt:lpstr>
      <vt:lpstr>'01 06 Pol'!Oblast_tisku</vt:lpstr>
      <vt:lpstr>'01 06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2018-02-12T15:33:43Z</dcterms:created>
  <dcterms:modified xsi:type="dcterms:W3CDTF">2018-02-12T15:34:35Z</dcterms:modified>
</cp:coreProperties>
</file>