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SO 08 - Parkoviště" sheetId="2" r:id="rId2"/>
    <sheet name="Pokyny pro vyplnění" sheetId="3" r:id="rId3"/>
  </sheets>
  <definedNames>
    <definedName name="_xlnm.Print_Area" localSheetId="2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stavby'!$C$39:$AQ$53)</definedName>
    <definedName name="_xlnm.Print_Titles" localSheetId="0">'Rekapitulace stavby'!$49:$49</definedName>
    <definedName name="_xlnm.Print_Area" localSheetId="1">('SO 08 - Parkoviště'!$C$4:$J$36,'SO 08 - Parkoviště'!$C$42:$J$66,'SO 08 - Parkoviště'!$C$72:$K$222)</definedName>
    <definedName name="_xlnm.Print_Titles" localSheetId="1">'SO 08 - Parkoviště'!$84:$84</definedName>
    <definedName name="_xlnm._FilterDatabase" localSheetId="1" hidden="1">'SO 08 - Parkoviště'!$C$84:$K$222</definedName>
    <definedName name="_xlnm.Print_Area" localSheetId="0">('Rekapitulace stavby'!$D$4:$AO$33,'Rekapitulace stavby'!$C$39:$AQ$53)</definedName>
    <definedName name="_xlnm.Print_Titles" localSheetId="0">'Rekapitulace stavby'!$49:$49</definedName>
    <definedName name="_xlnm._FilterDatabase" localSheetId="1">'SO 08 - Parkoviště'!$C$84:$K$222</definedName>
    <definedName name="_xlnm.Print_Area" localSheetId="1">('SO 08 - Parkoviště'!$C$4:$J$36,'SO 08 - Parkoviště'!$C$42:$J$66,'SO 08 - Parkoviště'!$C$72:$K$222)</definedName>
    <definedName name="_xlnm.Print_Titles" localSheetId="1">'SO 08 - Parkoviště'!$84:$84</definedName>
    <definedName name="_xlnm.Print_Area" localSheetId="2">('Pokyny pro vyplnění'!$B$2:$K$69,'Pokyny pro vyplnění'!$B$72:$K$116,'Pokyny pro vyplnění'!$B$119:$K$188,'Pokyny pro vyplnění'!$B$196:$K$216)</definedName>
    <definedName name="_xlnm._FilterDatabase_1">'SO 08 - Parkoviště'!$C$84:$K$222</definedName>
  </definedNames>
  <calcPr fullCalcOnLoad="1"/>
</workbook>
</file>

<file path=xl/sharedStrings.xml><?xml version="1.0" encoding="utf-8"?>
<sst xmlns="http://schemas.openxmlformats.org/spreadsheetml/2006/main" count="2180" uniqueCount="634">
  <si>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</si>
  <si>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</si>
  <si>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</si>
  <si>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</si>
  <si>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</si>
  <si>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</si>
  <si>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</si>
  <si>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{4fd27393-15e5-4db1-9f88-5908f1d1cafe}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</si>
  <si>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</si>
  <si>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</si>
  <si>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</si>
  <si>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</si>
  <si>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</si>
  <si>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</si>
  <si>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</si>
  <si>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</si>
  <si>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</si>
  <si>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</si>
  <si>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Přístavba dl pohybových poruch Boskovice - II. etapa</t>
  </si>
  <si>
    <t>0,1</t>
  </si>
  <si>
    <t>KSO:</t>
  </si>
  <si>
    <t>822 55 3</t>
  </si>
  <si>
    <t>CC-CZ:</t>
  </si>
  <si>
    <t>1</t>
  </si>
  <si>
    <t>Místo:</t>
  </si>
  <si>
    <t>k.ú. Boskovice [608 327]</t>
  </si>
  <si>
    <t>Datum:</t>
  </si>
  <si>
    <t>8. 6. 2018</t>
  </si>
  <si>
    <t>10</t>
  </si>
  <si>
    <t>100</t>
  </si>
  <si>
    <t>Zadavatel:</t>
  </si>
  <si>
    <t>IČ:</t>
  </si>
  <si>
    <t>00386766</t>
  </si>
  <si>
    <t>Jihomoravské dětské léčebny, Křetín čp.12, 679 62</t>
  </si>
  <si>
    <t>DIČ:</t>
  </si>
  <si>
    <t>Uchazeč:</t>
  </si>
  <si>
    <t>Vyplň údaj</t>
  </si>
  <si>
    <t>Projektant:</t>
  </si>
  <si>
    <t>04594932</t>
  </si>
  <si>
    <t>PRINKOM spol. s.r.o., Za Zrcadlem 149, Babice</t>
  </si>
  <si>
    <t>True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</si>
  <si>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</si>
  <si>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podmínky._x005F_x000d_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</si>
  <si>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</si>
  <si>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</si>
  <si>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</si>
  <si>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</si>
  <si>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</si>
  <si>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</si>
  <si>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</si>
  <si>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</si>
  <si>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</si>
  <si>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</si>
  <si>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</si>
  <si>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</si>
  <si>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</si>
  <si>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</si>
  <si>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</si>
  <si>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</si>
  <si>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</si>
  <si>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</si>
  <si>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</si>
  <si>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</si>
  <si>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</si>
  <si>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</si>
  <si>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</si>
  <si>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</si>
  <si>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</si>
  <si>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</si>
  <si>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</si>
  <si>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</si>
  <si>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</si>
  <si>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</si>
  <si>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</si>
  <si>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</si>
  <si>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</si>
  <si>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</si>
  <si>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</si>
  <si>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</si>
  <si>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</si>
  <si>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</si>
  <si>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</si>
  <si>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08</t>
  </si>
  <si>
    <t>Parkoviště</t>
  </si>
  <si>
    <t>STA</t>
  </si>
  <si>
    <t>{4183e869-8dbf-465b-acb4-63705cffb086}</t>
  </si>
  <si>
    <t>822 27 3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</si>
  <si>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</si>
  <si>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</si>
  <si>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</si>
  <si>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</si>
  <si>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</si>
  <si>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</si>
  <si>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</si>
  <si>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</si>
  <si>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08 - Parkoviště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</si>
  <si>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</si>
  <si>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</si>
  <si>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</si>
  <si>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</si>
  <si>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</si>
  <si>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</si>
  <si>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</si>
  <si>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</si>
  <si>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</si>
  <si>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</si>
  <si>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</si>
  <si>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</si>
  <si>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</si>
  <si>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</si>
  <si>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</si>
  <si>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</si>
  <si>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</si>
  <si>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</si>
  <si>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</si>
  <si>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</si>
  <si>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</si>
  <si>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</si>
  <si>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</si>
  <si>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</si>
  <si>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</si>
  <si>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</si>
  <si>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</si>
  <si>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</si>
  <si>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</si>
  <si>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</si>
  <si>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</si>
  <si>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</si>
  <si>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</si>
  <si>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</si>
  <si>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</si>
  <si>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</si>
  <si>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</si>
  <si>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2018 01</t>
  </si>
  <si>
    <t>4</t>
  </si>
  <si>
    <t>1119268333</t>
  </si>
  <si>
    <t>VV</t>
  </si>
  <si>
    <t>"z plochy parkoviště" 330,0</t>
  </si>
  <si>
    <t>113106131</t>
  </si>
  <si>
    <t>Rozebrání dlažeb komunikací pro pěší s přemístěním hmot na skládku na vzdálenost do 3 m nebo s naložením na dopravní prostředek s ložem z kameniva nebo živice a s jakoukoliv výplní spár strojně plochy jednotlivě do 50 m2 z mozaiky</t>
  </si>
  <si>
    <t>493529331</t>
  </si>
  <si>
    <t>"vybourání chodníku v místě navrhovaných vjezdů" 30,0</t>
  </si>
  <si>
    <t>"předlažba chodníku" 58,0</t>
  </si>
  <si>
    <t>3</t>
  </si>
  <si>
    <t>113107322</t>
  </si>
  <si>
    <t>Odstranění podkladů nebo krytů strojně plochy jednotlivě do 50 m2 s přemístěním hmot na skládku na vzdálenost do 3 m nebo s naložením na dopravní prostředek z kameniva hrubého drceného, o tl. vrstvy přes 100 do 200 mm</t>
  </si>
  <si>
    <t>-1950279880</t>
  </si>
  <si>
    <t>113201112</t>
  </si>
  <si>
    <t>Vytrhání obrub s vybouráním lože, s přemístěním hmot na skládku na vzdálenost do 3 m nebo s naložením na dopravní prostředek silničních ležatých</t>
  </si>
  <si>
    <t>m</t>
  </si>
  <si>
    <t>1195347265</t>
  </si>
  <si>
    <t>"stáv.kamenné obruby" 21,0</t>
  </si>
  <si>
    <t>5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</si>
  <si>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</si>
  <si>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</si>
  <si>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</si>
  <si>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-1250329449</t>
  </si>
  <si>
    <t>"50% kubatury" 190,0*0,5</t>
  </si>
  <si>
    <t>6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</si>
  <si>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</si>
  <si>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</si>
  <si>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-1096881254</t>
  </si>
  <si>
    <t>"50% z výměry tř.3" 95,0*0,5</t>
  </si>
  <si>
    <t>7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</si>
  <si>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</si>
  <si>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</si>
  <si>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458489569</t>
  </si>
  <si>
    <t>8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</si>
  <si>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</si>
  <si>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</si>
  <si>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318993870</t>
  </si>
  <si>
    <t>"50% z výměry tř.4" 95,0*0,5</t>
  </si>
  <si>
    <t>9</t>
  </si>
  <si>
    <t>133201101</t>
  </si>
  <si>
    <t>Hloubení zapažených i nezapažených šachet s případným nutným přemístěním výkopku ve výkopišti v hornině tř. 3 do 100 m3</t>
  </si>
  <si>
    <t>1333190426</t>
  </si>
  <si>
    <t>"vpust" 1,5*1,5*2,0</t>
  </si>
  <si>
    <t>133201109</t>
  </si>
  <si>
    <t>Hloubení zapažených i nezapažených šachet s případným nutným přemístěním výkopku ve výkopišti v hornině tř. 3 Příplatek k cenám za lepivost horniny tř. 3</t>
  </si>
  <si>
    <t>273102050</t>
  </si>
  <si>
    <t>"50% kubatury tř.3" 4,500*0,5</t>
  </si>
  <si>
    <t>11</t>
  </si>
  <si>
    <t>151101201</t>
  </si>
  <si>
    <t>Zřízení pažení stěn výkopu bez rozepření nebo vzepření příložné, hloubky do 4 m</t>
  </si>
  <si>
    <t>-1426129365</t>
  </si>
  <si>
    <t>"vpust" (1,5+1,5)*2*2,0</t>
  </si>
  <si>
    <t>12</t>
  </si>
  <si>
    <t>151101211</t>
  </si>
  <si>
    <t>Odstranění pažení stěn výkopu s uložením pažin na vzdálenost do 3 m od okraje výkopu příložné, hloubky do 4 m</t>
  </si>
  <si>
    <t>726623007</t>
  </si>
  <si>
    <t>13</t>
  </si>
  <si>
    <t>151101301</t>
  </si>
  <si>
    <t>Zřízení rozepření zapažených stěn výkopů s potřebným přepažováním při roubení příložném, hloubky do 4 m</t>
  </si>
  <si>
    <t>-382403520</t>
  </si>
  <si>
    <t>14</t>
  </si>
  <si>
    <t>151101311</t>
  </si>
  <si>
    <t>Odstranění rozepření stěn výkopů s uložením materiálu na vzdálenost do 3 m od okraje výkopu roubení příložného, hloubky do 4 m</t>
  </si>
  <si>
    <t>-992090599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</si>
  <si>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</si>
  <si>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</si>
  <si>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-225510224</t>
  </si>
  <si>
    <t>16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</si>
  <si>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</si>
  <si>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</si>
  <si>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-1870620654</t>
  </si>
  <si>
    <t>"na mezideponii"</t>
  </si>
  <si>
    <t>"odkopávky tř.3 a 4" 95,000+95,000</t>
  </si>
  <si>
    <t>"šachty" 4,500</t>
  </si>
  <si>
    <t>17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</si>
  <si>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</si>
  <si>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</si>
  <si>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-1526134620</t>
  </si>
  <si>
    <t>"z mezideponie na skládku" 194,5</t>
  </si>
  <si>
    <t>18</t>
  </si>
  <si>
    <t>162702111</t>
  </si>
  <si>
    <t>Vodorovné přemístění drnu na suchu na vzdálenost přes 5000 do 6000 m</t>
  </si>
  <si>
    <t>-264631118</t>
  </si>
  <si>
    <t>19</t>
  </si>
  <si>
    <t>167101102</t>
  </si>
  <si>
    <t>Nakládání, skládání a překládání neulehlého výkopku nebo sypaniny nakládání, množství přes 100 m3, z hornin tř. 1 až 4</t>
  </si>
  <si>
    <t>-1365867021</t>
  </si>
  <si>
    <t>"z mezideponie - odvoz na skládku" 194,5</t>
  </si>
  <si>
    <t>20</t>
  </si>
  <si>
    <t>167102111</t>
  </si>
  <si>
    <t>Nakládání drnu ze skládky</t>
  </si>
  <si>
    <t>-869247668</t>
  </si>
  <si>
    <t>171201211</t>
  </si>
  <si>
    <t>Poplatek za uložení stavebního odpadu na skládce (skládkovné) zeminy a kameniva zatříděného do Katalogu odpadů pod kódem 170 504</t>
  </si>
  <si>
    <t>t</t>
  </si>
  <si>
    <t>400655523</t>
  </si>
  <si>
    <t>"hmotnost zeminy 1,85t/m3" 194,500*1,85</t>
  </si>
  <si>
    <t>22</t>
  </si>
  <si>
    <t>174101101</t>
  </si>
  <si>
    <t>Zásyp sypaninou z jakékoliv horniny s uložením výkopku ve vrstvách se zhutněním jam, šachet, rýh nebo kolem objektů v těchto vykopávkách</t>
  </si>
  <si>
    <t>331792838</t>
  </si>
  <si>
    <t>"vpust" 1,5*1,5*2,0 - 0,15*1,0*1,0 - 0,55*0,55*3,14*1,35</t>
  </si>
  <si>
    <t>23</t>
  </si>
  <si>
    <t>M</t>
  </si>
  <si>
    <t>583441720</t>
  </si>
  <si>
    <t>štěrkodrť frakce 0/32 třída C</t>
  </si>
  <si>
    <t>-2122657207</t>
  </si>
  <si>
    <t>3,068*2,0</t>
  </si>
  <si>
    <t>24</t>
  </si>
  <si>
    <t>181951102</t>
  </si>
  <si>
    <t>Úprava pláně vyrovnáním výškových rozdílů v hornině tř. 1 až 4 se zhutněním</t>
  </si>
  <si>
    <t>1712292195</t>
  </si>
  <si>
    <t>"pod zpevněnými plochami" 360,0</t>
  </si>
  <si>
    <t>Vodorovné konstrukce</t>
  </si>
  <si>
    <t>25</t>
  </si>
  <si>
    <t>451573111</t>
  </si>
  <si>
    <t>Lože pod potrubí, stoky a drobné objekty v otevřeném výkopu z písku a štěrkopísku do 63 mm</t>
  </si>
  <si>
    <t>-1444773954</t>
  </si>
  <si>
    <t>"vpust" 0,15*1,5*1,5</t>
  </si>
  <si>
    <t>Komunikace pozemní</t>
  </si>
  <si>
    <t>26</t>
  </si>
  <si>
    <t>564851111</t>
  </si>
  <si>
    <t>Podklad ze štěrkodrti ŠD s rozprostřením a zhutněním, po zhutnění tl. 150 mm</t>
  </si>
  <si>
    <t>1465345797</t>
  </si>
  <si>
    <t>"doplnění kce podél obrub" 9,0</t>
  </si>
  <si>
    <t>27</t>
  </si>
  <si>
    <t>564861111</t>
  </si>
  <si>
    <t>Podklad ze štěrkodrti ŠD s rozprostřením a zhutněním, po zhutnění tl. 200 mm</t>
  </si>
  <si>
    <t>1268392799</t>
  </si>
  <si>
    <t>"parkoviště, celk.plocha" 310,0+6,0</t>
  </si>
  <si>
    <t>"konstrukce vjezdů" 30,0</t>
  </si>
  <si>
    <t>28</t>
  </si>
  <si>
    <t>567122114</t>
  </si>
  <si>
    <t>Podklad ze směsi stmelené cementem SC bez dilatačních spár, s rozprostřením a zhutněním SC C 8/10 (KSC I), po zhutnění tl. 150 mm</t>
  </si>
  <si>
    <t>549876577</t>
  </si>
  <si>
    <t>29</t>
  </si>
  <si>
    <t>573191111</t>
  </si>
  <si>
    <t>Postřik infiltrační kationaktivní emulzí v množství 1,00 kg/m2</t>
  </si>
  <si>
    <t>-580773085</t>
  </si>
  <si>
    <t>30</t>
  </si>
  <si>
    <t>573211112</t>
  </si>
  <si>
    <t>Postřik spojovací PS bez posypu kamenivem z asfaltu silničního, v množství 0,70 kg/m2</t>
  </si>
  <si>
    <t>1756913411</t>
  </si>
  <si>
    <t>31</t>
  </si>
  <si>
    <t>578143113</t>
  </si>
  <si>
    <t>Litý asfalt MA 11 (LAS) s rozprostřením z nemodifikovaného asfaltu v pruhu šířky do 3 m tl. 40 mm</t>
  </si>
  <si>
    <t>-1530254732</t>
  </si>
  <si>
    <t>"doplnění kce podél obrub, dvojnásobná vrstva" 9,0*2</t>
  </si>
  <si>
    <t>32</t>
  </si>
  <si>
    <t>578901112</t>
  </si>
  <si>
    <t>Zdrsňovací posyp litého asfaltu z kameniva drobného drceného obaleného asfaltem se zaválcováním a s odstraněním přebytečného materiálu s povrchu, v množství 6 kg/m2</t>
  </si>
  <si>
    <t>173091523</t>
  </si>
  <si>
    <t>33</t>
  </si>
  <si>
    <t>591211111</t>
  </si>
  <si>
    <t>Kladení dlažby z kostek s provedením lože do tl. 50 mm, s vyplněním spár, s dvojím beraněním a se smetením přebytečného materiálu na krajnici drobných z kamene, do lože z kameniva těženého</t>
  </si>
  <si>
    <t>-1748335704</t>
  </si>
  <si>
    <t>"konstrukce vjezdů, použije se stáv.dlažba" 30,0</t>
  </si>
  <si>
    <t>"předlažba chodníků, použije se stáv.dlažba" 58,0</t>
  </si>
  <si>
    <t>34</t>
  </si>
  <si>
    <t>596212213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</si>
  <si>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300 m2</t>
  </si>
  <si>
    <t>1841418891</t>
  </si>
  <si>
    <t>35</t>
  </si>
  <si>
    <t>596212214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</si>
  <si>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Příplatek k cenám za dlažbu z prvků dvou barev</t>
  </si>
  <si>
    <t>779805172</t>
  </si>
  <si>
    <t>36</t>
  </si>
  <si>
    <t>59245013</t>
  </si>
  <si>
    <t>dlažba zámková profilová 20x16,5x8 cm přírodní</t>
  </si>
  <si>
    <t>-1761070570</t>
  </si>
  <si>
    <t>"parkoviště, ztratné 1%"  310,0*1,01</t>
  </si>
  <si>
    <t>37</t>
  </si>
  <si>
    <t>59245010</t>
  </si>
  <si>
    <t>dlažba zámková profilová 20x16,5x8 cm barevná</t>
  </si>
  <si>
    <t>-732974602</t>
  </si>
  <si>
    <t>"vodorovné značení na parkovišti, ztratné 3%"  6,0*1,03</t>
  </si>
  <si>
    <t>Úpravy povrchů, podlahy a osazování výplní</t>
  </si>
  <si>
    <t>38</t>
  </si>
  <si>
    <t>637121111</t>
  </si>
  <si>
    <t>Okapový chodník z kameniva s udusáním a urovnáním povrchu z kačírku tl. 100 mm</t>
  </si>
  <si>
    <t>1518642023</t>
  </si>
  <si>
    <t>"plocha mezi parkovištěm a chodníkem" 10,0</t>
  </si>
  <si>
    <t>Trubní vedení</t>
  </si>
  <si>
    <t>39</t>
  </si>
  <si>
    <t>895941111</t>
  </si>
  <si>
    <t>Zřízení vpusti kanalizační uliční z betonových dílců typ UV-50 normální</t>
  </si>
  <si>
    <t>kus</t>
  </si>
  <si>
    <t>-918658842</t>
  </si>
  <si>
    <t>40</t>
  </si>
  <si>
    <t>59223850</t>
  </si>
  <si>
    <t>dno betonové pro uliční vpusť s výtokovým otvorem 45x33x5 cm</t>
  </si>
  <si>
    <t>245574059</t>
  </si>
  <si>
    <t>41</t>
  </si>
  <si>
    <t>59223860</t>
  </si>
  <si>
    <t>skruž betonová pro uliční vpusť středová 45 x 19,5 x 5 cm</t>
  </si>
  <si>
    <t>-2024593796</t>
  </si>
  <si>
    <t>42</t>
  </si>
  <si>
    <t>59223862</t>
  </si>
  <si>
    <t>skruž betonová pro uliční vpusť středová 45 x 29,5 x 5 cm</t>
  </si>
  <si>
    <t>627270512</t>
  </si>
  <si>
    <t>43</t>
  </si>
  <si>
    <t>59223856</t>
  </si>
  <si>
    <t>skruž betonová pro uliční vpusť horní 45x19,5x5 cm</t>
  </si>
  <si>
    <t>-567339322</t>
  </si>
  <si>
    <t>44</t>
  </si>
  <si>
    <t>59223864</t>
  </si>
  <si>
    <t>prstenec betonový pro uliční vpusť vyrovnávací 39 x 6 x 13 cm</t>
  </si>
  <si>
    <t>-141264574</t>
  </si>
  <si>
    <t>45</t>
  </si>
  <si>
    <t>899203112</t>
  </si>
  <si>
    <t>Osazení mříží litinových včetně rámů a košů na bahno pro třídu zatížení B125, C250</t>
  </si>
  <si>
    <t>-2079454628</t>
  </si>
  <si>
    <t>46</t>
  </si>
  <si>
    <t>59223874</t>
  </si>
  <si>
    <t>koš vysoký pro uliční vpusti, žárově zinkovaný plech,pro rám 500/300</t>
  </si>
  <si>
    <t>-1396971013</t>
  </si>
  <si>
    <t>47</t>
  </si>
  <si>
    <t>28661938</t>
  </si>
  <si>
    <t>mříž litinová 600/40T, 420X620 D400</t>
  </si>
  <si>
    <t>1972297221</t>
  </si>
  <si>
    <t>Ostatní konstrukce a práce, bourání</t>
  </si>
  <si>
    <t>48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</si>
  <si>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</si>
  <si>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</si>
  <si>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-870298915</t>
  </si>
  <si>
    <t>"obrubník 80/250/500mm" 142,0</t>
  </si>
  <si>
    <t>49</t>
  </si>
  <si>
    <t>59217016</t>
  </si>
  <si>
    <t>obrubník betonový chodníkový 100x8x25 cm</t>
  </si>
  <si>
    <t>-647477539</t>
  </si>
  <si>
    <t>"ztratné 1%" 142,0*1,01</t>
  </si>
  <si>
    <t>50</t>
  </si>
  <si>
    <t>916241113</t>
  </si>
  <si>
    <t>Osazení obrubníku kamenného se zřízením lože, s vyplněním a zatřením spár cementovou maltou ležatého s boční opěrou z betonu prostého, do lože z betonu prostého</t>
  </si>
  <si>
    <t>-897148910</t>
  </si>
  <si>
    <t>"použité stávající kamenné obruby, sklopené" 21,0</t>
  </si>
  <si>
    <t>51</t>
  </si>
  <si>
    <t>919121211</t>
  </si>
  <si>
    <t>Utěsnění dilatačních spár zálivkou za studena v cementobetonovém nebo živičném krytu včetně adhezního nátěru bez těsnicího profilu pod zálivkou, pro komůrky šířky 10 mm, hloubky 15 mm</t>
  </si>
  <si>
    <t>1683427167</t>
  </si>
  <si>
    <t>"v místě napojení na stáv.vozovku" 19,0</t>
  </si>
  <si>
    <t>52</t>
  </si>
  <si>
    <t>919731122</t>
  </si>
  <si>
    <t>Zarovnání styčné plochy podkladu nebo krytu podél vybourané části komunikace nebo zpevněné plochy živičné tl. přes 50 do 100 mm</t>
  </si>
  <si>
    <t>-45411406</t>
  </si>
  <si>
    <t>"řezání stáv.vozovky v místě napojení" 19,0</t>
  </si>
  <si>
    <t>53</t>
  </si>
  <si>
    <t>919735112</t>
  </si>
  <si>
    <t>Řezání stávajícího živičného krytu nebo podkladu hloubky přes 50 do 100 mm</t>
  </si>
  <si>
    <t>-1712556165</t>
  </si>
  <si>
    <t>54</t>
  </si>
  <si>
    <t>966075212</t>
  </si>
  <si>
    <t>Demontáž částí ocelového zábradlí mostů svařovaného nebo šroubovaného, hmotnosti přes 50 kg</t>
  </si>
  <si>
    <t>kg</t>
  </si>
  <si>
    <t>194844627</t>
  </si>
  <si>
    <t>"srovnatelně rámové ocel.oplocení, 1 pole dl.2,0m, výška 1,5m, váha 60 kg, celk.délka 47,0m" 47,0/2*60,0</t>
  </si>
  <si>
    <t>55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</si>
  <si>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</si>
  <si>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 jakéhokoliv lože a s jakoukoliv výplní spár silničních</t>
  </si>
  <si>
    <t>CS ÚRS 2017 02</t>
  </si>
  <si>
    <t>1869199919</t>
  </si>
  <si>
    <t>"použité stávající kamenné obruby" 21,0</t>
  </si>
  <si>
    <t>56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</si>
  <si>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</si>
  <si>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 původním vyplněním spár kamenivem těženým</t>
  </si>
  <si>
    <t>177162059</t>
  </si>
  <si>
    <t>"drobná dlažba chodníku v místě navrhovaných vjezdů" 30,0</t>
  </si>
  <si>
    <t>"drobná dlažba chodníku" 58,0</t>
  </si>
  <si>
    <t>57</t>
  </si>
  <si>
    <t>981513114</t>
  </si>
  <si>
    <t>Demolice konstrukcí objektů těžkými mechanizačními prostředky konstrukcí ze železobetonu</t>
  </si>
  <si>
    <t>-182840828</t>
  </si>
  <si>
    <t>"stáv.podezdívka oplocení, výška vč.části pod terénem 1,0m, šířka 0,2m, dl.47,0m" 1,0*0,2*47,0</t>
  </si>
  <si>
    <t>997</t>
  </si>
  <si>
    <t>Přesun sutě</t>
  </si>
  <si>
    <t>58</t>
  </si>
  <si>
    <t>997211521</t>
  </si>
  <si>
    <t>Vodorovná doprava suti nebo vybouraných hmot vybouraných hmot se složením a hrubým urovnáním nebo s přeložením na jiný dopravní prostředek kromě lodi, na vzdálenost do 1 km</t>
  </si>
  <si>
    <t>-877651908</t>
  </si>
  <si>
    <t>"demolice rámové kce stáv.oplocení" 1410,0*0,001</t>
  </si>
  <si>
    <t>59</t>
  </si>
  <si>
    <t>997211529</t>
  </si>
  <si>
    <t>Vodorovná doprava suti nebo vybouraných hmot vybouraných hmot se složením a hrubým urovnáním nebo s přeložením na jiný dopravní prostředek kromě lodi, na vzdálenost Příplatek k ceně za každý další i započatý 1 km přes 1 km</t>
  </si>
  <si>
    <t>-1955802507</t>
  </si>
  <si>
    <t>"do 10 km" 1,410</t>
  </si>
  <si>
    <t>1,41*9 'Přepočtené koeficientem množství</t>
  </si>
  <si>
    <t>60</t>
  </si>
  <si>
    <t>997211612</t>
  </si>
  <si>
    <t>Nakládání suti nebo vybouraných hmot na dopravní prostředky pro vodorovnou dopravu vybouraných hmot</t>
  </si>
  <si>
    <t>1047926022</t>
  </si>
  <si>
    <t>"kamenivo, rámové ocel.oplocení, žlb.z oplocení" 8,700+1,410+22,654</t>
  </si>
  <si>
    <t>61</t>
  </si>
  <si>
    <t>997221551</t>
  </si>
  <si>
    <t>Vodorovná doprava suti bez naložení, ale se složením a s hrubým urovnáním ze sypkých materiálů, na vzdálenost do 1 km</t>
  </si>
  <si>
    <t>523952275</t>
  </si>
  <si>
    <t>"kamenivo, žlb. z oplocení " 8,700+22,654</t>
  </si>
  <si>
    <t>62</t>
  </si>
  <si>
    <t>997221559</t>
  </si>
  <si>
    <t>Vodorovná doprava suti bez naložení, ale se složením a s hrubým urovnáním Příplatek k ceně za každý další i započatý 1 km přes 1 km</t>
  </si>
  <si>
    <t>1924859069</t>
  </si>
  <si>
    <t>"do 10 km" 31,354</t>
  </si>
  <si>
    <t>31,354*9 'Přepočtené koeficientem množství</t>
  </si>
  <si>
    <t>63</t>
  </si>
  <si>
    <t>997221825</t>
  </si>
  <si>
    <t>Poplatek za uložení stavebního odpadu na skládce (skládkovné) z armovaného betonu zatříděného do Katalogu odpadů pod kódem 170 101</t>
  </si>
  <si>
    <t>-1725511101</t>
  </si>
  <si>
    <t>"žlb. z oplocení " 22,654</t>
  </si>
  <si>
    <t>64</t>
  </si>
  <si>
    <t>997221855</t>
  </si>
  <si>
    <t>-1989931006</t>
  </si>
  <si>
    <t>"kamenivo" 8,700</t>
  </si>
  <si>
    <t>998</t>
  </si>
  <si>
    <t>Přesun hmot</t>
  </si>
  <si>
    <t>65</t>
  </si>
  <si>
    <t>998223011</t>
  </si>
  <si>
    <t>Přesun hmot pro pozemní komunikace s krytem dlážděným dopravní vzdálenost do 200 m jakékoliv délky objektu</t>
  </si>
  <si>
    <t>1616874284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</si>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</sst>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8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2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339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1" fillId="0" borderId="4" xfId="21" applyBorder="1" applyProtection="1">
      <alignment/>
      <protection/>
    </xf>
    <xf numFmtId="164" fontId="1" fillId="0" borderId="0" xfId="21" applyBorder="1" applyProtection="1">
      <alignment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1" fillId="0" borderId="5" xfId="21" applyBorder="1" applyProtection="1">
      <alignment/>
      <protection/>
    </xf>
    <xf numFmtId="164" fontId="8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0" fillId="0" borderId="0" xfId="21" applyFont="1" applyBorder="1" applyAlignment="1" applyProtection="1">
      <alignment horizontal="left" vertical="top"/>
      <protection/>
    </xf>
    <xf numFmtId="164" fontId="11" fillId="0" borderId="0" xfId="21" applyFont="1" applyBorder="1" applyAlignment="1" applyProtection="1">
      <alignment horizontal="left" vertical="center"/>
      <protection/>
    </xf>
    <xf numFmtId="164" fontId="12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 applyProtection="1">
      <alignment horizontal="left" vertical="top"/>
      <protection/>
    </xf>
    <xf numFmtId="164" fontId="13" fillId="0" borderId="0" xfId="21" applyFont="1" applyBorder="1" applyAlignment="1" applyProtection="1">
      <alignment horizontal="left" vertical="top" wrapText="1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3" borderId="0" xfId="21" applyFont="1" applyFill="1" applyBorder="1" applyAlignment="1" applyProtection="1">
      <alignment horizontal="left" vertical="center"/>
      <protection locked="0"/>
    </xf>
    <xf numFmtId="166" fontId="11" fillId="3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" fillId="0" borderId="6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4" fillId="0" borderId="7" xfId="21" applyFont="1" applyBorder="1" applyAlignment="1" applyProtection="1">
      <alignment horizontal="left" vertical="center"/>
      <protection/>
    </xf>
    <xf numFmtId="164" fontId="1" fillId="0" borderId="7" xfId="21" applyFont="1" applyBorder="1" applyAlignment="1" applyProtection="1">
      <alignment vertical="center"/>
      <protection/>
    </xf>
    <xf numFmtId="167" fontId="14" fillId="0" borderId="7" xfId="21" applyNumberFormat="1" applyFont="1" applyBorder="1" applyAlignment="1" applyProtection="1">
      <alignment vertical="center"/>
      <protection/>
    </xf>
    <xf numFmtId="164" fontId="1" fillId="0" borderId="5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15" fillId="0" borderId="4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left" vertical="center"/>
      <protection/>
    </xf>
    <xf numFmtId="168" fontId="15" fillId="0" borderId="0" xfId="21" applyNumberFormat="1" applyFont="1" applyBorder="1" applyAlignment="1" applyProtection="1">
      <alignment horizontal="center" vertical="center"/>
      <protection/>
    </xf>
    <xf numFmtId="167" fontId="12" fillId="0" borderId="0" xfId="21" applyNumberFormat="1" applyFont="1" applyBorder="1" applyAlignment="1" applyProtection="1">
      <alignment vertical="center"/>
      <protection/>
    </xf>
    <xf numFmtId="164" fontId="15" fillId="0" borderId="5" xfId="21" applyFont="1" applyBorder="1" applyAlignment="1" applyProtection="1">
      <alignment vertical="center"/>
      <protection/>
    </xf>
    <xf numFmtId="164" fontId="1" fillId="4" borderId="0" xfId="21" applyFont="1" applyFill="1" applyBorder="1" applyAlignment="1" applyProtection="1">
      <alignment vertical="center"/>
      <protection/>
    </xf>
    <xf numFmtId="164" fontId="13" fillId="4" borderId="8" xfId="21" applyFont="1" applyFill="1" applyBorder="1" applyAlignment="1" applyProtection="1">
      <alignment horizontal="left" vertical="center"/>
      <protection/>
    </xf>
    <xf numFmtId="164" fontId="1" fillId="4" borderId="9" xfId="21" applyFont="1" applyFill="1" applyBorder="1" applyAlignment="1" applyProtection="1">
      <alignment vertical="center"/>
      <protection/>
    </xf>
    <xf numFmtId="164" fontId="13" fillId="4" borderId="9" xfId="21" applyFont="1" applyFill="1" applyBorder="1" applyAlignment="1" applyProtection="1">
      <alignment horizontal="center" vertical="center"/>
      <protection/>
    </xf>
    <xf numFmtId="164" fontId="13" fillId="4" borderId="9" xfId="21" applyFont="1" applyFill="1" applyBorder="1" applyAlignment="1" applyProtection="1">
      <alignment horizontal="left" vertical="center"/>
      <protection/>
    </xf>
    <xf numFmtId="167" fontId="13" fillId="4" borderId="10" xfId="21" applyNumberFormat="1" applyFont="1" applyFill="1" applyBorder="1" applyAlignment="1" applyProtection="1">
      <alignment vertical="center"/>
      <protection/>
    </xf>
    <xf numFmtId="164" fontId="1" fillId="4" borderId="5" xfId="21" applyFont="1" applyFill="1" applyBorder="1" applyAlignment="1" applyProtection="1">
      <alignment vertical="center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left" vertical="center"/>
      <protection/>
    </xf>
    <xf numFmtId="164" fontId="11" fillId="0" borderId="0" xfId="21" applyFont="1" applyAlignment="1" applyProtection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left" vertical="center"/>
      <protection/>
    </xf>
    <xf numFmtId="164" fontId="13" fillId="0" borderId="0" xfId="21" applyFont="1" applyAlignment="1" applyProtection="1">
      <alignment vertical="center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4" fontId="13" fillId="0" borderId="4" xfId="21" applyFont="1" applyBorder="1" applyAlignment="1">
      <alignment vertical="center"/>
      <protection/>
    </xf>
    <xf numFmtId="164" fontId="16" fillId="0" borderId="0" xfId="21" applyFont="1" applyAlignment="1" applyProtection="1">
      <alignment vertical="center"/>
      <protection/>
    </xf>
    <xf numFmtId="169" fontId="11" fillId="0" borderId="0" xfId="21" applyNumberFormat="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vertical="center" wrapText="1"/>
      <protection/>
    </xf>
    <xf numFmtId="164" fontId="17" fillId="0" borderId="14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7" xfId="21" applyFont="1" applyBorder="1" applyAlignment="1" applyProtection="1">
      <alignment vertical="center"/>
      <protection/>
    </xf>
    <xf numFmtId="164" fontId="11" fillId="5" borderId="8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/>
    </xf>
    <xf numFmtId="164" fontId="11" fillId="5" borderId="9" xfId="21" applyFont="1" applyFill="1" applyBorder="1" applyAlignment="1" applyProtection="1">
      <alignment horizontal="center" vertical="center"/>
      <protection/>
    </xf>
    <xf numFmtId="164" fontId="11" fillId="5" borderId="9" xfId="21" applyFont="1" applyFill="1" applyBorder="1" applyAlignment="1" applyProtection="1">
      <alignment horizontal="right" vertical="center"/>
      <protection/>
    </xf>
    <xf numFmtId="164" fontId="11" fillId="5" borderId="10" xfId="21" applyFont="1" applyFill="1" applyBorder="1" applyAlignment="1" applyProtection="1">
      <alignment horizontal="center" vertical="center"/>
      <protection/>
    </xf>
    <xf numFmtId="164" fontId="10" fillId="0" borderId="18" xfId="21" applyFont="1" applyBorder="1" applyAlignment="1" applyProtection="1">
      <alignment horizontal="center" vertical="center" wrapText="1"/>
      <protection/>
    </xf>
    <xf numFmtId="164" fontId="10" fillId="0" borderId="19" xfId="21" applyFont="1" applyBorder="1" applyAlignment="1" applyProtection="1">
      <alignment horizontal="center" vertical="center" wrapText="1"/>
      <protection/>
    </xf>
    <xf numFmtId="164" fontId="10" fillId="0" borderId="20" xfId="21" applyFont="1" applyBorder="1" applyAlignment="1" applyProtection="1">
      <alignment horizontal="center" vertical="center" wrapText="1"/>
      <protection/>
    </xf>
    <xf numFmtId="164" fontId="1" fillId="0" borderId="14" xfId="21" applyFont="1" applyBorder="1" applyAlignment="1" applyProtection="1">
      <alignment vertical="center"/>
      <protection/>
    </xf>
    <xf numFmtId="164" fontId="1" fillId="0" borderId="15" xfId="21" applyFont="1" applyBorder="1" applyAlignment="1" applyProtection="1">
      <alignment vertical="center"/>
      <protection/>
    </xf>
    <xf numFmtId="164" fontId="1" fillId="0" borderId="16" xfId="21" applyFont="1" applyBorder="1" applyAlignment="1" applyProtection="1">
      <alignment vertical="center"/>
      <protection/>
    </xf>
    <xf numFmtId="164" fontId="18" fillId="0" borderId="0" xfId="21" applyFont="1" applyAlignment="1" applyProtection="1">
      <alignment horizontal="left" vertical="center"/>
      <protection/>
    </xf>
    <xf numFmtId="164" fontId="18" fillId="0" borderId="0" xfId="21" applyFont="1" applyAlignment="1" applyProtection="1">
      <alignment vertical="center"/>
      <protection/>
    </xf>
    <xf numFmtId="167" fontId="18" fillId="0" borderId="0" xfId="21" applyNumberFormat="1" applyFont="1" applyBorder="1" applyAlignment="1" applyProtection="1">
      <alignment horizontal="right" vertical="center"/>
      <protection/>
    </xf>
    <xf numFmtId="167" fontId="18" fillId="0" borderId="0" xfId="21" applyNumberFormat="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7" fontId="17" fillId="0" borderId="21" xfId="21" applyNumberFormat="1" applyFont="1" applyBorder="1" applyAlignment="1" applyProtection="1">
      <alignment vertical="center"/>
      <protection/>
    </xf>
    <xf numFmtId="167" fontId="17" fillId="0" borderId="0" xfId="21" applyNumberFormat="1" applyFont="1" applyBorder="1" applyAlignment="1" applyProtection="1">
      <alignment vertical="center"/>
      <protection/>
    </xf>
    <xf numFmtId="170" fontId="17" fillId="0" borderId="0" xfId="21" applyNumberFormat="1" applyFont="1" applyBorder="1" applyAlignment="1" applyProtection="1">
      <alignment vertical="center"/>
      <protection/>
    </xf>
    <xf numFmtId="167" fontId="17" fillId="0" borderId="17" xfId="21" applyNumberFormat="1" applyFont="1" applyBorder="1" applyAlignment="1" applyProtection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19" fillId="0" borderId="0" xfId="21" applyFont="1" applyAlignment="1">
      <alignment horizontal="left" vertical="center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/>
    </xf>
    <xf numFmtId="164" fontId="21" fillId="0" borderId="4" xfId="21" applyFont="1" applyBorder="1" applyAlignment="1" applyProtection="1">
      <alignment vertical="center"/>
      <protection/>
    </xf>
    <xf numFmtId="164" fontId="22" fillId="0" borderId="0" xfId="21" applyFont="1" applyAlignment="1" applyProtection="1">
      <alignment vertical="center"/>
      <protection/>
    </xf>
    <xf numFmtId="164" fontId="22" fillId="0" borderId="0" xfId="21" applyFont="1" applyBorder="1" applyAlignment="1" applyProtection="1">
      <alignment horizontal="left" vertical="center" wrapText="1"/>
      <protection/>
    </xf>
    <xf numFmtId="164" fontId="23" fillId="0" borderId="0" xfId="21" applyFont="1" applyAlignment="1" applyProtection="1">
      <alignment vertical="center"/>
      <protection/>
    </xf>
    <xf numFmtId="167" fontId="23" fillId="0" borderId="0" xfId="21" applyNumberFormat="1" applyFont="1" applyBorder="1" applyAlignment="1" applyProtection="1">
      <alignment vertical="center"/>
      <protection/>
    </xf>
    <xf numFmtId="164" fontId="24" fillId="0" borderId="0" xfId="21" applyFont="1" applyAlignment="1" applyProtection="1">
      <alignment horizontal="center" vertical="center"/>
      <protection/>
    </xf>
    <xf numFmtId="164" fontId="21" fillId="0" borderId="4" xfId="21" applyFont="1" applyBorder="1" applyAlignment="1">
      <alignment vertical="center"/>
      <protection/>
    </xf>
    <xf numFmtId="167" fontId="25" fillId="0" borderId="22" xfId="21" applyNumberFormat="1" applyFont="1" applyBorder="1" applyAlignment="1" applyProtection="1">
      <alignment vertical="center"/>
      <protection/>
    </xf>
    <xf numFmtId="167" fontId="25" fillId="0" borderId="23" xfId="21" applyNumberFormat="1" applyFont="1" applyBorder="1" applyAlignment="1" applyProtection="1">
      <alignment vertical="center"/>
      <protection/>
    </xf>
    <xf numFmtId="170" fontId="25" fillId="0" borderId="23" xfId="21" applyNumberFormat="1" applyFont="1" applyBorder="1" applyAlignment="1" applyProtection="1">
      <alignment vertical="center"/>
      <protection/>
    </xf>
    <xf numFmtId="167" fontId="25" fillId="0" borderId="24" xfId="21" applyNumberFormat="1" applyFont="1" applyBorder="1" applyAlignment="1" applyProtection="1">
      <alignment vertical="center"/>
      <protection/>
    </xf>
    <xf numFmtId="164" fontId="21" fillId="0" borderId="0" xfId="21" applyFont="1" applyAlignment="1">
      <alignment vertical="center"/>
      <protection/>
    </xf>
    <xf numFmtId="164" fontId="21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3" fillId="2" borderId="0" xfId="21" applyFont="1" applyFill="1" applyAlignment="1">
      <alignment vertical="center"/>
      <protection/>
    </xf>
    <xf numFmtId="164" fontId="4" fillId="2" borderId="0" xfId="21" applyFont="1" applyFill="1" applyAlignment="1">
      <alignment horizontal="left" vertical="center"/>
      <protection/>
    </xf>
    <xf numFmtId="164" fontId="26" fillId="2" borderId="0" xfId="20" applyNumberFormat="1" applyFont="1" applyFill="1" applyBorder="1" applyAlignment="1" applyProtection="1">
      <alignment vertical="center"/>
      <protection/>
    </xf>
    <xf numFmtId="164" fontId="3" fillId="2" borderId="0" xfId="21" applyFont="1" applyFill="1" applyAlignment="1" applyProtection="1">
      <alignment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0" xfId="21" applyBorder="1" applyProtection="1">
      <alignment/>
      <protection locked="0"/>
    </xf>
    <xf numFmtId="164" fontId="10" fillId="0" borderId="0" xfId="21" applyFont="1" applyBorder="1" applyAlignment="1" applyProtection="1">
      <alignment horizontal="left" vertical="center" wrapText="1"/>
      <protection/>
    </xf>
    <xf numFmtId="164" fontId="1" fillId="0" borderId="0" xfId="21" applyFont="1" applyBorder="1" applyAlignment="1" applyProtection="1">
      <alignment vertical="center"/>
      <protection locked="0"/>
    </xf>
    <xf numFmtId="164" fontId="10" fillId="0" borderId="0" xfId="21" applyFont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4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 locked="0"/>
    </xf>
    <xf numFmtId="164" fontId="1" fillId="0" borderId="5" xfId="21" applyFont="1" applyBorder="1" applyAlignment="1" applyProtection="1">
      <alignment vertical="center" wrapText="1"/>
      <protection/>
    </xf>
    <xf numFmtId="164" fontId="1" fillId="0" borderId="15" xfId="21" applyFont="1" applyBorder="1" applyAlignment="1" applyProtection="1">
      <alignment vertical="center"/>
      <protection locked="0"/>
    </xf>
    <xf numFmtId="164" fontId="1" fillId="0" borderId="25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left" vertical="center"/>
      <protection/>
    </xf>
    <xf numFmtId="164" fontId="15" fillId="0" borderId="0" xfId="21" applyFont="1" applyBorder="1" applyAlignment="1" applyProtection="1">
      <alignment horizontal="right" vertical="center"/>
      <protection locked="0"/>
    </xf>
    <xf numFmtId="167" fontId="15" fillId="0" borderId="0" xfId="21" applyNumberFormat="1" applyFont="1" applyBorder="1" applyAlignment="1" applyProtection="1">
      <alignment vertical="center"/>
      <protection/>
    </xf>
    <xf numFmtId="168" fontId="15" fillId="0" borderId="0" xfId="21" applyNumberFormat="1" applyFont="1" applyBorder="1" applyAlignment="1" applyProtection="1">
      <alignment horizontal="right" vertical="center"/>
      <protection locked="0"/>
    </xf>
    <xf numFmtId="164" fontId="1" fillId="5" borderId="0" xfId="21" applyFont="1" applyFill="1" applyBorder="1" applyAlignment="1" applyProtection="1">
      <alignment vertical="center"/>
      <protection/>
    </xf>
    <xf numFmtId="164" fontId="13" fillId="5" borderId="8" xfId="21" applyFont="1" applyFill="1" applyBorder="1" applyAlignment="1" applyProtection="1">
      <alignment horizontal="left" vertical="center"/>
      <protection/>
    </xf>
    <xf numFmtId="164" fontId="13" fillId="5" borderId="9" xfId="21" applyFont="1" applyFill="1" applyBorder="1" applyAlignment="1" applyProtection="1">
      <alignment horizontal="right" vertical="center"/>
      <protection/>
    </xf>
    <xf numFmtId="164" fontId="13" fillId="5" borderId="9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 locked="0"/>
    </xf>
    <xf numFmtId="167" fontId="13" fillId="5" borderId="9" xfId="21" applyNumberFormat="1" applyFont="1" applyFill="1" applyBorder="1" applyAlignment="1" applyProtection="1">
      <alignment vertical="center"/>
      <protection/>
    </xf>
    <xf numFmtId="164" fontId="1" fillId="5" borderId="26" xfId="21" applyFont="1" applyFill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4" fontId="1" fillId="0" borderId="3" xfId="21" applyFont="1" applyBorder="1" applyAlignment="1">
      <alignment vertical="center"/>
      <protection/>
    </xf>
    <xf numFmtId="164" fontId="11" fillId="5" borderId="0" xfId="21" applyFont="1" applyFill="1" applyBorder="1" applyAlignment="1" applyProtection="1">
      <alignment horizontal="left" vertical="center"/>
      <protection/>
    </xf>
    <xf numFmtId="164" fontId="1" fillId="5" borderId="0" xfId="21" applyFont="1" applyFill="1" applyBorder="1" applyAlignment="1" applyProtection="1">
      <alignment vertical="center"/>
      <protection locked="0"/>
    </xf>
    <xf numFmtId="164" fontId="11" fillId="5" borderId="0" xfId="21" applyFont="1" applyFill="1" applyBorder="1" applyAlignment="1" applyProtection="1">
      <alignment horizontal="right" vertical="center"/>
      <protection/>
    </xf>
    <xf numFmtId="164" fontId="1" fillId="5" borderId="5" xfId="21" applyFont="1" applyFill="1" applyBorder="1" applyAlignment="1" applyProtection="1">
      <alignment vertical="center"/>
      <protection/>
    </xf>
    <xf numFmtId="164" fontId="27" fillId="0" borderId="0" xfId="21" applyFont="1" applyBorder="1" applyAlignment="1" applyProtection="1">
      <alignment horizontal="left"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horizontal="left" vertical="center"/>
      <protection/>
    </xf>
    <xf numFmtId="164" fontId="28" fillId="0" borderId="23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vertical="center"/>
      <protection locked="0"/>
    </xf>
    <xf numFmtId="167" fontId="28" fillId="0" borderId="23" xfId="21" applyNumberFormat="1" applyFont="1" applyBorder="1" applyAlignment="1" applyProtection="1">
      <alignment vertical="center"/>
      <protection/>
    </xf>
    <xf numFmtId="164" fontId="28" fillId="0" borderId="5" xfId="21" applyFont="1" applyBorder="1" applyAlignment="1" applyProtection="1">
      <alignment vertical="center"/>
      <protection/>
    </xf>
    <xf numFmtId="164" fontId="29" fillId="0" borderId="0" xfId="21" applyFont="1" applyAlignment="1">
      <alignment vertical="center"/>
      <protection/>
    </xf>
    <xf numFmtId="164" fontId="29" fillId="0" borderId="4" xfId="21" applyFont="1" applyBorder="1" applyAlignment="1" applyProtection="1">
      <alignment vertical="center"/>
      <protection/>
    </xf>
    <xf numFmtId="164" fontId="29" fillId="0" borderId="0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horizontal="left" vertical="center"/>
      <protection/>
    </xf>
    <xf numFmtId="164" fontId="29" fillId="0" borderId="23" xfId="21" applyFont="1" applyBorder="1" applyAlignment="1" applyProtection="1">
      <alignment vertical="center"/>
      <protection/>
    </xf>
    <xf numFmtId="164" fontId="29" fillId="0" borderId="23" xfId="21" applyFont="1" applyBorder="1" applyAlignment="1" applyProtection="1">
      <alignment vertical="center"/>
      <protection locked="0"/>
    </xf>
    <xf numFmtId="167" fontId="29" fillId="0" borderId="23" xfId="21" applyNumberFormat="1" applyFont="1" applyBorder="1" applyAlignment="1" applyProtection="1">
      <alignment vertical="center"/>
      <protection/>
    </xf>
    <xf numFmtId="164" fontId="29" fillId="0" borderId="5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11" fillId="0" borderId="0" xfId="21" applyFont="1" applyAlignment="1" applyProtection="1">
      <alignment horizontal="left" vertical="center"/>
      <protection/>
    </xf>
    <xf numFmtId="164" fontId="10" fillId="0" borderId="0" xfId="21" applyFont="1" applyAlignment="1" applyProtection="1">
      <alignment horizontal="left" vertical="center"/>
      <protection locked="0"/>
    </xf>
    <xf numFmtId="169" fontId="11" fillId="0" borderId="0" xfId="21" applyNumberFormat="1" applyFont="1" applyAlignment="1" applyProtection="1">
      <alignment horizontal="left" vertical="center"/>
      <protection/>
    </xf>
    <xf numFmtId="164" fontId="11" fillId="0" borderId="0" xfId="21" applyFont="1" applyAlignment="1" applyProtection="1">
      <alignment horizontal="left" vertical="center" wrapText="1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1" fillId="5" borderId="18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 locked="0"/>
    </xf>
    <xf numFmtId="164" fontId="11" fillId="5" borderId="20" xfId="21" applyFont="1" applyFill="1" applyBorder="1" applyAlignment="1" applyProtection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7" fontId="18" fillId="0" borderId="0" xfId="21" applyNumberFormat="1" applyFont="1" applyAlignment="1" applyProtection="1">
      <alignment/>
      <protection/>
    </xf>
    <xf numFmtId="170" fontId="30" fillId="0" borderId="15" xfId="21" applyNumberFormat="1" applyFont="1" applyBorder="1" applyAlignment="1" applyProtection="1">
      <alignment/>
      <protection/>
    </xf>
    <xf numFmtId="170" fontId="30" fillId="0" borderId="16" xfId="21" applyNumberFormat="1" applyFont="1" applyBorder="1" applyAlignment="1" applyProtection="1">
      <alignment/>
      <protection/>
    </xf>
    <xf numFmtId="167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4" xfId="21" applyFont="1" applyBorder="1" applyAlignment="1" applyProtection="1">
      <alignment/>
      <protection/>
    </xf>
    <xf numFmtId="164" fontId="32" fillId="0" borderId="0" xfId="21" applyFont="1" applyAlignment="1" applyProtection="1">
      <alignment/>
      <protection/>
    </xf>
    <xf numFmtId="164" fontId="32" fillId="0" borderId="0" xfId="21" applyFont="1" applyAlignment="1" applyProtection="1">
      <alignment horizontal="left"/>
      <protection/>
    </xf>
    <xf numFmtId="164" fontId="28" fillId="0" borderId="0" xfId="21" applyFont="1" applyAlignment="1" applyProtection="1">
      <alignment horizontal="left"/>
      <protection/>
    </xf>
    <xf numFmtId="164" fontId="32" fillId="0" borderId="0" xfId="21" applyFont="1" applyAlignment="1" applyProtection="1">
      <alignment/>
      <protection locked="0"/>
    </xf>
    <xf numFmtId="167" fontId="28" fillId="0" borderId="0" xfId="21" applyNumberFormat="1" applyFont="1" applyAlignment="1" applyProtection="1">
      <alignment/>
      <protection/>
    </xf>
    <xf numFmtId="164" fontId="32" fillId="0" borderId="4" xfId="21" applyFont="1" applyBorder="1" applyAlignment="1">
      <alignment/>
      <protection/>
    </xf>
    <xf numFmtId="164" fontId="32" fillId="0" borderId="21" xfId="21" applyFont="1" applyBorder="1" applyAlignment="1" applyProtection="1">
      <alignment/>
      <protection/>
    </xf>
    <xf numFmtId="164" fontId="32" fillId="0" borderId="0" xfId="21" applyFont="1" applyBorder="1" applyAlignment="1" applyProtection="1">
      <alignment/>
      <protection/>
    </xf>
    <xf numFmtId="170" fontId="32" fillId="0" borderId="0" xfId="21" applyNumberFormat="1" applyFont="1" applyBorder="1" applyAlignment="1" applyProtection="1">
      <alignment/>
      <protection/>
    </xf>
    <xf numFmtId="170" fontId="32" fillId="0" borderId="17" xfId="21" applyNumberFormat="1" applyFont="1" applyBorder="1" applyAlignment="1" applyProtection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7" fontId="32" fillId="0" borderId="0" xfId="21" applyNumberFormat="1" applyFont="1" applyAlignment="1">
      <alignment vertical="center"/>
      <protection/>
    </xf>
    <xf numFmtId="164" fontId="29" fillId="0" borderId="0" xfId="21" applyFont="1" applyAlignment="1" applyProtection="1">
      <alignment horizontal="left"/>
      <protection/>
    </xf>
    <xf numFmtId="167" fontId="29" fillId="0" borderId="0" xfId="21" applyNumberFormat="1" applyFont="1" applyAlignment="1" applyProtection="1">
      <alignment/>
      <protection/>
    </xf>
    <xf numFmtId="164" fontId="1" fillId="0" borderId="27" xfId="21" applyFont="1" applyBorder="1" applyAlignment="1" applyProtection="1">
      <alignment horizontal="center" vertical="center"/>
      <protection/>
    </xf>
    <xf numFmtId="166" fontId="1" fillId="0" borderId="27" xfId="21" applyNumberFormat="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center" vertical="center" wrapText="1"/>
      <protection/>
    </xf>
    <xf numFmtId="171" fontId="1" fillId="0" borderId="27" xfId="21" applyNumberFormat="1" applyFont="1" applyBorder="1" applyAlignment="1" applyProtection="1">
      <alignment vertical="center"/>
      <protection/>
    </xf>
    <xf numFmtId="167" fontId="1" fillId="3" borderId="27" xfId="21" applyNumberFormat="1" applyFont="1" applyFill="1" applyBorder="1" applyAlignment="1" applyProtection="1">
      <alignment vertical="center"/>
      <protection locked="0"/>
    </xf>
    <xf numFmtId="167" fontId="1" fillId="0" borderId="27" xfId="21" applyNumberFormat="1" applyFont="1" applyBorder="1" applyAlignment="1" applyProtection="1">
      <alignment vertical="center"/>
      <protection/>
    </xf>
    <xf numFmtId="164" fontId="15" fillId="3" borderId="27" xfId="21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 applyAlignment="1" applyProtection="1">
      <alignment horizontal="center" vertical="center"/>
      <protection/>
    </xf>
    <xf numFmtId="170" fontId="15" fillId="0" borderId="0" xfId="21" applyNumberFormat="1" applyFont="1" applyBorder="1" applyAlignment="1" applyProtection="1">
      <alignment vertical="center"/>
      <protection/>
    </xf>
    <xf numFmtId="170" fontId="15" fillId="0" borderId="17" xfId="21" applyNumberFormat="1" applyFont="1" applyBorder="1" applyAlignment="1" applyProtection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33" fillId="0" borderId="0" xfId="21" applyFont="1" applyAlignment="1">
      <alignment vertical="center"/>
      <protection/>
    </xf>
    <xf numFmtId="164" fontId="33" fillId="0" borderId="4" xfId="21" applyFont="1" applyBorder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/>
    </xf>
    <xf numFmtId="164" fontId="34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 wrapText="1"/>
      <protection/>
    </xf>
    <xf numFmtId="171" fontId="33" fillId="0" borderId="0" xfId="21" applyNumberFormat="1" applyFont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 locked="0"/>
    </xf>
    <xf numFmtId="164" fontId="33" fillId="0" borderId="4" xfId="21" applyFont="1" applyBorder="1" applyAlignment="1">
      <alignment vertical="center"/>
      <protection/>
    </xf>
    <xf numFmtId="164" fontId="33" fillId="0" borderId="21" xfId="21" applyFont="1" applyBorder="1" applyAlignment="1" applyProtection="1">
      <alignment vertical="center"/>
      <protection/>
    </xf>
    <xf numFmtId="164" fontId="33" fillId="0" borderId="0" xfId="21" applyFont="1" applyBorder="1" applyAlignment="1" applyProtection="1">
      <alignment vertical="center"/>
      <protection/>
    </xf>
    <xf numFmtId="164" fontId="33" fillId="0" borderId="17" xfId="21" applyFont="1" applyBorder="1" applyAlignment="1" applyProtection="1">
      <alignment vertical="center"/>
      <protection/>
    </xf>
    <xf numFmtId="164" fontId="33" fillId="0" borderId="0" xfId="21" applyFont="1" applyAlignment="1">
      <alignment horizontal="left" vertical="center"/>
      <protection/>
    </xf>
    <xf numFmtId="164" fontId="35" fillId="0" borderId="0" xfId="21" applyFont="1" applyAlignment="1">
      <alignment vertical="center"/>
      <protection/>
    </xf>
    <xf numFmtId="164" fontId="35" fillId="0" borderId="4" xfId="21" applyFont="1" applyBorder="1" applyAlignment="1" applyProtection="1">
      <alignment vertical="center"/>
      <protection/>
    </xf>
    <xf numFmtId="164" fontId="35" fillId="0" borderId="0" xfId="21" applyFont="1" applyAlignment="1" applyProtection="1">
      <alignment vertical="center"/>
      <protection/>
    </xf>
    <xf numFmtId="164" fontId="35" fillId="0" borderId="0" xfId="21" applyFont="1" applyAlignment="1" applyProtection="1">
      <alignment horizontal="left" vertical="center"/>
      <protection/>
    </xf>
    <xf numFmtId="164" fontId="35" fillId="0" borderId="0" xfId="21" applyFont="1" applyAlignment="1" applyProtection="1">
      <alignment horizontal="left" vertical="center" wrapText="1"/>
      <protection/>
    </xf>
    <xf numFmtId="164" fontId="35" fillId="0" borderId="0" xfId="21" applyFont="1" applyAlignment="1" applyProtection="1">
      <alignment vertical="center"/>
      <protection locked="0"/>
    </xf>
    <xf numFmtId="164" fontId="35" fillId="0" borderId="4" xfId="21" applyFont="1" applyBorder="1" applyAlignment="1">
      <alignment vertical="center"/>
      <protection/>
    </xf>
    <xf numFmtId="164" fontId="35" fillId="0" borderId="21" xfId="21" applyFont="1" applyBorder="1" applyAlignment="1" applyProtection="1">
      <alignment vertical="center"/>
      <protection/>
    </xf>
    <xf numFmtId="164" fontId="35" fillId="0" borderId="0" xfId="21" applyFont="1" applyBorder="1" applyAlignment="1" applyProtection="1">
      <alignment vertical="center"/>
      <protection/>
    </xf>
    <xf numFmtId="164" fontId="35" fillId="0" borderId="17" xfId="21" applyFont="1" applyBorder="1" applyAlignment="1" applyProtection="1">
      <alignment vertical="center"/>
      <protection/>
    </xf>
    <xf numFmtId="164" fontId="35" fillId="0" borderId="0" xfId="21" applyFont="1" applyAlignment="1">
      <alignment horizontal="left" vertical="center"/>
      <protection/>
    </xf>
    <xf numFmtId="164" fontId="36" fillId="0" borderId="27" xfId="21" applyFont="1" applyBorder="1" applyAlignment="1" applyProtection="1">
      <alignment horizontal="center" vertical="center"/>
      <protection/>
    </xf>
    <xf numFmtId="166" fontId="36" fillId="0" borderId="27" xfId="21" applyNumberFormat="1" applyFont="1" applyBorder="1" applyAlignment="1" applyProtection="1">
      <alignment horizontal="left" vertical="center" wrapText="1"/>
      <protection/>
    </xf>
    <xf numFmtId="164" fontId="36" fillId="0" borderId="27" xfId="21" applyFont="1" applyBorder="1" applyAlignment="1" applyProtection="1">
      <alignment horizontal="left" vertical="center" wrapText="1"/>
      <protection/>
    </xf>
    <xf numFmtId="164" fontId="36" fillId="0" borderId="27" xfId="21" applyFont="1" applyBorder="1" applyAlignment="1" applyProtection="1">
      <alignment horizontal="center" vertical="center" wrapText="1"/>
      <protection/>
    </xf>
    <xf numFmtId="171" fontId="36" fillId="0" borderId="27" xfId="21" applyNumberFormat="1" applyFont="1" applyBorder="1" applyAlignment="1" applyProtection="1">
      <alignment vertical="center"/>
      <protection/>
    </xf>
    <xf numFmtId="167" fontId="36" fillId="3" borderId="27" xfId="21" applyNumberFormat="1" applyFont="1" applyFill="1" applyBorder="1" applyAlignment="1" applyProtection="1">
      <alignment vertical="center"/>
      <protection locked="0"/>
    </xf>
    <xf numFmtId="167" fontId="36" fillId="0" borderId="27" xfId="21" applyNumberFormat="1" applyFont="1" applyBorder="1" applyAlignment="1" applyProtection="1">
      <alignment vertical="center"/>
      <protection/>
    </xf>
    <xf numFmtId="164" fontId="36" fillId="0" borderId="4" xfId="21" applyFont="1" applyBorder="1" applyAlignment="1">
      <alignment vertical="center"/>
      <protection/>
    </xf>
    <xf numFmtId="164" fontId="36" fillId="3" borderId="27" xfId="21" applyFont="1" applyFill="1" applyBorder="1" applyAlignment="1" applyProtection="1">
      <alignment horizontal="left" vertical="center"/>
      <protection locked="0"/>
    </xf>
    <xf numFmtId="164" fontId="36" fillId="0" borderId="0" xfId="21" applyFont="1" applyBorder="1" applyAlignment="1" applyProtection="1">
      <alignment horizontal="center" vertical="center"/>
      <protection/>
    </xf>
    <xf numFmtId="164" fontId="15" fillId="0" borderId="23" xfId="21" applyFont="1" applyBorder="1" applyAlignment="1" applyProtection="1">
      <alignment horizontal="center" vertical="center"/>
      <protection/>
    </xf>
    <xf numFmtId="164" fontId="1" fillId="0" borderId="23" xfId="21" applyFont="1" applyBorder="1" applyAlignment="1" applyProtection="1">
      <alignment vertical="center"/>
      <protection/>
    </xf>
    <xf numFmtId="170" fontId="15" fillId="0" borderId="23" xfId="21" applyNumberFormat="1" applyFont="1" applyBorder="1" applyAlignment="1" applyProtection="1">
      <alignment vertical="center"/>
      <protection/>
    </xf>
    <xf numFmtId="170" fontId="15" fillId="0" borderId="24" xfId="21" applyNumberFormat="1" applyFont="1" applyBorder="1" applyAlignment="1" applyProtection="1">
      <alignment vertical="center"/>
      <protection/>
    </xf>
    <xf numFmtId="164" fontId="1" fillId="0" borderId="0" xfId="21" applyAlignment="1" applyProtection="1">
      <alignment vertical="top"/>
      <protection locked="0"/>
    </xf>
    <xf numFmtId="164" fontId="1" fillId="0" borderId="1" xfId="21" applyFont="1" applyBorder="1" applyAlignment="1" applyProtection="1">
      <alignment vertical="center" wrapText="1"/>
      <protection locked="0"/>
    </xf>
    <xf numFmtId="164" fontId="1" fillId="0" borderId="2" xfId="21" applyFont="1" applyBorder="1" applyAlignment="1" applyProtection="1">
      <alignment vertical="center" wrapText="1"/>
      <protection locked="0"/>
    </xf>
    <xf numFmtId="164" fontId="1" fillId="0" borderId="3" xfId="21" applyFont="1" applyBorder="1" applyAlignment="1" applyProtection="1">
      <alignment vertical="center" wrapText="1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center" vertical="center" wrapText="1"/>
      <protection locked="0"/>
    </xf>
    <xf numFmtId="164" fontId="7" fillId="0" borderId="0" xfId="21" applyFont="1" applyBorder="1" applyAlignment="1" applyProtection="1">
      <alignment horizontal="center" vertical="center" wrapText="1"/>
      <protection locked="0"/>
    </xf>
    <xf numFmtId="164" fontId="1" fillId="0" borderId="5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vertical="center" wrapText="1"/>
      <protection locked="0"/>
    </xf>
    <xf numFmtId="164" fontId="24" fillId="0" borderId="12" xfId="21" applyFont="1" applyBorder="1" applyAlignment="1" applyProtection="1">
      <alignment horizontal="left" wrapText="1"/>
      <protection locked="0"/>
    </xf>
    <xf numFmtId="164" fontId="1" fillId="0" borderId="5" xfId="21" applyFont="1" applyBorder="1" applyAlignment="1" applyProtection="1">
      <alignment vertical="center" wrapText="1"/>
      <protection locked="0"/>
    </xf>
    <xf numFmtId="164" fontId="24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vertical="center" wrapText="1"/>
      <protection locked="0"/>
    </xf>
    <xf numFmtId="164" fontId="37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vertical="center" wrapText="1"/>
      <protection locked="0"/>
    </xf>
    <xf numFmtId="164" fontId="11" fillId="0" borderId="0" xfId="21" applyFont="1" applyBorder="1" applyAlignment="1" applyProtection="1">
      <alignment vertical="center"/>
      <protection locked="0"/>
    </xf>
    <xf numFmtId="164" fontId="16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vertical="center" wrapText="1"/>
      <protection locked="0"/>
    </xf>
    <xf numFmtId="164" fontId="1" fillId="0" borderId="11" xfId="21" applyFont="1" applyBorder="1" applyAlignment="1" applyProtection="1">
      <alignment vertical="center" wrapText="1"/>
      <protection locked="0"/>
    </xf>
    <xf numFmtId="164" fontId="3" fillId="0" borderId="12" xfId="21" applyFont="1" applyBorder="1" applyAlignment="1" applyProtection="1">
      <alignment vertical="center" wrapText="1"/>
      <protection locked="0"/>
    </xf>
    <xf numFmtId="164" fontId="1" fillId="0" borderId="13" xfId="21" applyFont="1" applyBorder="1" applyAlignment="1" applyProtection="1">
      <alignment vertical="center" wrapText="1"/>
      <protection locked="0"/>
    </xf>
    <xf numFmtId="164" fontId="1" fillId="0" borderId="0" xfId="21" applyFont="1" applyBorder="1" applyAlignment="1" applyProtection="1">
      <alignment vertical="top"/>
      <protection locked="0"/>
    </xf>
    <xf numFmtId="164" fontId="1" fillId="0" borderId="0" xfId="21" applyFont="1" applyAlignment="1" applyProtection="1">
      <alignment vertical="top"/>
      <protection locked="0"/>
    </xf>
    <xf numFmtId="164" fontId="1" fillId="0" borderId="1" xfId="21" applyFont="1" applyBorder="1" applyAlignment="1" applyProtection="1">
      <alignment horizontal="left" vertical="center"/>
      <protection locked="0"/>
    </xf>
    <xf numFmtId="164" fontId="1" fillId="0" borderId="2" xfId="21" applyFont="1" applyBorder="1" applyAlignment="1" applyProtection="1">
      <alignment horizontal="left" vertical="center"/>
      <protection locked="0"/>
    </xf>
    <xf numFmtId="164" fontId="1" fillId="0" borderId="3" xfId="21" applyFont="1" applyBorder="1" applyAlignment="1" applyProtection="1">
      <alignment horizontal="left" vertical="center"/>
      <protection locked="0"/>
    </xf>
    <xf numFmtId="164" fontId="1" fillId="0" borderId="4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left" vertical="center"/>
      <protection locked="0"/>
    </xf>
    <xf numFmtId="164" fontId="24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left" vertical="center"/>
      <protection locked="0"/>
    </xf>
    <xf numFmtId="164" fontId="24" fillId="0" borderId="12" xfId="21" applyFont="1" applyBorder="1" applyAlignment="1" applyProtection="1">
      <alignment horizontal="center" vertical="center"/>
      <protection locked="0"/>
    </xf>
    <xf numFmtId="164" fontId="21" fillId="0" borderId="12" xfId="2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/>
      <protection locked="0"/>
    </xf>
    <xf numFmtId="164" fontId="11" fillId="0" borderId="4" xfId="21" applyFont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center" vertical="center"/>
      <protection locked="0"/>
    </xf>
    <xf numFmtId="164" fontId="1" fillId="0" borderId="11" xfId="21" applyFont="1" applyBorder="1" applyAlignment="1" applyProtection="1">
      <alignment horizontal="left" vertical="center"/>
      <protection locked="0"/>
    </xf>
    <xf numFmtId="164" fontId="3" fillId="0" borderId="12" xfId="21" applyFont="1" applyBorder="1" applyAlignment="1" applyProtection="1">
      <alignment horizontal="left" vertical="center"/>
      <protection locked="0"/>
    </xf>
    <xf numFmtId="164" fontId="1" fillId="0" borderId="13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/>
      <protection locked="0"/>
    </xf>
    <xf numFmtId="164" fontId="3" fillId="0" borderId="0" xfId="21" applyFont="1" applyBorder="1" applyAlignment="1" applyProtection="1">
      <alignment horizontal="left" vertical="center"/>
      <protection locked="0"/>
    </xf>
    <xf numFmtId="164" fontId="21" fillId="0" borderId="0" xfId="21" applyFont="1" applyBorder="1" applyAlignment="1" applyProtection="1">
      <alignment horizontal="left" vertical="center"/>
      <protection locked="0"/>
    </xf>
    <xf numFmtId="164" fontId="11" fillId="0" borderId="12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" fillId="0" borderId="1" xfId="21" applyFont="1" applyBorder="1" applyAlignment="1" applyProtection="1">
      <alignment horizontal="left" vertical="center" wrapText="1"/>
      <protection locked="0"/>
    </xf>
    <xf numFmtId="164" fontId="1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Alignment="1" applyProtection="1">
      <alignment horizontal="left" vertical="center" wrapText="1"/>
      <protection locked="0"/>
    </xf>
    <xf numFmtId="164" fontId="1" fillId="0" borderId="5" xfId="21" applyFont="1" applyBorder="1" applyAlignment="1" applyProtection="1">
      <alignment horizontal="left" vertical="center" wrapText="1"/>
      <protection locked="0"/>
    </xf>
    <xf numFmtId="164" fontId="21" fillId="0" borderId="4" xfId="21" applyFont="1" applyBorder="1" applyAlignment="1" applyProtection="1">
      <alignment horizontal="left" vertical="center" wrapText="1"/>
      <protection locked="0"/>
    </xf>
    <xf numFmtId="164" fontId="21" fillId="0" borderId="5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/>
      <protection locked="0"/>
    </xf>
    <xf numFmtId="164" fontId="11" fillId="0" borderId="11" xfId="21" applyFont="1" applyBorder="1" applyAlignment="1" applyProtection="1">
      <alignment horizontal="left" vertical="center" wrapText="1"/>
      <protection locked="0"/>
    </xf>
    <xf numFmtId="164" fontId="11" fillId="0" borderId="12" xfId="21" applyFont="1" applyBorder="1" applyAlignment="1" applyProtection="1">
      <alignment horizontal="left" vertical="center" wrapText="1"/>
      <protection locked="0"/>
    </xf>
    <xf numFmtId="164" fontId="11" fillId="0" borderId="13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top"/>
      <protection locked="0"/>
    </xf>
    <xf numFmtId="164" fontId="11" fillId="0" borderId="0" xfId="21" applyFont="1" applyBorder="1" applyAlignment="1" applyProtection="1">
      <alignment horizontal="center" vertical="top"/>
      <protection locked="0"/>
    </xf>
    <xf numFmtId="164" fontId="11" fillId="0" borderId="11" xfId="21" applyFont="1" applyBorder="1" applyAlignment="1" applyProtection="1">
      <alignment horizontal="left" vertical="center"/>
      <protection locked="0"/>
    </xf>
    <xf numFmtId="164" fontId="11" fillId="0" borderId="13" xfId="21" applyFont="1" applyBorder="1" applyAlignment="1" applyProtection="1">
      <alignment horizontal="left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4" fontId="24" fillId="0" borderId="0" xfId="21" applyFont="1" applyBorder="1" applyAlignment="1" applyProtection="1">
      <alignment vertical="center"/>
      <protection locked="0"/>
    </xf>
    <xf numFmtId="164" fontId="21" fillId="0" borderId="12" xfId="21" applyFont="1" applyBorder="1" applyAlignment="1" applyProtection="1">
      <alignment vertical="center"/>
      <protection locked="0"/>
    </xf>
    <xf numFmtId="164" fontId="24" fillId="0" borderId="12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top"/>
      <protection locked="0"/>
    </xf>
    <xf numFmtId="166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12" xfId="21" applyBorder="1" applyAlignment="1" applyProtection="1">
      <alignment vertical="top"/>
      <protection locked="0"/>
    </xf>
    <xf numFmtId="164" fontId="24" fillId="0" borderId="12" xfId="21" applyFont="1" applyBorder="1" applyAlignment="1" applyProtection="1">
      <alignment horizontal="left"/>
      <protection locked="0"/>
    </xf>
    <xf numFmtId="164" fontId="21" fillId="0" borderId="12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 vertical="top"/>
      <protection locked="0"/>
    </xf>
    <xf numFmtId="164" fontId="1" fillId="0" borderId="5" xfId="21" applyFont="1" applyBorder="1" applyAlignment="1" applyProtection="1">
      <alignment vertical="top"/>
      <protection locked="0"/>
    </xf>
    <xf numFmtId="164" fontId="1" fillId="0" borderId="0" xfId="21" applyFont="1" applyBorder="1" applyAlignment="1" applyProtection="1">
      <alignment horizontal="center" vertical="center"/>
      <protection locked="0"/>
    </xf>
    <xf numFmtId="164" fontId="1" fillId="0" borderId="0" xfId="21" applyFont="1" applyBorder="1" applyAlignment="1" applyProtection="1">
      <alignment horizontal="left" vertical="top"/>
      <protection locked="0"/>
    </xf>
    <xf numFmtId="164" fontId="1" fillId="0" borderId="11" xfId="21" applyFont="1" applyBorder="1" applyAlignment="1" applyProtection="1">
      <alignment vertical="top"/>
      <protection locked="0"/>
    </xf>
    <xf numFmtId="164" fontId="1" fillId="0" borderId="12" xfId="21" applyFont="1" applyBorder="1" applyAlignment="1" applyProtection="1">
      <alignment vertical="top"/>
      <protection locked="0"/>
    </xf>
    <xf numFmtId="164" fontId="1" fillId="0" borderId="13" xfId="2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14" activePane="bottomLeft" state="frozen"/>
      <selection pane="topLeft" activeCell="A1" sqref="A1"/>
      <selection pane="bottomLeft" activeCell="AM46" sqref="AM46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E4" s="20" t="s">
        <v>13</v>
      </c>
      <c r="BS4" s="11" t="s">
        <v>14</v>
      </c>
    </row>
    <row r="5" spans="2:71" ht="14.25" customHeight="1">
      <c r="B5" s="15"/>
      <c r="C5" s="16"/>
      <c r="D5" s="21" t="s">
        <v>15</v>
      </c>
      <c r="E5" s="16"/>
      <c r="F5" s="16"/>
      <c r="G5" s="16"/>
      <c r="H5" s="16"/>
      <c r="I5" s="16"/>
      <c r="J5" s="1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6"/>
      <c r="AQ5" s="18"/>
      <c r="BE5" s="23" t="s">
        <v>16</v>
      </c>
      <c r="BS5" s="11" t="s">
        <v>8</v>
      </c>
    </row>
    <row r="6" spans="2:71" ht="36.75" customHeight="1">
      <c r="B6" s="15"/>
      <c r="C6" s="16"/>
      <c r="D6" s="24" t="s">
        <v>17</v>
      </c>
      <c r="E6" s="16"/>
      <c r="F6" s="16"/>
      <c r="G6" s="16"/>
      <c r="H6" s="16"/>
      <c r="I6" s="16"/>
      <c r="J6" s="16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6"/>
      <c r="AQ6" s="18"/>
      <c r="BE6" s="23"/>
      <c r="BS6" s="11" t="s">
        <v>19</v>
      </c>
    </row>
    <row r="7" spans="2:71" ht="14.25" customHeight="1">
      <c r="B7" s="15"/>
      <c r="C7" s="16"/>
      <c r="D7" s="26" t="s">
        <v>20</v>
      </c>
      <c r="E7" s="16"/>
      <c r="F7" s="16"/>
      <c r="G7" s="16"/>
      <c r="H7" s="16"/>
      <c r="I7" s="16"/>
      <c r="J7" s="16"/>
      <c r="K7" s="22" t="s">
        <v>21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22</v>
      </c>
      <c r="AL7" s="16"/>
      <c r="AM7" s="16"/>
      <c r="AN7" s="22"/>
      <c r="AO7" s="16"/>
      <c r="AP7" s="16"/>
      <c r="AQ7" s="18"/>
      <c r="BE7" s="23"/>
      <c r="BS7" s="11" t="s">
        <v>23</v>
      </c>
    </row>
    <row r="8" spans="2:71" ht="14.25" customHeight="1">
      <c r="B8" s="15"/>
      <c r="C8" s="16"/>
      <c r="D8" s="26" t="s">
        <v>24</v>
      </c>
      <c r="E8" s="16"/>
      <c r="F8" s="16"/>
      <c r="G8" s="16"/>
      <c r="H8" s="16"/>
      <c r="I8" s="16"/>
      <c r="J8" s="16"/>
      <c r="K8" s="22" t="s">
        <v>25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26</v>
      </c>
      <c r="AL8" s="16"/>
      <c r="AM8" s="16"/>
      <c r="AN8" s="27" t="s">
        <v>27</v>
      </c>
      <c r="AO8" s="16"/>
      <c r="AP8" s="16"/>
      <c r="AQ8" s="18"/>
      <c r="BE8" s="23"/>
      <c r="BS8" s="11" t="s">
        <v>28</v>
      </c>
    </row>
    <row r="9" spans="2:71" ht="14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E9" s="23"/>
      <c r="BS9" s="11" t="s">
        <v>29</v>
      </c>
    </row>
    <row r="10" spans="2:71" ht="14.25" customHeight="1">
      <c r="B10" s="15"/>
      <c r="C10" s="16"/>
      <c r="D10" s="26" t="s">
        <v>30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31</v>
      </c>
      <c r="AL10" s="16"/>
      <c r="AM10" s="16"/>
      <c r="AN10" s="22" t="s">
        <v>32</v>
      </c>
      <c r="AO10" s="16"/>
      <c r="AP10" s="16"/>
      <c r="AQ10" s="18"/>
      <c r="BE10" s="23"/>
      <c r="BS10" s="11" t="s">
        <v>19</v>
      </c>
    </row>
    <row r="11" spans="2:71" ht="18" customHeight="1">
      <c r="B11" s="15"/>
      <c r="C11" s="16"/>
      <c r="D11" s="16"/>
      <c r="E11" s="22" t="s">
        <v>33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34</v>
      </c>
      <c r="AL11" s="16"/>
      <c r="AM11" s="16"/>
      <c r="AN11" s="22"/>
      <c r="AO11" s="16"/>
      <c r="AP11" s="16"/>
      <c r="AQ11" s="18"/>
      <c r="BE11" s="23"/>
      <c r="BS11" s="11" t="s">
        <v>19</v>
      </c>
    </row>
    <row r="12" spans="2:71" ht="6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E12" s="23"/>
      <c r="BS12" s="11" t="s">
        <v>19</v>
      </c>
    </row>
    <row r="13" spans="2:71" ht="14.25" customHeight="1">
      <c r="B13" s="15"/>
      <c r="C13" s="16"/>
      <c r="D13" s="26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31</v>
      </c>
      <c r="AL13" s="16"/>
      <c r="AM13" s="16"/>
      <c r="AN13" s="28" t="s">
        <v>36</v>
      </c>
      <c r="AO13" s="16"/>
      <c r="AP13" s="16"/>
      <c r="AQ13" s="18"/>
      <c r="BE13" s="23"/>
      <c r="BS13" s="11" t="s">
        <v>19</v>
      </c>
    </row>
    <row r="14" spans="2:71" ht="12.75">
      <c r="B14" s="15"/>
      <c r="C14" s="16"/>
      <c r="D14" s="16"/>
      <c r="E14" s="28" t="s">
        <v>36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34</v>
      </c>
      <c r="AL14" s="16"/>
      <c r="AM14" s="16"/>
      <c r="AN14" s="28" t="s">
        <v>36</v>
      </c>
      <c r="AO14" s="16"/>
      <c r="AP14" s="16"/>
      <c r="AQ14" s="18"/>
      <c r="BE14" s="23"/>
      <c r="BS14" s="11" t="s">
        <v>19</v>
      </c>
    </row>
    <row r="15" spans="2:71" ht="6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E15" s="23"/>
      <c r="BS15" s="11" t="s">
        <v>6</v>
      </c>
    </row>
    <row r="16" spans="2:71" ht="14.25" customHeight="1">
      <c r="B16" s="15"/>
      <c r="C16" s="16"/>
      <c r="D16" s="26" t="s">
        <v>37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31</v>
      </c>
      <c r="AL16" s="16"/>
      <c r="AM16" s="16"/>
      <c r="AN16" s="22" t="s">
        <v>38</v>
      </c>
      <c r="AO16" s="16"/>
      <c r="AP16" s="16"/>
      <c r="AQ16" s="18"/>
      <c r="BE16" s="23"/>
      <c r="BS16" s="11" t="s">
        <v>6</v>
      </c>
    </row>
    <row r="17" spans="2:71" ht="18" customHeight="1">
      <c r="B17" s="15"/>
      <c r="C17" s="16"/>
      <c r="D17" s="16"/>
      <c r="E17" s="22" t="s">
        <v>39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34</v>
      </c>
      <c r="AL17" s="16"/>
      <c r="AM17" s="16"/>
      <c r="AN17" s="22"/>
      <c r="AO17" s="16"/>
      <c r="AP17" s="16"/>
      <c r="AQ17" s="18"/>
      <c r="BE17" s="23"/>
      <c r="BS17" s="11" t="s">
        <v>40</v>
      </c>
    </row>
    <row r="18" spans="2:71" ht="6.7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E18" s="23"/>
      <c r="BS18" s="11" t="s">
        <v>8</v>
      </c>
    </row>
    <row r="19" spans="2:71" ht="14.25" customHeight="1">
      <c r="B19" s="15"/>
      <c r="C19" s="16"/>
      <c r="D19" s="26" t="s">
        <v>41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E19" s="23"/>
      <c r="BS19" s="11" t="s">
        <v>8</v>
      </c>
    </row>
    <row r="20" spans="2:71" ht="71.25" customHeight="1">
      <c r="B20" s="15"/>
      <c r="C20" s="16"/>
      <c r="D20" s="16"/>
      <c r="E20" s="29" t="s">
        <v>42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  <c r="AP20" s="16"/>
      <c r="AQ20" s="18"/>
      <c r="BE20" s="23"/>
      <c r="BS20" s="11" t="s">
        <v>6</v>
      </c>
    </row>
    <row r="21" spans="2:57" ht="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BE21" s="23"/>
    </row>
    <row r="22" spans="2:57" ht="6.75" customHeight="1">
      <c r="B22" s="15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6"/>
      <c r="AQ22" s="18"/>
      <c r="BE22" s="23"/>
    </row>
    <row r="23" spans="2:57" s="31" customFormat="1" ht="25.5" customHeight="1">
      <c r="B23" s="32"/>
      <c r="C23" s="33"/>
      <c r="D23" s="34" t="s">
        <v>43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f>ROUND(AG51,2)</f>
        <v>0</v>
      </c>
      <c r="AL23" s="36"/>
      <c r="AM23" s="36"/>
      <c r="AN23" s="36"/>
      <c r="AO23" s="36"/>
      <c r="AP23" s="33"/>
      <c r="AQ23" s="37"/>
      <c r="BE23" s="23"/>
    </row>
    <row r="24" spans="2:57" s="3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7"/>
      <c r="BE24" s="23"/>
    </row>
    <row r="25" spans="2:57" s="31" customFormat="1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8" t="s">
        <v>44</v>
      </c>
      <c r="M25" s="38"/>
      <c r="N25" s="38"/>
      <c r="O25" s="38"/>
      <c r="P25" s="33"/>
      <c r="Q25" s="33"/>
      <c r="R25" s="33"/>
      <c r="S25" s="33"/>
      <c r="T25" s="33"/>
      <c r="U25" s="33"/>
      <c r="V25" s="33"/>
      <c r="W25" s="38" t="s">
        <v>45</v>
      </c>
      <c r="X25" s="38"/>
      <c r="Y25" s="38"/>
      <c r="Z25" s="38"/>
      <c r="AA25" s="38"/>
      <c r="AB25" s="38"/>
      <c r="AC25" s="38"/>
      <c r="AD25" s="38"/>
      <c r="AE25" s="38"/>
      <c r="AF25" s="33"/>
      <c r="AG25" s="33"/>
      <c r="AH25" s="33"/>
      <c r="AI25" s="33"/>
      <c r="AJ25" s="33"/>
      <c r="AK25" s="38" t="s">
        <v>46</v>
      </c>
      <c r="AL25" s="38"/>
      <c r="AM25" s="38"/>
      <c r="AN25" s="38"/>
      <c r="AO25" s="38"/>
      <c r="AP25" s="33"/>
      <c r="AQ25" s="37"/>
      <c r="BE25" s="23"/>
    </row>
    <row r="26" spans="2:57" s="39" customFormat="1" ht="14.25" customHeight="1">
      <c r="B26" s="40"/>
      <c r="C26" s="41"/>
      <c r="D26" s="42" t="s">
        <v>47</v>
      </c>
      <c r="E26" s="41"/>
      <c r="F26" s="42" t="s">
        <v>48</v>
      </c>
      <c r="G26" s="41"/>
      <c r="H26" s="41"/>
      <c r="I26" s="41"/>
      <c r="J26" s="41"/>
      <c r="K26" s="41"/>
      <c r="L26" s="43">
        <v>0.21000000000000002</v>
      </c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4">
        <f>ROUND(AZ51,2)</f>
        <v>0</v>
      </c>
      <c r="X26" s="44"/>
      <c r="Y26" s="44"/>
      <c r="Z26" s="44"/>
      <c r="AA26" s="44"/>
      <c r="AB26" s="44"/>
      <c r="AC26" s="44"/>
      <c r="AD26" s="44"/>
      <c r="AE26" s="44"/>
      <c r="AF26" s="41"/>
      <c r="AG26" s="41"/>
      <c r="AH26" s="41"/>
      <c r="AI26" s="41"/>
      <c r="AJ26" s="41"/>
      <c r="AK26" s="44">
        <f>ROUND(AV51,2)</f>
        <v>0</v>
      </c>
      <c r="AL26" s="44"/>
      <c r="AM26" s="44"/>
      <c r="AN26" s="44"/>
      <c r="AO26" s="44"/>
      <c r="AP26" s="41"/>
      <c r="AQ26" s="45"/>
      <c r="BE26" s="23"/>
    </row>
    <row r="27" spans="2:57" s="39" customFormat="1" ht="14.25" customHeight="1">
      <c r="B27" s="40"/>
      <c r="C27" s="41"/>
      <c r="D27" s="41"/>
      <c r="E27" s="41"/>
      <c r="F27" s="42" t="s">
        <v>49</v>
      </c>
      <c r="G27" s="41"/>
      <c r="H27" s="41"/>
      <c r="I27" s="41"/>
      <c r="J27" s="41"/>
      <c r="K27" s="41"/>
      <c r="L27" s="43">
        <v>0.15000000000000002</v>
      </c>
      <c r="M27" s="43"/>
      <c r="N27" s="43"/>
      <c r="O27" s="43"/>
      <c r="P27" s="41"/>
      <c r="Q27" s="41"/>
      <c r="R27" s="41"/>
      <c r="S27" s="41"/>
      <c r="T27" s="41"/>
      <c r="U27" s="41"/>
      <c r="V27" s="41"/>
      <c r="W27" s="44">
        <f>ROUND(BA51,2)</f>
        <v>0</v>
      </c>
      <c r="X27" s="44"/>
      <c r="Y27" s="44"/>
      <c r="Z27" s="44"/>
      <c r="AA27" s="44"/>
      <c r="AB27" s="44"/>
      <c r="AC27" s="44"/>
      <c r="AD27" s="44"/>
      <c r="AE27" s="44"/>
      <c r="AF27" s="41"/>
      <c r="AG27" s="41"/>
      <c r="AH27" s="41"/>
      <c r="AI27" s="41"/>
      <c r="AJ27" s="41"/>
      <c r="AK27" s="44">
        <f>ROUND(AW51,2)</f>
        <v>0</v>
      </c>
      <c r="AL27" s="44"/>
      <c r="AM27" s="44"/>
      <c r="AN27" s="44"/>
      <c r="AO27" s="44"/>
      <c r="AP27" s="41"/>
      <c r="AQ27" s="45"/>
      <c r="BE27" s="23"/>
    </row>
    <row r="28" spans="2:57" s="39" customFormat="1" ht="14.25" customHeight="1" hidden="1">
      <c r="B28" s="40"/>
      <c r="C28" s="41"/>
      <c r="D28" s="41"/>
      <c r="E28" s="41"/>
      <c r="F28" s="42" t="s">
        <v>50</v>
      </c>
      <c r="G28" s="41"/>
      <c r="H28" s="41"/>
      <c r="I28" s="41"/>
      <c r="J28" s="41"/>
      <c r="K28" s="41"/>
      <c r="L28" s="43">
        <v>0.21000000000000002</v>
      </c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4">
        <f>ROUND(BB51,2)</f>
        <v>0</v>
      </c>
      <c r="X28" s="44"/>
      <c r="Y28" s="44"/>
      <c r="Z28" s="44"/>
      <c r="AA28" s="44"/>
      <c r="AB28" s="44"/>
      <c r="AC28" s="44"/>
      <c r="AD28" s="44"/>
      <c r="AE28" s="44"/>
      <c r="AF28" s="41"/>
      <c r="AG28" s="41"/>
      <c r="AH28" s="41"/>
      <c r="AI28" s="41"/>
      <c r="AJ28" s="41"/>
      <c r="AK28" s="44">
        <v>0</v>
      </c>
      <c r="AL28" s="44"/>
      <c r="AM28" s="44"/>
      <c r="AN28" s="44"/>
      <c r="AO28" s="44"/>
      <c r="AP28" s="41"/>
      <c r="AQ28" s="45"/>
      <c r="BE28" s="23"/>
    </row>
    <row r="29" spans="2:57" s="39" customFormat="1" ht="14.25" customHeight="1" hidden="1">
      <c r="B29" s="40"/>
      <c r="C29" s="41"/>
      <c r="D29" s="41"/>
      <c r="E29" s="41"/>
      <c r="F29" s="42" t="s">
        <v>51</v>
      </c>
      <c r="G29" s="41"/>
      <c r="H29" s="41"/>
      <c r="I29" s="41"/>
      <c r="J29" s="41"/>
      <c r="K29" s="41"/>
      <c r="L29" s="43">
        <v>0.15000000000000002</v>
      </c>
      <c r="M29" s="43"/>
      <c r="N29" s="43"/>
      <c r="O29" s="43"/>
      <c r="P29" s="41"/>
      <c r="Q29" s="41"/>
      <c r="R29" s="41"/>
      <c r="S29" s="41"/>
      <c r="T29" s="41"/>
      <c r="U29" s="41"/>
      <c r="V29" s="41"/>
      <c r="W29" s="44">
        <f>ROUND(BC51,2)</f>
        <v>0</v>
      </c>
      <c r="X29" s="44"/>
      <c r="Y29" s="44"/>
      <c r="Z29" s="44"/>
      <c r="AA29" s="44"/>
      <c r="AB29" s="44"/>
      <c r="AC29" s="44"/>
      <c r="AD29" s="44"/>
      <c r="AE29" s="44"/>
      <c r="AF29" s="41"/>
      <c r="AG29" s="41"/>
      <c r="AH29" s="41"/>
      <c r="AI29" s="41"/>
      <c r="AJ29" s="41"/>
      <c r="AK29" s="44">
        <v>0</v>
      </c>
      <c r="AL29" s="44"/>
      <c r="AM29" s="44"/>
      <c r="AN29" s="44"/>
      <c r="AO29" s="44"/>
      <c r="AP29" s="41"/>
      <c r="AQ29" s="45"/>
      <c r="BE29" s="23"/>
    </row>
    <row r="30" spans="2:57" s="39" customFormat="1" ht="14.25" customHeight="1" hidden="1">
      <c r="B30" s="40"/>
      <c r="C30" s="41"/>
      <c r="D30" s="41"/>
      <c r="E30" s="41"/>
      <c r="F30" s="42" t="s">
        <v>52</v>
      </c>
      <c r="G30" s="41"/>
      <c r="H30" s="41"/>
      <c r="I30" s="41"/>
      <c r="J30" s="41"/>
      <c r="K30" s="41"/>
      <c r="L30" s="43">
        <v>0</v>
      </c>
      <c r="M30" s="43"/>
      <c r="N30" s="43"/>
      <c r="O30" s="43"/>
      <c r="P30" s="41"/>
      <c r="Q30" s="41"/>
      <c r="R30" s="41"/>
      <c r="S30" s="41"/>
      <c r="T30" s="41"/>
      <c r="U30" s="41"/>
      <c r="V30" s="41"/>
      <c r="W30" s="44">
        <f>ROUND(BD51,2)</f>
        <v>0</v>
      </c>
      <c r="X30" s="44"/>
      <c r="Y30" s="44"/>
      <c r="Z30" s="44"/>
      <c r="AA30" s="44"/>
      <c r="AB30" s="44"/>
      <c r="AC30" s="44"/>
      <c r="AD30" s="44"/>
      <c r="AE30" s="44"/>
      <c r="AF30" s="41"/>
      <c r="AG30" s="41"/>
      <c r="AH30" s="41"/>
      <c r="AI30" s="41"/>
      <c r="AJ30" s="41"/>
      <c r="AK30" s="44">
        <v>0</v>
      </c>
      <c r="AL30" s="44"/>
      <c r="AM30" s="44"/>
      <c r="AN30" s="44"/>
      <c r="AO30" s="44"/>
      <c r="AP30" s="41"/>
      <c r="AQ30" s="45"/>
      <c r="BE30" s="23"/>
    </row>
    <row r="31" spans="2:57" s="3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7"/>
      <c r="BE31" s="23"/>
    </row>
    <row r="32" spans="2:57" s="31" customFormat="1" ht="25.5" customHeight="1">
      <c r="B32" s="32"/>
      <c r="C32" s="46"/>
      <c r="D32" s="47" t="s">
        <v>53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54</v>
      </c>
      <c r="U32" s="48"/>
      <c r="V32" s="48"/>
      <c r="W32" s="48"/>
      <c r="X32" s="50" t="s">
        <v>55</v>
      </c>
      <c r="Y32" s="50"/>
      <c r="Z32" s="50"/>
      <c r="AA32" s="50"/>
      <c r="AB32" s="50"/>
      <c r="AC32" s="48"/>
      <c r="AD32" s="48"/>
      <c r="AE32" s="48"/>
      <c r="AF32" s="48"/>
      <c r="AG32" s="48"/>
      <c r="AH32" s="48"/>
      <c r="AI32" s="48"/>
      <c r="AJ32" s="48"/>
      <c r="AK32" s="51">
        <f>SUM(AK23:AK30)</f>
        <v>0</v>
      </c>
      <c r="AL32" s="51"/>
      <c r="AM32" s="51"/>
      <c r="AN32" s="51"/>
      <c r="AO32" s="51"/>
      <c r="AP32" s="46"/>
      <c r="AQ32" s="52"/>
      <c r="BE32" s="23"/>
    </row>
    <row r="33" spans="2:43" s="3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7"/>
    </row>
    <row r="34" spans="2:43" s="3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3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31" customFormat="1" ht="36.75" customHeight="1">
      <c r="B39" s="32"/>
      <c r="C39" s="59" t="s">
        <v>56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31" customFormat="1" ht="6.75" customHeight="1">
      <c r="B40" s="3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61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66" customFormat="1" ht="36.7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70" t="str">
        <f>K6</f>
        <v>Přístavba dl pohybových poruch Boskovice - II. etapa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69"/>
      <c r="AQ42" s="69"/>
      <c r="AR42" s="71"/>
    </row>
    <row r="43" spans="2:44" s="31" customFormat="1" ht="6.75" customHeight="1">
      <c r="B43" s="3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31" customFormat="1" ht="12.75">
      <c r="B44" s="32"/>
      <c r="C44" s="63" t="s">
        <v>24</v>
      </c>
      <c r="D44" s="60"/>
      <c r="E44" s="60"/>
      <c r="F44" s="60"/>
      <c r="G44" s="60"/>
      <c r="H44" s="60"/>
      <c r="I44" s="60"/>
      <c r="J44" s="60"/>
      <c r="K44" s="60"/>
      <c r="L44" s="72" t="str">
        <f>IF(K8="","",K8)</f>
        <v>k.ú. Boskovice [608 327]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3" t="s">
        <v>26</v>
      </c>
      <c r="AJ44" s="60"/>
      <c r="AK44" s="60"/>
      <c r="AL44" s="60"/>
      <c r="AM44" s="73" t="str">
        <f>IF(AN8="","",AN8)</f>
        <v>8. 6. 2018</v>
      </c>
      <c r="AN44" s="73"/>
      <c r="AO44" s="60"/>
      <c r="AP44" s="60"/>
      <c r="AQ44" s="60"/>
      <c r="AR44" s="58"/>
    </row>
    <row r="45" spans="2:44" s="31" customFormat="1" ht="6.75" customHeight="1">
      <c r="B45" s="3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31" customFormat="1" ht="12.75">
      <c r="B46" s="32"/>
      <c r="C46" s="63" t="s">
        <v>30</v>
      </c>
      <c r="D46" s="60"/>
      <c r="E46" s="60"/>
      <c r="F46" s="60"/>
      <c r="G46" s="60"/>
      <c r="H46" s="60"/>
      <c r="I46" s="60"/>
      <c r="J46" s="60"/>
      <c r="K46" s="60"/>
      <c r="L46" s="64" t="str">
        <f>IF(E11="","",E11)</f>
        <v>Jihomoravské dětské léčebny, Křetín čp.12, 679 62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3" t="s">
        <v>37</v>
      </c>
      <c r="AJ46" s="60"/>
      <c r="AK46" s="60"/>
      <c r="AL46" s="60"/>
      <c r="AM46" s="74" t="str">
        <f>IF(E17="","",E17)</f>
        <v>PRINKOM spol. s.r.o., Za Zrcadlem 149, Babice</v>
      </c>
      <c r="AN46" s="74"/>
      <c r="AO46" s="74"/>
      <c r="AP46" s="74"/>
      <c r="AQ46" s="60"/>
      <c r="AR46" s="58"/>
      <c r="AS46" s="75" t="s">
        <v>57</v>
      </c>
      <c r="AT46" s="7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31" customFormat="1" ht="12.75">
      <c r="B47" s="32"/>
      <c r="C47" s="63" t="s">
        <v>35</v>
      </c>
      <c r="D47" s="60"/>
      <c r="E47" s="60"/>
      <c r="F47" s="60"/>
      <c r="G47" s="60"/>
      <c r="H47" s="60"/>
      <c r="I47" s="60"/>
      <c r="J47" s="60"/>
      <c r="K47" s="60"/>
      <c r="L47" s="64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75"/>
      <c r="AT47" s="75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31" customFormat="1" ht="10.5" customHeight="1">
      <c r="B48" s="32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75"/>
      <c r="AT48" s="75"/>
      <c r="AU48" s="33"/>
      <c r="AV48" s="33"/>
      <c r="AW48" s="33"/>
      <c r="AX48" s="33"/>
      <c r="AY48" s="33"/>
      <c r="AZ48" s="33"/>
      <c r="BA48" s="33"/>
      <c r="BB48" s="33"/>
      <c r="BC48" s="33"/>
      <c r="BD48" s="80"/>
    </row>
    <row r="49" spans="2:56" s="31" customFormat="1" ht="29.25" customHeight="1">
      <c r="B49" s="32"/>
      <c r="C49" s="81" t="s">
        <v>58</v>
      </c>
      <c r="D49" s="81"/>
      <c r="E49" s="81"/>
      <c r="F49" s="81"/>
      <c r="G49" s="81"/>
      <c r="H49" s="82"/>
      <c r="I49" s="83" t="s">
        <v>59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 t="s">
        <v>60</v>
      </c>
      <c r="AH49" s="84"/>
      <c r="AI49" s="84"/>
      <c r="AJ49" s="84"/>
      <c r="AK49" s="84"/>
      <c r="AL49" s="84"/>
      <c r="AM49" s="84"/>
      <c r="AN49" s="83" t="s">
        <v>61</v>
      </c>
      <c r="AO49" s="83"/>
      <c r="AP49" s="83"/>
      <c r="AQ49" s="85" t="s">
        <v>62</v>
      </c>
      <c r="AR49" s="58"/>
      <c r="AS49" s="86" t="s">
        <v>63</v>
      </c>
      <c r="AT49" s="87" t="s">
        <v>64</v>
      </c>
      <c r="AU49" s="87" t="s">
        <v>65</v>
      </c>
      <c r="AV49" s="87" t="s">
        <v>66</v>
      </c>
      <c r="AW49" s="87" t="s">
        <v>67</v>
      </c>
      <c r="AX49" s="87" t="s">
        <v>68</v>
      </c>
      <c r="AY49" s="87" t="s">
        <v>69</v>
      </c>
      <c r="AZ49" s="87" t="s">
        <v>70</v>
      </c>
      <c r="BA49" s="87" t="s">
        <v>71</v>
      </c>
      <c r="BB49" s="87" t="s">
        <v>72</v>
      </c>
      <c r="BC49" s="87" t="s">
        <v>73</v>
      </c>
      <c r="BD49" s="88" t="s">
        <v>74</v>
      </c>
    </row>
    <row r="50" spans="2:56" s="31" customFormat="1" ht="10.5" customHeight="1">
      <c r="B50" s="32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1"/>
    </row>
    <row r="51" spans="2:90" s="66" customFormat="1" ht="32.25" customHeight="1">
      <c r="B51" s="67"/>
      <c r="C51" s="92" t="s">
        <v>75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>
        <f>ROUND(AG52,2)</f>
        <v>0</v>
      </c>
      <c r="AH51" s="94"/>
      <c r="AI51" s="94"/>
      <c r="AJ51" s="94"/>
      <c r="AK51" s="94"/>
      <c r="AL51" s="94"/>
      <c r="AM51" s="94"/>
      <c r="AN51" s="95">
        <f>SUM(AG51,AT51)</f>
        <v>0</v>
      </c>
      <c r="AO51" s="95"/>
      <c r="AP51" s="95"/>
      <c r="AQ51" s="96"/>
      <c r="AR51" s="71"/>
      <c r="AS51" s="97">
        <f>ROUND(AS52,2)</f>
        <v>0</v>
      </c>
      <c r="AT51" s="98">
        <f>ROUND(SUM(AV51:AW51),2)</f>
        <v>0</v>
      </c>
      <c r="AU51" s="99">
        <f>ROUND(AU52,5)</f>
        <v>0</v>
      </c>
      <c r="AV51" s="98">
        <f>ROUND(AZ51*L26,2)</f>
        <v>0</v>
      </c>
      <c r="AW51" s="98">
        <f>ROUND(BA51*L27,2)</f>
        <v>0</v>
      </c>
      <c r="AX51" s="98">
        <f>ROUND(BB51*L26,2)</f>
        <v>0</v>
      </c>
      <c r="AY51" s="98">
        <f>ROUND(BC51*L27,2)</f>
        <v>0</v>
      </c>
      <c r="AZ51" s="98">
        <f>ROUND(AZ52,2)</f>
        <v>0</v>
      </c>
      <c r="BA51" s="98">
        <f>ROUND(BA52,2)</f>
        <v>0</v>
      </c>
      <c r="BB51" s="98">
        <f>ROUND(BB52,2)</f>
        <v>0</v>
      </c>
      <c r="BC51" s="98">
        <f>ROUND(BC52,2)</f>
        <v>0</v>
      </c>
      <c r="BD51" s="100">
        <f>ROUND(BD52,2)</f>
        <v>0</v>
      </c>
      <c r="BS51" s="101" t="s">
        <v>76</v>
      </c>
      <c r="BT51" s="101" t="s">
        <v>77</v>
      </c>
      <c r="BU51" s="102" t="s">
        <v>78</v>
      </c>
      <c r="BV51" s="101" t="s">
        <v>79</v>
      </c>
      <c r="BW51" s="101" t="s">
        <v>7</v>
      </c>
      <c r="BX51" s="101" t="s">
        <v>80</v>
      </c>
      <c r="CL51" s="101" t="s">
        <v>21</v>
      </c>
    </row>
    <row r="52" spans="1:91" s="115" customFormat="1" ht="16.5" customHeight="1">
      <c r="A52" s="103" t="s">
        <v>81</v>
      </c>
      <c r="B52" s="104"/>
      <c r="C52" s="105"/>
      <c r="D52" s="106" t="s">
        <v>82</v>
      </c>
      <c r="E52" s="106"/>
      <c r="F52" s="106"/>
      <c r="G52" s="106"/>
      <c r="H52" s="106"/>
      <c r="I52" s="107"/>
      <c r="J52" s="106" t="s">
        <v>83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8">
        <f>'SO 08 - Parkoviště'!J27</f>
        <v>0</v>
      </c>
      <c r="AH52" s="108"/>
      <c r="AI52" s="108"/>
      <c r="AJ52" s="108"/>
      <c r="AK52" s="108"/>
      <c r="AL52" s="108"/>
      <c r="AM52" s="108"/>
      <c r="AN52" s="108">
        <f>SUM(AG52,AT52)</f>
        <v>0</v>
      </c>
      <c r="AO52" s="108"/>
      <c r="AP52" s="108"/>
      <c r="AQ52" s="109" t="s">
        <v>84</v>
      </c>
      <c r="AR52" s="110"/>
      <c r="AS52" s="111">
        <v>0</v>
      </c>
      <c r="AT52" s="112">
        <f>ROUND(SUM(AV52:AW52),2)</f>
        <v>0</v>
      </c>
      <c r="AU52" s="113">
        <f>'SO 08 - Parkoviště'!P85</f>
        <v>0</v>
      </c>
      <c r="AV52" s="112">
        <f>'SO 08 - Parkoviště'!J30</f>
        <v>0</v>
      </c>
      <c r="AW52" s="112">
        <f>'SO 08 - Parkoviště'!J31</f>
        <v>0</v>
      </c>
      <c r="AX52" s="112">
        <f>'SO 08 - Parkoviště'!J32</f>
        <v>0</v>
      </c>
      <c r="AY52" s="112">
        <f>'SO 08 - Parkoviště'!J33</f>
        <v>0</v>
      </c>
      <c r="AZ52" s="112">
        <f>'SO 08 - Parkoviště'!F30</f>
        <v>0</v>
      </c>
      <c r="BA52" s="112">
        <f>'SO 08 - Parkoviště'!F31</f>
        <v>0</v>
      </c>
      <c r="BB52" s="112">
        <f>'SO 08 - Parkoviště'!F32</f>
        <v>0</v>
      </c>
      <c r="BC52" s="112">
        <f>'SO 08 - Parkoviště'!F33</f>
        <v>0</v>
      </c>
      <c r="BD52" s="114">
        <f>'SO 08 - Parkoviště'!F34</f>
        <v>0</v>
      </c>
      <c r="BT52" s="116" t="s">
        <v>23</v>
      </c>
      <c r="BV52" s="116" t="s">
        <v>79</v>
      </c>
      <c r="BW52" s="116" t="s">
        <v>85</v>
      </c>
      <c r="BX52" s="116" t="s">
        <v>7</v>
      </c>
      <c r="CL52" s="116" t="s">
        <v>86</v>
      </c>
      <c r="CM52" s="116" t="s">
        <v>87</v>
      </c>
    </row>
    <row r="53" spans="2:44" s="31" customFormat="1" ht="30" customHeight="1">
      <c r="B53" s="3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31" customFormat="1" ht="6.7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selectLockedCells="1" selectUnlockedCells="1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'SO 08 - Parkoviště'!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3"/>
  <sheetViews>
    <sheetView showGridLines="0" workbookViewId="0" topLeftCell="A1">
      <pane ySplit="1" topLeftCell="A2" activePane="bottomLeft" state="frozen"/>
      <selection pane="topLeft" activeCell="A1" sqref="A1"/>
      <selection pane="bottomLeft" activeCell="J81" sqref="J8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17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18"/>
      <c r="C1" s="118"/>
      <c r="D1" s="119" t="s">
        <v>1</v>
      </c>
      <c r="E1" s="118"/>
      <c r="F1" s="120" t="s">
        <v>88</v>
      </c>
      <c r="G1" s="120" t="s">
        <v>89</v>
      </c>
      <c r="H1" s="120"/>
      <c r="I1" s="121"/>
      <c r="J1" s="120" t="s">
        <v>90</v>
      </c>
      <c r="K1" s="119" t="s">
        <v>91</v>
      </c>
      <c r="L1" s="120" t="s">
        <v>92</v>
      </c>
      <c r="M1" s="120"/>
      <c r="N1" s="120"/>
      <c r="O1" s="120"/>
      <c r="P1" s="120"/>
      <c r="Q1" s="120"/>
      <c r="R1" s="120"/>
      <c r="S1" s="120"/>
      <c r="T1" s="120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85</v>
      </c>
    </row>
    <row r="3" spans="2:46" ht="6.75" customHeight="1">
      <c r="B3" s="12"/>
      <c r="C3" s="13"/>
      <c r="D3" s="13"/>
      <c r="E3" s="13"/>
      <c r="F3" s="13"/>
      <c r="G3" s="13"/>
      <c r="H3" s="13"/>
      <c r="I3" s="122"/>
      <c r="J3" s="13"/>
      <c r="K3" s="14"/>
      <c r="AT3" s="11" t="s">
        <v>87</v>
      </c>
    </row>
    <row r="4" spans="2:46" ht="36.75" customHeight="1">
      <c r="B4" s="15"/>
      <c r="C4" s="16"/>
      <c r="D4" s="17" t="s">
        <v>93</v>
      </c>
      <c r="E4" s="16"/>
      <c r="F4" s="16"/>
      <c r="G4" s="16"/>
      <c r="H4" s="16"/>
      <c r="I4" s="123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3"/>
      <c r="J5" s="16"/>
      <c r="K5" s="18"/>
    </row>
    <row r="6" spans="2:11" ht="12.75">
      <c r="B6" s="15"/>
      <c r="C6" s="16"/>
      <c r="D6" s="26" t="s">
        <v>17</v>
      </c>
      <c r="E6" s="16"/>
      <c r="F6" s="16"/>
      <c r="G6" s="16"/>
      <c r="H6" s="16"/>
      <c r="I6" s="123"/>
      <c r="J6" s="16"/>
      <c r="K6" s="18"/>
    </row>
    <row r="7" spans="2:11" ht="16.5" customHeight="1">
      <c r="B7" s="15"/>
      <c r="C7" s="16"/>
      <c r="D7" s="16"/>
      <c r="E7" s="124" t="str">
        <f>'Rekapitulace stavby'!K6</f>
        <v>Přístavba dl pohybových poruch Boskovice - II. etapa</v>
      </c>
      <c r="F7" s="124"/>
      <c r="G7" s="124"/>
      <c r="H7" s="124"/>
      <c r="I7" s="123"/>
      <c r="J7" s="16"/>
      <c r="K7" s="18"/>
    </row>
    <row r="8" spans="2:11" s="31" customFormat="1" ht="12.75">
      <c r="B8" s="32"/>
      <c r="C8" s="33"/>
      <c r="D8" s="26" t="s">
        <v>94</v>
      </c>
      <c r="E8" s="33"/>
      <c r="F8" s="33"/>
      <c r="G8" s="33"/>
      <c r="H8" s="33"/>
      <c r="I8" s="125"/>
      <c r="J8" s="33"/>
      <c r="K8" s="37"/>
    </row>
    <row r="9" spans="2:11" s="31" customFormat="1" ht="36.75" customHeight="1">
      <c r="B9" s="32"/>
      <c r="C9" s="33"/>
      <c r="D9" s="33"/>
      <c r="E9" s="70" t="s">
        <v>95</v>
      </c>
      <c r="F9" s="70"/>
      <c r="G9" s="70"/>
      <c r="H9" s="70"/>
      <c r="I9" s="125"/>
      <c r="J9" s="33"/>
      <c r="K9" s="37"/>
    </row>
    <row r="10" spans="2:11" s="31" customFormat="1" ht="12.75">
      <c r="B10" s="32"/>
      <c r="C10" s="33"/>
      <c r="D10" s="33"/>
      <c r="E10" s="33"/>
      <c r="F10" s="33"/>
      <c r="G10" s="33"/>
      <c r="H10" s="33"/>
      <c r="I10" s="125"/>
      <c r="J10" s="33"/>
      <c r="K10" s="37"/>
    </row>
    <row r="11" spans="2:11" s="31" customFormat="1" ht="14.25" customHeight="1">
      <c r="B11" s="32"/>
      <c r="C11" s="33"/>
      <c r="D11" s="26" t="s">
        <v>20</v>
      </c>
      <c r="E11" s="33"/>
      <c r="F11" s="22" t="s">
        <v>86</v>
      </c>
      <c r="G11" s="33"/>
      <c r="H11" s="33"/>
      <c r="I11" s="126" t="s">
        <v>22</v>
      </c>
      <c r="J11" s="22"/>
      <c r="K11" s="37"/>
    </row>
    <row r="12" spans="2:11" s="31" customFormat="1" ht="14.25" customHeight="1">
      <c r="B12" s="32"/>
      <c r="C12" s="33"/>
      <c r="D12" s="26" t="s">
        <v>24</v>
      </c>
      <c r="E12" s="33"/>
      <c r="F12" s="22" t="s">
        <v>25</v>
      </c>
      <c r="G12" s="33"/>
      <c r="H12" s="33"/>
      <c r="I12" s="126" t="s">
        <v>26</v>
      </c>
      <c r="J12" s="73" t="str">
        <f>'Rekapitulace stavby'!AN8</f>
        <v>8. 6. 2018</v>
      </c>
      <c r="K12" s="37"/>
    </row>
    <row r="13" spans="2:11" s="31" customFormat="1" ht="10.5" customHeight="1">
      <c r="B13" s="32"/>
      <c r="C13" s="33"/>
      <c r="D13" s="33"/>
      <c r="E13" s="33"/>
      <c r="F13" s="33"/>
      <c r="G13" s="33"/>
      <c r="H13" s="33"/>
      <c r="I13" s="125"/>
      <c r="J13" s="33"/>
      <c r="K13" s="37"/>
    </row>
    <row r="14" spans="2:11" s="31" customFormat="1" ht="14.25" customHeight="1">
      <c r="B14" s="32"/>
      <c r="C14" s="33"/>
      <c r="D14" s="26" t="s">
        <v>30</v>
      </c>
      <c r="E14" s="33"/>
      <c r="F14" s="33"/>
      <c r="G14" s="33"/>
      <c r="H14" s="33"/>
      <c r="I14" s="126" t="s">
        <v>31</v>
      </c>
      <c r="J14" s="22" t="s">
        <v>32</v>
      </c>
      <c r="K14" s="37"/>
    </row>
    <row r="15" spans="2:11" s="31" customFormat="1" ht="18" customHeight="1">
      <c r="B15" s="32"/>
      <c r="C15" s="33"/>
      <c r="D15" s="33"/>
      <c r="E15" s="22" t="s">
        <v>33</v>
      </c>
      <c r="F15" s="33"/>
      <c r="G15" s="33"/>
      <c r="H15" s="33"/>
      <c r="I15" s="126" t="s">
        <v>34</v>
      </c>
      <c r="J15" s="22"/>
      <c r="K15" s="37"/>
    </row>
    <row r="16" spans="2:11" s="31" customFormat="1" ht="6.75" customHeight="1">
      <c r="B16" s="32"/>
      <c r="C16" s="33"/>
      <c r="D16" s="33"/>
      <c r="E16" s="33"/>
      <c r="F16" s="33"/>
      <c r="G16" s="33"/>
      <c r="H16" s="33"/>
      <c r="I16" s="125"/>
      <c r="J16" s="33"/>
      <c r="K16" s="37"/>
    </row>
    <row r="17" spans="2:11" s="31" customFormat="1" ht="14.25" customHeight="1">
      <c r="B17" s="32"/>
      <c r="C17" s="33"/>
      <c r="D17" s="26" t="s">
        <v>35</v>
      </c>
      <c r="E17" s="33"/>
      <c r="F17" s="33"/>
      <c r="G17" s="33"/>
      <c r="H17" s="33"/>
      <c r="I17" s="126" t="s">
        <v>31</v>
      </c>
      <c r="J17" s="22">
        <f>IF('Rekapitulace stavby'!AN13="Vyplň údaj","",IF('Rekapitulace stavby'!AN13="","",'Rekapitulace stavby'!AN13))</f>
      </c>
      <c r="K17" s="37"/>
    </row>
    <row r="18" spans="2:11" s="31" customFormat="1" ht="18" customHeight="1">
      <c r="B18" s="32"/>
      <c r="C18" s="33"/>
      <c r="D18" s="33"/>
      <c r="E18" s="22">
        <f>IF('Rekapitulace stavby'!E14="Vyplň údaj","",IF('Rekapitulace stavby'!E14="","",'Rekapitulace stavby'!E14))</f>
      </c>
      <c r="F18" s="33"/>
      <c r="G18" s="33"/>
      <c r="H18" s="33"/>
      <c r="I18" s="126" t="s">
        <v>34</v>
      </c>
      <c r="J18" s="22">
        <f>IF('Rekapitulace stavby'!AN14="Vyplň údaj","",IF('Rekapitulace stavby'!AN14="","",'Rekapitulace stavby'!AN14))</f>
      </c>
      <c r="K18" s="37"/>
    </row>
    <row r="19" spans="2:11" s="31" customFormat="1" ht="6.75" customHeight="1">
      <c r="B19" s="32"/>
      <c r="C19" s="33"/>
      <c r="D19" s="33"/>
      <c r="E19" s="33"/>
      <c r="F19" s="33"/>
      <c r="G19" s="33"/>
      <c r="H19" s="33"/>
      <c r="I19" s="125"/>
      <c r="J19" s="33"/>
      <c r="K19" s="37"/>
    </row>
    <row r="20" spans="2:11" s="31" customFormat="1" ht="14.25" customHeight="1">
      <c r="B20" s="32"/>
      <c r="C20" s="33"/>
      <c r="D20" s="26" t="s">
        <v>37</v>
      </c>
      <c r="E20" s="33"/>
      <c r="F20" s="33"/>
      <c r="G20" s="33"/>
      <c r="H20" s="33"/>
      <c r="I20" s="126" t="s">
        <v>31</v>
      </c>
      <c r="J20" s="22" t="s">
        <v>38</v>
      </c>
      <c r="K20" s="37"/>
    </row>
    <row r="21" spans="2:11" s="31" customFormat="1" ht="18" customHeight="1">
      <c r="B21" s="32"/>
      <c r="C21" s="33"/>
      <c r="D21" s="33"/>
      <c r="E21" s="22" t="s">
        <v>39</v>
      </c>
      <c r="F21" s="33"/>
      <c r="G21" s="33"/>
      <c r="H21" s="33"/>
      <c r="I21" s="126" t="s">
        <v>34</v>
      </c>
      <c r="J21" s="22"/>
      <c r="K21" s="37"/>
    </row>
    <row r="22" spans="2:11" s="31" customFormat="1" ht="6.75" customHeight="1">
      <c r="B22" s="32"/>
      <c r="C22" s="33"/>
      <c r="D22" s="33"/>
      <c r="E22" s="33"/>
      <c r="F22" s="33"/>
      <c r="G22" s="33"/>
      <c r="H22" s="33"/>
      <c r="I22" s="125"/>
      <c r="J22" s="33"/>
      <c r="K22" s="37"/>
    </row>
    <row r="23" spans="2:11" s="31" customFormat="1" ht="14.25" customHeight="1">
      <c r="B23" s="32"/>
      <c r="C23" s="33"/>
      <c r="D23" s="26" t="s">
        <v>41</v>
      </c>
      <c r="E23" s="33"/>
      <c r="F23" s="33"/>
      <c r="G23" s="33"/>
      <c r="H23" s="33"/>
      <c r="I23" s="125"/>
      <c r="J23" s="33"/>
      <c r="K23" s="37"/>
    </row>
    <row r="24" spans="2:11" s="127" customFormat="1" ht="71.25" customHeight="1">
      <c r="B24" s="128"/>
      <c r="C24" s="129"/>
      <c r="D24" s="129"/>
      <c r="E24" s="29" t="s">
        <v>96</v>
      </c>
      <c r="F24" s="29"/>
      <c r="G24" s="29"/>
      <c r="H24" s="29"/>
      <c r="I24" s="130"/>
      <c r="J24" s="129"/>
      <c r="K24" s="131"/>
    </row>
    <row r="25" spans="2:11" s="31" customFormat="1" ht="6.75" customHeight="1">
      <c r="B25" s="32"/>
      <c r="C25" s="33"/>
      <c r="D25" s="33"/>
      <c r="E25" s="33"/>
      <c r="F25" s="33"/>
      <c r="G25" s="33"/>
      <c r="H25" s="33"/>
      <c r="I25" s="125"/>
      <c r="J25" s="33"/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2"/>
      <c r="J26" s="90"/>
      <c r="K26" s="133"/>
    </row>
    <row r="27" spans="2:11" s="31" customFormat="1" ht="25.5" customHeight="1">
      <c r="B27" s="32"/>
      <c r="C27" s="33"/>
      <c r="D27" s="134" t="s">
        <v>43</v>
      </c>
      <c r="E27" s="33"/>
      <c r="F27" s="33"/>
      <c r="G27" s="33"/>
      <c r="H27" s="33"/>
      <c r="I27" s="125"/>
      <c r="J27" s="95">
        <f>ROUND(J85,2)</f>
        <v>0</v>
      </c>
      <c r="K27" s="37"/>
    </row>
    <row r="28" spans="2:11" s="31" customFormat="1" ht="6.75" customHeight="1">
      <c r="B28" s="32"/>
      <c r="C28" s="33"/>
      <c r="D28" s="90"/>
      <c r="E28" s="90"/>
      <c r="F28" s="90"/>
      <c r="G28" s="90"/>
      <c r="H28" s="90"/>
      <c r="I28" s="132"/>
      <c r="J28" s="90"/>
      <c r="K28" s="133"/>
    </row>
    <row r="29" spans="2:11" s="31" customFormat="1" ht="14.25" customHeight="1">
      <c r="B29" s="32"/>
      <c r="C29" s="33"/>
      <c r="D29" s="33"/>
      <c r="E29" s="33"/>
      <c r="F29" s="38" t="s">
        <v>45</v>
      </c>
      <c r="G29" s="33"/>
      <c r="H29" s="33"/>
      <c r="I29" s="135" t="s">
        <v>44</v>
      </c>
      <c r="J29" s="38" t="s">
        <v>46</v>
      </c>
      <c r="K29" s="37"/>
    </row>
    <row r="30" spans="2:11" s="31" customFormat="1" ht="14.25" customHeight="1">
      <c r="B30" s="32"/>
      <c r="C30" s="33"/>
      <c r="D30" s="42" t="s">
        <v>47</v>
      </c>
      <c r="E30" s="42" t="s">
        <v>48</v>
      </c>
      <c r="F30" s="136">
        <f>ROUND(SUM(BE85:BE222),2)</f>
        <v>0</v>
      </c>
      <c r="G30" s="33"/>
      <c r="H30" s="33"/>
      <c r="I30" s="137">
        <v>0.21000000000000002</v>
      </c>
      <c r="J30" s="136">
        <f>ROUND(ROUND((SUM(BE85:BE222)),2)*I30,2)</f>
        <v>0</v>
      </c>
      <c r="K30" s="37"/>
    </row>
    <row r="31" spans="2:11" s="31" customFormat="1" ht="14.25" customHeight="1">
      <c r="B31" s="32"/>
      <c r="C31" s="33"/>
      <c r="D31" s="33"/>
      <c r="E31" s="42" t="s">
        <v>49</v>
      </c>
      <c r="F31" s="136">
        <f>ROUND(SUM(BF85:BF222),2)</f>
        <v>0</v>
      </c>
      <c r="G31" s="33"/>
      <c r="H31" s="33"/>
      <c r="I31" s="137">
        <v>0.15000000000000002</v>
      </c>
      <c r="J31" s="136">
        <f>ROUND(ROUND((SUM(BF85:BF222)),2)*I31,2)</f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50</v>
      </c>
      <c r="F32" s="136">
        <f>ROUND(SUM(BG85:BG222),2)</f>
        <v>0</v>
      </c>
      <c r="G32" s="33"/>
      <c r="H32" s="33"/>
      <c r="I32" s="137">
        <v>0.21000000000000002</v>
      </c>
      <c r="J32" s="136">
        <v>0</v>
      </c>
      <c r="K32" s="37"/>
    </row>
    <row r="33" spans="2:11" s="31" customFormat="1" ht="14.25" customHeight="1" hidden="1">
      <c r="B33" s="32"/>
      <c r="C33" s="33"/>
      <c r="D33" s="33"/>
      <c r="E33" s="42" t="s">
        <v>51</v>
      </c>
      <c r="F33" s="136">
        <f>ROUND(SUM(BH85:BH222),2)</f>
        <v>0</v>
      </c>
      <c r="G33" s="33"/>
      <c r="H33" s="33"/>
      <c r="I33" s="137">
        <v>0.15000000000000002</v>
      </c>
      <c r="J33" s="136">
        <v>0</v>
      </c>
      <c r="K33" s="37"/>
    </row>
    <row r="34" spans="2:11" s="31" customFormat="1" ht="14.25" customHeight="1" hidden="1">
      <c r="B34" s="32"/>
      <c r="C34" s="33"/>
      <c r="D34" s="33"/>
      <c r="E34" s="42" t="s">
        <v>52</v>
      </c>
      <c r="F34" s="136">
        <f>ROUND(SUM(BI85:BI222),2)</f>
        <v>0</v>
      </c>
      <c r="G34" s="33"/>
      <c r="H34" s="33"/>
      <c r="I34" s="137">
        <v>0</v>
      </c>
      <c r="J34" s="136">
        <v>0</v>
      </c>
      <c r="K34" s="37"/>
    </row>
    <row r="35" spans="2:11" s="31" customFormat="1" ht="6.75" customHeight="1">
      <c r="B35" s="32"/>
      <c r="C35" s="33"/>
      <c r="D35" s="33"/>
      <c r="E35" s="33"/>
      <c r="F35" s="33"/>
      <c r="G35" s="33"/>
      <c r="H35" s="33"/>
      <c r="I35" s="125"/>
      <c r="J35" s="33"/>
      <c r="K35" s="37"/>
    </row>
    <row r="36" spans="2:11" s="31" customFormat="1" ht="25.5" customHeight="1">
      <c r="B36" s="32"/>
      <c r="C36" s="138"/>
      <c r="D36" s="139" t="s">
        <v>53</v>
      </c>
      <c r="E36" s="82"/>
      <c r="F36" s="82"/>
      <c r="G36" s="140" t="s">
        <v>54</v>
      </c>
      <c r="H36" s="141" t="s">
        <v>55</v>
      </c>
      <c r="I36" s="142"/>
      <c r="J36" s="143">
        <f>SUM(J27:J34)</f>
        <v>0</v>
      </c>
      <c r="K36" s="144"/>
    </row>
    <row r="37" spans="2:11" s="31" customFormat="1" ht="14.25" customHeight="1">
      <c r="B37" s="53"/>
      <c r="C37" s="54"/>
      <c r="D37" s="54"/>
      <c r="E37" s="54"/>
      <c r="F37" s="54"/>
      <c r="G37" s="54"/>
      <c r="H37" s="54"/>
      <c r="I37" s="145"/>
      <c r="J37" s="54"/>
      <c r="K37" s="55"/>
    </row>
    <row r="41" spans="2:11" s="31" customFormat="1" ht="6.75" customHeight="1">
      <c r="B41" s="146"/>
      <c r="C41" s="147"/>
      <c r="D41" s="147"/>
      <c r="E41" s="147"/>
      <c r="F41" s="147"/>
      <c r="G41" s="147"/>
      <c r="H41" s="147"/>
      <c r="I41" s="148"/>
      <c r="J41" s="147"/>
      <c r="K41" s="149"/>
    </row>
    <row r="42" spans="2:11" s="31" customFormat="1" ht="36.75" customHeight="1">
      <c r="B42" s="32"/>
      <c r="C42" s="17" t="s">
        <v>97</v>
      </c>
      <c r="D42" s="33"/>
      <c r="E42" s="33"/>
      <c r="F42" s="33"/>
      <c r="G42" s="33"/>
      <c r="H42" s="33"/>
      <c r="I42" s="125"/>
      <c r="J42" s="33"/>
      <c r="K42" s="37"/>
    </row>
    <row r="43" spans="2:11" s="31" customFormat="1" ht="6.75" customHeight="1">
      <c r="B43" s="32"/>
      <c r="C43" s="33"/>
      <c r="D43" s="33"/>
      <c r="E43" s="33"/>
      <c r="F43" s="33"/>
      <c r="G43" s="33"/>
      <c r="H43" s="33"/>
      <c r="I43" s="125"/>
      <c r="J43" s="33"/>
      <c r="K43" s="37"/>
    </row>
    <row r="44" spans="2:11" s="31" customFormat="1" ht="14.25" customHeight="1">
      <c r="B44" s="32"/>
      <c r="C44" s="26" t="s">
        <v>17</v>
      </c>
      <c r="D44" s="33"/>
      <c r="E44" s="33"/>
      <c r="F44" s="33"/>
      <c r="G44" s="33"/>
      <c r="H44" s="33"/>
      <c r="I44" s="125"/>
      <c r="J44" s="33"/>
      <c r="K44" s="37"/>
    </row>
    <row r="45" spans="2:11" s="31" customFormat="1" ht="16.5" customHeight="1">
      <c r="B45" s="32"/>
      <c r="C45" s="33"/>
      <c r="D45" s="33"/>
      <c r="E45" s="124" t="str">
        <f>E7</f>
        <v>Přístavba dl pohybových poruch Boskovice - II. etapa</v>
      </c>
      <c r="F45" s="124"/>
      <c r="G45" s="124"/>
      <c r="H45" s="124"/>
      <c r="I45" s="125"/>
      <c r="J45" s="33"/>
      <c r="K45" s="37"/>
    </row>
    <row r="46" spans="2:11" s="31" customFormat="1" ht="14.25" customHeight="1">
      <c r="B46" s="32"/>
      <c r="C46" s="26" t="s">
        <v>94</v>
      </c>
      <c r="D46" s="33"/>
      <c r="E46" s="33"/>
      <c r="F46" s="33"/>
      <c r="G46" s="33"/>
      <c r="H46" s="33"/>
      <c r="I46" s="125"/>
      <c r="J46" s="33"/>
      <c r="K46" s="37"/>
    </row>
    <row r="47" spans="2:11" s="31" customFormat="1" ht="17.25" customHeight="1">
      <c r="B47" s="32"/>
      <c r="C47" s="33"/>
      <c r="D47" s="33"/>
      <c r="E47" s="70" t="str">
        <f>E9</f>
        <v>SO 08 - Parkoviště</v>
      </c>
      <c r="F47" s="70"/>
      <c r="G47" s="70"/>
      <c r="H47" s="70"/>
      <c r="I47" s="125"/>
      <c r="J47" s="33"/>
      <c r="K47" s="37"/>
    </row>
    <row r="48" spans="2:11" s="31" customFormat="1" ht="6.75" customHeight="1">
      <c r="B48" s="32"/>
      <c r="C48" s="33"/>
      <c r="D48" s="33"/>
      <c r="E48" s="33"/>
      <c r="F48" s="33"/>
      <c r="G48" s="33"/>
      <c r="H48" s="33"/>
      <c r="I48" s="125"/>
      <c r="J48" s="33"/>
      <c r="K48" s="37"/>
    </row>
    <row r="49" spans="2:11" s="31" customFormat="1" ht="18" customHeight="1">
      <c r="B49" s="32"/>
      <c r="C49" s="26" t="s">
        <v>24</v>
      </c>
      <c r="D49" s="33"/>
      <c r="E49" s="33"/>
      <c r="F49" s="22" t="str">
        <f>F12</f>
        <v>k.ú. Boskovice [608 327]</v>
      </c>
      <c r="G49" s="33"/>
      <c r="H49" s="33"/>
      <c r="I49" s="126" t="s">
        <v>26</v>
      </c>
      <c r="J49" s="73" t="str">
        <f>IF(J12="","",J12)</f>
        <v>8. 6. 2018</v>
      </c>
      <c r="K49" s="37"/>
    </row>
    <row r="50" spans="2:11" s="31" customFormat="1" ht="6.75" customHeight="1">
      <c r="B50" s="32"/>
      <c r="C50" s="33"/>
      <c r="D50" s="33"/>
      <c r="E50" s="33"/>
      <c r="F50" s="33"/>
      <c r="G50" s="33"/>
      <c r="H50" s="33"/>
      <c r="I50" s="125"/>
      <c r="J50" s="33"/>
      <c r="K50" s="37"/>
    </row>
    <row r="51" spans="2:11" s="31" customFormat="1" ht="36.75" customHeight="1">
      <c r="B51" s="32"/>
      <c r="C51" s="26" t="s">
        <v>30</v>
      </c>
      <c r="D51" s="33"/>
      <c r="E51" s="33"/>
      <c r="F51" s="22" t="str">
        <f>E15</f>
        <v>Jihomoravské dětské léčebny, Křetín čp.12, 679 62</v>
      </c>
      <c r="G51" s="33"/>
      <c r="H51" s="33"/>
      <c r="I51" s="126" t="s">
        <v>37</v>
      </c>
      <c r="J51" s="29" t="str">
        <f>E21</f>
        <v>PRINKOM spol. s.r.o., Za Zrcadlem 149, Babice</v>
      </c>
      <c r="K51" s="37"/>
    </row>
    <row r="52" spans="2:11" s="31" customFormat="1" ht="14.25" customHeight="1">
      <c r="B52" s="32"/>
      <c r="C52" s="26" t="s">
        <v>35</v>
      </c>
      <c r="D52" s="33"/>
      <c r="E52" s="33"/>
      <c r="F52" s="22">
        <f>IF(E18="","",E18)</f>
      </c>
      <c r="G52" s="33"/>
      <c r="H52" s="33"/>
      <c r="I52" s="125"/>
      <c r="J52" s="29"/>
      <c r="K52" s="37"/>
    </row>
    <row r="53" spans="2:11" s="31" customFormat="1" ht="9.75" customHeight="1">
      <c r="B53" s="32"/>
      <c r="C53" s="33"/>
      <c r="D53" s="33"/>
      <c r="E53" s="33"/>
      <c r="F53" s="33"/>
      <c r="G53" s="33"/>
      <c r="H53" s="33"/>
      <c r="I53" s="125"/>
      <c r="J53" s="33"/>
      <c r="K53" s="37"/>
    </row>
    <row r="54" spans="2:11" s="31" customFormat="1" ht="29.25" customHeight="1">
      <c r="B54" s="32"/>
      <c r="C54" s="150" t="s">
        <v>98</v>
      </c>
      <c r="D54" s="138"/>
      <c r="E54" s="138"/>
      <c r="F54" s="138"/>
      <c r="G54" s="138"/>
      <c r="H54" s="138"/>
      <c r="I54" s="151"/>
      <c r="J54" s="152" t="s">
        <v>99</v>
      </c>
      <c r="K54" s="153"/>
    </row>
    <row r="55" spans="2:11" s="31" customFormat="1" ht="9.75" customHeight="1">
      <c r="B55" s="32"/>
      <c r="C55" s="33"/>
      <c r="D55" s="33"/>
      <c r="E55" s="33"/>
      <c r="F55" s="33"/>
      <c r="G55" s="33"/>
      <c r="H55" s="33"/>
      <c r="I55" s="125"/>
      <c r="J55" s="33"/>
      <c r="K55" s="37"/>
    </row>
    <row r="56" spans="2:47" s="31" customFormat="1" ht="29.25" customHeight="1">
      <c r="B56" s="32"/>
      <c r="C56" s="154" t="s">
        <v>100</v>
      </c>
      <c r="D56" s="33"/>
      <c r="E56" s="33"/>
      <c r="F56" s="33"/>
      <c r="G56" s="33"/>
      <c r="H56" s="33"/>
      <c r="I56" s="125"/>
      <c r="J56" s="95">
        <f>J85</f>
        <v>0</v>
      </c>
      <c r="K56" s="37"/>
      <c r="AU56" s="11" t="s">
        <v>101</v>
      </c>
    </row>
    <row r="57" spans="2:11" s="155" customFormat="1" ht="24.75" customHeight="1">
      <c r="B57" s="156"/>
      <c r="C57" s="157"/>
      <c r="D57" s="158" t="s">
        <v>102</v>
      </c>
      <c r="E57" s="159"/>
      <c r="F57" s="159"/>
      <c r="G57" s="159"/>
      <c r="H57" s="159"/>
      <c r="I57" s="160"/>
      <c r="J57" s="161">
        <f>J86</f>
        <v>0</v>
      </c>
      <c r="K57" s="162"/>
    </row>
    <row r="58" spans="2:11" s="163" customFormat="1" ht="19.5" customHeight="1">
      <c r="B58" s="164"/>
      <c r="C58" s="165"/>
      <c r="D58" s="166" t="s">
        <v>103</v>
      </c>
      <c r="E58" s="167"/>
      <c r="F58" s="167"/>
      <c r="G58" s="167"/>
      <c r="H58" s="167"/>
      <c r="I58" s="168"/>
      <c r="J58" s="169">
        <f>J87</f>
        <v>0</v>
      </c>
      <c r="K58" s="170"/>
    </row>
    <row r="59" spans="2:11" s="163" customFormat="1" ht="19.5" customHeight="1">
      <c r="B59" s="164"/>
      <c r="C59" s="165"/>
      <c r="D59" s="166" t="s">
        <v>104</v>
      </c>
      <c r="E59" s="167"/>
      <c r="F59" s="167"/>
      <c r="G59" s="167"/>
      <c r="H59" s="167"/>
      <c r="I59" s="168"/>
      <c r="J59" s="169">
        <f>J139</f>
        <v>0</v>
      </c>
      <c r="K59" s="170"/>
    </row>
    <row r="60" spans="2:11" s="163" customFormat="1" ht="19.5" customHeight="1">
      <c r="B60" s="164"/>
      <c r="C60" s="165"/>
      <c r="D60" s="166" t="s">
        <v>105</v>
      </c>
      <c r="E60" s="167"/>
      <c r="F60" s="167"/>
      <c r="G60" s="167"/>
      <c r="H60" s="167"/>
      <c r="I60" s="168"/>
      <c r="J60" s="169">
        <f>J142</f>
        <v>0</v>
      </c>
      <c r="K60" s="170"/>
    </row>
    <row r="61" spans="2:11" s="163" customFormat="1" ht="19.5" customHeight="1">
      <c r="B61" s="164"/>
      <c r="C61" s="165"/>
      <c r="D61" s="166" t="s">
        <v>106</v>
      </c>
      <c r="E61" s="167"/>
      <c r="F61" s="167"/>
      <c r="G61" s="167"/>
      <c r="H61" s="167"/>
      <c r="I61" s="168"/>
      <c r="J61" s="169">
        <f>J169</f>
        <v>0</v>
      </c>
      <c r="K61" s="170"/>
    </row>
    <row r="62" spans="2:11" s="163" customFormat="1" ht="19.5" customHeight="1">
      <c r="B62" s="164"/>
      <c r="C62" s="165"/>
      <c r="D62" s="166" t="s">
        <v>107</v>
      </c>
      <c r="E62" s="167"/>
      <c r="F62" s="167"/>
      <c r="G62" s="167"/>
      <c r="H62" s="167"/>
      <c r="I62" s="168"/>
      <c r="J62" s="169">
        <f>J172</f>
        <v>0</v>
      </c>
      <c r="K62" s="170"/>
    </row>
    <row r="63" spans="2:11" s="163" customFormat="1" ht="19.5" customHeight="1">
      <c r="B63" s="164"/>
      <c r="C63" s="165"/>
      <c r="D63" s="166" t="s">
        <v>108</v>
      </c>
      <c r="E63" s="167"/>
      <c r="F63" s="167"/>
      <c r="G63" s="167"/>
      <c r="H63" s="167"/>
      <c r="I63" s="168"/>
      <c r="J63" s="169">
        <f>J182</f>
        <v>0</v>
      </c>
      <c r="K63" s="170"/>
    </row>
    <row r="64" spans="2:11" s="163" customFormat="1" ht="19.5" customHeight="1">
      <c r="B64" s="164"/>
      <c r="C64" s="165"/>
      <c r="D64" s="166" t="s">
        <v>109</v>
      </c>
      <c r="E64" s="167"/>
      <c r="F64" s="167"/>
      <c r="G64" s="167"/>
      <c r="H64" s="167"/>
      <c r="I64" s="168"/>
      <c r="J64" s="169">
        <f>J204</f>
        <v>0</v>
      </c>
      <c r="K64" s="170"/>
    </row>
    <row r="65" spans="2:11" s="163" customFormat="1" ht="19.5" customHeight="1">
      <c r="B65" s="164"/>
      <c r="C65" s="165"/>
      <c r="D65" s="166" t="s">
        <v>110</v>
      </c>
      <c r="E65" s="167"/>
      <c r="F65" s="167"/>
      <c r="G65" s="167"/>
      <c r="H65" s="167"/>
      <c r="I65" s="168"/>
      <c r="J65" s="169">
        <f>J221</f>
        <v>0</v>
      </c>
      <c r="K65" s="170"/>
    </row>
    <row r="66" spans="2:11" s="31" customFormat="1" ht="21.75" customHeight="1">
      <c r="B66" s="32"/>
      <c r="C66" s="33"/>
      <c r="D66" s="33"/>
      <c r="E66" s="33"/>
      <c r="F66" s="33"/>
      <c r="G66" s="33"/>
      <c r="H66" s="33"/>
      <c r="I66" s="125"/>
      <c r="J66" s="33"/>
      <c r="K66" s="37"/>
    </row>
    <row r="67" spans="2:11" s="31" customFormat="1" ht="6.75" customHeight="1">
      <c r="B67" s="53"/>
      <c r="C67" s="54"/>
      <c r="D67" s="54"/>
      <c r="E67" s="54"/>
      <c r="F67" s="54"/>
      <c r="G67" s="54"/>
      <c r="H67" s="54"/>
      <c r="I67" s="145"/>
      <c r="J67" s="54"/>
      <c r="K67" s="55"/>
    </row>
    <row r="71" spans="2:12" s="31" customFormat="1" ht="6.75" customHeight="1">
      <c r="B71" s="56"/>
      <c r="C71" s="57"/>
      <c r="D71" s="57"/>
      <c r="E71" s="57"/>
      <c r="F71" s="57"/>
      <c r="G71" s="57"/>
      <c r="H71" s="57"/>
      <c r="I71" s="148"/>
      <c r="J71" s="57"/>
      <c r="K71" s="57"/>
      <c r="L71" s="58"/>
    </row>
    <row r="72" spans="2:12" s="31" customFormat="1" ht="36.75" customHeight="1">
      <c r="B72" s="32"/>
      <c r="C72" s="59" t="s">
        <v>111</v>
      </c>
      <c r="D72" s="60"/>
      <c r="E72" s="60"/>
      <c r="F72" s="60"/>
      <c r="G72" s="60"/>
      <c r="H72" s="60"/>
      <c r="I72" s="171"/>
      <c r="J72" s="60"/>
      <c r="K72" s="60"/>
      <c r="L72" s="58"/>
    </row>
    <row r="73" spans="2:12" s="31" customFormat="1" ht="6.75" customHeight="1">
      <c r="B73" s="32"/>
      <c r="C73" s="60"/>
      <c r="D73" s="60"/>
      <c r="E73" s="60"/>
      <c r="F73" s="60"/>
      <c r="G73" s="60"/>
      <c r="H73" s="60"/>
      <c r="I73" s="171"/>
      <c r="J73" s="60"/>
      <c r="K73" s="60"/>
      <c r="L73" s="58"/>
    </row>
    <row r="74" spans="2:12" s="31" customFormat="1" ht="14.25" customHeight="1">
      <c r="B74" s="32"/>
      <c r="C74" s="63" t="s">
        <v>17</v>
      </c>
      <c r="D74" s="60"/>
      <c r="E74" s="60"/>
      <c r="F74" s="60"/>
      <c r="G74" s="60"/>
      <c r="H74" s="60"/>
      <c r="I74" s="171"/>
      <c r="J74" s="60"/>
      <c r="K74" s="60"/>
      <c r="L74" s="58"/>
    </row>
    <row r="75" spans="2:12" s="31" customFormat="1" ht="16.5" customHeight="1">
      <c r="B75" s="32"/>
      <c r="C75" s="60"/>
      <c r="D75" s="60"/>
      <c r="E75" s="124" t="str">
        <f>E7</f>
        <v>Přístavba dl pohybových poruch Boskovice - II. etapa</v>
      </c>
      <c r="F75" s="124"/>
      <c r="G75" s="124"/>
      <c r="H75" s="124"/>
      <c r="I75" s="171"/>
      <c r="J75" s="60"/>
      <c r="K75" s="60"/>
      <c r="L75" s="58"/>
    </row>
    <row r="76" spans="2:12" s="31" customFormat="1" ht="14.25" customHeight="1">
      <c r="B76" s="32"/>
      <c r="C76" s="63" t="s">
        <v>94</v>
      </c>
      <c r="D76" s="60"/>
      <c r="E76" s="60"/>
      <c r="F76" s="60"/>
      <c r="G76" s="60"/>
      <c r="H76" s="60"/>
      <c r="I76" s="171"/>
      <c r="J76" s="60"/>
      <c r="K76" s="60"/>
      <c r="L76" s="58"/>
    </row>
    <row r="77" spans="2:12" s="31" customFormat="1" ht="17.25" customHeight="1">
      <c r="B77" s="32"/>
      <c r="C77" s="60"/>
      <c r="D77" s="60"/>
      <c r="E77" s="70" t="str">
        <f>E9</f>
        <v>SO 08 - Parkoviště</v>
      </c>
      <c r="F77" s="70"/>
      <c r="G77" s="70"/>
      <c r="H77" s="70"/>
      <c r="I77" s="171"/>
      <c r="J77" s="60"/>
      <c r="K77" s="60"/>
      <c r="L77" s="58"/>
    </row>
    <row r="78" spans="2:12" s="31" customFormat="1" ht="6.75" customHeight="1">
      <c r="B78" s="32"/>
      <c r="C78" s="60"/>
      <c r="D78" s="60"/>
      <c r="E78" s="60"/>
      <c r="F78" s="60"/>
      <c r="G78" s="60"/>
      <c r="H78" s="60"/>
      <c r="I78" s="171"/>
      <c r="J78" s="60"/>
      <c r="K78" s="60"/>
      <c r="L78" s="58"/>
    </row>
    <row r="79" spans="2:12" s="31" customFormat="1" ht="18" customHeight="1">
      <c r="B79" s="32"/>
      <c r="C79" s="63" t="s">
        <v>24</v>
      </c>
      <c r="D79" s="60"/>
      <c r="E79" s="60"/>
      <c r="F79" s="172" t="str">
        <f>F12</f>
        <v>k.ú. Boskovice [608 327]</v>
      </c>
      <c r="G79" s="60"/>
      <c r="H79" s="60"/>
      <c r="I79" s="173" t="s">
        <v>26</v>
      </c>
      <c r="J79" s="174" t="str">
        <f>IF(J12="","",J12)</f>
        <v>8. 6. 2018</v>
      </c>
      <c r="K79" s="60"/>
      <c r="L79" s="58"/>
    </row>
    <row r="80" spans="2:12" s="31" customFormat="1" ht="6.75" customHeight="1">
      <c r="B80" s="32"/>
      <c r="C80" s="60"/>
      <c r="D80" s="60"/>
      <c r="E80" s="60"/>
      <c r="F80" s="60"/>
      <c r="G80" s="60"/>
      <c r="H80" s="60"/>
      <c r="I80" s="171"/>
      <c r="J80" s="60"/>
      <c r="K80" s="60"/>
      <c r="L80" s="58"/>
    </row>
    <row r="81" spans="2:12" s="31" customFormat="1" ht="12.75">
      <c r="B81" s="32"/>
      <c r="C81" s="63" t="s">
        <v>30</v>
      </c>
      <c r="D81" s="60"/>
      <c r="E81" s="60"/>
      <c r="F81" s="172" t="str">
        <f>E15</f>
        <v>Jihomoravské dětské léčebny, Křetín čp.12, 679 62</v>
      </c>
      <c r="G81" s="60"/>
      <c r="H81" s="60"/>
      <c r="I81" s="173" t="s">
        <v>37</v>
      </c>
      <c r="J81" s="175" t="str">
        <f>E21</f>
        <v>PRINKOM spol. s.r.o., Za Zrcadlem 149, Babice</v>
      </c>
      <c r="K81" s="60"/>
      <c r="L81" s="58"/>
    </row>
    <row r="82" spans="2:12" s="31" customFormat="1" ht="14.25" customHeight="1">
      <c r="B82" s="32"/>
      <c r="C82" s="63" t="s">
        <v>35</v>
      </c>
      <c r="D82" s="60"/>
      <c r="E82" s="60"/>
      <c r="F82" s="172">
        <f>IF(E18="","",E18)</f>
      </c>
      <c r="G82" s="60"/>
      <c r="H82" s="60"/>
      <c r="I82" s="171"/>
      <c r="J82" s="60"/>
      <c r="K82" s="60"/>
      <c r="L82" s="58"/>
    </row>
    <row r="83" spans="2:12" s="31" customFormat="1" ht="9.75" customHeight="1">
      <c r="B83" s="32"/>
      <c r="C83" s="60"/>
      <c r="D83" s="60"/>
      <c r="E83" s="60"/>
      <c r="F83" s="60"/>
      <c r="G83" s="60"/>
      <c r="H83" s="60"/>
      <c r="I83" s="171"/>
      <c r="J83" s="60"/>
      <c r="K83" s="60"/>
      <c r="L83" s="58"/>
    </row>
    <row r="84" spans="2:20" s="176" customFormat="1" ht="29.25" customHeight="1">
      <c r="B84" s="177"/>
      <c r="C84" s="178" t="s">
        <v>112</v>
      </c>
      <c r="D84" s="179" t="s">
        <v>62</v>
      </c>
      <c r="E84" s="179" t="s">
        <v>58</v>
      </c>
      <c r="F84" s="179" t="s">
        <v>113</v>
      </c>
      <c r="G84" s="179" t="s">
        <v>114</v>
      </c>
      <c r="H84" s="179" t="s">
        <v>115</v>
      </c>
      <c r="I84" s="180" t="s">
        <v>116</v>
      </c>
      <c r="J84" s="179" t="s">
        <v>99</v>
      </c>
      <c r="K84" s="181" t="s">
        <v>117</v>
      </c>
      <c r="L84" s="182"/>
      <c r="M84" s="86" t="s">
        <v>118</v>
      </c>
      <c r="N84" s="87" t="s">
        <v>47</v>
      </c>
      <c r="O84" s="87" t="s">
        <v>119</v>
      </c>
      <c r="P84" s="87" t="s">
        <v>120</v>
      </c>
      <c r="Q84" s="87" t="s">
        <v>121</v>
      </c>
      <c r="R84" s="87" t="s">
        <v>122</v>
      </c>
      <c r="S84" s="87" t="s">
        <v>123</v>
      </c>
      <c r="T84" s="88" t="s">
        <v>124</v>
      </c>
    </row>
    <row r="85" spans="2:63" s="31" customFormat="1" ht="29.25" customHeight="1">
      <c r="B85" s="32"/>
      <c r="C85" s="92" t="s">
        <v>100</v>
      </c>
      <c r="D85" s="60"/>
      <c r="E85" s="60"/>
      <c r="F85" s="60"/>
      <c r="G85" s="60"/>
      <c r="H85" s="60"/>
      <c r="I85" s="171"/>
      <c r="J85" s="183">
        <f>BK85</f>
        <v>0</v>
      </c>
      <c r="K85" s="60"/>
      <c r="L85" s="58"/>
      <c r="M85" s="89"/>
      <c r="N85" s="90"/>
      <c r="O85" s="90"/>
      <c r="P85" s="184">
        <f>P86</f>
        <v>0</v>
      </c>
      <c r="Q85" s="90"/>
      <c r="R85" s="184">
        <f>R86</f>
        <v>134.73348565499998</v>
      </c>
      <c r="S85" s="90"/>
      <c r="T85" s="185">
        <f>T86</f>
        <v>63.58200000000002</v>
      </c>
      <c r="AT85" s="11" t="s">
        <v>76</v>
      </c>
      <c r="AU85" s="11" t="s">
        <v>101</v>
      </c>
      <c r="BK85" s="186">
        <f>BK86</f>
        <v>0</v>
      </c>
    </row>
    <row r="86" spans="2:63" s="187" customFormat="1" ht="24.75" customHeight="1">
      <c r="B86" s="188"/>
      <c r="C86" s="189"/>
      <c r="D86" s="190" t="s">
        <v>76</v>
      </c>
      <c r="E86" s="191" t="s">
        <v>125</v>
      </c>
      <c r="F86" s="191" t="s">
        <v>126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P87+P139+P142+P169+P172+P182+P204+P221</f>
        <v>0</v>
      </c>
      <c r="Q86" s="196"/>
      <c r="R86" s="197">
        <f>R87+R139+R142+R169+R172+R182+R204+R221</f>
        <v>134.73348565499998</v>
      </c>
      <c r="S86" s="196"/>
      <c r="T86" s="198">
        <f>T87+T139+T142+T169+T172+T182+T204+T221</f>
        <v>63.58200000000002</v>
      </c>
      <c r="AR86" s="199" t="s">
        <v>23</v>
      </c>
      <c r="AT86" s="200" t="s">
        <v>76</v>
      </c>
      <c r="AU86" s="200" t="s">
        <v>77</v>
      </c>
      <c r="AY86" s="199" t="s">
        <v>127</v>
      </c>
      <c r="BK86" s="201">
        <f>BK87+BK139+BK142+BK169+BK172+BK182+BK204+BK221</f>
        <v>0</v>
      </c>
    </row>
    <row r="87" spans="2:63" s="187" customFormat="1" ht="19.5" customHeight="1">
      <c r="B87" s="188"/>
      <c r="C87" s="189"/>
      <c r="D87" s="190" t="s">
        <v>76</v>
      </c>
      <c r="E87" s="202" t="s">
        <v>23</v>
      </c>
      <c r="F87" s="202" t="s">
        <v>128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SUM(P88:P138)</f>
        <v>0</v>
      </c>
      <c r="Q87" s="196"/>
      <c r="R87" s="197">
        <f>SUM(R88:R138)</f>
        <v>6.14647</v>
      </c>
      <c r="S87" s="196"/>
      <c r="T87" s="198">
        <f>SUM(T88:T138)</f>
        <v>39.518000000000015</v>
      </c>
      <c r="AR87" s="199" t="s">
        <v>23</v>
      </c>
      <c r="AT87" s="200" t="s">
        <v>76</v>
      </c>
      <c r="AU87" s="200" t="s">
        <v>23</v>
      </c>
      <c r="AY87" s="199" t="s">
        <v>127</v>
      </c>
      <c r="BK87" s="201">
        <f>SUM(BK88:BK138)</f>
        <v>0</v>
      </c>
    </row>
    <row r="88" spans="2:65" s="31" customFormat="1" ht="16.5" customHeight="1">
      <c r="B88" s="32"/>
      <c r="C88" s="204" t="s">
        <v>23</v>
      </c>
      <c r="D88" s="204" t="s">
        <v>129</v>
      </c>
      <c r="E88" s="205" t="s">
        <v>130</v>
      </c>
      <c r="F88" s="206" t="s">
        <v>131</v>
      </c>
      <c r="G88" s="207" t="s">
        <v>132</v>
      </c>
      <c r="H88" s="208">
        <v>330</v>
      </c>
      <c r="I88" s="209"/>
      <c r="J88" s="210">
        <f>ROUND(I88*H88,2)</f>
        <v>0</v>
      </c>
      <c r="K88" s="206" t="s">
        <v>133</v>
      </c>
      <c r="L88" s="58"/>
      <c r="M88" s="211"/>
      <c r="N88" s="212" t="s">
        <v>48</v>
      </c>
      <c r="O88" s="33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AR88" s="11" t="s">
        <v>134</v>
      </c>
      <c r="AT88" s="11" t="s">
        <v>129</v>
      </c>
      <c r="AU88" s="11" t="s">
        <v>87</v>
      </c>
      <c r="AY88" s="11" t="s">
        <v>127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1" t="s">
        <v>23</v>
      </c>
      <c r="BK88" s="215">
        <f>ROUND(I88*H88,2)</f>
        <v>0</v>
      </c>
      <c r="BL88" s="11" t="s">
        <v>134</v>
      </c>
      <c r="BM88" s="11" t="s">
        <v>135</v>
      </c>
    </row>
    <row r="89" spans="2:51" s="216" customFormat="1" ht="12.75">
      <c r="B89" s="217"/>
      <c r="C89" s="218"/>
      <c r="D89" s="219" t="s">
        <v>136</v>
      </c>
      <c r="E89" s="220"/>
      <c r="F89" s="221" t="s">
        <v>137</v>
      </c>
      <c r="G89" s="218"/>
      <c r="H89" s="222">
        <v>330</v>
      </c>
      <c r="I89" s="223"/>
      <c r="J89" s="218"/>
      <c r="K89" s="218"/>
      <c r="L89" s="224"/>
      <c r="M89" s="225"/>
      <c r="N89" s="226"/>
      <c r="O89" s="226"/>
      <c r="P89" s="226"/>
      <c r="Q89" s="226"/>
      <c r="R89" s="226"/>
      <c r="S89" s="226"/>
      <c r="T89" s="227"/>
      <c r="AT89" s="228" t="s">
        <v>136</v>
      </c>
      <c r="AU89" s="228" t="s">
        <v>87</v>
      </c>
      <c r="AV89" s="216" t="s">
        <v>87</v>
      </c>
      <c r="AW89" s="216" t="s">
        <v>40</v>
      </c>
      <c r="AX89" s="216" t="s">
        <v>77</v>
      </c>
      <c r="AY89" s="228" t="s">
        <v>127</v>
      </c>
    </row>
    <row r="90" spans="2:65" s="31" customFormat="1" ht="51" customHeight="1">
      <c r="B90" s="32"/>
      <c r="C90" s="204" t="s">
        <v>87</v>
      </c>
      <c r="D90" s="204" t="s">
        <v>129</v>
      </c>
      <c r="E90" s="205" t="s">
        <v>138</v>
      </c>
      <c r="F90" s="206" t="s">
        <v>139</v>
      </c>
      <c r="G90" s="207" t="s">
        <v>132</v>
      </c>
      <c r="H90" s="208">
        <v>88</v>
      </c>
      <c r="I90" s="209"/>
      <c r="J90" s="210">
        <f>ROUND(I90*H90,2)</f>
        <v>0</v>
      </c>
      <c r="K90" s="206" t="s">
        <v>133</v>
      </c>
      <c r="L90" s="58"/>
      <c r="M90" s="211"/>
      <c r="N90" s="212" t="s">
        <v>48</v>
      </c>
      <c r="O90" s="33"/>
      <c r="P90" s="213">
        <f>O90*H90</f>
        <v>0</v>
      </c>
      <c r="Q90" s="213">
        <v>0</v>
      </c>
      <c r="R90" s="213">
        <f>Q90*H90</f>
        <v>0</v>
      </c>
      <c r="S90" s="213">
        <v>0.2810000000000001</v>
      </c>
      <c r="T90" s="214">
        <f>S90*H90</f>
        <v>24.72800000000001</v>
      </c>
      <c r="AR90" s="11" t="s">
        <v>134</v>
      </c>
      <c r="AT90" s="11" t="s">
        <v>129</v>
      </c>
      <c r="AU90" s="11" t="s">
        <v>87</v>
      </c>
      <c r="AY90" s="11" t="s">
        <v>127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1" t="s">
        <v>23</v>
      </c>
      <c r="BK90" s="215">
        <f>ROUND(I90*H90,2)</f>
        <v>0</v>
      </c>
      <c r="BL90" s="11" t="s">
        <v>134</v>
      </c>
      <c r="BM90" s="11" t="s">
        <v>140</v>
      </c>
    </row>
    <row r="91" spans="2:51" s="216" customFormat="1" ht="12.75">
      <c r="B91" s="217"/>
      <c r="C91" s="218"/>
      <c r="D91" s="219" t="s">
        <v>136</v>
      </c>
      <c r="E91" s="220"/>
      <c r="F91" s="221" t="s">
        <v>141</v>
      </c>
      <c r="G91" s="218"/>
      <c r="H91" s="222">
        <v>30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136</v>
      </c>
      <c r="AU91" s="228" t="s">
        <v>87</v>
      </c>
      <c r="AV91" s="216" t="s">
        <v>87</v>
      </c>
      <c r="AW91" s="216" t="s">
        <v>40</v>
      </c>
      <c r="AX91" s="216" t="s">
        <v>77</v>
      </c>
      <c r="AY91" s="228" t="s">
        <v>127</v>
      </c>
    </row>
    <row r="92" spans="2:51" s="216" customFormat="1" ht="12.75">
      <c r="B92" s="217"/>
      <c r="C92" s="218"/>
      <c r="D92" s="219" t="s">
        <v>136</v>
      </c>
      <c r="E92" s="220"/>
      <c r="F92" s="221" t="s">
        <v>142</v>
      </c>
      <c r="G92" s="218"/>
      <c r="H92" s="222">
        <v>58</v>
      </c>
      <c r="I92" s="223"/>
      <c r="J92" s="218"/>
      <c r="K92" s="218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136</v>
      </c>
      <c r="AU92" s="228" t="s">
        <v>87</v>
      </c>
      <c r="AV92" s="216" t="s">
        <v>87</v>
      </c>
      <c r="AW92" s="216" t="s">
        <v>40</v>
      </c>
      <c r="AX92" s="216" t="s">
        <v>77</v>
      </c>
      <c r="AY92" s="228" t="s">
        <v>127</v>
      </c>
    </row>
    <row r="93" spans="2:65" s="31" customFormat="1" ht="51" customHeight="1">
      <c r="B93" s="32"/>
      <c r="C93" s="204" t="s">
        <v>143</v>
      </c>
      <c r="D93" s="204" t="s">
        <v>129</v>
      </c>
      <c r="E93" s="205" t="s">
        <v>144</v>
      </c>
      <c r="F93" s="206" t="s">
        <v>145</v>
      </c>
      <c r="G93" s="207" t="s">
        <v>132</v>
      </c>
      <c r="H93" s="208">
        <v>30</v>
      </c>
      <c r="I93" s="209"/>
      <c r="J93" s="210">
        <f>ROUND(I93*H93,2)</f>
        <v>0</v>
      </c>
      <c r="K93" s="206" t="s">
        <v>133</v>
      </c>
      <c r="L93" s="58"/>
      <c r="M93" s="211"/>
      <c r="N93" s="212" t="s">
        <v>48</v>
      </c>
      <c r="O93" s="33"/>
      <c r="P93" s="213">
        <f>O93*H93</f>
        <v>0</v>
      </c>
      <c r="Q93" s="213">
        <v>0</v>
      </c>
      <c r="R93" s="213">
        <f>Q93*H93</f>
        <v>0</v>
      </c>
      <c r="S93" s="213">
        <v>0.29000000000000004</v>
      </c>
      <c r="T93" s="214">
        <f>S93*H93</f>
        <v>8.700000000000001</v>
      </c>
      <c r="AR93" s="11" t="s">
        <v>134</v>
      </c>
      <c r="AT93" s="11" t="s">
        <v>129</v>
      </c>
      <c r="AU93" s="11" t="s">
        <v>87</v>
      </c>
      <c r="AY93" s="11" t="s">
        <v>127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1" t="s">
        <v>23</v>
      </c>
      <c r="BK93" s="215">
        <f>ROUND(I93*H93,2)</f>
        <v>0</v>
      </c>
      <c r="BL93" s="11" t="s">
        <v>134</v>
      </c>
      <c r="BM93" s="11" t="s">
        <v>146</v>
      </c>
    </row>
    <row r="94" spans="2:51" s="216" customFormat="1" ht="12.75">
      <c r="B94" s="217"/>
      <c r="C94" s="218"/>
      <c r="D94" s="219" t="s">
        <v>136</v>
      </c>
      <c r="E94" s="220"/>
      <c r="F94" s="221" t="s">
        <v>141</v>
      </c>
      <c r="G94" s="218"/>
      <c r="H94" s="222">
        <v>30</v>
      </c>
      <c r="I94" s="223"/>
      <c r="J94" s="218"/>
      <c r="K94" s="218"/>
      <c r="L94" s="224"/>
      <c r="M94" s="225"/>
      <c r="N94" s="226"/>
      <c r="O94" s="226"/>
      <c r="P94" s="226"/>
      <c r="Q94" s="226"/>
      <c r="R94" s="226"/>
      <c r="S94" s="226"/>
      <c r="T94" s="227"/>
      <c r="AT94" s="228" t="s">
        <v>136</v>
      </c>
      <c r="AU94" s="228" t="s">
        <v>87</v>
      </c>
      <c r="AV94" s="216" t="s">
        <v>87</v>
      </c>
      <c r="AW94" s="216" t="s">
        <v>40</v>
      </c>
      <c r="AX94" s="216" t="s">
        <v>77</v>
      </c>
      <c r="AY94" s="228" t="s">
        <v>127</v>
      </c>
    </row>
    <row r="95" spans="2:65" s="31" customFormat="1" ht="38.25" customHeight="1">
      <c r="B95" s="32"/>
      <c r="C95" s="204" t="s">
        <v>134</v>
      </c>
      <c r="D95" s="204" t="s">
        <v>129</v>
      </c>
      <c r="E95" s="205" t="s">
        <v>147</v>
      </c>
      <c r="F95" s="206" t="s">
        <v>148</v>
      </c>
      <c r="G95" s="207" t="s">
        <v>149</v>
      </c>
      <c r="H95" s="208">
        <v>21</v>
      </c>
      <c r="I95" s="209"/>
      <c r="J95" s="210">
        <f>ROUND(I95*H95,2)</f>
        <v>0</v>
      </c>
      <c r="K95" s="206" t="s">
        <v>133</v>
      </c>
      <c r="L95" s="58"/>
      <c r="M95" s="211"/>
      <c r="N95" s="212" t="s">
        <v>48</v>
      </c>
      <c r="O95" s="33"/>
      <c r="P95" s="213">
        <f>O95*H95</f>
        <v>0</v>
      </c>
      <c r="Q95" s="213">
        <v>0</v>
      </c>
      <c r="R95" s="213">
        <f>Q95*H95</f>
        <v>0</v>
      </c>
      <c r="S95" s="213">
        <v>0.29000000000000004</v>
      </c>
      <c r="T95" s="214">
        <f>S95*H95</f>
        <v>6.090000000000001</v>
      </c>
      <c r="AR95" s="11" t="s">
        <v>134</v>
      </c>
      <c r="AT95" s="11" t="s">
        <v>129</v>
      </c>
      <c r="AU95" s="11" t="s">
        <v>87</v>
      </c>
      <c r="AY95" s="11" t="s">
        <v>127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1" t="s">
        <v>23</v>
      </c>
      <c r="BK95" s="215">
        <f>ROUND(I95*H95,2)</f>
        <v>0</v>
      </c>
      <c r="BL95" s="11" t="s">
        <v>134</v>
      </c>
      <c r="BM95" s="11" t="s">
        <v>150</v>
      </c>
    </row>
    <row r="96" spans="2:51" s="216" customFormat="1" ht="12.75">
      <c r="B96" s="217"/>
      <c r="C96" s="218"/>
      <c r="D96" s="219" t="s">
        <v>136</v>
      </c>
      <c r="E96" s="220"/>
      <c r="F96" s="221" t="s">
        <v>151</v>
      </c>
      <c r="G96" s="218"/>
      <c r="H96" s="222">
        <v>21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136</v>
      </c>
      <c r="AU96" s="228" t="s">
        <v>87</v>
      </c>
      <c r="AV96" s="216" t="s">
        <v>87</v>
      </c>
      <c r="AW96" s="216" t="s">
        <v>40</v>
      </c>
      <c r="AX96" s="216" t="s">
        <v>77</v>
      </c>
      <c r="AY96" s="228" t="s">
        <v>127</v>
      </c>
    </row>
    <row r="97" spans="2:65" s="31" customFormat="1" ht="38.25" customHeight="1">
      <c r="B97" s="32"/>
      <c r="C97" s="204" t="s">
        <v>152</v>
      </c>
      <c r="D97" s="204" t="s">
        <v>129</v>
      </c>
      <c r="E97" s="205" t="s">
        <v>153</v>
      </c>
      <c r="F97" s="206" t="s">
        <v>154</v>
      </c>
      <c r="G97" s="207" t="s">
        <v>155</v>
      </c>
      <c r="H97" s="208">
        <v>95</v>
      </c>
      <c r="I97" s="209"/>
      <c r="J97" s="210">
        <f>ROUND(I97*H97,2)</f>
        <v>0</v>
      </c>
      <c r="K97" s="206" t="s">
        <v>133</v>
      </c>
      <c r="L97" s="58"/>
      <c r="M97" s="211"/>
      <c r="N97" s="212" t="s">
        <v>48</v>
      </c>
      <c r="O97" s="33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1" t="s">
        <v>134</v>
      </c>
      <c r="AT97" s="11" t="s">
        <v>129</v>
      </c>
      <c r="AU97" s="11" t="s">
        <v>87</v>
      </c>
      <c r="AY97" s="11" t="s">
        <v>127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1" t="s">
        <v>23</v>
      </c>
      <c r="BK97" s="215">
        <f>ROUND(I97*H97,2)</f>
        <v>0</v>
      </c>
      <c r="BL97" s="11" t="s">
        <v>134</v>
      </c>
      <c r="BM97" s="11" t="s">
        <v>156</v>
      </c>
    </row>
    <row r="98" spans="2:51" s="216" customFormat="1" ht="12.75">
      <c r="B98" s="217"/>
      <c r="C98" s="218"/>
      <c r="D98" s="219" t="s">
        <v>136</v>
      </c>
      <c r="E98" s="220"/>
      <c r="F98" s="221" t="s">
        <v>157</v>
      </c>
      <c r="G98" s="218"/>
      <c r="H98" s="222">
        <v>95</v>
      </c>
      <c r="I98" s="223"/>
      <c r="J98" s="218"/>
      <c r="K98" s="218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136</v>
      </c>
      <c r="AU98" s="228" t="s">
        <v>87</v>
      </c>
      <c r="AV98" s="216" t="s">
        <v>87</v>
      </c>
      <c r="AW98" s="216" t="s">
        <v>40</v>
      </c>
      <c r="AX98" s="216" t="s">
        <v>77</v>
      </c>
      <c r="AY98" s="228" t="s">
        <v>127</v>
      </c>
    </row>
    <row r="99" spans="2:65" s="31" customFormat="1" ht="38.25" customHeight="1">
      <c r="B99" s="32"/>
      <c r="C99" s="204" t="s">
        <v>158</v>
      </c>
      <c r="D99" s="204" t="s">
        <v>129</v>
      </c>
      <c r="E99" s="205" t="s">
        <v>159</v>
      </c>
      <c r="F99" s="206" t="s">
        <v>160</v>
      </c>
      <c r="G99" s="207" t="s">
        <v>155</v>
      </c>
      <c r="H99" s="208">
        <v>47.5</v>
      </c>
      <c r="I99" s="209"/>
      <c r="J99" s="210">
        <f>ROUND(I99*H99,2)</f>
        <v>0</v>
      </c>
      <c r="K99" s="206" t="s">
        <v>133</v>
      </c>
      <c r="L99" s="58"/>
      <c r="M99" s="211"/>
      <c r="N99" s="212" t="s">
        <v>48</v>
      </c>
      <c r="O99" s="33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11" t="s">
        <v>134</v>
      </c>
      <c r="AT99" s="11" t="s">
        <v>129</v>
      </c>
      <c r="AU99" s="11" t="s">
        <v>87</v>
      </c>
      <c r="AY99" s="11" t="s">
        <v>127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1" t="s">
        <v>23</v>
      </c>
      <c r="BK99" s="215">
        <f>ROUND(I99*H99,2)</f>
        <v>0</v>
      </c>
      <c r="BL99" s="11" t="s">
        <v>134</v>
      </c>
      <c r="BM99" s="11" t="s">
        <v>161</v>
      </c>
    </row>
    <row r="100" spans="2:51" s="216" customFormat="1" ht="12.75">
      <c r="B100" s="217"/>
      <c r="C100" s="218"/>
      <c r="D100" s="219" t="s">
        <v>136</v>
      </c>
      <c r="E100" s="220"/>
      <c r="F100" s="221" t="s">
        <v>162</v>
      </c>
      <c r="G100" s="218"/>
      <c r="H100" s="222">
        <v>47.5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136</v>
      </c>
      <c r="AU100" s="228" t="s">
        <v>87</v>
      </c>
      <c r="AV100" s="216" t="s">
        <v>87</v>
      </c>
      <c r="AW100" s="216" t="s">
        <v>40</v>
      </c>
      <c r="AX100" s="216" t="s">
        <v>77</v>
      </c>
      <c r="AY100" s="228" t="s">
        <v>127</v>
      </c>
    </row>
    <row r="101" spans="2:65" s="31" customFormat="1" ht="38.25" customHeight="1">
      <c r="B101" s="32"/>
      <c r="C101" s="204" t="s">
        <v>163</v>
      </c>
      <c r="D101" s="204" t="s">
        <v>129</v>
      </c>
      <c r="E101" s="205" t="s">
        <v>164</v>
      </c>
      <c r="F101" s="206" t="s">
        <v>165</v>
      </c>
      <c r="G101" s="207" t="s">
        <v>155</v>
      </c>
      <c r="H101" s="208">
        <v>95</v>
      </c>
      <c r="I101" s="209"/>
      <c r="J101" s="210">
        <f>ROUND(I101*H101,2)</f>
        <v>0</v>
      </c>
      <c r="K101" s="206" t="s">
        <v>133</v>
      </c>
      <c r="L101" s="58"/>
      <c r="M101" s="211"/>
      <c r="N101" s="212" t="s">
        <v>48</v>
      </c>
      <c r="O101" s="33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1" t="s">
        <v>134</v>
      </c>
      <c r="AT101" s="11" t="s">
        <v>129</v>
      </c>
      <c r="AU101" s="11" t="s">
        <v>87</v>
      </c>
      <c r="AY101" s="11" t="s">
        <v>127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1" t="s">
        <v>23</v>
      </c>
      <c r="BK101" s="215">
        <f>ROUND(I101*H101,2)</f>
        <v>0</v>
      </c>
      <c r="BL101" s="11" t="s">
        <v>134</v>
      </c>
      <c r="BM101" s="11" t="s">
        <v>166</v>
      </c>
    </row>
    <row r="102" spans="2:51" s="216" customFormat="1" ht="12.75">
      <c r="B102" s="217"/>
      <c r="C102" s="218"/>
      <c r="D102" s="219" t="s">
        <v>136</v>
      </c>
      <c r="E102" s="220"/>
      <c r="F102" s="221" t="s">
        <v>157</v>
      </c>
      <c r="G102" s="218"/>
      <c r="H102" s="222">
        <v>95</v>
      </c>
      <c r="I102" s="223"/>
      <c r="J102" s="218"/>
      <c r="K102" s="218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136</v>
      </c>
      <c r="AU102" s="228" t="s">
        <v>87</v>
      </c>
      <c r="AV102" s="216" t="s">
        <v>87</v>
      </c>
      <c r="AW102" s="216" t="s">
        <v>40</v>
      </c>
      <c r="AX102" s="216" t="s">
        <v>77</v>
      </c>
      <c r="AY102" s="228" t="s">
        <v>127</v>
      </c>
    </row>
    <row r="103" spans="2:65" s="31" customFormat="1" ht="38.25" customHeight="1">
      <c r="B103" s="32"/>
      <c r="C103" s="204" t="s">
        <v>167</v>
      </c>
      <c r="D103" s="204" t="s">
        <v>129</v>
      </c>
      <c r="E103" s="205" t="s">
        <v>168</v>
      </c>
      <c r="F103" s="206" t="s">
        <v>169</v>
      </c>
      <c r="G103" s="207" t="s">
        <v>155</v>
      </c>
      <c r="H103" s="208">
        <v>47.5</v>
      </c>
      <c r="I103" s="209"/>
      <c r="J103" s="210">
        <f>ROUND(I103*H103,2)</f>
        <v>0</v>
      </c>
      <c r="K103" s="206" t="s">
        <v>133</v>
      </c>
      <c r="L103" s="58"/>
      <c r="M103" s="211"/>
      <c r="N103" s="212" t="s">
        <v>48</v>
      </c>
      <c r="O103" s="33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11" t="s">
        <v>134</v>
      </c>
      <c r="AT103" s="11" t="s">
        <v>129</v>
      </c>
      <c r="AU103" s="11" t="s">
        <v>87</v>
      </c>
      <c r="AY103" s="11" t="s">
        <v>127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1" t="s">
        <v>23</v>
      </c>
      <c r="BK103" s="215">
        <f>ROUND(I103*H103,2)</f>
        <v>0</v>
      </c>
      <c r="BL103" s="11" t="s">
        <v>134</v>
      </c>
      <c r="BM103" s="11" t="s">
        <v>170</v>
      </c>
    </row>
    <row r="104" spans="2:51" s="216" customFormat="1" ht="12.75">
      <c r="B104" s="217"/>
      <c r="C104" s="218"/>
      <c r="D104" s="219" t="s">
        <v>136</v>
      </c>
      <c r="E104" s="220"/>
      <c r="F104" s="221" t="s">
        <v>171</v>
      </c>
      <c r="G104" s="218"/>
      <c r="H104" s="222">
        <v>47.5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136</v>
      </c>
      <c r="AU104" s="228" t="s">
        <v>87</v>
      </c>
      <c r="AV104" s="216" t="s">
        <v>87</v>
      </c>
      <c r="AW104" s="216" t="s">
        <v>40</v>
      </c>
      <c r="AX104" s="216" t="s">
        <v>77</v>
      </c>
      <c r="AY104" s="228" t="s">
        <v>127</v>
      </c>
    </row>
    <row r="105" spans="2:65" s="31" customFormat="1" ht="25.5" customHeight="1">
      <c r="B105" s="32"/>
      <c r="C105" s="204" t="s">
        <v>172</v>
      </c>
      <c r="D105" s="204" t="s">
        <v>129</v>
      </c>
      <c r="E105" s="205" t="s">
        <v>173</v>
      </c>
      <c r="F105" s="206" t="s">
        <v>174</v>
      </c>
      <c r="G105" s="207" t="s">
        <v>155</v>
      </c>
      <c r="H105" s="208">
        <v>4.5</v>
      </c>
      <c r="I105" s="209"/>
      <c r="J105" s="210">
        <f>ROUND(I105*H105,2)</f>
        <v>0</v>
      </c>
      <c r="K105" s="206" t="s">
        <v>133</v>
      </c>
      <c r="L105" s="58"/>
      <c r="M105" s="211"/>
      <c r="N105" s="212" t="s">
        <v>48</v>
      </c>
      <c r="O105" s="33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1" t="s">
        <v>134</v>
      </c>
      <c r="AT105" s="11" t="s">
        <v>129</v>
      </c>
      <c r="AU105" s="11" t="s">
        <v>87</v>
      </c>
      <c r="AY105" s="11" t="s">
        <v>127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1" t="s">
        <v>23</v>
      </c>
      <c r="BK105" s="215">
        <f>ROUND(I105*H105,2)</f>
        <v>0</v>
      </c>
      <c r="BL105" s="11" t="s">
        <v>134</v>
      </c>
      <c r="BM105" s="11" t="s">
        <v>175</v>
      </c>
    </row>
    <row r="106" spans="2:51" s="216" customFormat="1" ht="12.75">
      <c r="B106" s="217"/>
      <c r="C106" s="218"/>
      <c r="D106" s="219" t="s">
        <v>136</v>
      </c>
      <c r="E106" s="220"/>
      <c r="F106" s="221" t="s">
        <v>176</v>
      </c>
      <c r="G106" s="218"/>
      <c r="H106" s="222">
        <v>4.5</v>
      </c>
      <c r="I106" s="223"/>
      <c r="J106" s="218"/>
      <c r="K106" s="218"/>
      <c r="L106" s="224"/>
      <c r="M106" s="225"/>
      <c r="N106" s="226"/>
      <c r="O106" s="226"/>
      <c r="P106" s="226"/>
      <c r="Q106" s="226"/>
      <c r="R106" s="226"/>
      <c r="S106" s="226"/>
      <c r="T106" s="227"/>
      <c r="AT106" s="228" t="s">
        <v>136</v>
      </c>
      <c r="AU106" s="228" t="s">
        <v>87</v>
      </c>
      <c r="AV106" s="216" t="s">
        <v>87</v>
      </c>
      <c r="AW106" s="216" t="s">
        <v>40</v>
      </c>
      <c r="AX106" s="216" t="s">
        <v>77</v>
      </c>
      <c r="AY106" s="228" t="s">
        <v>127</v>
      </c>
    </row>
    <row r="107" spans="2:65" s="31" customFormat="1" ht="38.25" customHeight="1">
      <c r="B107" s="32"/>
      <c r="C107" s="204" t="s">
        <v>28</v>
      </c>
      <c r="D107" s="204" t="s">
        <v>129</v>
      </c>
      <c r="E107" s="205" t="s">
        <v>177</v>
      </c>
      <c r="F107" s="206" t="s">
        <v>178</v>
      </c>
      <c r="G107" s="207" t="s">
        <v>155</v>
      </c>
      <c r="H107" s="208">
        <v>2.25</v>
      </c>
      <c r="I107" s="209"/>
      <c r="J107" s="210">
        <f>ROUND(I107*H107,2)</f>
        <v>0</v>
      </c>
      <c r="K107" s="206" t="s">
        <v>133</v>
      </c>
      <c r="L107" s="58"/>
      <c r="M107" s="211"/>
      <c r="N107" s="212" t="s">
        <v>48</v>
      </c>
      <c r="O107" s="33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1" t="s">
        <v>134</v>
      </c>
      <c r="AT107" s="11" t="s">
        <v>129</v>
      </c>
      <c r="AU107" s="11" t="s">
        <v>87</v>
      </c>
      <c r="AY107" s="11" t="s">
        <v>127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1" t="s">
        <v>23</v>
      </c>
      <c r="BK107" s="215">
        <f>ROUND(I107*H107,2)</f>
        <v>0</v>
      </c>
      <c r="BL107" s="11" t="s">
        <v>134</v>
      </c>
      <c r="BM107" s="11" t="s">
        <v>179</v>
      </c>
    </row>
    <row r="108" spans="2:51" s="216" customFormat="1" ht="12.75">
      <c r="B108" s="217"/>
      <c r="C108" s="218"/>
      <c r="D108" s="219" t="s">
        <v>136</v>
      </c>
      <c r="E108" s="220"/>
      <c r="F108" s="221" t="s">
        <v>180</v>
      </c>
      <c r="G108" s="218"/>
      <c r="H108" s="222">
        <v>2.25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136</v>
      </c>
      <c r="AU108" s="228" t="s">
        <v>87</v>
      </c>
      <c r="AV108" s="216" t="s">
        <v>87</v>
      </c>
      <c r="AW108" s="216" t="s">
        <v>40</v>
      </c>
      <c r="AX108" s="216" t="s">
        <v>77</v>
      </c>
      <c r="AY108" s="228" t="s">
        <v>127</v>
      </c>
    </row>
    <row r="109" spans="2:65" s="31" customFormat="1" ht="25.5" customHeight="1">
      <c r="B109" s="32"/>
      <c r="C109" s="204" t="s">
        <v>181</v>
      </c>
      <c r="D109" s="204" t="s">
        <v>129</v>
      </c>
      <c r="E109" s="205" t="s">
        <v>182</v>
      </c>
      <c r="F109" s="206" t="s">
        <v>183</v>
      </c>
      <c r="G109" s="207" t="s">
        <v>132</v>
      </c>
      <c r="H109" s="208">
        <v>12</v>
      </c>
      <c r="I109" s="209"/>
      <c r="J109" s="210">
        <f>ROUND(I109*H109,2)</f>
        <v>0</v>
      </c>
      <c r="K109" s="206" t="s">
        <v>133</v>
      </c>
      <c r="L109" s="58"/>
      <c r="M109" s="211"/>
      <c r="N109" s="212" t="s">
        <v>48</v>
      </c>
      <c r="O109" s="33"/>
      <c r="P109" s="213">
        <f>O109*H109</f>
        <v>0</v>
      </c>
      <c r="Q109" s="213">
        <v>0.0007</v>
      </c>
      <c r="R109" s="213">
        <f>Q109*H109</f>
        <v>0.0084</v>
      </c>
      <c r="S109" s="213">
        <v>0</v>
      </c>
      <c r="T109" s="214">
        <f>S109*H109</f>
        <v>0</v>
      </c>
      <c r="AR109" s="11" t="s">
        <v>134</v>
      </c>
      <c r="AT109" s="11" t="s">
        <v>129</v>
      </c>
      <c r="AU109" s="11" t="s">
        <v>87</v>
      </c>
      <c r="AY109" s="11" t="s">
        <v>127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1" t="s">
        <v>23</v>
      </c>
      <c r="BK109" s="215">
        <f>ROUND(I109*H109,2)</f>
        <v>0</v>
      </c>
      <c r="BL109" s="11" t="s">
        <v>134</v>
      </c>
      <c r="BM109" s="11" t="s">
        <v>184</v>
      </c>
    </row>
    <row r="110" spans="2:51" s="216" customFormat="1" ht="12.75">
      <c r="B110" s="217"/>
      <c r="C110" s="218"/>
      <c r="D110" s="219" t="s">
        <v>136</v>
      </c>
      <c r="E110" s="220"/>
      <c r="F110" s="221" t="s">
        <v>185</v>
      </c>
      <c r="G110" s="218"/>
      <c r="H110" s="222">
        <v>12</v>
      </c>
      <c r="I110" s="223"/>
      <c r="J110" s="218"/>
      <c r="K110" s="218"/>
      <c r="L110" s="224"/>
      <c r="M110" s="225"/>
      <c r="N110" s="226"/>
      <c r="O110" s="226"/>
      <c r="P110" s="226"/>
      <c r="Q110" s="226"/>
      <c r="R110" s="226"/>
      <c r="S110" s="226"/>
      <c r="T110" s="227"/>
      <c r="AT110" s="228" t="s">
        <v>136</v>
      </c>
      <c r="AU110" s="228" t="s">
        <v>87</v>
      </c>
      <c r="AV110" s="216" t="s">
        <v>87</v>
      </c>
      <c r="AW110" s="216" t="s">
        <v>40</v>
      </c>
      <c r="AX110" s="216" t="s">
        <v>77</v>
      </c>
      <c r="AY110" s="228" t="s">
        <v>127</v>
      </c>
    </row>
    <row r="111" spans="2:65" s="31" customFormat="1" ht="25.5" customHeight="1">
      <c r="B111" s="32"/>
      <c r="C111" s="204" t="s">
        <v>186</v>
      </c>
      <c r="D111" s="204" t="s">
        <v>129</v>
      </c>
      <c r="E111" s="205" t="s">
        <v>187</v>
      </c>
      <c r="F111" s="206" t="s">
        <v>188</v>
      </c>
      <c r="G111" s="207" t="s">
        <v>132</v>
      </c>
      <c r="H111" s="208">
        <v>12</v>
      </c>
      <c r="I111" s="209"/>
      <c r="J111" s="210">
        <f>ROUND(I111*H111,2)</f>
        <v>0</v>
      </c>
      <c r="K111" s="206" t="s">
        <v>133</v>
      </c>
      <c r="L111" s="58"/>
      <c r="M111" s="211"/>
      <c r="N111" s="212" t="s">
        <v>48</v>
      </c>
      <c r="O111" s="33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11" t="s">
        <v>134</v>
      </c>
      <c r="AT111" s="11" t="s">
        <v>129</v>
      </c>
      <c r="AU111" s="11" t="s">
        <v>87</v>
      </c>
      <c r="AY111" s="11" t="s">
        <v>127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1" t="s">
        <v>23</v>
      </c>
      <c r="BK111" s="215">
        <f>ROUND(I111*H111,2)</f>
        <v>0</v>
      </c>
      <c r="BL111" s="11" t="s">
        <v>134</v>
      </c>
      <c r="BM111" s="11" t="s">
        <v>189</v>
      </c>
    </row>
    <row r="112" spans="2:51" s="216" customFormat="1" ht="12.75">
      <c r="B112" s="217"/>
      <c r="C112" s="218"/>
      <c r="D112" s="219" t="s">
        <v>136</v>
      </c>
      <c r="E112" s="220"/>
      <c r="F112" s="221" t="s">
        <v>185</v>
      </c>
      <c r="G112" s="218"/>
      <c r="H112" s="222">
        <v>12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136</v>
      </c>
      <c r="AU112" s="228" t="s">
        <v>87</v>
      </c>
      <c r="AV112" s="216" t="s">
        <v>87</v>
      </c>
      <c r="AW112" s="216" t="s">
        <v>40</v>
      </c>
      <c r="AX112" s="216" t="s">
        <v>77</v>
      </c>
      <c r="AY112" s="228" t="s">
        <v>127</v>
      </c>
    </row>
    <row r="113" spans="2:65" s="31" customFormat="1" ht="25.5" customHeight="1">
      <c r="B113" s="32"/>
      <c r="C113" s="204" t="s">
        <v>190</v>
      </c>
      <c r="D113" s="204" t="s">
        <v>129</v>
      </c>
      <c r="E113" s="205" t="s">
        <v>191</v>
      </c>
      <c r="F113" s="206" t="s">
        <v>192</v>
      </c>
      <c r="G113" s="207" t="s">
        <v>155</v>
      </c>
      <c r="H113" s="208">
        <v>4.5</v>
      </c>
      <c r="I113" s="209"/>
      <c r="J113" s="210">
        <f>ROUND(I113*H113,2)</f>
        <v>0</v>
      </c>
      <c r="K113" s="206" t="s">
        <v>133</v>
      </c>
      <c r="L113" s="58"/>
      <c r="M113" s="211"/>
      <c r="N113" s="212" t="s">
        <v>48</v>
      </c>
      <c r="O113" s="33"/>
      <c r="P113" s="213">
        <f>O113*H113</f>
        <v>0</v>
      </c>
      <c r="Q113" s="213">
        <v>0.00045999999999999996</v>
      </c>
      <c r="R113" s="213">
        <f>Q113*H113</f>
        <v>0.00207</v>
      </c>
      <c r="S113" s="213">
        <v>0</v>
      </c>
      <c r="T113" s="214">
        <f>S113*H113</f>
        <v>0</v>
      </c>
      <c r="AR113" s="11" t="s">
        <v>134</v>
      </c>
      <c r="AT113" s="11" t="s">
        <v>129</v>
      </c>
      <c r="AU113" s="11" t="s">
        <v>87</v>
      </c>
      <c r="AY113" s="11" t="s">
        <v>127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1" t="s">
        <v>23</v>
      </c>
      <c r="BK113" s="215">
        <f>ROUND(I113*H113,2)</f>
        <v>0</v>
      </c>
      <c r="BL113" s="11" t="s">
        <v>134</v>
      </c>
      <c r="BM113" s="11" t="s">
        <v>193</v>
      </c>
    </row>
    <row r="114" spans="2:51" s="216" customFormat="1" ht="12.75">
      <c r="B114" s="217"/>
      <c r="C114" s="218"/>
      <c r="D114" s="219" t="s">
        <v>136</v>
      </c>
      <c r="E114" s="220"/>
      <c r="F114" s="221" t="s">
        <v>176</v>
      </c>
      <c r="G114" s="218"/>
      <c r="H114" s="222">
        <v>4.5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136</v>
      </c>
      <c r="AU114" s="228" t="s">
        <v>87</v>
      </c>
      <c r="AV114" s="216" t="s">
        <v>87</v>
      </c>
      <c r="AW114" s="216" t="s">
        <v>40</v>
      </c>
      <c r="AX114" s="216" t="s">
        <v>77</v>
      </c>
      <c r="AY114" s="228" t="s">
        <v>127</v>
      </c>
    </row>
    <row r="115" spans="2:65" s="31" customFormat="1" ht="25.5" customHeight="1">
      <c r="B115" s="32"/>
      <c r="C115" s="204" t="s">
        <v>194</v>
      </c>
      <c r="D115" s="204" t="s">
        <v>129</v>
      </c>
      <c r="E115" s="205" t="s">
        <v>195</v>
      </c>
      <c r="F115" s="206" t="s">
        <v>196</v>
      </c>
      <c r="G115" s="207" t="s">
        <v>155</v>
      </c>
      <c r="H115" s="208">
        <v>4.5</v>
      </c>
      <c r="I115" s="209"/>
      <c r="J115" s="210">
        <f>ROUND(I115*H115,2)</f>
        <v>0</v>
      </c>
      <c r="K115" s="206" t="s">
        <v>133</v>
      </c>
      <c r="L115" s="58"/>
      <c r="M115" s="211"/>
      <c r="N115" s="212" t="s">
        <v>48</v>
      </c>
      <c r="O115" s="33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1" t="s">
        <v>134</v>
      </c>
      <c r="AT115" s="11" t="s">
        <v>129</v>
      </c>
      <c r="AU115" s="11" t="s">
        <v>87</v>
      </c>
      <c r="AY115" s="11" t="s">
        <v>127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1" t="s">
        <v>23</v>
      </c>
      <c r="BK115" s="215">
        <f>ROUND(I115*H115,2)</f>
        <v>0</v>
      </c>
      <c r="BL115" s="11" t="s">
        <v>134</v>
      </c>
      <c r="BM115" s="11" t="s">
        <v>197</v>
      </c>
    </row>
    <row r="116" spans="2:51" s="216" customFormat="1" ht="12.75">
      <c r="B116" s="217"/>
      <c r="C116" s="218"/>
      <c r="D116" s="219" t="s">
        <v>136</v>
      </c>
      <c r="E116" s="220"/>
      <c r="F116" s="221" t="s">
        <v>176</v>
      </c>
      <c r="G116" s="218"/>
      <c r="H116" s="222">
        <v>4.5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136</v>
      </c>
      <c r="AU116" s="228" t="s">
        <v>87</v>
      </c>
      <c r="AV116" s="216" t="s">
        <v>87</v>
      </c>
      <c r="AW116" s="216" t="s">
        <v>40</v>
      </c>
      <c r="AX116" s="216" t="s">
        <v>77</v>
      </c>
      <c r="AY116" s="228" t="s">
        <v>127</v>
      </c>
    </row>
    <row r="117" spans="2:65" s="31" customFormat="1" ht="38.25" customHeight="1">
      <c r="B117" s="32"/>
      <c r="C117" s="204" t="s">
        <v>10</v>
      </c>
      <c r="D117" s="204" t="s">
        <v>129</v>
      </c>
      <c r="E117" s="205" t="s">
        <v>198</v>
      </c>
      <c r="F117" s="206" t="s">
        <v>199</v>
      </c>
      <c r="G117" s="207" t="s">
        <v>155</v>
      </c>
      <c r="H117" s="208">
        <v>4.5</v>
      </c>
      <c r="I117" s="209"/>
      <c r="J117" s="210">
        <f>ROUND(I117*H117,2)</f>
        <v>0</v>
      </c>
      <c r="K117" s="206" t="s">
        <v>133</v>
      </c>
      <c r="L117" s="58"/>
      <c r="M117" s="211"/>
      <c r="N117" s="212" t="s">
        <v>48</v>
      </c>
      <c r="O117" s="33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1" t="s">
        <v>134</v>
      </c>
      <c r="AT117" s="11" t="s">
        <v>129</v>
      </c>
      <c r="AU117" s="11" t="s">
        <v>87</v>
      </c>
      <c r="AY117" s="11" t="s">
        <v>127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1" t="s">
        <v>23</v>
      </c>
      <c r="BK117" s="215">
        <f>ROUND(I117*H117,2)</f>
        <v>0</v>
      </c>
      <c r="BL117" s="11" t="s">
        <v>134</v>
      </c>
      <c r="BM117" s="11" t="s">
        <v>200</v>
      </c>
    </row>
    <row r="118" spans="2:51" s="216" customFormat="1" ht="12.75">
      <c r="B118" s="217"/>
      <c r="C118" s="218"/>
      <c r="D118" s="219" t="s">
        <v>136</v>
      </c>
      <c r="E118" s="220"/>
      <c r="F118" s="221" t="s">
        <v>176</v>
      </c>
      <c r="G118" s="218"/>
      <c r="H118" s="222">
        <v>4.5</v>
      </c>
      <c r="I118" s="223"/>
      <c r="J118" s="218"/>
      <c r="K118" s="218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136</v>
      </c>
      <c r="AU118" s="228" t="s">
        <v>87</v>
      </c>
      <c r="AV118" s="216" t="s">
        <v>87</v>
      </c>
      <c r="AW118" s="216" t="s">
        <v>40</v>
      </c>
      <c r="AX118" s="216" t="s">
        <v>77</v>
      </c>
      <c r="AY118" s="228" t="s">
        <v>127</v>
      </c>
    </row>
    <row r="119" spans="2:65" s="31" customFormat="1" ht="38.25" customHeight="1">
      <c r="B119" s="32"/>
      <c r="C119" s="204" t="s">
        <v>201</v>
      </c>
      <c r="D119" s="204" t="s">
        <v>129</v>
      </c>
      <c r="E119" s="205" t="s">
        <v>202</v>
      </c>
      <c r="F119" s="206" t="s">
        <v>203</v>
      </c>
      <c r="G119" s="207" t="s">
        <v>155</v>
      </c>
      <c r="H119" s="208">
        <v>194.5</v>
      </c>
      <c r="I119" s="209"/>
      <c r="J119" s="210">
        <f>ROUND(I119*H119,2)</f>
        <v>0</v>
      </c>
      <c r="K119" s="206" t="s">
        <v>133</v>
      </c>
      <c r="L119" s="58"/>
      <c r="M119" s="211"/>
      <c r="N119" s="212" t="s">
        <v>48</v>
      </c>
      <c r="O119" s="33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1" t="s">
        <v>134</v>
      </c>
      <c r="AT119" s="11" t="s">
        <v>129</v>
      </c>
      <c r="AU119" s="11" t="s">
        <v>87</v>
      </c>
      <c r="AY119" s="11" t="s">
        <v>127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1" t="s">
        <v>23</v>
      </c>
      <c r="BK119" s="215">
        <f>ROUND(I119*H119,2)</f>
        <v>0</v>
      </c>
      <c r="BL119" s="11" t="s">
        <v>134</v>
      </c>
      <c r="BM119" s="11" t="s">
        <v>204</v>
      </c>
    </row>
    <row r="120" spans="2:51" s="229" customFormat="1" ht="12.75">
      <c r="B120" s="230"/>
      <c r="C120" s="231"/>
      <c r="D120" s="219" t="s">
        <v>136</v>
      </c>
      <c r="E120" s="232"/>
      <c r="F120" s="233" t="s">
        <v>205</v>
      </c>
      <c r="G120" s="231"/>
      <c r="H120" s="232"/>
      <c r="I120" s="234"/>
      <c r="J120" s="231"/>
      <c r="K120" s="231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136</v>
      </c>
      <c r="AU120" s="239" t="s">
        <v>87</v>
      </c>
      <c r="AV120" s="229" t="s">
        <v>23</v>
      </c>
      <c r="AW120" s="229" t="s">
        <v>40</v>
      </c>
      <c r="AX120" s="229" t="s">
        <v>77</v>
      </c>
      <c r="AY120" s="239" t="s">
        <v>127</v>
      </c>
    </row>
    <row r="121" spans="2:51" s="216" customFormat="1" ht="12.75">
      <c r="B121" s="217"/>
      <c r="C121" s="218"/>
      <c r="D121" s="219" t="s">
        <v>136</v>
      </c>
      <c r="E121" s="220"/>
      <c r="F121" s="221" t="s">
        <v>206</v>
      </c>
      <c r="G121" s="218"/>
      <c r="H121" s="222">
        <v>190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136</v>
      </c>
      <c r="AU121" s="228" t="s">
        <v>87</v>
      </c>
      <c r="AV121" s="216" t="s">
        <v>87</v>
      </c>
      <c r="AW121" s="216" t="s">
        <v>40</v>
      </c>
      <c r="AX121" s="216" t="s">
        <v>77</v>
      </c>
      <c r="AY121" s="228" t="s">
        <v>127</v>
      </c>
    </row>
    <row r="122" spans="2:51" s="216" customFormat="1" ht="12.75">
      <c r="B122" s="217"/>
      <c r="C122" s="218"/>
      <c r="D122" s="219" t="s">
        <v>136</v>
      </c>
      <c r="E122" s="220"/>
      <c r="F122" s="221" t="s">
        <v>207</v>
      </c>
      <c r="G122" s="218"/>
      <c r="H122" s="222">
        <v>4.5</v>
      </c>
      <c r="I122" s="223"/>
      <c r="J122" s="218"/>
      <c r="K122" s="218"/>
      <c r="L122" s="224"/>
      <c r="M122" s="225"/>
      <c r="N122" s="226"/>
      <c r="O122" s="226"/>
      <c r="P122" s="226"/>
      <c r="Q122" s="226"/>
      <c r="R122" s="226"/>
      <c r="S122" s="226"/>
      <c r="T122" s="227"/>
      <c r="AT122" s="228" t="s">
        <v>136</v>
      </c>
      <c r="AU122" s="228" t="s">
        <v>87</v>
      </c>
      <c r="AV122" s="216" t="s">
        <v>87</v>
      </c>
      <c r="AW122" s="216" t="s">
        <v>40</v>
      </c>
      <c r="AX122" s="216" t="s">
        <v>77</v>
      </c>
      <c r="AY122" s="228" t="s">
        <v>127</v>
      </c>
    </row>
    <row r="123" spans="2:65" s="31" customFormat="1" ht="38.25" customHeight="1">
      <c r="B123" s="32"/>
      <c r="C123" s="204" t="s">
        <v>208</v>
      </c>
      <c r="D123" s="204" t="s">
        <v>129</v>
      </c>
      <c r="E123" s="205" t="s">
        <v>209</v>
      </c>
      <c r="F123" s="206" t="s">
        <v>210</v>
      </c>
      <c r="G123" s="207" t="s">
        <v>155</v>
      </c>
      <c r="H123" s="208">
        <v>194.5</v>
      </c>
      <c r="I123" s="209"/>
      <c r="J123" s="210">
        <f>ROUND(I123*H123,2)</f>
        <v>0</v>
      </c>
      <c r="K123" s="206" t="s">
        <v>133</v>
      </c>
      <c r="L123" s="58"/>
      <c r="M123" s="211"/>
      <c r="N123" s="212" t="s">
        <v>48</v>
      </c>
      <c r="O123" s="33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1" t="s">
        <v>134</v>
      </c>
      <c r="AT123" s="11" t="s">
        <v>129</v>
      </c>
      <c r="AU123" s="11" t="s">
        <v>87</v>
      </c>
      <c r="AY123" s="11" t="s">
        <v>127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1" t="s">
        <v>23</v>
      </c>
      <c r="BK123" s="215">
        <f>ROUND(I123*H123,2)</f>
        <v>0</v>
      </c>
      <c r="BL123" s="11" t="s">
        <v>134</v>
      </c>
      <c r="BM123" s="11" t="s">
        <v>211</v>
      </c>
    </row>
    <row r="124" spans="2:51" s="216" customFormat="1" ht="12.75">
      <c r="B124" s="217"/>
      <c r="C124" s="218"/>
      <c r="D124" s="219" t="s">
        <v>136</v>
      </c>
      <c r="E124" s="220"/>
      <c r="F124" s="221" t="s">
        <v>212</v>
      </c>
      <c r="G124" s="218"/>
      <c r="H124" s="222">
        <v>194.5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136</v>
      </c>
      <c r="AU124" s="228" t="s">
        <v>87</v>
      </c>
      <c r="AV124" s="216" t="s">
        <v>87</v>
      </c>
      <c r="AW124" s="216" t="s">
        <v>40</v>
      </c>
      <c r="AX124" s="216" t="s">
        <v>77</v>
      </c>
      <c r="AY124" s="228" t="s">
        <v>127</v>
      </c>
    </row>
    <row r="125" spans="2:65" s="31" customFormat="1" ht="16.5" customHeight="1">
      <c r="B125" s="32"/>
      <c r="C125" s="204" t="s">
        <v>213</v>
      </c>
      <c r="D125" s="204" t="s">
        <v>129</v>
      </c>
      <c r="E125" s="205" t="s">
        <v>214</v>
      </c>
      <c r="F125" s="206" t="s">
        <v>215</v>
      </c>
      <c r="G125" s="207" t="s">
        <v>132</v>
      </c>
      <c r="H125" s="208">
        <v>330</v>
      </c>
      <c r="I125" s="209"/>
      <c r="J125" s="210">
        <f>ROUND(I125*H125,2)</f>
        <v>0</v>
      </c>
      <c r="K125" s="206" t="s">
        <v>133</v>
      </c>
      <c r="L125" s="58"/>
      <c r="M125" s="211"/>
      <c r="N125" s="212" t="s">
        <v>48</v>
      </c>
      <c r="O125" s="33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AR125" s="11" t="s">
        <v>134</v>
      </c>
      <c r="AT125" s="11" t="s">
        <v>129</v>
      </c>
      <c r="AU125" s="11" t="s">
        <v>87</v>
      </c>
      <c r="AY125" s="11" t="s">
        <v>127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1" t="s">
        <v>23</v>
      </c>
      <c r="BK125" s="215">
        <f>ROUND(I125*H125,2)</f>
        <v>0</v>
      </c>
      <c r="BL125" s="11" t="s">
        <v>134</v>
      </c>
      <c r="BM125" s="11" t="s">
        <v>216</v>
      </c>
    </row>
    <row r="126" spans="2:51" s="216" customFormat="1" ht="12.75">
      <c r="B126" s="217"/>
      <c r="C126" s="218"/>
      <c r="D126" s="219" t="s">
        <v>136</v>
      </c>
      <c r="E126" s="220"/>
      <c r="F126" s="221" t="s">
        <v>137</v>
      </c>
      <c r="G126" s="218"/>
      <c r="H126" s="222">
        <v>330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136</v>
      </c>
      <c r="AU126" s="228" t="s">
        <v>87</v>
      </c>
      <c r="AV126" s="216" t="s">
        <v>87</v>
      </c>
      <c r="AW126" s="216" t="s">
        <v>40</v>
      </c>
      <c r="AX126" s="216" t="s">
        <v>77</v>
      </c>
      <c r="AY126" s="228" t="s">
        <v>127</v>
      </c>
    </row>
    <row r="127" spans="2:65" s="31" customFormat="1" ht="25.5" customHeight="1">
      <c r="B127" s="32"/>
      <c r="C127" s="204" t="s">
        <v>217</v>
      </c>
      <c r="D127" s="204" t="s">
        <v>129</v>
      </c>
      <c r="E127" s="205" t="s">
        <v>218</v>
      </c>
      <c r="F127" s="206" t="s">
        <v>219</v>
      </c>
      <c r="G127" s="207" t="s">
        <v>155</v>
      </c>
      <c r="H127" s="208">
        <v>194.5</v>
      </c>
      <c r="I127" s="209"/>
      <c r="J127" s="210">
        <f>ROUND(I127*H127,2)</f>
        <v>0</v>
      </c>
      <c r="K127" s="206" t="s">
        <v>133</v>
      </c>
      <c r="L127" s="58"/>
      <c r="M127" s="211"/>
      <c r="N127" s="212" t="s">
        <v>48</v>
      </c>
      <c r="O127" s="33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1" t="s">
        <v>134</v>
      </c>
      <c r="AT127" s="11" t="s">
        <v>129</v>
      </c>
      <c r="AU127" s="11" t="s">
        <v>87</v>
      </c>
      <c r="AY127" s="11" t="s">
        <v>127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1" t="s">
        <v>23</v>
      </c>
      <c r="BK127" s="215">
        <f>ROUND(I127*H127,2)</f>
        <v>0</v>
      </c>
      <c r="BL127" s="11" t="s">
        <v>134</v>
      </c>
      <c r="BM127" s="11" t="s">
        <v>220</v>
      </c>
    </row>
    <row r="128" spans="2:51" s="216" customFormat="1" ht="12.75">
      <c r="B128" s="217"/>
      <c r="C128" s="218"/>
      <c r="D128" s="219" t="s">
        <v>136</v>
      </c>
      <c r="E128" s="220"/>
      <c r="F128" s="221" t="s">
        <v>221</v>
      </c>
      <c r="G128" s="218"/>
      <c r="H128" s="222">
        <v>194.5</v>
      </c>
      <c r="I128" s="223"/>
      <c r="J128" s="218"/>
      <c r="K128" s="218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136</v>
      </c>
      <c r="AU128" s="228" t="s">
        <v>87</v>
      </c>
      <c r="AV128" s="216" t="s">
        <v>87</v>
      </c>
      <c r="AW128" s="216" t="s">
        <v>40</v>
      </c>
      <c r="AX128" s="216" t="s">
        <v>77</v>
      </c>
      <c r="AY128" s="228" t="s">
        <v>127</v>
      </c>
    </row>
    <row r="129" spans="2:65" s="31" customFormat="1" ht="16.5" customHeight="1">
      <c r="B129" s="32"/>
      <c r="C129" s="204" t="s">
        <v>222</v>
      </c>
      <c r="D129" s="204" t="s">
        <v>129</v>
      </c>
      <c r="E129" s="205" t="s">
        <v>223</v>
      </c>
      <c r="F129" s="206" t="s">
        <v>224</v>
      </c>
      <c r="G129" s="207" t="s">
        <v>132</v>
      </c>
      <c r="H129" s="208">
        <v>330</v>
      </c>
      <c r="I129" s="209"/>
      <c r="J129" s="210">
        <f>ROUND(I129*H129,2)</f>
        <v>0</v>
      </c>
      <c r="K129" s="206" t="s">
        <v>133</v>
      </c>
      <c r="L129" s="58"/>
      <c r="M129" s="211"/>
      <c r="N129" s="212" t="s">
        <v>48</v>
      </c>
      <c r="O129" s="33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11" t="s">
        <v>134</v>
      </c>
      <c r="AT129" s="11" t="s">
        <v>129</v>
      </c>
      <c r="AU129" s="11" t="s">
        <v>87</v>
      </c>
      <c r="AY129" s="11" t="s">
        <v>127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1" t="s">
        <v>23</v>
      </c>
      <c r="BK129" s="215">
        <f>ROUND(I129*H129,2)</f>
        <v>0</v>
      </c>
      <c r="BL129" s="11" t="s">
        <v>134</v>
      </c>
      <c r="BM129" s="11" t="s">
        <v>225</v>
      </c>
    </row>
    <row r="130" spans="2:51" s="216" customFormat="1" ht="12.75">
      <c r="B130" s="217"/>
      <c r="C130" s="218"/>
      <c r="D130" s="219" t="s">
        <v>136</v>
      </c>
      <c r="E130" s="220"/>
      <c r="F130" s="221" t="s">
        <v>137</v>
      </c>
      <c r="G130" s="218"/>
      <c r="H130" s="222">
        <v>330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136</v>
      </c>
      <c r="AU130" s="228" t="s">
        <v>87</v>
      </c>
      <c r="AV130" s="216" t="s">
        <v>87</v>
      </c>
      <c r="AW130" s="216" t="s">
        <v>40</v>
      </c>
      <c r="AX130" s="216" t="s">
        <v>77</v>
      </c>
      <c r="AY130" s="228" t="s">
        <v>127</v>
      </c>
    </row>
    <row r="131" spans="2:65" s="31" customFormat="1" ht="25.5" customHeight="1">
      <c r="B131" s="32"/>
      <c r="C131" s="204" t="s">
        <v>9</v>
      </c>
      <c r="D131" s="204" t="s">
        <v>129</v>
      </c>
      <c r="E131" s="205" t="s">
        <v>226</v>
      </c>
      <c r="F131" s="206" t="s">
        <v>227</v>
      </c>
      <c r="G131" s="207" t="s">
        <v>228</v>
      </c>
      <c r="H131" s="208">
        <v>359.825</v>
      </c>
      <c r="I131" s="209"/>
      <c r="J131" s="210">
        <f>ROUND(I131*H131,2)</f>
        <v>0</v>
      </c>
      <c r="K131" s="206" t="s">
        <v>133</v>
      </c>
      <c r="L131" s="58"/>
      <c r="M131" s="211"/>
      <c r="N131" s="212" t="s">
        <v>48</v>
      </c>
      <c r="O131" s="33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1" t="s">
        <v>134</v>
      </c>
      <c r="AT131" s="11" t="s">
        <v>129</v>
      </c>
      <c r="AU131" s="11" t="s">
        <v>87</v>
      </c>
      <c r="AY131" s="11" t="s">
        <v>127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1" t="s">
        <v>23</v>
      </c>
      <c r="BK131" s="215">
        <f>ROUND(I131*H131,2)</f>
        <v>0</v>
      </c>
      <c r="BL131" s="11" t="s">
        <v>134</v>
      </c>
      <c r="BM131" s="11" t="s">
        <v>229</v>
      </c>
    </row>
    <row r="132" spans="2:51" s="216" customFormat="1" ht="12.75">
      <c r="B132" s="217"/>
      <c r="C132" s="218"/>
      <c r="D132" s="219" t="s">
        <v>136</v>
      </c>
      <c r="E132" s="220"/>
      <c r="F132" s="221" t="s">
        <v>230</v>
      </c>
      <c r="G132" s="218"/>
      <c r="H132" s="222">
        <v>359.825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136</v>
      </c>
      <c r="AU132" s="228" t="s">
        <v>87</v>
      </c>
      <c r="AV132" s="216" t="s">
        <v>87</v>
      </c>
      <c r="AW132" s="216" t="s">
        <v>40</v>
      </c>
      <c r="AX132" s="216" t="s">
        <v>77</v>
      </c>
      <c r="AY132" s="228" t="s">
        <v>127</v>
      </c>
    </row>
    <row r="133" spans="2:65" s="31" customFormat="1" ht="25.5" customHeight="1">
      <c r="B133" s="32"/>
      <c r="C133" s="204" t="s">
        <v>231</v>
      </c>
      <c r="D133" s="204" t="s">
        <v>129</v>
      </c>
      <c r="E133" s="205" t="s">
        <v>232</v>
      </c>
      <c r="F133" s="206" t="s">
        <v>233</v>
      </c>
      <c r="G133" s="207" t="s">
        <v>155</v>
      </c>
      <c r="H133" s="208">
        <v>3.068</v>
      </c>
      <c r="I133" s="209"/>
      <c r="J133" s="210">
        <f>ROUND(I133*H133,2)</f>
        <v>0</v>
      </c>
      <c r="K133" s="206" t="s">
        <v>133</v>
      </c>
      <c r="L133" s="58"/>
      <c r="M133" s="211"/>
      <c r="N133" s="212" t="s">
        <v>48</v>
      </c>
      <c r="O133" s="33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1" t="s">
        <v>134</v>
      </c>
      <c r="AT133" s="11" t="s">
        <v>129</v>
      </c>
      <c r="AU133" s="11" t="s">
        <v>87</v>
      </c>
      <c r="AY133" s="11" t="s">
        <v>127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1" t="s">
        <v>23</v>
      </c>
      <c r="BK133" s="215">
        <f>ROUND(I133*H133,2)</f>
        <v>0</v>
      </c>
      <c r="BL133" s="11" t="s">
        <v>134</v>
      </c>
      <c r="BM133" s="11" t="s">
        <v>234</v>
      </c>
    </row>
    <row r="134" spans="2:51" s="216" customFormat="1" ht="12.75">
      <c r="B134" s="217"/>
      <c r="C134" s="218"/>
      <c r="D134" s="219" t="s">
        <v>136</v>
      </c>
      <c r="E134" s="220"/>
      <c r="F134" s="221" t="s">
        <v>235</v>
      </c>
      <c r="G134" s="218"/>
      <c r="H134" s="222">
        <v>3.068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136</v>
      </c>
      <c r="AU134" s="228" t="s">
        <v>87</v>
      </c>
      <c r="AV134" s="216" t="s">
        <v>87</v>
      </c>
      <c r="AW134" s="216" t="s">
        <v>40</v>
      </c>
      <c r="AX134" s="216" t="s">
        <v>77</v>
      </c>
      <c r="AY134" s="228" t="s">
        <v>127</v>
      </c>
    </row>
    <row r="135" spans="2:65" s="31" customFormat="1" ht="16.5" customHeight="1">
      <c r="B135" s="32"/>
      <c r="C135" s="240" t="s">
        <v>236</v>
      </c>
      <c r="D135" s="240" t="s">
        <v>237</v>
      </c>
      <c r="E135" s="241" t="s">
        <v>238</v>
      </c>
      <c r="F135" s="242" t="s">
        <v>239</v>
      </c>
      <c r="G135" s="243" t="s">
        <v>228</v>
      </c>
      <c r="H135" s="244">
        <v>6.136</v>
      </c>
      <c r="I135" s="245"/>
      <c r="J135" s="246">
        <f>ROUND(I135*H135,2)</f>
        <v>0</v>
      </c>
      <c r="K135" s="242" t="s">
        <v>133</v>
      </c>
      <c r="L135" s="247"/>
      <c r="M135" s="248"/>
      <c r="N135" s="249" t="s">
        <v>48</v>
      </c>
      <c r="O135" s="33"/>
      <c r="P135" s="213">
        <f>O135*H135</f>
        <v>0</v>
      </c>
      <c r="Q135" s="213">
        <v>1</v>
      </c>
      <c r="R135" s="213">
        <f>Q135*H135</f>
        <v>6.136</v>
      </c>
      <c r="S135" s="213">
        <v>0</v>
      </c>
      <c r="T135" s="214">
        <f>S135*H135</f>
        <v>0</v>
      </c>
      <c r="AR135" s="11" t="s">
        <v>167</v>
      </c>
      <c r="AT135" s="11" t="s">
        <v>237</v>
      </c>
      <c r="AU135" s="11" t="s">
        <v>87</v>
      </c>
      <c r="AY135" s="11" t="s">
        <v>127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1" t="s">
        <v>23</v>
      </c>
      <c r="BK135" s="215">
        <f>ROUND(I135*H135,2)</f>
        <v>0</v>
      </c>
      <c r="BL135" s="11" t="s">
        <v>134</v>
      </c>
      <c r="BM135" s="11" t="s">
        <v>240</v>
      </c>
    </row>
    <row r="136" spans="2:51" s="216" customFormat="1" ht="12.75">
      <c r="B136" s="217"/>
      <c r="C136" s="218"/>
      <c r="D136" s="219" t="s">
        <v>136</v>
      </c>
      <c r="E136" s="220"/>
      <c r="F136" s="221" t="s">
        <v>241</v>
      </c>
      <c r="G136" s="218"/>
      <c r="H136" s="222">
        <v>6.136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136</v>
      </c>
      <c r="AU136" s="228" t="s">
        <v>87</v>
      </c>
      <c r="AV136" s="216" t="s">
        <v>87</v>
      </c>
      <c r="AW136" s="216" t="s">
        <v>40</v>
      </c>
      <c r="AX136" s="216" t="s">
        <v>77</v>
      </c>
      <c r="AY136" s="228" t="s">
        <v>127</v>
      </c>
    </row>
    <row r="137" spans="2:65" s="31" customFormat="1" ht="25.5" customHeight="1">
      <c r="B137" s="32"/>
      <c r="C137" s="204" t="s">
        <v>242</v>
      </c>
      <c r="D137" s="204" t="s">
        <v>129</v>
      </c>
      <c r="E137" s="205" t="s">
        <v>243</v>
      </c>
      <c r="F137" s="206" t="s">
        <v>244</v>
      </c>
      <c r="G137" s="207" t="s">
        <v>132</v>
      </c>
      <c r="H137" s="208">
        <v>360</v>
      </c>
      <c r="I137" s="209"/>
      <c r="J137" s="210">
        <f>ROUND(I137*H137,2)</f>
        <v>0</v>
      </c>
      <c r="K137" s="206" t="s">
        <v>133</v>
      </c>
      <c r="L137" s="58"/>
      <c r="M137" s="211"/>
      <c r="N137" s="212" t="s">
        <v>48</v>
      </c>
      <c r="O137" s="33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1" t="s">
        <v>134</v>
      </c>
      <c r="AT137" s="11" t="s">
        <v>129</v>
      </c>
      <c r="AU137" s="11" t="s">
        <v>87</v>
      </c>
      <c r="AY137" s="11" t="s">
        <v>127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1" t="s">
        <v>23</v>
      </c>
      <c r="BK137" s="215">
        <f>ROUND(I137*H137,2)</f>
        <v>0</v>
      </c>
      <c r="BL137" s="11" t="s">
        <v>134</v>
      </c>
      <c r="BM137" s="11" t="s">
        <v>245</v>
      </c>
    </row>
    <row r="138" spans="2:51" s="216" customFormat="1" ht="12.75">
      <c r="B138" s="217"/>
      <c r="C138" s="218"/>
      <c r="D138" s="219" t="s">
        <v>136</v>
      </c>
      <c r="E138" s="220"/>
      <c r="F138" s="221" t="s">
        <v>246</v>
      </c>
      <c r="G138" s="218"/>
      <c r="H138" s="222">
        <v>360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136</v>
      </c>
      <c r="AU138" s="228" t="s">
        <v>87</v>
      </c>
      <c r="AV138" s="216" t="s">
        <v>87</v>
      </c>
      <c r="AW138" s="216" t="s">
        <v>40</v>
      </c>
      <c r="AX138" s="216" t="s">
        <v>77</v>
      </c>
      <c r="AY138" s="228" t="s">
        <v>127</v>
      </c>
    </row>
    <row r="139" spans="2:63" s="187" customFormat="1" ht="18" customHeight="1">
      <c r="B139" s="188"/>
      <c r="C139" s="189"/>
      <c r="D139" s="190" t="s">
        <v>76</v>
      </c>
      <c r="E139" s="202" t="s">
        <v>134</v>
      </c>
      <c r="F139" s="202" t="s">
        <v>247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SUM(P140:P141)</f>
        <v>0</v>
      </c>
      <c r="Q139" s="196"/>
      <c r="R139" s="197">
        <f>SUM(R140:R141)</f>
        <v>0</v>
      </c>
      <c r="S139" s="196"/>
      <c r="T139" s="198">
        <f>SUM(T140:T141)</f>
        <v>0</v>
      </c>
      <c r="AR139" s="199" t="s">
        <v>23</v>
      </c>
      <c r="AT139" s="200" t="s">
        <v>76</v>
      </c>
      <c r="AU139" s="200" t="s">
        <v>23</v>
      </c>
      <c r="AY139" s="199" t="s">
        <v>127</v>
      </c>
      <c r="BK139" s="201">
        <f>SUM(BK140:BK141)</f>
        <v>0</v>
      </c>
    </row>
    <row r="140" spans="2:65" s="31" customFormat="1" ht="25.5" customHeight="1">
      <c r="B140" s="32"/>
      <c r="C140" s="204" t="s">
        <v>248</v>
      </c>
      <c r="D140" s="204" t="s">
        <v>129</v>
      </c>
      <c r="E140" s="205" t="s">
        <v>249</v>
      </c>
      <c r="F140" s="206" t="s">
        <v>250</v>
      </c>
      <c r="G140" s="207" t="s">
        <v>155</v>
      </c>
      <c r="H140" s="208">
        <v>0.338</v>
      </c>
      <c r="I140" s="209"/>
      <c r="J140" s="210">
        <f>ROUND(I140*H140,2)</f>
        <v>0</v>
      </c>
      <c r="K140" s="206" t="s">
        <v>133</v>
      </c>
      <c r="L140" s="58"/>
      <c r="M140" s="211"/>
      <c r="N140" s="212" t="s">
        <v>48</v>
      </c>
      <c r="O140" s="33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11" t="s">
        <v>134</v>
      </c>
      <c r="AT140" s="11" t="s">
        <v>129</v>
      </c>
      <c r="AU140" s="11" t="s">
        <v>87</v>
      </c>
      <c r="AY140" s="11" t="s">
        <v>127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1" t="s">
        <v>23</v>
      </c>
      <c r="BK140" s="215">
        <f>ROUND(I140*H140,2)</f>
        <v>0</v>
      </c>
      <c r="BL140" s="11" t="s">
        <v>134</v>
      </c>
      <c r="BM140" s="11" t="s">
        <v>251</v>
      </c>
    </row>
    <row r="141" spans="2:51" s="216" customFormat="1" ht="12.75">
      <c r="B141" s="217"/>
      <c r="C141" s="218"/>
      <c r="D141" s="219" t="s">
        <v>136</v>
      </c>
      <c r="E141" s="220"/>
      <c r="F141" s="221" t="s">
        <v>252</v>
      </c>
      <c r="G141" s="218"/>
      <c r="H141" s="222">
        <v>0.338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136</v>
      </c>
      <c r="AU141" s="228" t="s">
        <v>87</v>
      </c>
      <c r="AV141" s="216" t="s">
        <v>87</v>
      </c>
      <c r="AW141" s="216" t="s">
        <v>40</v>
      </c>
      <c r="AX141" s="216" t="s">
        <v>77</v>
      </c>
      <c r="AY141" s="228" t="s">
        <v>127</v>
      </c>
    </row>
    <row r="142" spans="2:63" s="187" customFormat="1" ht="22.5" customHeight="1">
      <c r="B142" s="188"/>
      <c r="C142" s="189"/>
      <c r="D142" s="190" t="s">
        <v>76</v>
      </c>
      <c r="E142" s="202" t="s">
        <v>152</v>
      </c>
      <c r="F142" s="202" t="s">
        <v>253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SUM(P143:P168)</f>
        <v>0</v>
      </c>
      <c r="Q142" s="196"/>
      <c r="R142" s="197">
        <f>SUM(R143:R168)</f>
        <v>97.49947999999999</v>
      </c>
      <c r="S142" s="196"/>
      <c r="T142" s="198">
        <f>SUM(T143:T168)</f>
        <v>0</v>
      </c>
      <c r="AR142" s="199" t="s">
        <v>23</v>
      </c>
      <c r="AT142" s="200" t="s">
        <v>76</v>
      </c>
      <c r="AU142" s="200" t="s">
        <v>23</v>
      </c>
      <c r="AY142" s="199" t="s">
        <v>127</v>
      </c>
      <c r="BK142" s="201">
        <f>SUM(BK143:BK168)</f>
        <v>0</v>
      </c>
    </row>
    <row r="143" spans="2:65" s="31" customFormat="1" ht="25.5" customHeight="1">
      <c r="B143" s="32"/>
      <c r="C143" s="204" t="s">
        <v>254</v>
      </c>
      <c r="D143" s="204" t="s">
        <v>129</v>
      </c>
      <c r="E143" s="205" t="s">
        <v>255</v>
      </c>
      <c r="F143" s="206" t="s">
        <v>256</v>
      </c>
      <c r="G143" s="207" t="s">
        <v>132</v>
      </c>
      <c r="H143" s="208">
        <v>9</v>
      </c>
      <c r="I143" s="209"/>
      <c r="J143" s="210">
        <f>ROUND(I143*H143,2)</f>
        <v>0</v>
      </c>
      <c r="K143" s="206" t="s">
        <v>133</v>
      </c>
      <c r="L143" s="58"/>
      <c r="M143" s="211"/>
      <c r="N143" s="212" t="s">
        <v>48</v>
      </c>
      <c r="O143" s="33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11" t="s">
        <v>134</v>
      </c>
      <c r="AT143" s="11" t="s">
        <v>129</v>
      </c>
      <c r="AU143" s="11" t="s">
        <v>87</v>
      </c>
      <c r="AY143" s="11" t="s">
        <v>127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1" t="s">
        <v>23</v>
      </c>
      <c r="BK143" s="215">
        <f>ROUND(I143*H143,2)</f>
        <v>0</v>
      </c>
      <c r="BL143" s="11" t="s">
        <v>134</v>
      </c>
      <c r="BM143" s="11" t="s">
        <v>257</v>
      </c>
    </row>
    <row r="144" spans="2:51" s="216" customFormat="1" ht="12.75">
      <c r="B144" s="217"/>
      <c r="C144" s="218"/>
      <c r="D144" s="219" t="s">
        <v>136</v>
      </c>
      <c r="E144" s="220"/>
      <c r="F144" s="221" t="s">
        <v>258</v>
      </c>
      <c r="G144" s="218"/>
      <c r="H144" s="222">
        <v>9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136</v>
      </c>
      <c r="AU144" s="228" t="s">
        <v>87</v>
      </c>
      <c r="AV144" s="216" t="s">
        <v>87</v>
      </c>
      <c r="AW144" s="216" t="s">
        <v>40</v>
      </c>
      <c r="AX144" s="216" t="s">
        <v>77</v>
      </c>
      <c r="AY144" s="228" t="s">
        <v>127</v>
      </c>
    </row>
    <row r="145" spans="2:65" s="31" customFormat="1" ht="25.5" customHeight="1">
      <c r="B145" s="32"/>
      <c r="C145" s="204" t="s">
        <v>259</v>
      </c>
      <c r="D145" s="204" t="s">
        <v>129</v>
      </c>
      <c r="E145" s="205" t="s">
        <v>260</v>
      </c>
      <c r="F145" s="206" t="s">
        <v>261</v>
      </c>
      <c r="G145" s="207" t="s">
        <v>132</v>
      </c>
      <c r="H145" s="208">
        <v>346</v>
      </c>
      <c r="I145" s="209"/>
      <c r="J145" s="210">
        <f>ROUND(I145*H145,2)</f>
        <v>0</v>
      </c>
      <c r="K145" s="206" t="s">
        <v>133</v>
      </c>
      <c r="L145" s="58"/>
      <c r="M145" s="211"/>
      <c r="N145" s="212" t="s">
        <v>48</v>
      </c>
      <c r="O145" s="33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11" t="s">
        <v>134</v>
      </c>
      <c r="AT145" s="11" t="s">
        <v>129</v>
      </c>
      <c r="AU145" s="11" t="s">
        <v>87</v>
      </c>
      <c r="AY145" s="11" t="s">
        <v>127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1" t="s">
        <v>23</v>
      </c>
      <c r="BK145" s="215">
        <f>ROUND(I145*H145,2)</f>
        <v>0</v>
      </c>
      <c r="BL145" s="11" t="s">
        <v>134</v>
      </c>
      <c r="BM145" s="11" t="s">
        <v>262</v>
      </c>
    </row>
    <row r="146" spans="2:51" s="216" customFormat="1" ht="12.75">
      <c r="B146" s="217"/>
      <c r="C146" s="218"/>
      <c r="D146" s="219" t="s">
        <v>136</v>
      </c>
      <c r="E146" s="220"/>
      <c r="F146" s="221" t="s">
        <v>263</v>
      </c>
      <c r="G146" s="218"/>
      <c r="H146" s="222">
        <v>316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136</v>
      </c>
      <c r="AU146" s="228" t="s">
        <v>87</v>
      </c>
      <c r="AV146" s="216" t="s">
        <v>87</v>
      </c>
      <c r="AW146" s="216" t="s">
        <v>40</v>
      </c>
      <c r="AX146" s="216" t="s">
        <v>77</v>
      </c>
      <c r="AY146" s="228" t="s">
        <v>127</v>
      </c>
    </row>
    <row r="147" spans="2:51" s="216" customFormat="1" ht="12.75">
      <c r="B147" s="217"/>
      <c r="C147" s="218"/>
      <c r="D147" s="219" t="s">
        <v>136</v>
      </c>
      <c r="E147" s="220"/>
      <c r="F147" s="221" t="s">
        <v>264</v>
      </c>
      <c r="G147" s="218"/>
      <c r="H147" s="222">
        <v>30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136</v>
      </c>
      <c r="AU147" s="228" t="s">
        <v>87</v>
      </c>
      <c r="AV147" s="216" t="s">
        <v>87</v>
      </c>
      <c r="AW147" s="216" t="s">
        <v>40</v>
      </c>
      <c r="AX147" s="216" t="s">
        <v>77</v>
      </c>
      <c r="AY147" s="228" t="s">
        <v>127</v>
      </c>
    </row>
    <row r="148" spans="2:65" s="31" customFormat="1" ht="25.5" customHeight="1">
      <c r="B148" s="32"/>
      <c r="C148" s="204" t="s">
        <v>265</v>
      </c>
      <c r="D148" s="204" t="s">
        <v>129</v>
      </c>
      <c r="E148" s="205" t="s">
        <v>266</v>
      </c>
      <c r="F148" s="206" t="s">
        <v>267</v>
      </c>
      <c r="G148" s="207" t="s">
        <v>132</v>
      </c>
      <c r="H148" s="208">
        <v>9</v>
      </c>
      <c r="I148" s="209"/>
      <c r="J148" s="210">
        <f>ROUND(I148*H148,2)</f>
        <v>0</v>
      </c>
      <c r="K148" s="206" t="s">
        <v>133</v>
      </c>
      <c r="L148" s="58"/>
      <c r="M148" s="211"/>
      <c r="N148" s="212" t="s">
        <v>48</v>
      </c>
      <c r="O148" s="33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11" t="s">
        <v>134</v>
      </c>
      <c r="AT148" s="11" t="s">
        <v>129</v>
      </c>
      <c r="AU148" s="11" t="s">
        <v>87</v>
      </c>
      <c r="AY148" s="11" t="s">
        <v>127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1" t="s">
        <v>23</v>
      </c>
      <c r="BK148" s="215">
        <f>ROUND(I148*H148,2)</f>
        <v>0</v>
      </c>
      <c r="BL148" s="11" t="s">
        <v>134</v>
      </c>
      <c r="BM148" s="11" t="s">
        <v>268</v>
      </c>
    </row>
    <row r="149" spans="2:51" s="216" customFormat="1" ht="12.75">
      <c r="B149" s="217"/>
      <c r="C149" s="218"/>
      <c r="D149" s="219" t="s">
        <v>136</v>
      </c>
      <c r="E149" s="220"/>
      <c r="F149" s="221" t="s">
        <v>258</v>
      </c>
      <c r="G149" s="218"/>
      <c r="H149" s="222">
        <v>9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136</v>
      </c>
      <c r="AU149" s="228" t="s">
        <v>87</v>
      </c>
      <c r="AV149" s="216" t="s">
        <v>87</v>
      </c>
      <c r="AW149" s="216" t="s">
        <v>40</v>
      </c>
      <c r="AX149" s="216" t="s">
        <v>77</v>
      </c>
      <c r="AY149" s="228" t="s">
        <v>127</v>
      </c>
    </row>
    <row r="150" spans="2:65" s="31" customFormat="1" ht="16.5" customHeight="1">
      <c r="B150" s="32"/>
      <c r="C150" s="204" t="s">
        <v>269</v>
      </c>
      <c r="D150" s="204" t="s">
        <v>129</v>
      </c>
      <c r="E150" s="205" t="s">
        <v>270</v>
      </c>
      <c r="F150" s="206" t="s">
        <v>271</v>
      </c>
      <c r="G150" s="207" t="s">
        <v>132</v>
      </c>
      <c r="H150" s="208">
        <v>9</v>
      </c>
      <c r="I150" s="209"/>
      <c r="J150" s="210">
        <f>ROUND(I150*H150,2)</f>
        <v>0</v>
      </c>
      <c r="K150" s="206" t="s">
        <v>133</v>
      </c>
      <c r="L150" s="58"/>
      <c r="M150" s="211"/>
      <c r="N150" s="212" t="s">
        <v>48</v>
      </c>
      <c r="O150" s="33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11" t="s">
        <v>134</v>
      </c>
      <c r="AT150" s="11" t="s">
        <v>129</v>
      </c>
      <c r="AU150" s="11" t="s">
        <v>87</v>
      </c>
      <c r="AY150" s="11" t="s">
        <v>127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1" t="s">
        <v>23</v>
      </c>
      <c r="BK150" s="215">
        <f>ROUND(I150*H150,2)</f>
        <v>0</v>
      </c>
      <c r="BL150" s="11" t="s">
        <v>134</v>
      </c>
      <c r="BM150" s="11" t="s">
        <v>272</v>
      </c>
    </row>
    <row r="151" spans="2:51" s="216" customFormat="1" ht="12.75">
      <c r="B151" s="217"/>
      <c r="C151" s="218"/>
      <c r="D151" s="219" t="s">
        <v>136</v>
      </c>
      <c r="E151" s="220"/>
      <c r="F151" s="221" t="s">
        <v>258</v>
      </c>
      <c r="G151" s="218"/>
      <c r="H151" s="222">
        <v>9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136</v>
      </c>
      <c r="AU151" s="228" t="s">
        <v>87</v>
      </c>
      <c r="AV151" s="216" t="s">
        <v>87</v>
      </c>
      <c r="AW151" s="216" t="s">
        <v>40</v>
      </c>
      <c r="AX151" s="216" t="s">
        <v>77</v>
      </c>
      <c r="AY151" s="228" t="s">
        <v>127</v>
      </c>
    </row>
    <row r="152" spans="2:65" s="31" customFormat="1" ht="25.5" customHeight="1">
      <c r="B152" s="32"/>
      <c r="C152" s="204" t="s">
        <v>273</v>
      </c>
      <c r="D152" s="204" t="s">
        <v>129</v>
      </c>
      <c r="E152" s="205" t="s">
        <v>274</v>
      </c>
      <c r="F152" s="206" t="s">
        <v>275</v>
      </c>
      <c r="G152" s="207" t="s">
        <v>132</v>
      </c>
      <c r="H152" s="208">
        <v>9</v>
      </c>
      <c r="I152" s="209"/>
      <c r="J152" s="210">
        <f>ROUND(I152*H152,2)</f>
        <v>0</v>
      </c>
      <c r="K152" s="206" t="s">
        <v>133</v>
      </c>
      <c r="L152" s="58"/>
      <c r="M152" s="211"/>
      <c r="N152" s="212" t="s">
        <v>48</v>
      </c>
      <c r="O152" s="33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11" t="s">
        <v>134</v>
      </c>
      <c r="AT152" s="11" t="s">
        <v>129</v>
      </c>
      <c r="AU152" s="11" t="s">
        <v>87</v>
      </c>
      <c r="AY152" s="11" t="s">
        <v>127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1" t="s">
        <v>23</v>
      </c>
      <c r="BK152" s="215">
        <f>ROUND(I152*H152,2)</f>
        <v>0</v>
      </c>
      <c r="BL152" s="11" t="s">
        <v>134</v>
      </c>
      <c r="BM152" s="11" t="s">
        <v>276</v>
      </c>
    </row>
    <row r="153" spans="2:51" s="216" customFormat="1" ht="12.75">
      <c r="B153" s="217"/>
      <c r="C153" s="218"/>
      <c r="D153" s="219" t="s">
        <v>136</v>
      </c>
      <c r="E153" s="220"/>
      <c r="F153" s="221" t="s">
        <v>258</v>
      </c>
      <c r="G153" s="218"/>
      <c r="H153" s="222">
        <v>9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136</v>
      </c>
      <c r="AU153" s="228" t="s">
        <v>87</v>
      </c>
      <c r="AV153" s="216" t="s">
        <v>87</v>
      </c>
      <c r="AW153" s="216" t="s">
        <v>40</v>
      </c>
      <c r="AX153" s="216" t="s">
        <v>77</v>
      </c>
      <c r="AY153" s="228" t="s">
        <v>127</v>
      </c>
    </row>
    <row r="154" spans="2:65" s="31" customFormat="1" ht="25.5" customHeight="1">
      <c r="B154" s="32"/>
      <c r="C154" s="204" t="s">
        <v>277</v>
      </c>
      <c r="D154" s="204" t="s">
        <v>129</v>
      </c>
      <c r="E154" s="205" t="s">
        <v>278</v>
      </c>
      <c r="F154" s="206" t="s">
        <v>279</v>
      </c>
      <c r="G154" s="207" t="s">
        <v>132</v>
      </c>
      <c r="H154" s="208">
        <v>18</v>
      </c>
      <c r="I154" s="209"/>
      <c r="J154" s="210">
        <f>ROUND(I154*H154,2)</f>
        <v>0</v>
      </c>
      <c r="K154" s="206" t="s">
        <v>133</v>
      </c>
      <c r="L154" s="58"/>
      <c r="M154" s="211"/>
      <c r="N154" s="212" t="s">
        <v>48</v>
      </c>
      <c r="O154" s="33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11" t="s">
        <v>134</v>
      </c>
      <c r="AT154" s="11" t="s">
        <v>129</v>
      </c>
      <c r="AU154" s="11" t="s">
        <v>87</v>
      </c>
      <c r="AY154" s="11" t="s">
        <v>127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1" t="s">
        <v>23</v>
      </c>
      <c r="BK154" s="215">
        <f>ROUND(I154*H154,2)</f>
        <v>0</v>
      </c>
      <c r="BL154" s="11" t="s">
        <v>134</v>
      </c>
      <c r="BM154" s="11" t="s">
        <v>280</v>
      </c>
    </row>
    <row r="155" spans="2:51" s="216" customFormat="1" ht="12.75">
      <c r="B155" s="217"/>
      <c r="C155" s="218"/>
      <c r="D155" s="219" t="s">
        <v>136</v>
      </c>
      <c r="E155" s="220"/>
      <c r="F155" s="221" t="s">
        <v>281</v>
      </c>
      <c r="G155" s="218"/>
      <c r="H155" s="222">
        <v>18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136</v>
      </c>
      <c r="AU155" s="228" t="s">
        <v>87</v>
      </c>
      <c r="AV155" s="216" t="s">
        <v>87</v>
      </c>
      <c r="AW155" s="216" t="s">
        <v>40</v>
      </c>
      <c r="AX155" s="216" t="s">
        <v>77</v>
      </c>
      <c r="AY155" s="228" t="s">
        <v>127</v>
      </c>
    </row>
    <row r="156" spans="2:65" s="31" customFormat="1" ht="38.25" customHeight="1">
      <c r="B156" s="32"/>
      <c r="C156" s="204" t="s">
        <v>282</v>
      </c>
      <c r="D156" s="204" t="s">
        <v>129</v>
      </c>
      <c r="E156" s="205" t="s">
        <v>283</v>
      </c>
      <c r="F156" s="206" t="s">
        <v>284</v>
      </c>
      <c r="G156" s="207" t="s">
        <v>132</v>
      </c>
      <c r="H156" s="208">
        <v>9</v>
      </c>
      <c r="I156" s="209"/>
      <c r="J156" s="210">
        <f>ROUND(I156*H156,2)</f>
        <v>0</v>
      </c>
      <c r="K156" s="206" t="s">
        <v>133</v>
      </c>
      <c r="L156" s="58"/>
      <c r="M156" s="211"/>
      <c r="N156" s="212" t="s">
        <v>48</v>
      </c>
      <c r="O156" s="33"/>
      <c r="P156" s="213">
        <f>O156*H156</f>
        <v>0</v>
      </c>
      <c r="Q156" s="213">
        <v>0.0066</v>
      </c>
      <c r="R156" s="213">
        <f>Q156*H156</f>
        <v>0.0594</v>
      </c>
      <c r="S156" s="213">
        <v>0</v>
      </c>
      <c r="T156" s="214">
        <f>S156*H156</f>
        <v>0</v>
      </c>
      <c r="AR156" s="11" t="s">
        <v>134</v>
      </c>
      <c r="AT156" s="11" t="s">
        <v>129</v>
      </c>
      <c r="AU156" s="11" t="s">
        <v>87</v>
      </c>
      <c r="AY156" s="11" t="s">
        <v>127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1" t="s">
        <v>23</v>
      </c>
      <c r="BK156" s="215">
        <f>ROUND(I156*H156,2)</f>
        <v>0</v>
      </c>
      <c r="BL156" s="11" t="s">
        <v>134</v>
      </c>
      <c r="BM156" s="11" t="s">
        <v>285</v>
      </c>
    </row>
    <row r="157" spans="2:51" s="216" customFormat="1" ht="12.75">
      <c r="B157" s="217"/>
      <c r="C157" s="218"/>
      <c r="D157" s="219" t="s">
        <v>136</v>
      </c>
      <c r="E157" s="220"/>
      <c r="F157" s="221" t="s">
        <v>258</v>
      </c>
      <c r="G157" s="218"/>
      <c r="H157" s="222">
        <v>9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136</v>
      </c>
      <c r="AU157" s="228" t="s">
        <v>87</v>
      </c>
      <c r="AV157" s="216" t="s">
        <v>87</v>
      </c>
      <c r="AW157" s="216" t="s">
        <v>40</v>
      </c>
      <c r="AX157" s="216" t="s">
        <v>77</v>
      </c>
      <c r="AY157" s="228" t="s">
        <v>127</v>
      </c>
    </row>
    <row r="158" spans="2:65" s="31" customFormat="1" ht="38.25" customHeight="1">
      <c r="B158" s="32"/>
      <c r="C158" s="204" t="s">
        <v>286</v>
      </c>
      <c r="D158" s="204" t="s">
        <v>129</v>
      </c>
      <c r="E158" s="205" t="s">
        <v>287</v>
      </c>
      <c r="F158" s="206" t="s">
        <v>288</v>
      </c>
      <c r="G158" s="207" t="s">
        <v>132</v>
      </c>
      <c r="H158" s="208">
        <v>88</v>
      </c>
      <c r="I158" s="209"/>
      <c r="J158" s="210">
        <f>ROUND(I158*H158,2)</f>
        <v>0</v>
      </c>
      <c r="K158" s="206" t="s">
        <v>133</v>
      </c>
      <c r="L158" s="58"/>
      <c r="M158" s="211"/>
      <c r="N158" s="212" t="s">
        <v>48</v>
      </c>
      <c r="O158" s="33"/>
      <c r="P158" s="213">
        <f>O158*H158</f>
        <v>0</v>
      </c>
      <c r="Q158" s="213">
        <v>0.1837</v>
      </c>
      <c r="R158" s="213">
        <f>Q158*H158</f>
        <v>16.1656</v>
      </c>
      <c r="S158" s="213">
        <v>0</v>
      </c>
      <c r="T158" s="214">
        <f>S158*H158</f>
        <v>0</v>
      </c>
      <c r="AR158" s="11" t="s">
        <v>134</v>
      </c>
      <c r="AT158" s="11" t="s">
        <v>129</v>
      </c>
      <c r="AU158" s="11" t="s">
        <v>87</v>
      </c>
      <c r="AY158" s="11" t="s">
        <v>127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1" t="s">
        <v>23</v>
      </c>
      <c r="BK158" s="215">
        <f>ROUND(I158*H158,2)</f>
        <v>0</v>
      </c>
      <c r="BL158" s="11" t="s">
        <v>134</v>
      </c>
      <c r="BM158" s="11" t="s">
        <v>289</v>
      </c>
    </row>
    <row r="159" spans="2:51" s="216" customFormat="1" ht="12.75">
      <c r="B159" s="217"/>
      <c r="C159" s="218"/>
      <c r="D159" s="219" t="s">
        <v>136</v>
      </c>
      <c r="E159" s="220"/>
      <c r="F159" s="221" t="s">
        <v>290</v>
      </c>
      <c r="G159" s="218"/>
      <c r="H159" s="222">
        <v>30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136</v>
      </c>
      <c r="AU159" s="228" t="s">
        <v>87</v>
      </c>
      <c r="AV159" s="216" t="s">
        <v>87</v>
      </c>
      <c r="AW159" s="216" t="s">
        <v>40</v>
      </c>
      <c r="AX159" s="216" t="s">
        <v>77</v>
      </c>
      <c r="AY159" s="228" t="s">
        <v>127</v>
      </c>
    </row>
    <row r="160" spans="2:51" s="216" customFormat="1" ht="12.75">
      <c r="B160" s="217"/>
      <c r="C160" s="218"/>
      <c r="D160" s="219" t="s">
        <v>136</v>
      </c>
      <c r="E160" s="220"/>
      <c r="F160" s="221" t="s">
        <v>291</v>
      </c>
      <c r="G160" s="218"/>
      <c r="H160" s="222">
        <v>58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136</v>
      </c>
      <c r="AU160" s="228" t="s">
        <v>87</v>
      </c>
      <c r="AV160" s="216" t="s">
        <v>87</v>
      </c>
      <c r="AW160" s="216" t="s">
        <v>40</v>
      </c>
      <c r="AX160" s="216" t="s">
        <v>77</v>
      </c>
      <c r="AY160" s="228" t="s">
        <v>127</v>
      </c>
    </row>
    <row r="161" spans="2:65" s="31" customFormat="1" ht="51" customHeight="1">
      <c r="B161" s="32"/>
      <c r="C161" s="204" t="s">
        <v>292</v>
      </c>
      <c r="D161" s="204" t="s">
        <v>129</v>
      </c>
      <c r="E161" s="205" t="s">
        <v>293</v>
      </c>
      <c r="F161" s="206" t="s">
        <v>294</v>
      </c>
      <c r="G161" s="207" t="s">
        <v>132</v>
      </c>
      <c r="H161" s="208">
        <v>316</v>
      </c>
      <c r="I161" s="209"/>
      <c r="J161" s="210">
        <f>ROUND(I161*H161,2)</f>
        <v>0</v>
      </c>
      <c r="K161" s="206" t="s">
        <v>133</v>
      </c>
      <c r="L161" s="58"/>
      <c r="M161" s="211"/>
      <c r="N161" s="212" t="s">
        <v>48</v>
      </c>
      <c r="O161" s="33"/>
      <c r="P161" s="213">
        <f>O161*H161</f>
        <v>0</v>
      </c>
      <c r="Q161" s="213">
        <v>0.10362</v>
      </c>
      <c r="R161" s="213">
        <f>Q161*H161</f>
        <v>32.74392</v>
      </c>
      <c r="S161" s="213">
        <v>0</v>
      </c>
      <c r="T161" s="214">
        <f>S161*H161</f>
        <v>0</v>
      </c>
      <c r="AR161" s="11" t="s">
        <v>134</v>
      </c>
      <c r="AT161" s="11" t="s">
        <v>129</v>
      </c>
      <c r="AU161" s="11" t="s">
        <v>87</v>
      </c>
      <c r="AY161" s="11" t="s">
        <v>127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1" t="s">
        <v>23</v>
      </c>
      <c r="BK161" s="215">
        <f>ROUND(I161*H161,2)</f>
        <v>0</v>
      </c>
      <c r="BL161" s="11" t="s">
        <v>134</v>
      </c>
      <c r="BM161" s="11" t="s">
        <v>295</v>
      </c>
    </row>
    <row r="162" spans="2:51" s="216" customFormat="1" ht="12.75">
      <c r="B162" s="217"/>
      <c r="C162" s="218"/>
      <c r="D162" s="219" t="s">
        <v>136</v>
      </c>
      <c r="E162" s="220"/>
      <c r="F162" s="221" t="s">
        <v>263</v>
      </c>
      <c r="G162" s="218"/>
      <c r="H162" s="222">
        <v>316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136</v>
      </c>
      <c r="AU162" s="228" t="s">
        <v>87</v>
      </c>
      <c r="AV162" s="216" t="s">
        <v>87</v>
      </c>
      <c r="AW162" s="216" t="s">
        <v>40</v>
      </c>
      <c r="AX162" s="216" t="s">
        <v>77</v>
      </c>
      <c r="AY162" s="228" t="s">
        <v>127</v>
      </c>
    </row>
    <row r="163" spans="2:65" s="31" customFormat="1" ht="63.75" customHeight="1">
      <c r="B163" s="32"/>
      <c r="C163" s="204" t="s">
        <v>296</v>
      </c>
      <c r="D163" s="204" t="s">
        <v>129</v>
      </c>
      <c r="E163" s="205" t="s">
        <v>297</v>
      </c>
      <c r="F163" s="206" t="s">
        <v>298</v>
      </c>
      <c r="G163" s="207" t="s">
        <v>132</v>
      </c>
      <c r="H163" s="208">
        <v>316</v>
      </c>
      <c r="I163" s="209"/>
      <c r="J163" s="210">
        <f>ROUND(I163*H163,2)</f>
        <v>0</v>
      </c>
      <c r="K163" s="206" t="s">
        <v>133</v>
      </c>
      <c r="L163" s="58"/>
      <c r="M163" s="211"/>
      <c r="N163" s="212" t="s">
        <v>48</v>
      </c>
      <c r="O163" s="33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AR163" s="11" t="s">
        <v>134</v>
      </c>
      <c r="AT163" s="11" t="s">
        <v>129</v>
      </c>
      <c r="AU163" s="11" t="s">
        <v>87</v>
      </c>
      <c r="AY163" s="11" t="s">
        <v>127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1" t="s">
        <v>23</v>
      </c>
      <c r="BK163" s="215">
        <f>ROUND(I163*H163,2)</f>
        <v>0</v>
      </c>
      <c r="BL163" s="11" t="s">
        <v>134</v>
      </c>
      <c r="BM163" s="11" t="s">
        <v>299</v>
      </c>
    </row>
    <row r="164" spans="2:51" s="216" customFormat="1" ht="12.75">
      <c r="B164" s="217"/>
      <c r="C164" s="218"/>
      <c r="D164" s="219" t="s">
        <v>136</v>
      </c>
      <c r="E164" s="220"/>
      <c r="F164" s="221" t="s">
        <v>263</v>
      </c>
      <c r="G164" s="218"/>
      <c r="H164" s="222">
        <v>316</v>
      </c>
      <c r="I164" s="223"/>
      <c r="J164" s="218"/>
      <c r="K164" s="218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136</v>
      </c>
      <c r="AU164" s="228" t="s">
        <v>87</v>
      </c>
      <c r="AV164" s="216" t="s">
        <v>87</v>
      </c>
      <c r="AW164" s="216" t="s">
        <v>40</v>
      </c>
      <c r="AX164" s="216" t="s">
        <v>77</v>
      </c>
      <c r="AY164" s="228" t="s">
        <v>127</v>
      </c>
    </row>
    <row r="165" spans="2:65" s="31" customFormat="1" ht="16.5" customHeight="1">
      <c r="B165" s="32"/>
      <c r="C165" s="240" t="s">
        <v>300</v>
      </c>
      <c r="D165" s="240" t="s">
        <v>237</v>
      </c>
      <c r="E165" s="241" t="s">
        <v>301</v>
      </c>
      <c r="F165" s="242" t="s">
        <v>302</v>
      </c>
      <c r="G165" s="243" t="s">
        <v>132</v>
      </c>
      <c r="H165" s="244">
        <v>313.1</v>
      </c>
      <c r="I165" s="245"/>
      <c r="J165" s="246">
        <f>ROUND(I165*H165,2)</f>
        <v>0</v>
      </c>
      <c r="K165" s="242" t="s">
        <v>133</v>
      </c>
      <c r="L165" s="247"/>
      <c r="M165" s="248"/>
      <c r="N165" s="249" t="s">
        <v>48</v>
      </c>
      <c r="O165" s="33"/>
      <c r="P165" s="213">
        <f>O165*H165</f>
        <v>0</v>
      </c>
      <c r="Q165" s="213">
        <v>0.152</v>
      </c>
      <c r="R165" s="213">
        <f>Q165*H165</f>
        <v>47.5912</v>
      </c>
      <c r="S165" s="213">
        <v>0</v>
      </c>
      <c r="T165" s="214">
        <f>S165*H165</f>
        <v>0</v>
      </c>
      <c r="AR165" s="11" t="s">
        <v>167</v>
      </c>
      <c r="AT165" s="11" t="s">
        <v>237</v>
      </c>
      <c r="AU165" s="11" t="s">
        <v>87</v>
      </c>
      <c r="AY165" s="11" t="s">
        <v>127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1" t="s">
        <v>23</v>
      </c>
      <c r="BK165" s="215">
        <f>ROUND(I165*H165,2)</f>
        <v>0</v>
      </c>
      <c r="BL165" s="11" t="s">
        <v>134</v>
      </c>
      <c r="BM165" s="11" t="s">
        <v>303</v>
      </c>
    </row>
    <row r="166" spans="2:51" s="216" customFormat="1" ht="12.75">
      <c r="B166" s="217"/>
      <c r="C166" s="218"/>
      <c r="D166" s="219" t="s">
        <v>136</v>
      </c>
      <c r="E166" s="220"/>
      <c r="F166" s="221" t="s">
        <v>304</v>
      </c>
      <c r="G166" s="218"/>
      <c r="H166" s="222">
        <v>313.1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136</v>
      </c>
      <c r="AU166" s="228" t="s">
        <v>87</v>
      </c>
      <c r="AV166" s="216" t="s">
        <v>87</v>
      </c>
      <c r="AW166" s="216" t="s">
        <v>40</v>
      </c>
      <c r="AX166" s="216" t="s">
        <v>77</v>
      </c>
      <c r="AY166" s="228" t="s">
        <v>127</v>
      </c>
    </row>
    <row r="167" spans="2:65" s="31" customFormat="1" ht="16.5" customHeight="1">
      <c r="B167" s="32"/>
      <c r="C167" s="240" t="s">
        <v>305</v>
      </c>
      <c r="D167" s="240" t="s">
        <v>237</v>
      </c>
      <c r="E167" s="241" t="s">
        <v>306</v>
      </c>
      <c r="F167" s="242" t="s">
        <v>307</v>
      </c>
      <c r="G167" s="243" t="s">
        <v>132</v>
      </c>
      <c r="H167" s="244">
        <v>6.18</v>
      </c>
      <c r="I167" s="245"/>
      <c r="J167" s="246">
        <f>ROUND(I167*H167,2)</f>
        <v>0</v>
      </c>
      <c r="K167" s="242" t="s">
        <v>133</v>
      </c>
      <c r="L167" s="247"/>
      <c r="M167" s="248"/>
      <c r="N167" s="249" t="s">
        <v>48</v>
      </c>
      <c r="O167" s="33"/>
      <c r="P167" s="213">
        <f>O167*H167</f>
        <v>0</v>
      </c>
      <c r="Q167" s="213">
        <v>0.152</v>
      </c>
      <c r="R167" s="213">
        <f>Q167*H167</f>
        <v>0.93936</v>
      </c>
      <c r="S167" s="213">
        <v>0</v>
      </c>
      <c r="T167" s="214">
        <f>S167*H167</f>
        <v>0</v>
      </c>
      <c r="AR167" s="11" t="s">
        <v>167</v>
      </c>
      <c r="AT167" s="11" t="s">
        <v>237</v>
      </c>
      <c r="AU167" s="11" t="s">
        <v>87</v>
      </c>
      <c r="AY167" s="11" t="s">
        <v>127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1" t="s">
        <v>23</v>
      </c>
      <c r="BK167" s="215">
        <f>ROUND(I167*H167,2)</f>
        <v>0</v>
      </c>
      <c r="BL167" s="11" t="s">
        <v>134</v>
      </c>
      <c r="BM167" s="11" t="s">
        <v>308</v>
      </c>
    </row>
    <row r="168" spans="2:51" s="216" customFormat="1" ht="12.75">
      <c r="B168" s="217"/>
      <c r="C168" s="218"/>
      <c r="D168" s="219" t="s">
        <v>136</v>
      </c>
      <c r="E168" s="220"/>
      <c r="F168" s="221" t="s">
        <v>309</v>
      </c>
      <c r="G168" s="218"/>
      <c r="H168" s="222">
        <v>6.18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136</v>
      </c>
      <c r="AU168" s="228" t="s">
        <v>87</v>
      </c>
      <c r="AV168" s="216" t="s">
        <v>87</v>
      </c>
      <c r="AW168" s="216" t="s">
        <v>40</v>
      </c>
      <c r="AX168" s="216" t="s">
        <v>77</v>
      </c>
      <c r="AY168" s="228" t="s">
        <v>127</v>
      </c>
    </row>
    <row r="169" spans="2:63" s="187" customFormat="1" ht="29.25" customHeight="1">
      <c r="B169" s="188"/>
      <c r="C169" s="189"/>
      <c r="D169" s="190" t="s">
        <v>76</v>
      </c>
      <c r="E169" s="202" t="s">
        <v>158</v>
      </c>
      <c r="F169" s="202" t="s">
        <v>310</v>
      </c>
      <c r="G169" s="189"/>
      <c r="H169" s="189"/>
      <c r="I169" s="192"/>
      <c r="J169" s="203">
        <f>BK169</f>
        <v>0</v>
      </c>
      <c r="K169" s="189"/>
      <c r="L169" s="194"/>
      <c r="M169" s="195"/>
      <c r="N169" s="196"/>
      <c r="O169" s="196"/>
      <c r="P169" s="197">
        <f>SUM(P170:P171)</f>
        <v>0</v>
      </c>
      <c r="Q169" s="196"/>
      <c r="R169" s="197">
        <f>SUM(R170:R171)</f>
        <v>1.837</v>
      </c>
      <c r="S169" s="196"/>
      <c r="T169" s="198">
        <f>SUM(T170:T171)</f>
        <v>0</v>
      </c>
      <c r="AR169" s="199" t="s">
        <v>23</v>
      </c>
      <c r="AT169" s="200" t="s">
        <v>76</v>
      </c>
      <c r="AU169" s="200" t="s">
        <v>23</v>
      </c>
      <c r="AY169" s="199" t="s">
        <v>127</v>
      </c>
      <c r="BK169" s="201">
        <f>SUM(BK170:BK171)</f>
        <v>0</v>
      </c>
    </row>
    <row r="170" spans="2:65" s="31" customFormat="1" ht="25.5" customHeight="1">
      <c r="B170" s="32"/>
      <c r="C170" s="204" t="s">
        <v>311</v>
      </c>
      <c r="D170" s="204" t="s">
        <v>129</v>
      </c>
      <c r="E170" s="205" t="s">
        <v>312</v>
      </c>
      <c r="F170" s="206" t="s">
        <v>313</v>
      </c>
      <c r="G170" s="207" t="s">
        <v>132</v>
      </c>
      <c r="H170" s="208">
        <v>10</v>
      </c>
      <c r="I170" s="209"/>
      <c r="J170" s="210">
        <f>ROUND(I170*H170,2)</f>
        <v>0</v>
      </c>
      <c r="K170" s="206" t="s">
        <v>133</v>
      </c>
      <c r="L170" s="58"/>
      <c r="M170" s="211"/>
      <c r="N170" s="212" t="s">
        <v>48</v>
      </c>
      <c r="O170" s="33"/>
      <c r="P170" s="213">
        <f>O170*H170</f>
        <v>0</v>
      </c>
      <c r="Q170" s="213">
        <v>0.1837</v>
      </c>
      <c r="R170" s="213">
        <f>Q170*H170</f>
        <v>1.837</v>
      </c>
      <c r="S170" s="213">
        <v>0</v>
      </c>
      <c r="T170" s="214">
        <f>S170*H170</f>
        <v>0</v>
      </c>
      <c r="AR170" s="11" t="s">
        <v>134</v>
      </c>
      <c r="AT170" s="11" t="s">
        <v>129</v>
      </c>
      <c r="AU170" s="11" t="s">
        <v>87</v>
      </c>
      <c r="AY170" s="11" t="s">
        <v>127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1" t="s">
        <v>23</v>
      </c>
      <c r="BK170" s="215">
        <f>ROUND(I170*H170,2)</f>
        <v>0</v>
      </c>
      <c r="BL170" s="11" t="s">
        <v>134</v>
      </c>
      <c r="BM170" s="11" t="s">
        <v>314</v>
      </c>
    </row>
    <row r="171" spans="2:51" s="216" customFormat="1" ht="12.75">
      <c r="B171" s="217"/>
      <c r="C171" s="218"/>
      <c r="D171" s="219" t="s">
        <v>136</v>
      </c>
      <c r="E171" s="220"/>
      <c r="F171" s="221" t="s">
        <v>315</v>
      </c>
      <c r="G171" s="218"/>
      <c r="H171" s="222">
        <v>10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136</v>
      </c>
      <c r="AU171" s="228" t="s">
        <v>87</v>
      </c>
      <c r="AV171" s="216" t="s">
        <v>87</v>
      </c>
      <c r="AW171" s="216" t="s">
        <v>40</v>
      </c>
      <c r="AX171" s="216" t="s">
        <v>77</v>
      </c>
      <c r="AY171" s="228" t="s">
        <v>127</v>
      </c>
    </row>
    <row r="172" spans="2:63" s="187" customFormat="1" ht="29.25" customHeight="1">
      <c r="B172" s="188"/>
      <c r="C172" s="189"/>
      <c r="D172" s="190" t="s">
        <v>76</v>
      </c>
      <c r="E172" s="202" t="s">
        <v>167</v>
      </c>
      <c r="F172" s="202" t="s">
        <v>316</v>
      </c>
      <c r="G172" s="189"/>
      <c r="H172" s="189"/>
      <c r="I172" s="192"/>
      <c r="J172" s="203">
        <f>BK172</f>
        <v>0</v>
      </c>
      <c r="K172" s="189"/>
      <c r="L172" s="194"/>
      <c r="M172" s="195"/>
      <c r="N172" s="196"/>
      <c r="O172" s="196"/>
      <c r="P172" s="197">
        <f>SUM(P173:P181)</f>
        <v>0</v>
      </c>
      <c r="Q172" s="196"/>
      <c r="R172" s="197">
        <f>SUM(R173:R181)</f>
        <v>0.8662400000000001</v>
      </c>
      <c r="S172" s="196"/>
      <c r="T172" s="198">
        <f>SUM(T173:T181)</f>
        <v>0</v>
      </c>
      <c r="AR172" s="199" t="s">
        <v>23</v>
      </c>
      <c r="AT172" s="200" t="s">
        <v>76</v>
      </c>
      <c r="AU172" s="200" t="s">
        <v>23</v>
      </c>
      <c r="AY172" s="199" t="s">
        <v>127</v>
      </c>
      <c r="BK172" s="201">
        <f>SUM(BK173:BK181)</f>
        <v>0</v>
      </c>
    </row>
    <row r="173" spans="2:65" s="31" customFormat="1" ht="16.5" customHeight="1">
      <c r="B173" s="32"/>
      <c r="C173" s="204" t="s">
        <v>317</v>
      </c>
      <c r="D173" s="204" t="s">
        <v>129</v>
      </c>
      <c r="E173" s="205" t="s">
        <v>318</v>
      </c>
      <c r="F173" s="206" t="s">
        <v>319</v>
      </c>
      <c r="G173" s="207" t="s">
        <v>320</v>
      </c>
      <c r="H173" s="208">
        <v>1</v>
      </c>
      <c r="I173" s="209"/>
      <c r="J173" s="210">
        <f>ROUND(I173*H173,2)</f>
        <v>0</v>
      </c>
      <c r="K173" s="206" t="s">
        <v>133</v>
      </c>
      <c r="L173" s="58"/>
      <c r="M173" s="211"/>
      <c r="N173" s="212" t="s">
        <v>48</v>
      </c>
      <c r="O173" s="33"/>
      <c r="P173" s="213">
        <f>O173*H173</f>
        <v>0</v>
      </c>
      <c r="Q173" s="213">
        <v>0.34090000000000004</v>
      </c>
      <c r="R173" s="213">
        <f>Q173*H173</f>
        <v>0.34090000000000004</v>
      </c>
      <c r="S173" s="213">
        <v>0</v>
      </c>
      <c r="T173" s="214">
        <f>S173*H173</f>
        <v>0</v>
      </c>
      <c r="AR173" s="11" t="s">
        <v>134</v>
      </c>
      <c r="AT173" s="11" t="s">
        <v>129</v>
      </c>
      <c r="AU173" s="11" t="s">
        <v>87</v>
      </c>
      <c r="AY173" s="11" t="s">
        <v>127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1" t="s">
        <v>23</v>
      </c>
      <c r="BK173" s="215">
        <f>ROUND(I173*H173,2)</f>
        <v>0</v>
      </c>
      <c r="BL173" s="11" t="s">
        <v>134</v>
      </c>
      <c r="BM173" s="11" t="s">
        <v>321</v>
      </c>
    </row>
    <row r="174" spans="2:65" s="31" customFormat="1" ht="16.5" customHeight="1">
      <c r="B174" s="32"/>
      <c r="C174" s="240" t="s">
        <v>322</v>
      </c>
      <c r="D174" s="240" t="s">
        <v>237</v>
      </c>
      <c r="E174" s="241" t="s">
        <v>323</v>
      </c>
      <c r="F174" s="242" t="s">
        <v>324</v>
      </c>
      <c r="G174" s="243" t="s">
        <v>320</v>
      </c>
      <c r="H174" s="244">
        <v>1</v>
      </c>
      <c r="I174" s="245"/>
      <c r="J174" s="246">
        <f>ROUND(I174*H174,2)</f>
        <v>0</v>
      </c>
      <c r="K174" s="242" t="s">
        <v>133</v>
      </c>
      <c r="L174" s="247"/>
      <c r="M174" s="248"/>
      <c r="N174" s="249" t="s">
        <v>48</v>
      </c>
      <c r="O174" s="33"/>
      <c r="P174" s="213">
        <f>O174*H174</f>
        <v>0</v>
      </c>
      <c r="Q174" s="213">
        <v>0.097</v>
      </c>
      <c r="R174" s="213">
        <f>Q174*H174</f>
        <v>0.097</v>
      </c>
      <c r="S174" s="213">
        <v>0</v>
      </c>
      <c r="T174" s="214">
        <f>S174*H174</f>
        <v>0</v>
      </c>
      <c r="AR174" s="11" t="s">
        <v>167</v>
      </c>
      <c r="AT174" s="11" t="s">
        <v>237</v>
      </c>
      <c r="AU174" s="11" t="s">
        <v>87</v>
      </c>
      <c r="AY174" s="11" t="s">
        <v>127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1" t="s">
        <v>23</v>
      </c>
      <c r="BK174" s="215">
        <f>ROUND(I174*H174,2)</f>
        <v>0</v>
      </c>
      <c r="BL174" s="11" t="s">
        <v>134</v>
      </c>
      <c r="BM174" s="11" t="s">
        <v>325</v>
      </c>
    </row>
    <row r="175" spans="2:65" s="31" customFormat="1" ht="16.5" customHeight="1">
      <c r="B175" s="32"/>
      <c r="C175" s="240" t="s">
        <v>326</v>
      </c>
      <c r="D175" s="240" t="s">
        <v>237</v>
      </c>
      <c r="E175" s="241" t="s">
        <v>327</v>
      </c>
      <c r="F175" s="242" t="s">
        <v>328</v>
      </c>
      <c r="G175" s="243" t="s">
        <v>320</v>
      </c>
      <c r="H175" s="244">
        <v>1</v>
      </c>
      <c r="I175" s="245"/>
      <c r="J175" s="246">
        <f>ROUND(I175*H175,2)</f>
        <v>0</v>
      </c>
      <c r="K175" s="242" t="s">
        <v>133</v>
      </c>
      <c r="L175" s="247"/>
      <c r="M175" s="248"/>
      <c r="N175" s="249" t="s">
        <v>48</v>
      </c>
      <c r="O175" s="33"/>
      <c r="P175" s="213">
        <f>O175*H175</f>
        <v>0</v>
      </c>
      <c r="Q175" s="213">
        <v>0.04</v>
      </c>
      <c r="R175" s="213">
        <f>Q175*H175</f>
        <v>0.04</v>
      </c>
      <c r="S175" s="213">
        <v>0</v>
      </c>
      <c r="T175" s="214">
        <f>S175*H175</f>
        <v>0</v>
      </c>
      <c r="AR175" s="11" t="s">
        <v>167</v>
      </c>
      <c r="AT175" s="11" t="s">
        <v>237</v>
      </c>
      <c r="AU175" s="11" t="s">
        <v>87</v>
      </c>
      <c r="AY175" s="11" t="s">
        <v>127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1" t="s">
        <v>23</v>
      </c>
      <c r="BK175" s="215">
        <f>ROUND(I175*H175,2)</f>
        <v>0</v>
      </c>
      <c r="BL175" s="11" t="s">
        <v>134</v>
      </c>
      <c r="BM175" s="11" t="s">
        <v>329</v>
      </c>
    </row>
    <row r="176" spans="2:65" s="31" customFormat="1" ht="16.5" customHeight="1">
      <c r="B176" s="32"/>
      <c r="C176" s="240" t="s">
        <v>330</v>
      </c>
      <c r="D176" s="240" t="s">
        <v>237</v>
      </c>
      <c r="E176" s="241" t="s">
        <v>331</v>
      </c>
      <c r="F176" s="242" t="s">
        <v>332</v>
      </c>
      <c r="G176" s="243" t="s">
        <v>320</v>
      </c>
      <c r="H176" s="244">
        <v>1</v>
      </c>
      <c r="I176" s="245"/>
      <c r="J176" s="246">
        <f>ROUND(I176*H176,2)</f>
        <v>0</v>
      </c>
      <c r="K176" s="242" t="s">
        <v>133</v>
      </c>
      <c r="L176" s="247"/>
      <c r="M176" s="248"/>
      <c r="N176" s="249" t="s">
        <v>48</v>
      </c>
      <c r="O176" s="33"/>
      <c r="P176" s="213">
        <f>O176*H176</f>
        <v>0</v>
      </c>
      <c r="Q176" s="213">
        <v>0.057</v>
      </c>
      <c r="R176" s="213">
        <f>Q176*H176</f>
        <v>0.057</v>
      </c>
      <c r="S176" s="213">
        <v>0</v>
      </c>
      <c r="T176" s="214">
        <f>S176*H176</f>
        <v>0</v>
      </c>
      <c r="AR176" s="11" t="s">
        <v>167</v>
      </c>
      <c r="AT176" s="11" t="s">
        <v>237</v>
      </c>
      <c r="AU176" s="11" t="s">
        <v>87</v>
      </c>
      <c r="AY176" s="11" t="s">
        <v>127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1" t="s">
        <v>23</v>
      </c>
      <c r="BK176" s="215">
        <f>ROUND(I176*H176,2)</f>
        <v>0</v>
      </c>
      <c r="BL176" s="11" t="s">
        <v>134</v>
      </c>
      <c r="BM176" s="11" t="s">
        <v>333</v>
      </c>
    </row>
    <row r="177" spans="2:65" s="31" customFormat="1" ht="16.5" customHeight="1">
      <c r="B177" s="32"/>
      <c r="C177" s="240" t="s">
        <v>334</v>
      </c>
      <c r="D177" s="240" t="s">
        <v>237</v>
      </c>
      <c r="E177" s="241" t="s">
        <v>335</v>
      </c>
      <c r="F177" s="242" t="s">
        <v>336</v>
      </c>
      <c r="G177" s="243" t="s">
        <v>320</v>
      </c>
      <c r="H177" s="244">
        <v>1</v>
      </c>
      <c r="I177" s="245"/>
      <c r="J177" s="246">
        <f>ROUND(I177*H177,2)</f>
        <v>0</v>
      </c>
      <c r="K177" s="242" t="s">
        <v>133</v>
      </c>
      <c r="L177" s="247"/>
      <c r="M177" s="248"/>
      <c r="N177" s="249" t="s">
        <v>48</v>
      </c>
      <c r="O177" s="33"/>
      <c r="P177" s="213">
        <f>O177*H177</f>
        <v>0</v>
      </c>
      <c r="Q177" s="213">
        <v>0.04</v>
      </c>
      <c r="R177" s="213">
        <f>Q177*H177</f>
        <v>0.04</v>
      </c>
      <c r="S177" s="213">
        <v>0</v>
      </c>
      <c r="T177" s="214">
        <f>S177*H177</f>
        <v>0</v>
      </c>
      <c r="AR177" s="11" t="s">
        <v>167</v>
      </c>
      <c r="AT177" s="11" t="s">
        <v>237</v>
      </c>
      <c r="AU177" s="11" t="s">
        <v>87</v>
      </c>
      <c r="AY177" s="11" t="s">
        <v>127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11" t="s">
        <v>23</v>
      </c>
      <c r="BK177" s="215">
        <f>ROUND(I177*H177,2)</f>
        <v>0</v>
      </c>
      <c r="BL177" s="11" t="s">
        <v>134</v>
      </c>
      <c r="BM177" s="11" t="s">
        <v>337</v>
      </c>
    </row>
    <row r="178" spans="2:65" s="31" customFormat="1" ht="16.5" customHeight="1">
      <c r="B178" s="32"/>
      <c r="C178" s="240" t="s">
        <v>338</v>
      </c>
      <c r="D178" s="240" t="s">
        <v>237</v>
      </c>
      <c r="E178" s="241" t="s">
        <v>339</v>
      </c>
      <c r="F178" s="242" t="s">
        <v>340</v>
      </c>
      <c r="G178" s="243" t="s">
        <v>320</v>
      </c>
      <c r="H178" s="244">
        <v>1</v>
      </c>
      <c r="I178" s="245"/>
      <c r="J178" s="246">
        <f>ROUND(I178*H178,2)</f>
        <v>0</v>
      </c>
      <c r="K178" s="242" t="s">
        <v>133</v>
      </c>
      <c r="L178" s="247"/>
      <c r="M178" s="248"/>
      <c r="N178" s="249" t="s">
        <v>48</v>
      </c>
      <c r="O178" s="33"/>
      <c r="P178" s="213">
        <f>O178*H178</f>
        <v>0</v>
      </c>
      <c r="Q178" s="213">
        <v>0.027</v>
      </c>
      <c r="R178" s="213">
        <f>Q178*H178</f>
        <v>0.027</v>
      </c>
      <c r="S178" s="213">
        <v>0</v>
      </c>
      <c r="T178" s="214">
        <f>S178*H178</f>
        <v>0</v>
      </c>
      <c r="AR178" s="11" t="s">
        <v>167</v>
      </c>
      <c r="AT178" s="11" t="s">
        <v>237</v>
      </c>
      <c r="AU178" s="11" t="s">
        <v>87</v>
      </c>
      <c r="AY178" s="11" t="s">
        <v>127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1" t="s">
        <v>23</v>
      </c>
      <c r="BK178" s="215">
        <f>ROUND(I178*H178,2)</f>
        <v>0</v>
      </c>
      <c r="BL178" s="11" t="s">
        <v>134</v>
      </c>
      <c r="BM178" s="11" t="s">
        <v>341</v>
      </c>
    </row>
    <row r="179" spans="2:65" s="31" customFormat="1" ht="25.5" customHeight="1">
      <c r="B179" s="32"/>
      <c r="C179" s="204" t="s">
        <v>342</v>
      </c>
      <c r="D179" s="204" t="s">
        <v>129</v>
      </c>
      <c r="E179" s="205" t="s">
        <v>343</v>
      </c>
      <c r="F179" s="206" t="s">
        <v>344</v>
      </c>
      <c r="G179" s="207" t="s">
        <v>320</v>
      </c>
      <c r="H179" s="208">
        <v>1</v>
      </c>
      <c r="I179" s="209"/>
      <c r="J179" s="210">
        <f>ROUND(I179*H179,2)</f>
        <v>0</v>
      </c>
      <c r="K179" s="206" t="s">
        <v>133</v>
      </c>
      <c r="L179" s="58"/>
      <c r="M179" s="211"/>
      <c r="N179" s="212" t="s">
        <v>48</v>
      </c>
      <c r="O179" s="33"/>
      <c r="P179" s="213">
        <f>O179*H179</f>
        <v>0</v>
      </c>
      <c r="Q179" s="213">
        <v>0.21734</v>
      </c>
      <c r="R179" s="213">
        <f>Q179*H179</f>
        <v>0.21734</v>
      </c>
      <c r="S179" s="213">
        <v>0</v>
      </c>
      <c r="T179" s="214">
        <f>S179*H179</f>
        <v>0</v>
      </c>
      <c r="AR179" s="11" t="s">
        <v>134</v>
      </c>
      <c r="AT179" s="11" t="s">
        <v>129</v>
      </c>
      <c r="AU179" s="11" t="s">
        <v>87</v>
      </c>
      <c r="AY179" s="11" t="s">
        <v>127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1" t="s">
        <v>23</v>
      </c>
      <c r="BK179" s="215">
        <f>ROUND(I179*H179,2)</f>
        <v>0</v>
      </c>
      <c r="BL179" s="11" t="s">
        <v>134</v>
      </c>
      <c r="BM179" s="11" t="s">
        <v>345</v>
      </c>
    </row>
    <row r="180" spans="2:65" s="31" customFormat="1" ht="16.5" customHeight="1">
      <c r="B180" s="32"/>
      <c r="C180" s="240" t="s">
        <v>346</v>
      </c>
      <c r="D180" s="240" t="s">
        <v>237</v>
      </c>
      <c r="E180" s="241" t="s">
        <v>347</v>
      </c>
      <c r="F180" s="242" t="s">
        <v>348</v>
      </c>
      <c r="G180" s="243" t="s">
        <v>320</v>
      </c>
      <c r="H180" s="244">
        <v>1</v>
      </c>
      <c r="I180" s="245"/>
      <c r="J180" s="246">
        <f>ROUND(I180*H180,2)</f>
        <v>0</v>
      </c>
      <c r="K180" s="242" t="s">
        <v>133</v>
      </c>
      <c r="L180" s="247"/>
      <c r="M180" s="248"/>
      <c r="N180" s="249" t="s">
        <v>48</v>
      </c>
      <c r="O180" s="33"/>
      <c r="P180" s="213">
        <f>O180*H180</f>
        <v>0</v>
      </c>
      <c r="Q180" s="213">
        <v>0.006</v>
      </c>
      <c r="R180" s="213">
        <f>Q180*H180</f>
        <v>0.006</v>
      </c>
      <c r="S180" s="213">
        <v>0</v>
      </c>
      <c r="T180" s="214">
        <f>S180*H180</f>
        <v>0</v>
      </c>
      <c r="AR180" s="11" t="s">
        <v>167</v>
      </c>
      <c r="AT180" s="11" t="s">
        <v>237</v>
      </c>
      <c r="AU180" s="11" t="s">
        <v>87</v>
      </c>
      <c r="AY180" s="11" t="s">
        <v>127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1" t="s">
        <v>23</v>
      </c>
      <c r="BK180" s="215">
        <f>ROUND(I180*H180,2)</f>
        <v>0</v>
      </c>
      <c r="BL180" s="11" t="s">
        <v>134</v>
      </c>
      <c r="BM180" s="11" t="s">
        <v>349</v>
      </c>
    </row>
    <row r="181" spans="2:65" s="31" customFormat="1" ht="16.5" customHeight="1">
      <c r="B181" s="32"/>
      <c r="C181" s="240" t="s">
        <v>350</v>
      </c>
      <c r="D181" s="240" t="s">
        <v>237</v>
      </c>
      <c r="E181" s="241" t="s">
        <v>351</v>
      </c>
      <c r="F181" s="242" t="s">
        <v>352</v>
      </c>
      <c r="G181" s="243" t="s">
        <v>320</v>
      </c>
      <c r="H181" s="244">
        <v>1</v>
      </c>
      <c r="I181" s="245"/>
      <c r="J181" s="246">
        <f>ROUND(I181*H181,2)</f>
        <v>0</v>
      </c>
      <c r="K181" s="242" t="s">
        <v>133</v>
      </c>
      <c r="L181" s="247"/>
      <c r="M181" s="248"/>
      <c r="N181" s="249" t="s">
        <v>48</v>
      </c>
      <c r="O181" s="33"/>
      <c r="P181" s="213">
        <f>O181*H181</f>
        <v>0</v>
      </c>
      <c r="Q181" s="213">
        <v>0.041</v>
      </c>
      <c r="R181" s="213">
        <f>Q181*H181</f>
        <v>0.041</v>
      </c>
      <c r="S181" s="213">
        <v>0</v>
      </c>
      <c r="T181" s="214">
        <f>S181*H181</f>
        <v>0</v>
      </c>
      <c r="AR181" s="11" t="s">
        <v>167</v>
      </c>
      <c r="AT181" s="11" t="s">
        <v>237</v>
      </c>
      <c r="AU181" s="11" t="s">
        <v>87</v>
      </c>
      <c r="AY181" s="11" t="s">
        <v>127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1" t="s">
        <v>23</v>
      </c>
      <c r="BK181" s="215">
        <f>ROUND(I181*H181,2)</f>
        <v>0</v>
      </c>
      <c r="BL181" s="11" t="s">
        <v>134</v>
      </c>
      <c r="BM181" s="11" t="s">
        <v>353</v>
      </c>
    </row>
    <row r="182" spans="2:63" s="187" customFormat="1" ht="29.25" customHeight="1">
      <c r="B182" s="188"/>
      <c r="C182" s="189"/>
      <c r="D182" s="190" t="s">
        <v>76</v>
      </c>
      <c r="E182" s="202" t="s">
        <v>172</v>
      </c>
      <c r="F182" s="202" t="s">
        <v>354</v>
      </c>
      <c r="G182" s="189"/>
      <c r="H182" s="189"/>
      <c r="I182" s="192"/>
      <c r="J182" s="203">
        <f>BK182</f>
        <v>0</v>
      </c>
      <c r="K182" s="189"/>
      <c r="L182" s="194"/>
      <c r="M182" s="195"/>
      <c r="N182" s="196"/>
      <c r="O182" s="196"/>
      <c r="P182" s="197">
        <f>SUM(P183:P203)</f>
        <v>0</v>
      </c>
      <c r="Q182" s="196"/>
      <c r="R182" s="197">
        <f>SUM(R183:R203)</f>
        <v>28.384295655000003</v>
      </c>
      <c r="S182" s="196"/>
      <c r="T182" s="198">
        <f>SUM(T183:T203)</f>
        <v>24.064000000000004</v>
      </c>
      <c r="AR182" s="199" t="s">
        <v>23</v>
      </c>
      <c r="AT182" s="200" t="s">
        <v>76</v>
      </c>
      <c r="AU182" s="200" t="s">
        <v>23</v>
      </c>
      <c r="AY182" s="199" t="s">
        <v>127</v>
      </c>
      <c r="BK182" s="201">
        <f>SUM(BK183:BK203)</f>
        <v>0</v>
      </c>
    </row>
    <row r="183" spans="2:65" s="31" customFormat="1" ht="38.25" customHeight="1">
      <c r="B183" s="32"/>
      <c r="C183" s="204" t="s">
        <v>355</v>
      </c>
      <c r="D183" s="204" t="s">
        <v>129</v>
      </c>
      <c r="E183" s="205" t="s">
        <v>356</v>
      </c>
      <c r="F183" s="206" t="s">
        <v>357</v>
      </c>
      <c r="G183" s="207" t="s">
        <v>149</v>
      </c>
      <c r="H183" s="208">
        <v>142</v>
      </c>
      <c r="I183" s="209"/>
      <c r="J183" s="210">
        <f>ROUND(I183*H183,2)</f>
        <v>0</v>
      </c>
      <c r="K183" s="206" t="s">
        <v>133</v>
      </c>
      <c r="L183" s="58"/>
      <c r="M183" s="211"/>
      <c r="N183" s="212" t="s">
        <v>48</v>
      </c>
      <c r="O183" s="33"/>
      <c r="P183" s="213">
        <f>O183*H183</f>
        <v>0</v>
      </c>
      <c r="Q183" s="213">
        <v>0.12949960000000002</v>
      </c>
      <c r="R183" s="213">
        <f>Q183*H183</f>
        <v>18.388943200000003</v>
      </c>
      <c r="S183" s="213">
        <v>0</v>
      </c>
      <c r="T183" s="214">
        <f>S183*H183</f>
        <v>0</v>
      </c>
      <c r="AR183" s="11" t="s">
        <v>134</v>
      </c>
      <c r="AT183" s="11" t="s">
        <v>129</v>
      </c>
      <c r="AU183" s="11" t="s">
        <v>87</v>
      </c>
      <c r="AY183" s="11" t="s">
        <v>127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11" t="s">
        <v>23</v>
      </c>
      <c r="BK183" s="215">
        <f>ROUND(I183*H183,2)</f>
        <v>0</v>
      </c>
      <c r="BL183" s="11" t="s">
        <v>134</v>
      </c>
      <c r="BM183" s="11" t="s">
        <v>358</v>
      </c>
    </row>
    <row r="184" spans="2:51" s="216" customFormat="1" ht="12.75">
      <c r="B184" s="217"/>
      <c r="C184" s="218"/>
      <c r="D184" s="219" t="s">
        <v>136</v>
      </c>
      <c r="E184" s="220"/>
      <c r="F184" s="221" t="s">
        <v>359</v>
      </c>
      <c r="G184" s="218"/>
      <c r="H184" s="222">
        <v>142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136</v>
      </c>
      <c r="AU184" s="228" t="s">
        <v>87</v>
      </c>
      <c r="AV184" s="216" t="s">
        <v>87</v>
      </c>
      <c r="AW184" s="216" t="s">
        <v>40</v>
      </c>
      <c r="AX184" s="216" t="s">
        <v>77</v>
      </c>
      <c r="AY184" s="228" t="s">
        <v>127</v>
      </c>
    </row>
    <row r="185" spans="2:65" s="31" customFormat="1" ht="16.5" customHeight="1">
      <c r="B185" s="32"/>
      <c r="C185" s="240" t="s">
        <v>360</v>
      </c>
      <c r="D185" s="240" t="s">
        <v>237</v>
      </c>
      <c r="E185" s="241" t="s">
        <v>361</v>
      </c>
      <c r="F185" s="242" t="s">
        <v>362</v>
      </c>
      <c r="G185" s="243" t="s">
        <v>149</v>
      </c>
      <c r="H185" s="244">
        <v>143.42</v>
      </c>
      <c r="I185" s="245"/>
      <c r="J185" s="246">
        <f>ROUND(I185*H185,2)</f>
        <v>0</v>
      </c>
      <c r="K185" s="242" t="s">
        <v>133</v>
      </c>
      <c r="L185" s="247"/>
      <c r="M185" s="248"/>
      <c r="N185" s="249" t="s">
        <v>48</v>
      </c>
      <c r="O185" s="33"/>
      <c r="P185" s="213">
        <f>O185*H185</f>
        <v>0</v>
      </c>
      <c r="Q185" s="213">
        <v>0.045000000000000005</v>
      </c>
      <c r="R185" s="213">
        <f>Q185*H185</f>
        <v>6.4539</v>
      </c>
      <c r="S185" s="213">
        <v>0</v>
      </c>
      <c r="T185" s="214">
        <f>S185*H185</f>
        <v>0</v>
      </c>
      <c r="AR185" s="11" t="s">
        <v>167</v>
      </c>
      <c r="AT185" s="11" t="s">
        <v>237</v>
      </c>
      <c r="AU185" s="11" t="s">
        <v>87</v>
      </c>
      <c r="AY185" s="11" t="s">
        <v>127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1" t="s">
        <v>23</v>
      </c>
      <c r="BK185" s="215">
        <f>ROUND(I185*H185,2)</f>
        <v>0</v>
      </c>
      <c r="BL185" s="11" t="s">
        <v>134</v>
      </c>
      <c r="BM185" s="11" t="s">
        <v>363</v>
      </c>
    </row>
    <row r="186" spans="2:51" s="216" customFormat="1" ht="12.75">
      <c r="B186" s="217"/>
      <c r="C186" s="218"/>
      <c r="D186" s="219" t="s">
        <v>136</v>
      </c>
      <c r="E186" s="220"/>
      <c r="F186" s="221" t="s">
        <v>364</v>
      </c>
      <c r="G186" s="218"/>
      <c r="H186" s="222">
        <v>143.42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136</v>
      </c>
      <c r="AU186" s="228" t="s">
        <v>87</v>
      </c>
      <c r="AV186" s="216" t="s">
        <v>87</v>
      </c>
      <c r="AW186" s="216" t="s">
        <v>40</v>
      </c>
      <c r="AX186" s="216" t="s">
        <v>77</v>
      </c>
      <c r="AY186" s="228" t="s">
        <v>127</v>
      </c>
    </row>
    <row r="187" spans="2:65" s="31" customFormat="1" ht="38.25" customHeight="1">
      <c r="B187" s="32"/>
      <c r="C187" s="204" t="s">
        <v>365</v>
      </c>
      <c r="D187" s="204" t="s">
        <v>129</v>
      </c>
      <c r="E187" s="205" t="s">
        <v>366</v>
      </c>
      <c r="F187" s="206" t="s">
        <v>367</v>
      </c>
      <c r="G187" s="207" t="s">
        <v>149</v>
      </c>
      <c r="H187" s="208">
        <v>21</v>
      </c>
      <c r="I187" s="209"/>
      <c r="J187" s="210">
        <f>ROUND(I187*H187,2)</f>
        <v>0</v>
      </c>
      <c r="K187" s="206" t="s">
        <v>133</v>
      </c>
      <c r="L187" s="58"/>
      <c r="M187" s="211"/>
      <c r="N187" s="212" t="s">
        <v>48</v>
      </c>
      <c r="O187" s="33"/>
      <c r="P187" s="213">
        <f>O187*H187</f>
        <v>0</v>
      </c>
      <c r="Q187" s="213">
        <v>0.16849</v>
      </c>
      <c r="R187" s="213">
        <f>Q187*H187</f>
        <v>3.53829</v>
      </c>
      <c r="S187" s="213">
        <v>0</v>
      </c>
      <c r="T187" s="214">
        <f>S187*H187</f>
        <v>0</v>
      </c>
      <c r="AR187" s="11" t="s">
        <v>134</v>
      </c>
      <c r="AT187" s="11" t="s">
        <v>129</v>
      </c>
      <c r="AU187" s="11" t="s">
        <v>87</v>
      </c>
      <c r="AY187" s="11" t="s">
        <v>127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1" t="s">
        <v>23</v>
      </c>
      <c r="BK187" s="215">
        <f>ROUND(I187*H187,2)</f>
        <v>0</v>
      </c>
      <c r="BL187" s="11" t="s">
        <v>134</v>
      </c>
      <c r="BM187" s="11" t="s">
        <v>368</v>
      </c>
    </row>
    <row r="188" spans="2:51" s="216" customFormat="1" ht="12.75">
      <c r="B188" s="217"/>
      <c r="C188" s="218"/>
      <c r="D188" s="219" t="s">
        <v>136</v>
      </c>
      <c r="E188" s="220"/>
      <c r="F188" s="221" t="s">
        <v>369</v>
      </c>
      <c r="G188" s="218"/>
      <c r="H188" s="222">
        <v>21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136</v>
      </c>
      <c r="AU188" s="228" t="s">
        <v>87</v>
      </c>
      <c r="AV188" s="216" t="s">
        <v>87</v>
      </c>
      <c r="AW188" s="216" t="s">
        <v>40</v>
      </c>
      <c r="AX188" s="216" t="s">
        <v>77</v>
      </c>
      <c r="AY188" s="228" t="s">
        <v>127</v>
      </c>
    </row>
    <row r="189" spans="2:65" s="31" customFormat="1" ht="38.25" customHeight="1">
      <c r="B189" s="32"/>
      <c r="C189" s="204" t="s">
        <v>370</v>
      </c>
      <c r="D189" s="204" t="s">
        <v>129</v>
      </c>
      <c r="E189" s="205" t="s">
        <v>371</v>
      </c>
      <c r="F189" s="206" t="s">
        <v>372</v>
      </c>
      <c r="G189" s="207" t="s">
        <v>149</v>
      </c>
      <c r="H189" s="208">
        <v>19</v>
      </c>
      <c r="I189" s="209"/>
      <c r="J189" s="210">
        <f>ROUND(I189*H189,2)</f>
        <v>0</v>
      </c>
      <c r="K189" s="206" t="s">
        <v>133</v>
      </c>
      <c r="L189" s="58"/>
      <c r="M189" s="211"/>
      <c r="N189" s="212" t="s">
        <v>48</v>
      </c>
      <c r="O189" s="33"/>
      <c r="P189" s="213">
        <f>O189*H189</f>
        <v>0</v>
      </c>
      <c r="Q189" s="213">
        <v>0.0001648</v>
      </c>
      <c r="R189" s="213">
        <f>Q189*H189</f>
        <v>0.0031311999999999998</v>
      </c>
      <c r="S189" s="213">
        <v>0</v>
      </c>
      <c r="T189" s="214">
        <f>S189*H189</f>
        <v>0</v>
      </c>
      <c r="AR189" s="11" t="s">
        <v>134</v>
      </c>
      <c r="AT189" s="11" t="s">
        <v>129</v>
      </c>
      <c r="AU189" s="11" t="s">
        <v>87</v>
      </c>
      <c r="AY189" s="11" t="s">
        <v>127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1" t="s">
        <v>23</v>
      </c>
      <c r="BK189" s="215">
        <f>ROUND(I189*H189,2)</f>
        <v>0</v>
      </c>
      <c r="BL189" s="11" t="s">
        <v>134</v>
      </c>
      <c r="BM189" s="11" t="s">
        <v>373</v>
      </c>
    </row>
    <row r="190" spans="2:51" s="216" customFormat="1" ht="12.75">
      <c r="B190" s="217"/>
      <c r="C190" s="218"/>
      <c r="D190" s="219" t="s">
        <v>136</v>
      </c>
      <c r="E190" s="220"/>
      <c r="F190" s="221" t="s">
        <v>374</v>
      </c>
      <c r="G190" s="218"/>
      <c r="H190" s="222">
        <v>19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136</v>
      </c>
      <c r="AU190" s="228" t="s">
        <v>87</v>
      </c>
      <c r="AV190" s="216" t="s">
        <v>87</v>
      </c>
      <c r="AW190" s="216" t="s">
        <v>40</v>
      </c>
      <c r="AX190" s="216" t="s">
        <v>77</v>
      </c>
      <c r="AY190" s="228" t="s">
        <v>127</v>
      </c>
    </row>
    <row r="191" spans="2:65" s="31" customFormat="1" ht="25.5" customHeight="1">
      <c r="B191" s="32"/>
      <c r="C191" s="204" t="s">
        <v>375</v>
      </c>
      <c r="D191" s="204" t="s">
        <v>129</v>
      </c>
      <c r="E191" s="205" t="s">
        <v>376</v>
      </c>
      <c r="F191" s="206" t="s">
        <v>377</v>
      </c>
      <c r="G191" s="207" t="s">
        <v>149</v>
      </c>
      <c r="H191" s="208">
        <v>19</v>
      </c>
      <c r="I191" s="209"/>
      <c r="J191" s="210">
        <f>ROUND(I191*H191,2)</f>
        <v>0</v>
      </c>
      <c r="K191" s="206" t="s">
        <v>133</v>
      </c>
      <c r="L191" s="58"/>
      <c r="M191" s="211"/>
      <c r="N191" s="212" t="s">
        <v>48</v>
      </c>
      <c r="O191" s="33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11" t="s">
        <v>134</v>
      </c>
      <c r="AT191" s="11" t="s">
        <v>129</v>
      </c>
      <c r="AU191" s="11" t="s">
        <v>87</v>
      </c>
      <c r="AY191" s="11" t="s">
        <v>127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1" t="s">
        <v>23</v>
      </c>
      <c r="BK191" s="215">
        <f>ROUND(I191*H191,2)</f>
        <v>0</v>
      </c>
      <c r="BL191" s="11" t="s">
        <v>134</v>
      </c>
      <c r="BM191" s="11" t="s">
        <v>378</v>
      </c>
    </row>
    <row r="192" spans="2:51" s="216" customFormat="1" ht="12.75">
      <c r="B192" s="217"/>
      <c r="C192" s="218"/>
      <c r="D192" s="219" t="s">
        <v>136</v>
      </c>
      <c r="E192" s="220"/>
      <c r="F192" s="221" t="s">
        <v>379</v>
      </c>
      <c r="G192" s="218"/>
      <c r="H192" s="222">
        <v>19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136</v>
      </c>
      <c r="AU192" s="228" t="s">
        <v>87</v>
      </c>
      <c r="AV192" s="216" t="s">
        <v>87</v>
      </c>
      <c r="AW192" s="216" t="s">
        <v>40</v>
      </c>
      <c r="AX192" s="216" t="s">
        <v>77</v>
      </c>
      <c r="AY192" s="228" t="s">
        <v>127</v>
      </c>
    </row>
    <row r="193" spans="2:65" s="31" customFormat="1" ht="25.5" customHeight="1">
      <c r="B193" s="32"/>
      <c r="C193" s="204" t="s">
        <v>380</v>
      </c>
      <c r="D193" s="204" t="s">
        <v>129</v>
      </c>
      <c r="E193" s="205" t="s">
        <v>381</v>
      </c>
      <c r="F193" s="206" t="s">
        <v>382</v>
      </c>
      <c r="G193" s="207" t="s">
        <v>149</v>
      </c>
      <c r="H193" s="208">
        <v>19</v>
      </c>
      <c r="I193" s="209"/>
      <c r="J193" s="210">
        <f>ROUND(I193*H193,2)</f>
        <v>0</v>
      </c>
      <c r="K193" s="206" t="s">
        <v>133</v>
      </c>
      <c r="L193" s="58"/>
      <c r="M193" s="211"/>
      <c r="N193" s="212" t="s">
        <v>48</v>
      </c>
      <c r="O193" s="33"/>
      <c r="P193" s="213">
        <f>O193*H193</f>
        <v>0</v>
      </c>
      <c r="Q193" s="213">
        <v>1.645E-06</v>
      </c>
      <c r="R193" s="213">
        <f>Q193*H193</f>
        <v>3.1255E-05</v>
      </c>
      <c r="S193" s="213">
        <v>0</v>
      </c>
      <c r="T193" s="214">
        <f>S193*H193</f>
        <v>0</v>
      </c>
      <c r="AR193" s="11" t="s">
        <v>134</v>
      </c>
      <c r="AT193" s="11" t="s">
        <v>129</v>
      </c>
      <c r="AU193" s="11" t="s">
        <v>87</v>
      </c>
      <c r="AY193" s="11" t="s">
        <v>127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1" t="s">
        <v>23</v>
      </c>
      <c r="BK193" s="215">
        <f>ROUND(I193*H193,2)</f>
        <v>0</v>
      </c>
      <c r="BL193" s="11" t="s">
        <v>134</v>
      </c>
      <c r="BM193" s="11" t="s">
        <v>383</v>
      </c>
    </row>
    <row r="194" spans="2:51" s="216" customFormat="1" ht="12.75">
      <c r="B194" s="217"/>
      <c r="C194" s="218"/>
      <c r="D194" s="219" t="s">
        <v>136</v>
      </c>
      <c r="E194" s="220"/>
      <c r="F194" s="221" t="s">
        <v>379</v>
      </c>
      <c r="G194" s="218"/>
      <c r="H194" s="222">
        <v>19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136</v>
      </c>
      <c r="AU194" s="228" t="s">
        <v>87</v>
      </c>
      <c r="AV194" s="216" t="s">
        <v>87</v>
      </c>
      <c r="AW194" s="216" t="s">
        <v>40</v>
      </c>
      <c r="AX194" s="216" t="s">
        <v>77</v>
      </c>
      <c r="AY194" s="228" t="s">
        <v>127</v>
      </c>
    </row>
    <row r="195" spans="2:65" s="31" customFormat="1" ht="25.5" customHeight="1">
      <c r="B195" s="32"/>
      <c r="C195" s="204" t="s">
        <v>384</v>
      </c>
      <c r="D195" s="204" t="s">
        <v>129</v>
      </c>
      <c r="E195" s="205" t="s">
        <v>385</v>
      </c>
      <c r="F195" s="206" t="s">
        <v>386</v>
      </c>
      <c r="G195" s="207" t="s">
        <v>387</v>
      </c>
      <c r="H195" s="208">
        <v>1410</v>
      </c>
      <c r="I195" s="209"/>
      <c r="J195" s="210">
        <f>ROUND(I195*H195,2)</f>
        <v>0</v>
      </c>
      <c r="K195" s="206" t="s">
        <v>133</v>
      </c>
      <c r="L195" s="58"/>
      <c r="M195" s="211"/>
      <c r="N195" s="212" t="s">
        <v>48</v>
      </c>
      <c r="O195" s="33"/>
      <c r="P195" s="213">
        <f>O195*H195</f>
        <v>0</v>
      </c>
      <c r="Q195" s="213">
        <v>0</v>
      </c>
      <c r="R195" s="213">
        <f>Q195*H195</f>
        <v>0</v>
      </c>
      <c r="S195" s="213">
        <v>0.001</v>
      </c>
      <c r="T195" s="214">
        <f>S195*H195</f>
        <v>1.41</v>
      </c>
      <c r="AR195" s="11" t="s">
        <v>134</v>
      </c>
      <c r="AT195" s="11" t="s">
        <v>129</v>
      </c>
      <c r="AU195" s="11" t="s">
        <v>87</v>
      </c>
      <c r="AY195" s="11" t="s">
        <v>127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1" t="s">
        <v>23</v>
      </c>
      <c r="BK195" s="215">
        <f>ROUND(I195*H195,2)</f>
        <v>0</v>
      </c>
      <c r="BL195" s="11" t="s">
        <v>134</v>
      </c>
      <c r="BM195" s="11" t="s">
        <v>388</v>
      </c>
    </row>
    <row r="196" spans="2:51" s="216" customFormat="1" ht="12.75">
      <c r="B196" s="217"/>
      <c r="C196" s="218"/>
      <c r="D196" s="219" t="s">
        <v>136</v>
      </c>
      <c r="E196" s="220"/>
      <c r="F196" s="221" t="s">
        <v>389</v>
      </c>
      <c r="G196" s="218"/>
      <c r="H196" s="222">
        <v>1410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136</v>
      </c>
      <c r="AU196" s="228" t="s">
        <v>87</v>
      </c>
      <c r="AV196" s="216" t="s">
        <v>87</v>
      </c>
      <c r="AW196" s="216" t="s">
        <v>40</v>
      </c>
      <c r="AX196" s="216" t="s">
        <v>77</v>
      </c>
      <c r="AY196" s="228" t="s">
        <v>127</v>
      </c>
    </row>
    <row r="197" spans="2:65" s="31" customFormat="1" ht="51" customHeight="1">
      <c r="B197" s="32"/>
      <c r="C197" s="204" t="s">
        <v>390</v>
      </c>
      <c r="D197" s="204" t="s">
        <v>129</v>
      </c>
      <c r="E197" s="205" t="s">
        <v>391</v>
      </c>
      <c r="F197" s="206" t="s">
        <v>392</v>
      </c>
      <c r="G197" s="207" t="s">
        <v>149</v>
      </c>
      <c r="H197" s="208">
        <v>21</v>
      </c>
      <c r="I197" s="209"/>
      <c r="J197" s="210">
        <f>ROUND(I197*H197,2)</f>
        <v>0</v>
      </c>
      <c r="K197" s="206" t="s">
        <v>393</v>
      </c>
      <c r="L197" s="58"/>
      <c r="M197" s="211"/>
      <c r="N197" s="212" t="s">
        <v>48</v>
      </c>
      <c r="O197" s="33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AR197" s="11" t="s">
        <v>134</v>
      </c>
      <c r="AT197" s="11" t="s">
        <v>129</v>
      </c>
      <c r="AU197" s="11" t="s">
        <v>87</v>
      </c>
      <c r="AY197" s="11" t="s">
        <v>127</v>
      </c>
      <c r="BE197" s="215">
        <f>IF(N197="základní",J197,0)</f>
        <v>0</v>
      </c>
      <c r="BF197" s="215">
        <f>IF(N197="snížená",J197,0)</f>
        <v>0</v>
      </c>
      <c r="BG197" s="215">
        <f>IF(N197="zákl. přenesená",J197,0)</f>
        <v>0</v>
      </c>
      <c r="BH197" s="215">
        <f>IF(N197="sníž. přenesená",J197,0)</f>
        <v>0</v>
      </c>
      <c r="BI197" s="215">
        <f>IF(N197="nulová",J197,0)</f>
        <v>0</v>
      </c>
      <c r="BJ197" s="11" t="s">
        <v>23</v>
      </c>
      <c r="BK197" s="215">
        <f>ROUND(I197*H197,2)</f>
        <v>0</v>
      </c>
      <c r="BL197" s="11" t="s">
        <v>134</v>
      </c>
      <c r="BM197" s="11" t="s">
        <v>394</v>
      </c>
    </row>
    <row r="198" spans="2:51" s="216" customFormat="1" ht="12.75">
      <c r="B198" s="217"/>
      <c r="C198" s="218"/>
      <c r="D198" s="219" t="s">
        <v>136</v>
      </c>
      <c r="E198" s="220"/>
      <c r="F198" s="221" t="s">
        <v>395</v>
      </c>
      <c r="G198" s="218"/>
      <c r="H198" s="222">
        <v>21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136</v>
      </c>
      <c r="AU198" s="228" t="s">
        <v>87</v>
      </c>
      <c r="AV198" s="216" t="s">
        <v>87</v>
      </c>
      <c r="AW198" s="216" t="s">
        <v>40</v>
      </c>
      <c r="AX198" s="216" t="s">
        <v>77</v>
      </c>
      <c r="AY198" s="228" t="s">
        <v>127</v>
      </c>
    </row>
    <row r="199" spans="2:65" s="31" customFormat="1" ht="51" customHeight="1">
      <c r="B199" s="32"/>
      <c r="C199" s="204" t="s">
        <v>396</v>
      </c>
      <c r="D199" s="204" t="s">
        <v>129</v>
      </c>
      <c r="E199" s="205" t="s">
        <v>397</v>
      </c>
      <c r="F199" s="206" t="s">
        <v>398</v>
      </c>
      <c r="G199" s="207" t="s">
        <v>132</v>
      </c>
      <c r="H199" s="208">
        <v>88</v>
      </c>
      <c r="I199" s="209"/>
      <c r="J199" s="210">
        <f>ROUND(I199*H199,2)</f>
        <v>0</v>
      </c>
      <c r="K199" s="206" t="s">
        <v>133</v>
      </c>
      <c r="L199" s="58"/>
      <c r="M199" s="211"/>
      <c r="N199" s="212" t="s">
        <v>48</v>
      </c>
      <c r="O199" s="33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AR199" s="11" t="s">
        <v>134</v>
      </c>
      <c r="AT199" s="11" t="s">
        <v>129</v>
      </c>
      <c r="AU199" s="11" t="s">
        <v>87</v>
      </c>
      <c r="AY199" s="11" t="s">
        <v>127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1" t="s">
        <v>23</v>
      </c>
      <c r="BK199" s="215">
        <f>ROUND(I199*H199,2)</f>
        <v>0</v>
      </c>
      <c r="BL199" s="11" t="s">
        <v>134</v>
      </c>
      <c r="BM199" s="11" t="s">
        <v>399</v>
      </c>
    </row>
    <row r="200" spans="2:51" s="216" customFormat="1" ht="12.75">
      <c r="B200" s="217"/>
      <c r="C200" s="218"/>
      <c r="D200" s="219" t="s">
        <v>136</v>
      </c>
      <c r="E200" s="220"/>
      <c r="F200" s="221" t="s">
        <v>400</v>
      </c>
      <c r="G200" s="218"/>
      <c r="H200" s="222">
        <v>30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136</v>
      </c>
      <c r="AU200" s="228" t="s">
        <v>87</v>
      </c>
      <c r="AV200" s="216" t="s">
        <v>87</v>
      </c>
      <c r="AW200" s="216" t="s">
        <v>40</v>
      </c>
      <c r="AX200" s="216" t="s">
        <v>77</v>
      </c>
      <c r="AY200" s="228" t="s">
        <v>127</v>
      </c>
    </row>
    <row r="201" spans="2:51" s="216" customFormat="1" ht="12.75">
      <c r="B201" s="217"/>
      <c r="C201" s="218"/>
      <c r="D201" s="219" t="s">
        <v>136</v>
      </c>
      <c r="E201" s="220"/>
      <c r="F201" s="221" t="s">
        <v>401</v>
      </c>
      <c r="G201" s="218"/>
      <c r="H201" s="222">
        <v>58</v>
      </c>
      <c r="I201" s="223"/>
      <c r="J201" s="218"/>
      <c r="K201" s="218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136</v>
      </c>
      <c r="AU201" s="228" t="s">
        <v>87</v>
      </c>
      <c r="AV201" s="216" t="s">
        <v>87</v>
      </c>
      <c r="AW201" s="216" t="s">
        <v>40</v>
      </c>
      <c r="AX201" s="216" t="s">
        <v>77</v>
      </c>
      <c r="AY201" s="228" t="s">
        <v>127</v>
      </c>
    </row>
    <row r="202" spans="2:65" s="31" customFormat="1" ht="25.5" customHeight="1">
      <c r="B202" s="32"/>
      <c r="C202" s="204" t="s">
        <v>402</v>
      </c>
      <c r="D202" s="204" t="s">
        <v>129</v>
      </c>
      <c r="E202" s="205" t="s">
        <v>403</v>
      </c>
      <c r="F202" s="206" t="s">
        <v>404</v>
      </c>
      <c r="G202" s="207" t="s">
        <v>155</v>
      </c>
      <c r="H202" s="208">
        <v>9.4</v>
      </c>
      <c r="I202" s="209"/>
      <c r="J202" s="210">
        <f>ROUND(I202*H202,2)</f>
        <v>0</v>
      </c>
      <c r="K202" s="206" t="s">
        <v>133</v>
      </c>
      <c r="L202" s="58"/>
      <c r="M202" s="211"/>
      <c r="N202" s="212" t="s">
        <v>48</v>
      </c>
      <c r="O202" s="33"/>
      <c r="P202" s="213">
        <f>O202*H202</f>
        <v>0</v>
      </c>
      <c r="Q202" s="213">
        <v>0</v>
      </c>
      <c r="R202" s="213">
        <f>Q202*H202</f>
        <v>0</v>
      </c>
      <c r="S202" s="213">
        <v>2.41</v>
      </c>
      <c r="T202" s="214">
        <f>S202*H202</f>
        <v>22.654000000000003</v>
      </c>
      <c r="AR202" s="11" t="s">
        <v>134</v>
      </c>
      <c r="AT202" s="11" t="s">
        <v>129</v>
      </c>
      <c r="AU202" s="11" t="s">
        <v>87</v>
      </c>
      <c r="AY202" s="11" t="s">
        <v>127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1" t="s">
        <v>23</v>
      </c>
      <c r="BK202" s="215">
        <f>ROUND(I202*H202,2)</f>
        <v>0</v>
      </c>
      <c r="BL202" s="11" t="s">
        <v>134</v>
      </c>
      <c r="BM202" s="11" t="s">
        <v>405</v>
      </c>
    </row>
    <row r="203" spans="2:51" s="216" customFormat="1" ht="12.75">
      <c r="B203" s="217"/>
      <c r="C203" s="218"/>
      <c r="D203" s="219" t="s">
        <v>136</v>
      </c>
      <c r="E203" s="220"/>
      <c r="F203" s="221" t="s">
        <v>406</v>
      </c>
      <c r="G203" s="218"/>
      <c r="H203" s="222">
        <v>9.4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136</v>
      </c>
      <c r="AU203" s="228" t="s">
        <v>87</v>
      </c>
      <c r="AV203" s="216" t="s">
        <v>87</v>
      </c>
      <c r="AW203" s="216" t="s">
        <v>40</v>
      </c>
      <c r="AX203" s="216" t="s">
        <v>77</v>
      </c>
      <c r="AY203" s="228" t="s">
        <v>127</v>
      </c>
    </row>
    <row r="204" spans="2:63" s="187" customFormat="1" ht="29.25" customHeight="1">
      <c r="B204" s="188"/>
      <c r="C204" s="189"/>
      <c r="D204" s="190" t="s">
        <v>76</v>
      </c>
      <c r="E204" s="202" t="s">
        <v>407</v>
      </c>
      <c r="F204" s="202" t="s">
        <v>408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SUM(P205:P220)</f>
        <v>0</v>
      </c>
      <c r="Q204" s="196"/>
      <c r="R204" s="197">
        <f>SUM(R205:R220)</f>
        <v>0</v>
      </c>
      <c r="S204" s="196"/>
      <c r="T204" s="198">
        <f>SUM(T205:T220)</f>
        <v>0</v>
      </c>
      <c r="AR204" s="199" t="s">
        <v>23</v>
      </c>
      <c r="AT204" s="200" t="s">
        <v>76</v>
      </c>
      <c r="AU204" s="200" t="s">
        <v>23</v>
      </c>
      <c r="AY204" s="199" t="s">
        <v>127</v>
      </c>
      <c r="BK204" s="201">
        <f>SUM(BK205:BK220)</f>
        <v>0</v>
      </c>
    </row>
    <row r="205" spans="2:65" s="31" customFormat="1" ht="38.25" customHeight="1">
      <c r="B205" s="32"/>
      <c r="C205" s="204" t="s">
        <v>409</v>
      </c>
      <c r="D205" s="204" t="s">
        <v>129</v>
      </c>
      <c r="E205" s="205" t="s">
        <v>410</v>
      </c>
      <c r="F205" s="206" t="s">
        <v>411</v>
      </c>
      <c r="G205" s="207" t="s">
        <v>228</v>
      </c>
      <c r="H205" s="208">
        <v>1.41</v>
      </c>
      <c r="I205" s="209"/>
      <c r="J205" s="210">
        <f>ROUND(I205*H205,2)</f>
        <v>0</v>
      </c>
      <c r="K205" s="206" t="s">
        <v>133</v>
      </c>
      <c r="L205" s="58"/>
      <c r="M205" s="211"/>
      <c r="N205" s="212" t="s">
        <v>48</v>
      </c>
      <c r="O205" s="33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11" t="s">
        <v>134</v>
      </c>
      <c r="AT205" s="11" t="s">
        <v>129</v>
      </c>
      <c r="AU205" s="11" t="s">
        <v>87</v>
      </c>
      <c r="AY205" s="11" t="s">
        <v>127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1" t="s">
        <v>23</v>
      </c>
      <c r="BK205" s="215">
        <f>ROUND(I205*H205,2)</f>
        <v>0</v>
      </c>
      <c r="BL205" s="11" t="s">
        <v>134</v>
      </c>
      <c r="BM205" s="11" t="s">
        <v>412</v>
      </c>
    </row>
    <row r="206" spans="2:51" s="216" customFormat="1" ht="12.75">
      <c r="B206" s="217"/>
      <c r="C206" s="218"/>
      <c r="D206" s="219" t="s">
        <v>136</v>
      </c>
      <c r="E206" s="220"/>
      <c r="F206" s="221" t="s">
        <v>413</v>
      </c>
      <c r="G206" s="218"/>
      <c r="H206" s="222">
        <v>1.41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136</v>
      </c>
      <c r="AU206" s="228" t="s">
        <v>87</v>
      </c>
      <c r="AV206" s="216" t="s">
        <v>87</v>
      </c>
      <c r="AW206" s="216" t="s">
        <v>40</v>
      </c>
      <c r="AX206" s="216" t="s">
        <v>77</v>
      </c>
      <c r="AY206" s="228" t="s">
        <v>127</v>
      </c>
    </row>
    <row r="207" spans="2:65" s="31" customFormat="1" ht="51" customHeight="1">
      <c r="B207" s="32"/>
      <c r="C207" s="204" t="s">
        <v>414</v>
      </c>
      <c r="D207" s="204" t="s">
        <v>129</v>
      </c>
      <c r="E207" s="205" t="s">
        <v>415</v>
      </c>
      <c r="F207" s="206" t="s">
        <v>416</v>
      </c>
      <c r="G207" s="207" t="s">
        <v>228</v>
      </c>
      <c r="H207" s="208">
        <v>12.69</v>
      </c>
      <c r="I207" s="209"/>
      <c r="J207" s="210">
        <f>ROUND(I207*H207,2)</f>
        <v>0</v>
      </c>
      <c r="K207" s="206" t="s">
        <v>133</v>
      </c>
      <c r="L207" s="58"/>
      <c r="M207" s="211"/>
      <c r="N207" s="212" t="s">
        <v>48</v>
      </c>
      <c r="O207" s="33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AR207" s="11" t="s">
        <v>134</v>
      </c>
      <c r="AT207" s="11" t="s">
        <v>129</v>
      </c>
      <c r="AU207" s="11" t="s">
        <v>87</v>
      </c>
      <c r="AY207" s="11" t="s">
        <v>127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1" t="s">
        <v>23</v>
      </c>
      <c r="BK207" s="215">
        <f>ROUND(I207*H207,2)</f>
        <v>0</v>
      </c>
      <c r="BL207" s="11" t="s">
        <v>134</v>
      </c>
      <c r="BM207" s="11" t="s">
        <v>417</v>
      </c>
    </row>
    <row r="208" spans="2:51" s="216" customFormat="1" ht="12.75">
      <c r="B208" s="217"/>
      <c r="C208" s="218"/>
      <c r="D208" s="219" t="s">
        <v>136</v>
      </c>
      <c r="E208" s="220"/>
      <c r="F208" s="221" t="s">
        <v>418</v>
      </c>
      <c r="G208" s="218"/>
      <c r="H208" s="222">
        <v>1.41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136</v>
      </c>
      <c r="AU208" s="228" t="s">
        <v>87</v>
      </c>
      <c r="AV208" s="216" t="s">
        <v>87</v>
      </c>
      <c r="AW208" s="216" t="s">
        <v>40</v>
      </c>
      <c r="AX208" s="216" t="s">
        <v>77</v>
      </c>
      <c r="AY208" s="228" t="s">
        <v>127</v>
      </c>
    </row>
    <row r="209" spans="2:51" s="216" customFormat="1" ht="12.75">
      <c r="B209" s="217"/>
      <c r="C209" s="218"/>
      <c r="D209" s="219" t="s">
        <v>136</v>
      </c>
      <c r="E209" s="218"/>
      <c r="F209" s="221" t="s">
        <v>419</v>
      </c>
      <c r="G209" s="218"/>
      <c r="H209" s="222">
        <v>12.69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136</v>
      </c>
      <c r="AU209" s="228" t="s">
        <v>87</v>
      </c>
      <c r="AV209" s="216" t="s">
        <v>87</v>
      </c>
      <c r="AW209" s="216" t="s">
        <v>6</v>
      </c>
      <c r="AX209" s="216" t="s">
        <v>23</v>
      </c>
      <c r="AY209" s="228" t="s">
        <v>127</v>
      </c>
    </row>
    <row r="210" spans="2:65" s="31" customFormat="1" ht="25.5" customHeight="1">
      <c r="B210" s="32"/>
      <c r="C210" s="204" t="s">
        <v>420</v>
      </c>
      <c r="D210" s="204" t="s">
        <v>129</v>
      </c>
      <c r="E210" s="205" t="s">
        <v>421</v>
      </c>
      <c r="F210" s="206" t="s">
        <v>422</v>
      </c>
      <c r="G210" s="207" t="s">
        <v>228</v>
      </c>
      <c r="H210" s="208">
        <v>32.764</v>
      </c>
      <c r="I210" s="209"/>
      <c r="J210" s="210">
        <f>ROUND(I210*H210,2)</f>
        <v>0</v>
      </c>
      <c r="K210" s="206" t="s">
        <v>133</v>
      </c>
      <c r="L210" s="58"/>
      <c r="M210" s="211"/>
      <c r="N210" s="212" t="s">
        <v>48</v>
      </c>
      <c r="O210" s="33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AR210" s="11" t="s">
        <v>134</v>
      </c>
      <c r="AT210" s="11" t="s">
        <v>129</v>
      </c>
      <c r="AU210" s="11" t="s">
        <v>87</v>
      </c>
      <c r="AY210" s="11" t="s">
        <v>127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1" t="s">
        <v>23</v>
      </c>
      <c r="BK210" s="215">
        <f>ROUND(I210*H210,2)</f>
        <v>0</v>
      </c>
      <c r="BL210" s="11" t="s">
        <v>134</v>
      </c>
      <c r="BM210" s="11" t="s">
        <v>423</v>
      </c>
    </row>
    <row r="211" spans="2:51" s="216" customFormat="1" ht="12.75">
      <c r="B211" s="217"/>
      <c r="C211" s="218"/>
      <c r="D211" s="219" t="s">
        <v>136</v>
      </c>
      <c r="E211" s="220"/>
      <c r="F211" s="221" t="s">
        <v>424</v>
      </c>
      <c r="G211" s="218"/>
      <c r="H211" s="222">
        <v>32.764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136</v>
      </c>
      <c r="AU211" s="228" t="s">
        <v>87</v>
      </c>
      <c r="AV211" s="216" t="s">
        <v>87</v>
      </c>
      <c r="AW211" s="216" t="s">
        <v>40</v>
      </c>
      <c r="AX211" s="216" t="s">
        <v>77</v>
      </c>
      <c r="AY211" s="228" t="s">
        <v>127</v>
      </c>
    </row>
    <row r="212" spans="2:65" s="31" customFormat="1" ht="25.5" customHeight="1">
      <c r="B212" s="32"/>
      <c r="C212" s="204" t="s">
        <v>425</v>
      </c>
      <c r="D212" s="204" t="s">
        <v>129</v>
      </c>
      <c r="E212" s="205" t="s">
        <v>426</v>
      </c>
      <c r="F212" s="206" t="s">
        <v>427</v>
      </c>
      <c r="G212" s="207" t="s">
        <v>228</v>
      </c>
      <c r="H212" s="208">
        <v>31.354</v>
      </c>
      <c r="I212" s="209"/>
      <c r="J212" s="210">
        <f>ROUND(I212*H212,2)</f>
        <v>0</v>
      </c>
      <c r="K212" s="206" t="s">
        <v>133</v>
      </c>
      <c r="L212" s="58"/>
      <c r="M212" s="211"/>
      <c r="N212" s="212" t="s">
        <v>48</v>
      </c>
      <c r="O212" s="33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AR212" s="11" t="s">
        <v>134</v>
      </c>
      <c r="AT212" s="11" t="s">
        <v>129</v>
      </c>
      <c r="AU212" s="11" t="s">
        <v>87</v>
      </c>
      <c r="AY212" s="11" t="s">
        <v>127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1" t="s">
        <v>23</v>
      </c>
      <c r="BK212" s="215">
        <f>ROUND(I212*H212,2)</f>
        <v>0</v>
      </c>
      <c r="BL212" s="11" t="s">
        <v>134</v>
      </c>
      <c r="BM212" s="11" t="s">
        <v>428</v>
      </c>
    </row>
    <row r="213" spans="2:51" s="216" customFormat="1" ht="12.75">
      <c r="B213" s="217"/>
      <c r="C213" s="218"/>
      <c r="D213" s="219" t="s">
        <v>136</v>
      </c>
      <c r="E213" s="220"/>
      <c r="F213" s="221" t="s">
        <v>429</v>
      </c>
      <c r="G213" s="218"/>
      <c r="H213" s="222">
        <v>31.354</v>
      </c>
      <c r="I213" s="223"/>
      <c r="J213" s="218"/>
      <c r="K213" s="218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136</v>
      </c>
      <c r="AU213" s="228" t="s">
        <v>87</v>
      </c>
      <c r="AV213" s="216" t="s">
        <v>87</v>
      </c>
      <c r="AW213" s="216" t="s">
        <v>40</v>
      </c>
      <c r="AX213" s="216" t="s">
        <v>77</v>
      </c>
      <c r="AY213" s="228" t="s">
        <v>127</v>
      </c>
    </row>
    <row r="214" spans="2:65" s="31" customFormat="1" ht="25.5" customHeight="1">
      <c r="B214" s="32"/>
      <c r="C214" s="204" t="s">
        <v>430</v>
      </c>
      <c r="D214" s="204" t="s">
        <v>129</v>
      </c>
      <c r="E214" s="205" t="s">
        <v>431</v>
      </c>
      <c r="F214" s="206" t="s">
        <v>432</v>
      </c>
      <c r="G214" s="207" t="s">
        <v>228</v>
      </c>
      <c r="H214" s="208">
        <v>282.186</v>
      </c>
      <c r="I214" s="209"/>
      <c r="J214" s="210">
        <f>ROUND(I214*H214,2)</f>
        <v>0</v>
      </c>
      <c r="K214" s="206" t="s">
        <v>133</v>
      </c>
      <c r="L214" s="58"/>
      <c r="M214" s="211"/>
      <c r="N214" s="212" t="s">
        <v>48</v>
      </c>
      <c r="O214" s="33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AR214" s="11" t="s">
        <v>134</v>
      </c>
      <c r="AT214" s="11" t="s">
        <v>129</v>
      </c>
      <c r="AU214" s="11" t="s">
        <v>87</v>
      </c>
      <c r="AY214" s="11" t="s">
        <v>127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1" t="s">
        <v>23</v>
      </c>
      <c r="BK214" s="215">
        <f>ROUND(I214*H214,2)</f>
        <v>0</v>
      </c>
      <c r="BL214" s="11" t="s">
        <v>134</v>
      </c>
      <c r="BM214" s="11" t="s">
        <v>433</v>
      </c>
    </row>
    <row r="215" spans="2:51" s="216" customFormat="1" ht="12.75">
      <c r="B215" s="217"/>
      <c r="C215" s="218"/>
      <c r="D215" s="219" t="s">
        <v>136</v>
      </c>
      <c r="E215" s="220"/>
      <c r="F215" s="221" t="s">
        <v>434</v>
      </c>
      <c r="G215" s="218"/>
      <c r="H215" s="222">
        <v>31.354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136</v>
      </c>
      <c r="AU215" s="228" t="s">
        <v>87</v>
      </c>
      <c r="AV215" s="216" t="s">
        <v>87</v>
      </c>
      <c r="AW215" s="216" t="s">
        <v>40</v>
      </c>
      <c r="AX215" s="216" t="s">
        <v>23</v>
      </c>
      <c r="AY215" s="228" t="s">
        <v>127</v>
      </c>
    </row>
    <row r="216" spans="2:51" s="216" customFormat="1" ht="12.75">
      <c r="B216" s="217"/>
      <c r="C216" s="218"/>
      <c r="D216" s="219" t="s">
        <v>136</v>
      </c>
      <c r="E216" s="218"/>
      <c r="F216" s="221" t="s">
        <v>435</v>
      </c>
      <c r="G216" s="218"/>
      <c r="H216" s="222">
        <v>282.186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136</v>
      </c>
      <c r="AU216" s="228" t="s">
        <v>87</v>
      </c>
      <c r="AV216" s="216" t="s">
        <v>87</v>
      </c>
      <c r="AW216" s="216" t="s">
        <v>6</v>
      </c>
      <c r="AX216" s="216" t="s">
        <v>23</v>
      </c>
      <c r="AY216" s="228" t="s">
        <v>127</v>
      </c>
    </row>
    <row r="217" spans="2:65" s="31" customFormat="1" ht="25.5" customHeight="1">
      <c r="B217" s="32"/>
      <c r="C217" s="204" t="s">
        <v>436</v>
      </c>
      <c r="D217" s="204" t="s">
        <v>129</v>
      </c>
      <c r="E217" s="205" t="s">
        <v>437</v>
      </c>
      <c r="F217" s="206" t="s">
        <v>438</v>
      </c>
      <c r="G217" s="207" t="s">
        <v>228</v>
      </c>
      <c r="H217" s="208">
        <v>22.654</v>
      </c>
      <c r="I217" s="209"/>
      <c r="J217" s="210">
        <f>ROUND(I217*H217,2)</f>
        <v>0</v>
      </c>
      <c r="K217" s="206" t="s">
        <v>133</v>
      </c>
      <c r="L217" s="58"/>
      <c r="M217" s="211"/>
      <c r="N217" s="212" t="s">
        <v>48</v>
      </c>
      <c r="O217" s="33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AR217" s="11" t="s">
        <v>134</v>
      </c>
      <c r="AT217" s="11" t="s">
        <v>129</v>
      </c>
      <c r="AU217" s="11" t="s">
        <v>87</v>
      </c>
      <c r="AY217" s="11" t="s">
        <v>127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1" t="s">
        <v>23</v>
      </c>
      <c r="BK217" s="215">
        <f>ROUND(I217*H217,2)</f>
        <v>0</v>
      </c>
      <c r="BL217" s="11" t="s">
        <v>134</v>
      </c>
      <c r="BM217" s="11" t="s">
        <v>439</v>
      </c>
    </row>
    <row r="218" spans="2:51" s="216" customFormat="1" ht="12.75">
      <c r="B218" s="217"/>
      <c r="C218" s="218"/>
      <c r="D218" s="219" t="s">
        <v>136</v>
      </c>
      <c r="E218" s="220"/>
      <c r="F218" s="221" t="s">
        <v>440</v>
      </c>
      <c r="G218" s="218"/>
      <c r="H218" s="222">
        <v>22.654</v>
      </c>
      <c r="I218" s="223"/>
      <c r="J218" s="218"/>
      <c r="K218" s="218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136</v>
      </c>
      <c r="AU218" s="228" t="s">
        <v>87</v>
      </c>
      <c r="AV218" s="216" t="s">
        <v>87</v>
      </c>
      <c r="AW218" s="216" t="s">
        <v>40</v>
      </c>
      <c r="AX218" s="216" t="s">
        <v>77</v>
      </c>
      <c r="AY218" s="228" t="s">
        <v>127</v>
      </c>
    </row>
    <row r="219" spans="2:65" s="31" customFormat="1" ht="25.5" customHeight="1">
      <c r="B219" s="32"/>
      <c r="C219" s="204" t="s">
        <v>441</v>
      </c>
      <c r="D219" s="204" t="s">
        <v>129</v>
      </c>
      <c r="E219" s="205" t="s">
        <v>442</v>
      </c>
      <c r="F219" s="206" t="s">
        <v>227</v>
      </c>
      <c r="G219" s="207" t="s">
        <v>228</v>
      </c>
      <c r="H219" s="208">
        <v>8.7</v>
      </c>
      <c r="I219" s="209"/>
      <c r="J219" s="210">
        <f>ROUND(I219*H219,2)</f>
        <v>0</v>
      </c>
      <c r="K219" s="206" t="s">
        <v>133</v>
      </c>
      <c r="L219" s="58"/>
      <c r="M219" s="211"/>
      <c r="N219" s="212" t="s">
        <v>48</v>
      </c>
      <c r="O219" s="33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AR219" s="11" t="s">
        <v>134</v>
      </c>
      <c r="AT219" s="11" t="s">
        <v>129</v>
      </c>
      <c r="AU219" s="11" t="s">
        <v>87</v>
      </c>
      <c r="AY219" s="11" t="s">
        <v>127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1" t="s">
        <v>23</v>
      </c>
      <c r="BK219" s="215">
        <f>ROUND(I219*H219,2)</f>
        <v>0</v>
      </c>
      <c r="BL219" s="11" t="s">
        <v>134</v>
      </c>
      <c r="BM219" s="11" t="s">
        <v>443</v>
      </c>
    </row>
    <row r="220" spans="2:51" s="216" customFormat="1" ht="12.75">
      <c r="B220" s="217"/>
      <c r="C220" s="218"/>
      <c r="D220" s="219" t="s">
        <v>136</v>
      </c>
      <c r="E220" s="220"/>
      <c r="F220" s="221" t="s">
        <v>444</v>
      </c>
      <c r="G220" s="218"/>
      <c r="H220" s="222">
        <v>8.7</v>
      </c>
      <c r="I220" s="223"/>
      <c r="J220" s="218"/>
      <c r="K220" s="218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136</v>
      </c>
      <c r="AU220" s="228" t="s">
        <v>87</v>
      </c>
      <c r="AV220" s="216" t="s">
        <v>87</v>
      </c>
      <c r="AW220" s="216" t="s">
        <v>40</v>
      </c>
      <c r="AX220" s="216" t="s">
        <v>77</v>
      </c>
      <c r="AY220" s="228" t="s">
        <v>127</v>
      </c>
    </row>
    <row r="221" spans="2:63" s="187" customFormat="1" ht="18.75" customHeight="1">
      <c r="B221" s="188"/>
      <c r="C221" s="189"/>
      <c r="D221" s="190" t="s">
        <v>76</v>
      </c>
      <c r="E221" s="202" t="s">
        <v>445</v>
      </c>
      <c r="F221" s="202" t="s">
        <v>446</v>
      </c>
      <c r="G221" s="189"/>
      <c r="H221" s="189"/>
      <c r="I221" s="192"/>
      <c r="J221" s="203">
        <f>BK221</f>
        <v>0</v>
      </c>
      <c r="K221" s="189"/>
      <c r="L221" s="194"/>
      <c r="M221" s="195"/>
      <c r="N221" s="196"/>
      <c r="O221" s="196"/>
      <c r="P221" s="197">
        <f>P222</f>
        <v>0</v>
      </c>
      <c r="Q221" s="196"/>
      <c r="R221" s="197">
        <f>R222</f>
        <v>0</v>
      </c>
      <c r="S221" s="196"/>
      <c r="T221" s="198">
        <f>T222</f>
        <v>0</v>
      </c>
      <c r="AR221" s="199" t="s">
        <v>23</v>
      </c>
      <c r="AT221" s="200" t="s">
        <v>76</v>
      </c>
      <c r="AU221" s="200" t="s">
        <v>23</v>
      </c>
      <c r="AY221" s="199" t="s">
        <v>127</v>
      </c>
      <c r="BK221" s="201">
        <f>BK222</f>
        <v>0</v>
      </c>
    </row>
    <row r="222" spans="2:65" s="31" customFormat="1" ht="25.5" customHeight="1">
      <c r="B222" s="32"/>
      <c r="C222" s="204" t="s">
        <v>447</v>
      </c>
      <c r="D222" s="204" t="s">
        <v>129</v>
      </c>
      <c r="E222" s="205" t="s">
        <v>448</v>
      </c>
      <c r="F222" s="206" t="s">
        <v>449</v>
      </c>
      <c r="G222" s="207" t="s">
        <v>228</v>
      </c>
      <c r="H222" s="208">
        <v>134.733</v>
      </c>
      <c r="I222" s="209"/>
      <c r="J222" s="210">
        <f>ROUND(I222*H222,2)</f>
        <v>0</v>
      </c>
      <c r="K222" s="206" t="s">
        <v>133</v>
      </c>
      <c r="L222" s="58"/>
      <c r="M222" s="211"/>
      <c r="N222" s="250" t="s">
        <v>48</v>
      </c>
      <c r="O222" s="251"/>
      <c r="P222" s="252">
        <f>O222*H222</f>
        <v>0</v>
      </c>
      <c r="Q222" s="252">
        <v>0</v>
      </c>
      <c r="R222" s="252">
        <f>Q222*H222</f>
        <v>0</v>
      </c>
      <c r="S222" s="252">
        <v>0</v>
      </c>
      <c r="T222" s="253">
        <f>S222*H222</f>
        <v>0</v>
      </c>
      <c r="AR222" s="11" t="s">
        <v>134</v>
      </c>
      <c r="AT222" s="11" t="s">
        <v>129</v>
      </c>
      <c r="AU222" s="11" t="s">
        <v>87</v>
      </c>
      <c r="AY222" s="11" t="s">
        <v>127</v>
      </c>
      <c r="BE222" s="215">
        <f>IF(N222="základní",J222,0)</f>
        <v>0</v>
      </c>
      <c r="BF222" s="215">
        <f>IF(N222="snížená",J222,0)</f>
        <v>0</v>
      </c>
      <c r="BG222" s="215">
        <f>IF(N222="zákl. přenesená",J222,0)</f>
        <v>0</v>
      </c>
      <c r="BH222" s="215">
        <f>IF(N222="sníž. přenesená",J222,0)</f>
        <v>0</v>
      </c>
      <c r="BI222" s="215">
        <f>IF(N222="nulová",J222,0)</f>
        <v>0</v>
      </c>
      <c r="BJ222" s="11" t="s">
        <v>23</v>
      </c>
      <c r="BK222" s="215">
        <f>ROUND(I222*H222,2)</f>
        <v>0</v>
      </c>
      <c r="BL222" s="11" t="s">
        <v>134</v>
      </c>
      <c r="BM222" s="11" t="s">
        <v>450</v>
      </c>
    </row>
    <row r="223" spans="2:12" s="31" customFormat="1" ht="6.75" customHeight="1">
      <c r="B223" s="53"/>
      <c r="C223" s="54"/>
      <c r="D223" s="54"/>
      <c r="E223" s="54"/>
      <c r="F223" s="54"/>
      <c r="G223" s="54"/>
      <c r="H223" s="54"/>
      <c r="I223" s="145"/>
      <c r="J223" s="54"/>
      <c r="K223" s="54"/>
      <c r="L223" s="58"/>
    </row>
  </sheetData>
  <sheetProtection selectLockedCells="1" selectUnlockedCells="1"/>
  <autoFilter ref="C84:K222"/>
  <mergeCells count="10">
    <mergeCell ref="G1:H1"/>
    <mergeCell ref="L2:V2"/>
    <mergeCell ref="E7:H7"/>
    <mergeCell ref="E9:H9"/>
    <mergeCell ref="E24:H24"/>
    <mergeCell ref="E45:H45"/>
    <mergeCell ref="E47:H47"/>
    <mergeCell ref="J51:J52"/>
    <mergeCell ref="E75:H75"/>
    <mergeCell ref="E77:H77"/>
  </mergeCells>
  <hyperlinks>
    <hyperlink ref="F1" location="C2" display="1) Krycí list soupisu"/>
    <hyperlink ref="G1" location="C54" display="2) Rekapitulace"/>
    <hyperlink ref="J1" location="C84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28125" style="254" customWidth="1"/>
    <col min="2" max="2" width="1.28515625" style="254" customWidth="1"/>
    <col min="3" max="4" width="3.7109375" style="254" customWidth="1"/>
    <col min="5" max="5" width="8.8515625" style="254" customWidth="1"/>
    <col min="6" max="6" width="7.00390625" style="254" customWidth="1"/>
    <col min="7" max="7" width="3.7109375" style="254" customWidth="1"/>
    <col min="8" max="8" width="58.8515625" style="254" customWidth="1"/>
    <col min="9" max="10" width="15.140625" style="254" customWidth="1"/>
    <col min="11" max="11" width="1.28515625" style="254" customWidth="1"/>
    <col min="12" max="16384" width="6.7109375" style="1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258" customFormat="1" ht="45" customHeight="1">
      <c r="B3" s="259"/>
      <c r="C3" s="260" t="s">
        <v>451</v>
      </c>
      <c r="D3" s="260"/>
      <c r="E3" s="260"/>
      <c r="F3" s="260"/>
      <c r="G3" s="260"/>
      <c r="H3" s="260"/>
      <c r="I3" s="260"/>
      <c r="J3" s="260"/>
      <c r="K3" s="261"/>
    </row>
    <row r="4" spans="2:11" ht="25.5" customHeight="1">
      <c r="B4" s="262"/>
      <c r="C4" s="263" t="s">
        <v>452</v>
      </c>
      <c r="D4" s="263"/>
      <c r="E4" s="263"/>
      <c r="F4" s="263"/>
      <c r="G4" s="263"/>
      <c r="H4" s="263"/>
      <c r="I4" s="263"/>
      <c r="J4" s="263"/>
      <c r="K4" s="264"/>
    </row>
    <row r="5" spans="2:1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2"/>
      <c r="C6" s="266" t="s">
        <v>453</v>
      </c>
      <c r="D6" s="266"/>
      <c r="E6" s="266"/>
      <c r="F6" s="266"/>
      <c r="G6" s="266"/>
      <c r="H6" s="266"/>
      <c r="I6" s="266"/>
      <c r="J6" s="266"/>
      <c r="K6" s="264"/>
    </row>
    <row r="7" spans="2:11" ht="15" customHeight="1">
      <c r="B7" s="267"/>
      <c r="C7" s="266" t="s">
        <v>454</v>
      </c>
      <c r="D7" s="266"/>
      <c r="E7" s="266"/>
      <c r="F7" s="266"/>
      <c r="G7" s="266"/>
      <c r="H7" s="266"/>
      <c r="I7" s="266"/>
      <c r="J7" s="266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268" t="s">
        <v>455</v>
      </c>
      <c r="D9" s="268"/>
      <c r="E9" s="268"/>
      <c r="F9" s="268"/>
      <c r="G9" s="268"/>
      <c r="H9" s="268"/>
      <c r="I9" s="268"/>
      <c r="J9" s="268"/>
      <c r="K9" s="264"/>
    </row>
    <row r="10" spans="2:11" ht="15" customHeight="1">
      <c r="B10" s="267"/>
      <c r="C10" s="266"/>
      <c r="D10" s="266" t="s">
        <v>456</v>
      </c>
      <c r="E10" s="266"/>
      <c r="F10" s="266"/>
      <c r="G10" s="266"/>
      <c r="H10" s="266"/>
      <c r="I10" s="266"/>
      <c r="J10" s="266"/>
      <c r="K10" s="264"/>
    </row>
    <row r="11" spans="2:11" ht="15" customHeight="1">
      <c r="B11" s="267"/>
      <c r="C11" s="269"/>
      <c r="D11" s="266" t="s">
        <v>457</v>
      </c>
      <c r="E11" s="266"/>
      <c r="F11" s="266"/>
      <c r="G11" s="266"/>
      <c r="H11" s="266"/>
      <c r="I11" s="266"/>
      <c r="J11" s="266"/>
      <c r="K11" s="264"/>
    </row>
    <row r="12" spans="2:11" ht="12.75" customHeight="1">
      <c r="B12" s="267"/>
      <c r="C12" s="269"/>
      <c r="D12" s="269"/>
      <c r="E12" s="269"/>
      <c r="F12" s="269"/>
      <c r="G12" s="269"/>
      <c r="H12" s="269"/>
      <c r="I12" s="269"/>
      <c r="J12" s="269"/>
      <c r="K12" s="264"/>
    </row>
    <row r="13" spans="2:11" ht="15" customHeight="1">
      <c r="B13" s="267"/>
      <c r="C13" s="269"/>
      <c r="D13" s="266" t="s">
        <v>458</v>
      </c>
      <c r="E13" s="266"/>
      <c r="F13" s="266"/>
      <c r="G13" s="266"/>
      <c r="H13" s="266"/>
      <c r="I13" s="266"/>
      <c r="J13" s="266"/>
      <c r="K13" s="264"/>
    </row>
    <row r="14" spans="2:11" ht="15" customHeight="1">
      <c r="B14" s="267"/>
      <c r="C14" s="269"/>
      <c r="D14" s="266" t="s">
        <v>459</v>
      </c>
      <c r="E14" s="266"/>
      <c r="F14" s="266"/>
      <c r="G14" s="266"/>
      <c r="H14" s="266"/>
      <c r="I14" s="266"/>
      <c r="J14" s="266"/>
      <c r="K14" s="264"/>
    </row>
    <row r="15" spans="2:11" ht="15" customHeight="1">
      <c r="B15" s="267"/>
      <c r="C15" s="269"/>
      <c r="D15" s="266" t="s">
        <v>460</v>
      </c>
      <c r="E15" s="266"/>
      <c r="F15" s="266"/>
      <c r="G15" s="266"/>
      <c r="H15" s="266"/>
      <c r="I15" s="266"/>
      <c r="J15" s="266"/>
      <c r="K15" s="264"/>
    </row>
    <row r="16" spans="2:11" ht="15" customHeight="1">
      <c r="B16" s="267"/>
      <c r="C16" s="269"/>
      <c r="D16" s="269"/>
      <c r="E16" s="270" t="s">
        <v>84</v>
      </c>
      <c r="F16" s="266" t="s">
        <v>461</v>
      </c>
      <c r="G16" s="266"/>
      <c r="H16" s="266"/>
      <c r="I16" s="266"/>
      <c r="J16" s="266"/>
      <c r="K16" s="264"/>
    </row>
    <row r="17" spans="2:11" ht="15" customHeight="1">
      <c r="B17" s="267"/>
      <c r="C17" s="269"/>
      <c r="D17" s="269"/>
      <c r="E17" s="270" t="s">
        <v>462</v>
      </c>
      <c r="F17" s="266" t="s">
        <v>463</v>
      </c>
      <c r="G17" s="266"/>
      <c r="H17" s="266"/>
      <c r="I17" s="266"/>
      <c r="J17" s="266"/>
      <c r="K17" s="264"/>
    </row>
    <row r="18" spans="2:11" ht="15" customHeight="1">
      <c r="B18" s="267"/>
      <c r="C18" s="269"/>
      <c r="D18" s="269"/>
      <c r="E18" s="270" t="s">
        <v>464</v>
      </c>
      <c r="F18" s="266" t="s">
        <v>465</v>
      </c>
      <c r="G18" s="266"/>
      <c r="H18" s="266"/>
      <c r="I18" s="266"/>
      <c r="J18" s="266"/>
      <c r="K18" s="264"/>
    </row>
    <row r="19" spans="2:11" ht="15" customHeight="1">
      <c r="B19" s="267"/>
      <c r="C19" s="269"/>
      <c r="D19" s="269"/>
      <c r="E19" s="270" t="s">
        <v>466</v>
      </c>
      <c r="F19" s="266" t="s">
        <v>467</v>
      </c>
      <c r="G19" s="266"/>
      <c r="H19" s="266"/>
      <c r="I19" s="266"/>
      <c r="J19" s="266"/>
      <c r="K19" s="264"/>
    </row>
    <row r="20" spans="2:11" ht="15" customHeight="1">
      <c r="B20" s="267"/>
      <c r="C20" s="269"/>
      <c r="D20" s="269"/>
      <c r="E20" s="270" t="s">
        <v>468</v>
      </c>
      <c r="F20" s="266" t="s">
        <v>469</v>
      </c>
      <c r="G20" s="266"/>
      <c r="H20" s="266"/>
      <c r="I20" s="266"/>
      <c r="J20" s="266"/>
      <c r="K20" s="264"/>
    </row>
    <row r="21" spans="2:11" ht="15" customHeight="1">
      <c r="B21" s="267"/>
      <c r="C21" s="269"/>
      <c r="D21" s="269"/>
      <c r="E21" s="270" t="s">
        <v>470</v>
      </c>
      <c r="F21" s="266" t="s">
        <v>471</v>
      </c>
      <c r="G21" s="266"/>
      <c r="H21" s="266"/>
      <c r="I21" s="266"/>
      <c r="J21" s="266"/>
      <c r="K21" s="264"/>
    </row>
    <row r="22" spans="2:11" ht="12.75" customHeight="1">
      <c r="B22" s="267"/>
      <c r="C22" s="269"/>
      <c r="D22" s="269"/>
      <c r="E22" s="269"/>
      <c r="F22" s="269"/>
      <c r="G22" s="269"/>
      <c r="H22" s="269"/>
      <c r="I22" s="269"/>
      <c r="J22" s="269"/>
      <c r="K22" s="264"/>
    </row>
    <row r="23" spans="2:11" ht="15" customHeight="1">
      <c r="B23" s="267"/>
      <c r="C23" s="268" t="s">
        <v>472</v>
      </c>
      <c r="D23" s="268"/>
      <c r="E23" s="268"/>
      <c r="F23" s="268"/>
      <c r="G23" s="268"/>
      <c r="H23" s="268"/>
      <c r="I23" s="268"/>
      <c r="J23" s="268"/>
      <c r="K23" s="264"/>
    </row>
    <row r="24" spans="2:11" ht="15" customHeight="1">
      <c r="B24" s="267"/>
      <c r="C24" s="266" t="s">
        <v>473</v>
      </c>
      <c r="D24" s="266"/>
      <c r="E24" s="266"/>
      <c r="F24" s="266"/>
      <c r="G24" s="266"/>
      <c r="H24" s="266"/>
      <c r="I24" s="266"/>
      <c r="J24" s="266"/>
      <c r="K24" s="264"/>
    </row>
    <row r="25" spans="2:11" ht="15" customHeight="1">
      <c r="B25" s="267"/>
      <c r="C25" s="266"/>
      <c r="D25" s="271" t="s">
        <v>474</v>
      </c>
      <c r="E25" s="271"/>
      <c r="F25" s="271"/>
      <c r="G25" s="271"/>
      <c r="H25" s="271"/>
      <c r="I25" s="271"/>
      <c r="J25" s="271"/>
      <c r="K25" s="264"/>
    </row>
    <row r="26" spans="2:11" ht="15" customHeight="1">
      <c r="B26" s="267"/>
      <c r="C26" s="269"/>
      <c r="D26" s="266" t="s">
        <v>475</v>
      </c>
      <c r="E26" s="266"/>
      <c r="F26" s="266"/>
      <c r="G26" s="266"/>
      <c r="H26" s="266"/>
      <c r="I26" s="266"/>
      <c r="J26" s="266"/>
      <c r="K26" s="264"/>
    </row>
    <row r="27" spans="2:11" ht="12.75" customHeight="1">
      <c r="B27" s="267"/>
      <c r="C27" s="269"/>
      <c r="D27" s="269"/>
      <c r="E27" s="269"/>
      <c r="F27" s="269"/>
      <c r="G27" s="269"/>
      <c r="H27" s="269"/>
      <c r="I27" s="269"/>
      <c r="J27" s="269"/>
      <c r="K27" s="264"/>
    </row>
    <row r="28" spans="2:11" ht="15" customHeight="1">
      <c r="B28" s="267"/>
      <c r="C28" s="269"/>
      <c r="D28" s="271" t="s">
        <v>476</v>
      </c>
      <c r="E28" s="271"/>
      <c r="F28" s="271"/>
      <c r="G28" s="271"/>
      <c r="H28" s="271"/>
      <c r="I28" s="271"/>
      <c r="J28" s="271"/>
      <c r="K28" s="264"/>
    </row>
    <row r="29" spans="2:11" ht="15" customHeight="1">
      <c r="B29" s="267"/>
      <c r="C29" s="269"/>
      <c r="D29" s="266" t="s">
        <v>477</v>
      </c>
      <c r="E29" s="266"/>
      <c r="F29" s="266"/>
      <c r="G29" s="266"/>
      <c r="H29" s="266"/>
      <c r="I29" s="266"/>
      <c r="J29" s="266"/>
      <c r="K29" s="264"/>
    </row>
    <row r="30" spans="2:11" ht="12.75" customHeight="1">
      <c r="B30" s="267"/>
      <c r="C30" s="269"/>
      <c r="D30" s="269"/>
      <c r="E30" s="269"/>
      <c r="F30" s="269"/>
      <c r="G30" s="269"/>
      <c r="H30" s="269"/>
      <c r="I30" s="269"/>
      <c r="J30" s="269"/>
      <c r="K30" s="264"/>
    </row>
    <row r="31" spans="2:11" ht="15" customHeight="1">
      <c r="B31" s="267"/>
      <c r="C31" s="269"/>
      <c r="D31" s="271" t="s">
        <v>478</v>
      </c>
      <c r="E31" s="271"/>
      <c r="F31" s="271"/>
      <c r="G31" s="271"/>
      <c r="H31" s="271"/>
      <c r="I31" s="271"/>
      <c r="J31" s="271"/>
      <c r="K31" s="264"/>
    </row>
    <row r="32" spans="2:11" ht="15" customHeight="1">
      <c r="B32" s="267"/>
      <c r="C32" s="269"/>
      <c r="D32" s="266" t="s">
        <v>479</v>
      </c>
      <c r="E32" s="266"/>
      <c r="F32" s="266"/>
      <c r="G32" s="266"/>
      <c r="H32" s="266"/>
      <c r="I32" s="266"/>
      <c r="J32" s="266"/>
      <c r="K32" s="264"/>
    </row>
    <row r="33" spans="2:11" ht="15" customHeight="1">
      <c r="B33" s="267"/>
      <c r="C33" s="269"/>
      <c r="D33" s="266" t="s">
        <v>480</v>
      </c>
      <c r="E33" s="266"/>
      <c r="F33" s="266"/>
      <c r="G33" s="266"/>
      <c r="H33" s="266"/>
      <c r="I33" s="266"/>
      <c r="J33" s="266"/>
      <c r="K33" s="264"/>
    </row>
    <row r="34" spans="2:11" ht="15" customHeight="1">
      <c r="B34" s="267"/>
      <c r="C34" s="269"/>
      <c r="D34" s="266"/>
      <c r="E34" s="272" t="s">
        <v>112</v>
      </c>
      <c r="F34" s="266"/>
      <c r="G34" s="266" t="s">
        <v>481</v>
      </c>
      <c r="H34" s="266"/>
      <c r="I34" s="266"/>
      <c r="J34" s="266"/>
      <c r="K34" s="264"/>
    </row>
    <row r="35" spans="2:11" ht="30.75" customHeight="1">
      <c r="B35" s="267"/>
      <c r="C35" s="269"/>
      <c r="D35" s="266"/>
      <c r="E35" s="272" t="s">
        <v>482</v>
      </c>
      <c r="F35" s="266"/>
      <c r="G35" s="266" t="s">
        <v>483</v>
      </c>
      <c r="H35" s="266"/>
      <c r="I35" s="266"/>
      <c r="J35" s="266"/>
      <c r="K35" s="264"/>
    </row>
    <row r="36" spans="2:11" ht="15" customHeight="1">
      <c r="B36" s="267"/>
      <c r="C36" s="269"/>
      <c r="D36" s="266"/>
      <c r="E36" s="272" t="s">
        <v>58</v>
      </c>
      <c r="F36" s="266"/>
      <c r="G36" s="266" t="s">
        <v>484</v>
      </c>
      <c r="H36" s="266"/>
      <c r="I36" s="266"/>
      <c r="J36" s="266"/>
      <c r="K36" s="264"/>
    </row>
    <row r="37" spans="2:11" ht="15" customHeight="1">
      <c r="B37" s="267"/>
      <c r="C37" s="269"/>
      <c r="D37" s="266"/>
      <c r="E37" s="272" t="s">
        <v>113</v>
      </c>
      <c r="F37" s="266"/>
      <c r="G37" s="266" t="s">
        <v>485</v>
      </c>
      <c r="H37" s="266"/>
      <c r="I37" s="266"/>
      <c r="J37" s="266"/>
      <c r="K37" s="264"/>
    </row>
    <row r="38" spans="2:11" ht="15" customHeight="1">
      <c r="B38" s="267"/>
      <c r="C38" s="269"/>
      <c r="D38" s="266"/>
      <c r="E38" s="272" t="s">
        <v>114</v>
      </c>
      <c r="F38" s="266"/>
      <c r="G38" s="266" t="s">
        <v>486</v>
      </c>
      <c r="H38" s="266"/>
      <c r="I38" s="266"/>
      <c r="J38" s="266"/>
      <c r="K38" s="264"/>
    </row>
    <row r="39" spans="2:11" ht="15" customHeight="1">
      <c r="B39" s="267"/>
      <c r="C39" s="269"/>
      <c r="D39" s="266"/>
      <c r="E39" s="272" t="s">
        <v>115</v>
      </c>
      <c r="F39" s="266"/>
      <c r="G39" s="266" t="s">
        <v>487</v>
      </c>
      <c r="H39" s="266"/>
      <c r="I39" s="266"/>
      <c r="J39" s="266"/>
      <c r="K39" s="264"/>
    </row>
    <row r="40" spans="2:11" ht="15" customHeight="1">
      <c r="B40" s="267"/>
      <c r="C40" s="269"/>
      <c r="D40" s="266"/>
      <c r="E40" s="272" t="s">
        <v>488</v>
      </c>
      <c r="F40" s="266"/>
      <c r="G40" s="266" t="s">
        <v>489</v>
      </c>
      <c r="H40" s="266"/>
      <c r="I40" s="266"/>
      <c r="J40" s="266"/>
      <c r="K40" s="264"/>
    </row>
    <row r="41" spans="2:11" ht="15" customHeight="1">
      <c r="B41" s="267"/>
      <c r="C41" s="269"/>
      <c r="D41" s="266"/>
      <c r="E41" s="272"/>
      <c r="F41" s="266"/>
      <c r="G41" s="266" t="s">
        <v>490</v>
      </c>
      <c r="H41" s="266"/>
      <c r="I41" s="266"/>
      <c r="J41" s="266"/>
      <c r="K41" s="264"/>
    </row>
    <row r="42" spans="2:11" ht="15" customHeight="1">
      <c r="B42" s="267"/>
      <c r="C42" s="269"/>
      <c r="D42" s="266"/>
      <c r="E42" s="272" t="s">
        <v>491</v>
      </c>
      <c r="F42" s="266"/>
      <c r="G42" s="266" t="s">
        <v>492</v>
      </c>
      <c r="H42" s="266"/>
      <c r="I42" s="266"/>
      <c r="J42" s="266"/>
      <c r="K42" s="264"/>
    </row>
    <row r="43" spans="2:11" ht="15" customHeight="1">
      <c r="B43" s="267"/>
      <c r="C43" s="269"/>
      <c r="D43" s="266"/>
      <c r="E43" s="272" t="s">
        <v>117</v>
      </c>
      <c r="F43" s="266"/>
      <c r="G43" s="266" t="s">
        <v>493</v>
      </c>
      <c r="H43" s="266"/>
      <c r="I43" s="266"/>
      <c r="J43" s="266"/>
      <c r="K43" s="264"/>
    </row>
    <row r="44" spans="2:11" ht="12.75" customHeight="1">
      <c r="B44" s="267"/>
      <c r="C44" s="269"/>
      <c r="D44" s="266"/>
      <c r="E44" s="266"/>
      <c r="F44" s="266"/>
      <c r="G44" s="266"/>
      <c r="H44" s="266"/>
      <c r="I44" s="266"/>
      <c r="J44" s="266"/>
      <c r="K44" s="264"/>
    </row>
    <row r="45" spans="2:11" ht="15" customHeight="1">
      <c r="B45" s="267"/>
      <c r="C45" s="269"/>
      <c r="D45" s="266" t="s">
        <v>494</v>
      </c>
      <c r="E45" s="266"/>
      <c r="F45" s="266"/>
      <c r="G45" s="266"/>
      <c r="H45" s="266"/>
      <c r="I45" s="266"/>
      <c r="J45" s="266"/>
      <c r="K45" s="264"/>
    </row>
    <row r="46" spans="2:11" ht="15" customHeight="1">
      <c r="B46" s="267"/>
      <c r="C46" s="269"/>
      <c r="D46" s="269"/>
      <c r="E46" s="266" t="s">
        <v>495</v>
      </c>
      <c r="F46" s="266"/>
      <c r="G46" s="266"/>
      <c r="H46" s="266"/>
      <c r="I46" s="266"/>
      <c r="J46" s="266"/>
      <c r="K46" s="264"/>
    </row>
    <row r="47" spans="2:11" ht="15" customHeight="1">
      <c r="B47" s="267"/>
      <c r="C47" s="269"/>
      <c r="D47" s="269"/>
      <c r="E47" s="266" t="s">
        <v>496</v>
      </c>
      <c r="F47" s="266"/>
      <c r="G47" s="266"/>
      <c r="H47" s="266"/>
      <c r="I47" s="266"/>
      <c r="J47" s="266"/>
      <c r="K47" s="264"/>
    </row>
    <row r="48" spans="2:11" ht="15" customHeight="1">
      <c r="B48" s="267"/>
      <c r="C48" s="269"/>
      <c r="D48" s="269"/>
      <c r="E48" s="266" t="s">
        <v>497</v>
      </c>
      <c r="F48" s="266"/>
      <c r="G48" s="266"/>
      <c r="H48" s="266"/>
      <c r="I48" s="266"/>
      <c r="J48" s="266"/>
      <c r="K48" s="264"/>
    </row>
    <row r="49" spans="2:11" ht="15" customHeight="1">
      <c r="B49" s="267"/>
      <c r="C49" s="269"/>
      <c r="D49" s="266" t="s">
        <v>498</v>
      </c>
      <c r="E49" s="266"/>
      <c r="F49" s="266"/>
      <c r="G49" s="266"/>
      <c r="H49" s="266"/>
      <c r="I49" s="266"/>
      <c r="J49" s="266"/>
      <c r="K49" s="264"/>
    </row>
    <row r="50" spans="2:11" ht="25.5" customHeight="1">
      <c r="B50" s="262"/>
      <c r="C50" s="263" t="s">
        <v>499</v>
      </c>
      <c r="D50" s="263"/>
      <c r="E50" s="263"/>
      <c r="F50" s="263"/>
      <c r="G50" s="263"/>
      <c r="H50" s="263"/>
      <c r="I50" s="263"/>
      <c r="J50" s="263"/>
      <c r="K50" s="264"/>
    </row>
    <row r="51" spans="2:11" ht="5.25" customHeight="1">
      <c r="B51" s="262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2"/>
      <c r="C52" s="266" t="s">
        <v>500</v>
      </c>
      <c r="D52" s="266"/>
      <c r="E52" s="266"/>
      <c r="F52" s="266"/>
      <c r="G52" s="266"/>
      <c r="H52" s="266"/>
      <c r="I52" s="266"/>
      <c r="J52" s="266"/>
      <c r="K52" s="264"/>
    </row>
    <row r="53" spans="2:11" ht="15" customHeight="1">
      <c r="B53" s="262"/>
      <c r="C53" s="266" t="s">
        <v>501</v>
      </c>
      <c r="D53" s="266"/>
      <c r="E53" s="266"/>
      <c r="F53" s="266"/>
      <c r="G53" s="266"/>
      <c r="H53" s="266"/>
      <c r="I53" s="266"/>
      <c r="J53" s="266"/>
      <c r="K53" s="264"/>
    </row>
    <row r="54" spans="2:11" ht="12.75" customHeight="1">
      <c r="B54" s="262"/>
      <c r="C54" s="266"/>
      <c r="D54" s="266"/>
      <c r="E54" s="266"/>
      <c r="F54" s="266"/>
      <c r="G54" s="266"/>
      <c r="H54" s="266"/>
      <c r="I54" s="266"/>
      <c r="J54" s="266"/>
      <c r="K54" s="264"/>
    </row>
    <row r="55" spans="2:11" ht="15" customHeight="1">
      <c r="B55" s="262"/>
      <c r="C55" s="266" t="s">
        <v>502</v>
      </c>
      <c r="D55" s="266"/>
      <c r="E55" s="266"/>
      <c r="F55" s="266"/>
      <c r="G55" s="266"/>
      <c r="H55" s="266"/>
      <c r="I55" s="266"/>
      <c r="J55" s="266"/>
      <c r="K55" s="264"/>
    </row>
    <row r="56" spans="2:11" ht="15" customHeight="1">
      <c r="B56" s="262"/>
      <c r="C56" s="269"/>
      <c r="D56" s="266" t="s">
        <v>503</v>
      </c>
      <c r="E56" s="266"/>
      <c r="F56" s="266"/>
      <c r="G56" s="266"/>
      <c r="H56" s="266"/>
      <c r="I56" s="266"/>
      <c r="J56" s="266"/>
      <c r="K56" s="264"/>
    </row>
    <row r="57" spans="2:11" ht="15" customHeight="1">
      <c r="B57" s="262"/>
      <c r="C57" s="269"/>
      <c r="D57" s="266" t="s">
        <v>504</v>
      </c>
      <c r="E57" s="266"/>
      <c r="F57" s="266"/>
      <c r="G57" s="266"/>
      <c r="H57" s="266"/>
      <c r="I57" s="266"/>
      <c r="J57" s="266"/>
      <c r="K57" s="264"/>
    </row>
    <row r="58" spans="2:11" ht="15" customHeight="1">
      <c r="B58" s="262"/>
      <c r="C58" s="269"/>
      <c r="D58" s="266" t="s">
        <v>505</v>
      </c>
      <c r="E58" s="266"/>
      <c r="F58" s="266"/>
      <c r="G58" s="266"/>
      <c r="H58" s="266"/>
      <c r="I58" s="266"/>
      <c r="J58" s="266"/>
      <c r="K58" s="264"/>
    </row>
    <row r="59" spans="2:11" ht="15" customHeight="1">
      <c r="B59" s="262"/>
      <c r="C59" s="269"/>
      <c r="D59" s="266" t="s">
        <v>506</v>
      </c>
      <c r="E59" s="266"/>
      <c r="F59" s="266"/>
      <c r="G59" s="266"/>
      <c r="H59" s="266"/>
      <c r="I59" s="266"/>
      <c r="J59" s="266"/>
      <c r="K59" s="264"/>
    </row>
    <row r="60" spans="2:11" ht="15" customHeight="1">
      <c r="B60" s="262"/>
      <c r="C60" s="269"/>
      <c r="D60" s="273" t="s">
        <v>507</v>
      </c>
      <c r="E60" s="273"/>
      <c r="F60" s="273"/>
      <c r="G60" s="273"/>
      <c r="H60" s="273"/>
      <c r="I60" s="273"/>
      <c r="J60" s="273"/>
      <c r="K60" s="264"/>
    </row>
    <row r="61" spans="2:11" ht="15" customHeight="1">
      <c r="B61" s="262"/>
      <c r="C61" s="269"/>
      <c r="D61" s="266" t="s">
        <v>508</v>
      </c>
      <c r="E61" s="266"/>
      <c r="F61" s="266"/>
      <c r="G61" s="266"/>
      <c r="H61" s="266"/>
      <c r="I61" s="266"/>
      <c r="J61" s="266"/>
      <c r="K61" s="264"/>
    </row>
    <row r="62" spans="2:11" ht="12.75" customHeight="1">
      <c r="B62" s="262"/>
      <c r="C62" s="269"/>
      <c r="D62" s="269"/>
      <c r="E62" s="274"/>
      <c r="F62" s="269"/>
      <c r="G62" s="269"/>
      <c r="H62" s="269"/>
      <c r="I62" s="269"/>
      <c r="J62" s="269"/>
      <c r="K62" s="264"/>
    </row>
    <row r="63" spans="2:11" ht="15" customHeight="1">
      <c r="B63" s="262"/>
      <c r="C63" s="269"/>
      <c r="D63" s="266" t="s">
        <v>509</v>
      </c>
      <c r="E63" s="266"/>
      <c r="F63" s="266"/>
      <c r="G63" s="266"/>
      <c r="H63" s="266"/>
      <c r="I63" s="266"/>
      <c r="J63" s="266"/>
      <c r="K63" s="264"/>
    </row>
    <row r="64" spans="2:11" ht="15" customHeight="1">
      <c r="B64" s="262"/>
      <c r="C64" s="269"/>
      <c r="D64" s="273" t="s">
        <v>510</v>
      </c>
      <c r="E64" s="273"/>
      <c r="F64" s="273"/>
      <c r="G64" s="273"/>
      <c r="H64" s="273"/>
      <c r="I64" s="273"/>
      <c r="J64" s="273"/>
      <c r="K64" s="264"/>
    </row>
    <row r="65" spans="2:11" ht="15" customHeight="1">
      <c r="B65" s="262"/>
      <c r="C65" s="269"/>
      <c r="D65" s="266" t="s">
        <v>511</v>
      </c>
      <c r="E65" s="266"/>
      <c r="F65" s="266"/>
      <c r="G65" s="266"/>
      <c r="H65" s="266"/>
      <c r="I65" s="266"/>
      <c r="J65" s="266"/>
      <c r="K65" s="264"/>
    </row>
    <row r="66" spans="2:11" ht="15" customHeight="1">
      <c r="B66" s="262"/>
      <c r="C66" s="269"/>
      <c r="D66" s="266" t="s">
        <v>512</v>
      </c>
      <c r="E66" s="266"/>
      <c r="F66" s="266"/>
      <c r="G66" s="266"/>
      <c r="H66" s="266"/>
      <c r="I66" s="266"/>
      <c r="J66" s="266"/>
      <c r="K66" s="264"/>
    </row>
    <row r="67" spans="2:11" ht="15" customHeight="1">
      <c r="B67" s="262"/>
      <c r="C67" s="269"/>
      <c r="D67" s="266" t="s">
        <v>513</v>
      </c>
      <c r="E67" s="266"/>
      <c r="F67" s="266"/>
      <c r="G67" s="266"/>
      <c r="H67" s="266"/>
      <c r="I67" s="266"/>
      <c r="J67" s="266"/>
      <c r="K67" s="264"/>
    </row>
    <row r="68" spans="2:11" ht="15" customHeight="1">
      <c r="B68" s="262"/>
      <c r="C68" s="269"/>
      <c r="D68" s="266" t="s">
        <v>514</v>
      </c>
      <c r="E68" s="266"/>
      <c r="F68" s="266"/>
      <c r="G68" s="266"/>
      <c r="H68" s="266"/>
      <c r="I68" s="266"/>
      <c r="J68" s="266"/>
      <c r="K68" s="264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284" t="s">
        <v>92</v>
      </c>
      <c r="D73" s="284"/>
      <c r="E73" s="284"/>
      <c r="F73" s="284"/>
      <c r="G73" s="284"/>
      <c r="H73" s="284"/>
      <c r="I73" s="284"/>
      <c r="J73" s="284"/>
      <c r="K73" s="285"/>
    </row>
    <row r="74" spans="2:11" ht="17.25" customHeight="1">
      <c r="B74" s="283"/>
      <c r="C74" s="286" t="s">
        <v>515</v>
      </c>
      <c r="D74" s="286"/>
      <c r="E74" s="286"/>
      <c r="F74" s="286" t="s">
        <v>516</v>
      </c>
      <c r="G74" s="287"/>
      <c r="H74" s="286" t="s">
        <v>113</v>
      </c>
      <c r="I74" s="286" t="s">
        <v>62</v>
      </c>
      <c r="J74" s="286" t="s">
        <v>517</v>
      </c>
      <c r="K74" s="285"/>
    </row>
    <row r="75" spans="2:11" ht="17.25" customHeight="1">
      <c r="B75" s="283"/>
      <c r="C75" s="288" t="s">
        <v>518</v>
      </c>
      <c r="D75" s="288"/>
      <c r="E75" s="288"/>
      <c r="F75" s="289" t="s">
        <v>519</v>
      </c>
      <c r="G75" s="290"/>
      <c r="H75" s="288"/>
      <c r="I75" s="288"/>
      <c r="J75" s="288" t="s">
        <v>520</v>
      </c>
      <c r="K75" s="285"/>
    </row>
    <row r="76" spans="2:11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3"/>
      <c r="C77" s="272" t="s">
        <v>58</v>
      </c>
      <c r="D77" s="291"/>
      <c r="E77" s="291"/>
      <c r="F77" s="293" t="s">
        <v>521</v>
      </c>
      <c r="G77" s="292"/>
      <c r="H77" s="272" t="s">
        <v>522</v>
      </c>
      <c r="I77" s="272" t="s">
        <v>523</v>
      </c>
      <c r="J77" s="272">
        <v>20</v>
      </c>
      <c r="K77" s="285"/>
    </row>
    <row r="78" spans="2:11" ht="15" customHeight="1">
      <c r="B78" s="283"/>
      <c r="C78" s="272" t="s">
        <v>524</v>
      </c>
      <c r="D78" s="272"/>
      <c r="E78" s="272"/>
      <c r="F78" s="293" t="s">
        <v>521</v>
      </c>
      <c r="G78" s="292"/>
      <c r="H78" s="272" t="s">
        <v>525</v>
      </c>
      <c r="I78" s="272" t="s">
        <v>523</v>
      </c>
      <c r="J78" s="272">
        <v>120</v>
      </c>
      <c r="K78" s="285"/>
    </row>
    <row r="79" spans="2:11" ht="15" customHeight="1">
      <c r="B79" s="294"/>
      <c r="C79" s="272" t="s">
        <v>526</v>
      </c>
      <c r="D79" s="272"/>
      <c r="E79" s="272"/>
      <c r="F79" s="293" t="s">
        <v>527</v>
      </c>
      <c r="G79" s="292"/>
      <c r="H79" s="272" t="s">
        <v>528</v>
      </c>
      <c r="I79" s="272" t="s">
        <v>523</v>
      </c>
      <c r="J79" s="272">
        <v>50</v>
      </c>
      <c r="K79" s="285"/>
    </row>
    <row r="80" spans="2:11" ht="15" customHeight="1">
      <c r="B80" s="294"/>
      <c r="C80" s="272" t="s">
        <v>529</v>
      </c>
      <c r="D80" s="272"/>
      <c r="E80" s="272"/>
      <c r="F80" s="293" t="s">
        <v>521</v>
      </c>
      <c r="G80" s="292"/>
      <c r="H80" s="272" t="s">
        <v>530</v>
      </c>
      <c r="I80" s="272" t="s">
        <v>531</v>
      </c>
      <c r="J80" s="272"/>
      <c r="K80" s="285"/>
    </row>
    <row r="81" spans="2:11" ht="15" customHeight="1">
      <c r="B81" s="294"/>
      <c r="C81" s="295" t="s">
        <v>532</v>
      </c>
      <c r="D81" s="295"/>
      <c r="E81" s="295"/>
      <c r="F81" s="296" t="s">
        <v>527</v>
      </c>
      <c r="G81" s="295"/>
      <c r="H81" s="295" t="s">
        <v>533</v>
      </c>
      <c r="I81" s="295" t="s">
        <v>523</v>
      </c>
      <c r="J81" s="295">
        <v>15</v>
      </c>
      <c r="K81" s="285"/>
    </row>
    <row r="82" spans="2:11" ht="15" customHeight="1">
      <c r="B82" s="294"/>
      <c r="C82" s="295" t="s">
        <v>534</v>
      </c>
      <c r="D82" s="295"/>
      <c r="E82" s="295"/>
      <c r="F82" s="296" t="s">
        <v>527</v>
      </c>
      <c r="G82" s="295"/>
      <c r="H82" s="295" t="s">
        <v>535</v>
      </c>
      <c r="I82" s="295" t="s">
        <v>523</v>
      </c>
      <c r="J82" s="295">
        <v>15</v>
      </c>
      <c r="K82" s="285"/>
    </row>
    <row r="83" spans="2:11" ht="15" customHeight="1">
      <c r="B83" s="294"/>
      <c r="C83" s="295" t="s">
        <v>536</v>
      </c>
      <c r="D83" s="295"/>
      <c r="E83" s="295"/>
      <c r="F83" s="296" t="s">
        <v>527</v>
      </c>
      <c r="G83" s="295"/>
      <c r="H83" s="295" t="s">
        <v>537</v>
      </c>
      <c r="I83" s="295" t="s">
        <v>523</v>
      </c>
      <c r="J83" s="295">
        <v>20</v>
      </c>
      <c r="K83" s="285"/>
    </row>
    <row r="84" spans="2:11" ht="15" customHeight="1">
      <c r="B84" s="294"/>
      <c r="C84" s="295" t="s">
        <v>538</v>
      </c>
      <c r="D84" s="295"/>
      <c r="E84" s="295"/>
      <c r="F84" s="296" t="s">
        <v>527</v>
      </c>
      <c r="G84" s="295"/>
      <c r="H84" s="295" t="s">
        <v>539</v>
      </c>
      <c r="I84" s="295" t="s">
        <v>523</v>
      </c>
      <c r="J84" s="295">
        <v>20</v>
      </c>
      <c r="K84" s="285"/>
    </row>
    <row r="85" spans="2:11" ht="15" customHeight="1">
      <c r="B85" s="294"/>
      <c r="C85" s="272" t="s">
        <v>540</v>
      </c>
      <c r="D85" s="272"/>
      <c r="E85" s="272"/>
      <c r="F85" s="293" t="s">
        <v>527</v>
      </c>
      <c r="G85" s="292"/>
      <c r="H85" s="272" t="s">
        <v>541</v>
      </c>
      <c r="I85" s="272" t="s">
        <v>523</v>
      </c>
      <c r="J85" s="272">
        <v>50</v>
      </c>
      <c r="K85" s="285"/>
    </row>
    <row r="86" spans="2:11" ht="15" customHeight="1">
      <c r="B86" s="294"/>
      <c r="C86" s="272" t="s">
        <v>542</v>
      </c>
      <c r="D86" s="272"/>
      <c r="E86" s="272"/>
      <c r="F86" s="293" t="s">
        <v>527</v>
      </c>
      <c r="G86" s="292"/>
      <c r="H86" s="272" t="s">
        <v>543</v>
      </c>
      <c r="I86" s="272" t="s">
        <v>523</v>
      </c>
      <c r="J86" s="272">
        <v>20</v>
      </c>
      <c r="K86" s="285"/>
    </row>
    <row r="87" spans="2:11" ht="15" customHeight="1">
      <c r="B87" s="294"/>
      <c r="C87" s="272" t="s">
        <v>544</v>
      </c>
      <c r="D87" s="272"/>
      <c r="E87" s="272"/>
      <c r="F87" s="293" t="s">
        <v>527</v>
      </c>
      <c r="G87" s="292"/>
      <c r="H87" s="272" t="s">
        <v>545</v>
      </c>
      <c r="I87" s="272" t="s">
        <v>523</v>
      </c>
      <c r="J87" s="272">
        <v>20</v>
      </c>
      <c r="K87" s="285"/>
    </row>
    <row r="88" spans="2:11" ht="15" customHeight="1">
      <c r="B88" s="294"/>
      <c r="C88" s="272" t="s">
        <v>546</v>
      </c>
      <c r="D88" s="272"/>
      <c r="E88" s="272"/>
      <c r="F88" s="293" t="s">
        <v>527</v>
      </c>
      <c r="G88" s="292"/>
      <c r="H88" s="272" t="s">
        <v>547</v>
      </c>
      <c r="I88" s="272" t="s">
        <v>523</v>
      </c>
      <c r="J88" s="272">
        <v>50</v>
      </c>
      <c r="K88" s="285"/>
    </row>
    <row r="89" spans="2:11" ht="15" customHeight="1">
      <c r="B89" s="294"/>
      <c r="C89" s="272" t="s">
        <v>548</v>
      </c>
      <c r="D89" s="272"/>
      <c r="E89" s="272"/>
      <c r="F89" s="293" t="s">
        <v>527</v>
      </c>
      <c r="G89" s="292"/>
      <c r="H89" s="272" t="s">
        <v>548</v>
      </c>
      <c r="I89" s="272" t="s">
        <v>523</v>
      </c>
      <c r="J89" s="272">
        <v>50</v>
      </c>
      <c r="K89" s="285"/>
    </row>
    <row r="90" spans="2:11" ht="15" customHeight="1">
      <c r="B90" s="294"/>
      <c r="C90" s="272" t="s">
        <v>118</v>
      </c>
      <c r="D90" s="272"/>
      <c r="E90" s="272"/>
      <c r="F90" s="293" t="s">
        <v>527</v>
      </c>
      <c r="G90" s="292"/>
      <c r="H90" s="272" t="s">
        <v>549</v>
      </c>
      <c r="I90" s="272" t="s">
        <v>523</v>
      </c>
      <c r="J90" s="272">
        <v>255</v>
      </c>
      <c r="K90" s="285"/>
    </row>
    <row r="91" spans="2:11" ht="15" customHeight="1">
      <c r="B91" s="294"/>
      <c r="C91" s="272" t="s">
        <v>550</v>
      </c>
      <c r="D91" s="272"/>
      <c r="E91" s="272"/>
      <c r="F91" s="293" t="s">
        <v>521</v>
      </c>
      <c r="G91" s="292"/>
      <c r="H91" s="272" t="s">
        <v>551</v>
      </c>
      <c r="I91" s="272" t="s">
        <v>552</v>
      </c>
      <c r="J91" s="272"/>
      <c r="K91" s="285"/>
    </row>
    <row r="92" spans="2:11" ht="15" customHeight="1">
      <c r="B92" s="294"/>
      <c r="C92" s="272" t="s">
        <v>553</v>
      </c>
      <c r="D92" s="272"/>
      <c r="E92" s="272"/>
      <c r="F92" s="293" t="s">
        <v>521</v>
      </c>
      <c r="G92" s="292"/>
      <c r="H92" s="272" t="s">
        <v>554</v>
      </c>
      <c r="I92" s="272" t="s">
        <v>555</v>
      </c>
      <c r="J92" s="272"/>
      <c r="K92" s="285"/>
    </row>
    <row r="93" spans="2:11" ht="15" customHeight="1">
      <c r="B93" s="294"/>
      <c r="C93" s="272" t="s">
        <v>556</v>
      </c>
      <c r="D93" s="272"/>
      <c r="E93" s="272"/>
      <c r="F93" s="293" t="s">
        <v>521</v>
      </c>
      <c r="G93" s="292"/>
      <c r="H93" s="272" t="s">
        <v>556</v>
      </c>
      <c r="I93" s="272" t="s">
        <v>555</v>
      </c>
      <c r="J93" s="272"/>
      <c r="K93" s="285"/>
    </row>
    <row r="94" spans="2:11" ht="15" customHeight="1">
      <c r="B94" s="294"/>
      <c r="C94" s="272" t="s">
        <v>43</v>
      </c>
      <c r="D94" s="272"/>
      <c r="E94" s="272"/>
      <c r="F94" s="293" t="s">
        <v>521</v>
      </c>
      <c r="G94" s="292"/>
      <c r="H94" s="272" t="s">
        <v>557</v>
      </c>
      <c r="I94" s="272" t="s">
        <v>555</v>
      </c>
      <c r="J94" s="272"/>
      <c r="K94" s="285"/>
    </row>
    <row r="95" spans="2:11" ht="15" customHeight="1">
      <c r="B95" s="294"/>
      <c r="C95" s="272" t="s">
        <v>53</v>
      </c>
      <c r="D95" s="272"/>
      <c r="E95" s="272"/>
      <c r="F95" s="293" t="s">
        <v>521</v>
      </c>
      <c r="G95" s="292"/>
      <c r="H95" s="272" t="s">
        <v>558</v>
      </c>
      <c r="I95" s="272" t="s">
        <v>555</v>
      </c>
      <c r="J95" s="272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284" t="s">
        <v>559</v>
      </c>
      <c r="D100" s="284"/>
      <c r="E100" s="284"/>
      <c r="F100" s="284"/>
      <c r="G100" s="284"/>
      <c r="H100" s="284"/>
      <c r="I100" s="284"/>
      <c r="J100" s="284"/>
      <c r="K100" s="285"/>
    </row>
    <row r="101" spans="2:11" ht="17.25" customHeight="1">
      <c r="B101" s="283"/>
      <c r="C101" s="286" t="s">
        <v>515</v>
      </c>
      <c r="D101" s="286"/>
      <c r="E101" s="286"/>
      <c r="F101" s="286" t="s">
        <v>516</v>
      </c>
      <c r="G101" s="287"/>
      <c r="H101" s="286" t="s">
        <v>113</v>
      </c>
      <c r="I101" s="286" t="s">
        <v>62</v>
      </c>
      <c r="J101" s="286" t="s">
        <v>517</v>
      </c>
      <c r="K101" s="285"/>
    </row>
    <row r="102" spans="2:11" ht="17.25" customHeight="1">
      <c r="B102" s="283"/>
      <c r="C102" s="288" t="s">
        <v>518</v>
      </c>
      <c r="D102" s="288"/>
      <c r="E102" s="288"/>
      <c r="F102" s="289" t="s">
        <v>519</v>
      </c>
      <c r="G102" s="290"/>
      <c r="H102" s="288"/>
      <c r="I102" s="288"/>
      <c r="J102" s="288" t="s">
        <v>520</v>
      </c>
      <c r="K102" s="285"/>
    </row>
    <row r="103" spans="2:11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3"/>
      <c r="C104" s="272" t="s">
        <v>58</v>
      </c>
      <c r="D104" s="291"/>
      <c r="E104" s="291"/>
      <c r="F104" s="293" t="s">
        <v>521</v>
      </c>
      <c r="G104" s="302"/>
      <c r="H104" s="272" t="s">
        <v>560</v>
      </c>
      <c r="I104" s="272" t="s">
        <v>523</v>
      </c>
      <c r="J104" s="272">
        <v>20</v>
      </c>
      <c r="K104" s="285"/>
    </row>
    <row r="105" spans="2:11" ht="15" customHeight="1">
      <c r="B105" s="283"/>
      <c r="C105" s="272" t="s">
        <v>524</v>
      </c>
      <c r="D105" s="272"/>
      <c r="E105" s="272"/>
      <c r="F105" s="293" t="s">
        <v>521</v>
      </c>
      <c r="G105" s="272"/>
      <c r="H105" s="272" t="s">
        <v>560</v>
      </c>
      <c r="I105" s="272" t="s">
        <v>523</v>
      </c>
      <c r="J105" s="272">
        <v>120</v>
      </c>
      <c r="K105" s="285"/>
    </row>
    <row r="106" spans="2:11" ht="15" customHeight="1">
      <c r="B106" s="294"/>
      <c r="C106" s="272" t="s">
        <v>526</v>
      </c>
      <c r="D106" s="272"/>
      <c r="E106" s="272"/>
      <c r="F106" s="293" t="s">
        <v>527</v>
      </c>
      <c r="G106" s="272"/>
      <c r="H106" s="272" t="s">
        <v>560</v>
      </c>
      <c r="I106" s="272" t="s">
        <v>523</v>
      </c>
      <c r="J106" s="272">
        <v>50</v>
      </c>
      <c r="K106" s="285"/>
    </row>
    <row r="107" spans="2:11" ht="15" customHeight="1">
      <c r="B107" s="294"/>
      <c r="C107" s="272" t="s">
        <v>529</v>
      </c>
      <c r="D107" s="272"/>
      <c r="E107" s="272"/>
      <c r="F107" s="293" t="s">
        <v>521</v>
      </c>
      <c r="G107" s="272"/>
      <c r="H107" s="272" t="s">
        <v>560</v>
      </c>
      <c r="I107" s="272" t="s">
        <v>531</v>
      </c>
      <c r="J107" s="272"/>
      <c r="K107" s="285"/>
    </row>
    <row r="108" spans="2:11" ht="15" customHeight="1">
      <c r="B108" s="294"/>
      <c r="C108" s="272" t="s">
        <v>540</v>
      </c>
      <c r="D108" s="272"/>
      <c r="E108" s="272"/>
      <c r="F108" s="293" t="s">
        <v>527</v>
      </c>
      <c r="G108" s="272"/>
      <c r="H108" s="272" t="s">
        <v>560</v>
      </c>
      <c r="I108" s="272" t="s">
        <v>523</v>
      </c>
      <c r="J108" s="272">
        <v>50</v>
      </c>
      <c r="K108" s="285"/>
    </row>
    <row r="109" spans="2:11" ht="15" customHeight="1">
      <c r="B109" s="294"/>
      <c r="C109" s="272" t="s">
        <v>548</v>
      </c>
      <c r="D109" s="272"/>
      <c r="E109" s="272"/>
      <c r="F109" s="293" t="s">
        <v>527</v>
      </c>
      <c r="G109" s="272"/>
      <c r="H109" s="272" t="s">
        <v>560</v>
      </c>
      <c r="I109" s="272" t="s">
        <v>523</v>
      </c>
      <c r="J109" s="272">
        <v>50</v>
      </c>
      <c r="K109" s="285"/>
    </row>
    <row r="110" spans="2:11" ht="15" customHeight="1">
      <c r="B110" s="294"/>
      <c r="C110" s="272" t="s">
        <v>546</v>
      </c>
      <c r="D110" s="272"/>
      <c r="E110" s="272"/>
      <c r="F110" s="293" t="s">
        <v>527</v>
      </c>
      <c r="G110" s="272"/>
      <c r="H110" s="272" t="s">
        <v>560</v>
      </c>
      <c r="I110" s="272" t="s">
        <v>523</v>
      </c>
      <c r="J110" s="272">
        <v>50</v>
      </c>
      <c r="K110" s="285"/>
    </row>
    <row r="111" spans="2:11" ht="15" customHeight="1">
      <c r="B111" s="294"/>
      <c r="C111" s="272" t="s">
        <v>58</v>
      </c>
      <c r="D111" s="272"/>
      <c r="E111" s="272"/>
      <c r="F111" s="293" t="s">
        <v>521</v>
      </c>
      <c r="G111" s="272"/>
      <c r="H111" s="272" t="s">
        <v>561</v>
      </c>
      <c r="I111" s="272" t="s">
        <v>523</v>
      </c>
      <c r="J111" s="272">
        <v>20</v>
      </c>
      <c r="K111" s="285"/>
    </row>
    <row r="112" spans="2:11" ht="15" customHeight="1">
      <c r="B112" s="294"/>
      <c r="C112" s="272" t="s">
        <v>562</v>
      </c>
      <c r="D112" s="272"/>
      <c r="E112" s="272"/>
      <c r="F112" s="293" t="s">
        <v>521</v>
      </c>
      <c r="G112" s="272"/>
      <c r="H112" s="272" t="s">
        <v>563</v>
      </c>
      <c r="I112" s="272" t="s">
        <v>523</v>
      </c>
      <c r="J112" s="272">
        <v>120</v>
      </c>
      <c r="K112" s="285"/>
    </row>
    <row r="113" spans="2:11" ht="15" customHeight="1">
      <c r="B113" s="294"/>
      <c r="C113" s="272" t="s">
        <v>43</v>
      </c>
      <c r="D113" s="272"/>
      <c r="E113" s="272"/>
      <c r="F113" s="293" t="s">
        <v>521</v>
      </c>
      <c r="G113" s="272"/>
      <c r="H113" s="272" t="s">
        <v>564</v>
      </c>
      <c r="I113" s="272" t="s">
        <v>555</v>
      </c>
      <c r="J113" s="272"/>
      <c r="K113" s="285"/>
    </row>
    <row r="114" spans="2:11" ht="15" customHeight="1">
      <c r="B114" s="294"/>
      <c r="C114" s="272" t="s">
        <v>53</v>
      </c>
      <c r="D114" s="272"/>
      <c r="E114" s="272"/>
      <c r="F114" s="293" t="s">
        <v>521</v>
      </c>
      <c r="G114" s="272"/>
      <c r="H114" s="272" t="s">
        <v>565</v>
      </c>
      <c r="I114" s="272" t="s">
        <v>555</v>
      </c>
      <c r="J114" s="272"/>
      <c r="K114" s="285"/>
    </row>
    <row r="115" spans="2:11" ht="15" customHeight="1">
      <c r="B115" s="294"/>
      <c r="C115" s="272" t="s">
        <v>62</v>
      </c>
      <c r="D115" s="272"/>
      <c r="E115" s="272"/>
      <c r="F115" s="293" t="s">
        <v>521</v>
      </c>
      <c r="G115" s="272"/>
      <c r="H115" s="272" t="s">
        <v>566</v>
      </c>
      <c r="I115" s="272" t="s">
        <v>567</v>
      </c>
      <c r="J115" s="272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66"/>
      <c r="D117" s="266"/>
      <c r="E117" s="266"/>
      <c r="F117" s="305"/>
      <c r="G117" s="266"/>
      <c r="H117" s="266"/>
      <c r="I117" s="266"/>
      <c r="J117" s="266"/>
      <c r="K117" s="304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260" t="s">
        <v>568</v>
      </c>
      <c r="D120" s="260"/>
      <c r="E120" s="260"/>
      <c r="F120" s="260"/>
      <c r="G120" s="260"/>
      <c r="H120" s="260"/>
      <c r="I120" s="260"/>
      <c r="J120" s="260"/>
      <c r="K120" s="310"/>
    </row>
    <row r="121" spans="2:11" ht="17.25" customHeight="1">
      <c r="B121" s="311"/>
      <c r="C121" s="286" t="s">
        <v>515</v>
      </c>
      <c r="D121" s="286"/>
      <c r="E121" s="286"/>
      <c r="F121" s="286" t="s">
        <v>516</v>
      </c>
      <c r="G121" s="287"/>
      <c r="H121" s="286" t="s">
        <v>113</v>
      </c>
      <c r="I121" s="286" t="s">
        <v>62</v>
      </c>
      <c r="J121" s="286" t="s">
        <v>517</v>
      </c>
      <c r="K121" s="312"/>
    </row>
    <row r="122" spans="2:11" ht="17.25" customHeight="1">
      <c r="B122" s="311"/>
      <c r="C122" s="288" t="s">
        <v>518</v>
      </c>
      <c r="D122" s="288"/>
      <c r="E122" s="288"/>
      <c r="F122" s="289" t="s">
        <v>519</v>
      </c>
      <c r="G122" s="290"/>
      <c r="H122" s="288"/>
      <c r="I122" s="288"/>
      <c r="J122" s="288" t="s">
        <v>520</v>
      </c>
      <c r="K122" s="312"/>
    </row>
    <row r="123" spans="2:11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spans="2:11" ht="15" customHeight="1">
      <c r="B124" s="313"/>
      <c r="C124" s="272" t="s">
        <v>524</v>
      </c>
      <c r="D124" s="291"/>
      <c r="E124" s="291"/>
      <c r="F124" s="293" t="s">
        <v>521</v>
      </c>
      <c r="G124" s="272"/>
      <c r="H124" s="272" t="s">
        <v>560</v>
      </c>
      <c r="I124" s="272" t="s">
        <v>523</v>
      </c>
      <c r="J124" s="272">
        <v>120</v>
      </c>
      <c r="K124" s="315"/>
    </row>
    <row r="125" spans="2:11" ht="15" customHeight="1">
      <c r="B125" s="313"/>
      <c r="C125" s="272" t="s">
        <v>569</v>
      </c>
      <c r="D125" s="272"/>
      <c r="E125" s="272"/>
      <c r="F125" s="293" t="s">
        <v>521</v>
      </c>
      <c r="G125" s="272"/>
      <c r="H125" s="272" t="s">
        <v>570</v>
      </c>
      <c r="I125" s="272" t="s">
        <v>523</v>
      </c>
      <c r="J125" s="272" t="s">
        <v>571</v>
      </c>
      <c r="K125" s="315"/>
    </row>
    <row r="126" spans="2:11" ht="15" customHeight="1">
      <c r="B126" s="313"/>
      <c r="C126" s="272" t="s">
        <v>470</v>
      </c>
      <c r="D126" s="272"/>
      <c r="E126" s="272"/>
      <c r="F126" s="293" t="s">
        <v>521</v>
      </c>
      <c r="G126" s="272"/>
      <c r="H126" s="272" t="s">
        <v>572</v>
      </c>
      <c r="I126" s="272" t="s">
        <v>523</v>
      </c>
      <c r="J126" s="272" t="s">
        <v>571</v>
      </c>
      <c r="K126" s="315"/>
    </row>
    <row r="127" spans="2:11" ht="15" customHeight="1">
      <c r="B127" s="313"/>
      <c r="C127" s="272" t="s">
        <v>532</v>
      </c>
      <c r="D127" s="272"/>
      <c r="E127" s="272"/>
      <c r="F127" s="293" t="s">
        <v>527</v>
      </c>
      <c r="G127" s="272"/>
      <c r="H127" s="272" t="s">
        <v>533</v>
      </c>
      <c r="I127" s="272" t="s">
        <v>523</v>
      </c>
      <c r="J127" s="272">
        <v>15</v>
      </c>
      <c r="K127" s="315"/>
    </row>
    <row r="128" spans="2:11" ht="15" customHeight="1">
      <c r="B128" s="313"/>
      <c r="C128" s="295" t="s">
        <v>534</v>
      </c>
      <c r="D128" s="295"/>
      <c r="E128" s="295"/>
      <c r="F128" s="296" t="s">
        <v>527</v>
      </c>
      <c r="G128" s="295"/>
      <c r="H128" s="295" t="s">
        <v>535</v>
      </c>
      <c r="I128" s="295" t="s">
        <v>523</v>
      </c>
      <c r="J128" s="295">
        <v>15</v>
      </c>
      <c r="K128" s="315"/>
    </row>
    <row r="129" spans="2:11" ht="15" customHeight="1">
      <c r="B129" s="313"/>
      <c r="C129" s="295" t="s">
        <v>536</v>
      </c>
      <c r="D129" s="295"/>
      <c r="E129" s="295"/>
      <c r="F129" s="296" t="s">
        <v>527</v>
      </c>
      <c r="G129" s="295"/>
      <c r="H129" s="295" t="s">
        <v>537</v>
      </c>
      <c r="I129" s="295" t="s">
        <v>523</v>
      </c>
      <c r="J129" s="295">
        <v>20</v>
      </c>
      <c r="K129" s="315"/>
    </row>
    <row r="130" spans="2:11" ht="15" customHeight="1">
      <c r="B130" s="313"/>
      <c r="C130" s="295" t="s">
        <v>538</v>
      </c>
      <c r="D130" s="295"/>
      <c r="E130" s="295"/>
      <c r="F130" s="296" t="s">
        <v>527</v>
      </c>
      <c r="G130" s="295"/>
      <c r="H130" s="295" t="s">
        <v>539</v>
      </c>
      <c r="I130" s="295" t="s">
        <v>523</v>
      </c>
      <c r="J130" s="295">
        <v>20</v>
      </c>
      <c r="K130" s="315"/>
    </row>
    <row r="131" spans="2:11" ht="15" customHeight="1">
      <c r="B131" s="313"/>
      <c r="C131" s="272" t="s">
        <v>526</v>
      </c>
      <c r="D131" s="272"/>
      <c r="E131" s="272"/>
      <c r="F131" s="293" t="s">
        <v>527</v>
      </c>
      <c r="G131" s="272"/>
      <c r="H131" s="272" t="s">
        <v>560</v>
      </c>
      <c r="I131" s="272" t="s">
        <v>523</v>
      </c>
      <c r="J131" s="272">
        <v>50</v>
      </c>
      <c r="K131" s="315"/>
    </row>
    <row r="132" spans="2:11" ht="15" customHeight="1">
      <c r="B132" s="313"/>
      <c r="C132" s="272" t="s">
        <v>540</v>
      </c>
      <c r="D132" s="272"/>
      <c r="E132" s="272"/>
      <c r="F132" s="293" t="s">
        <v>527</v>
      </c>
      <c r="G132" s="272"/>
      <c r="H132" s="272" t="s">
        <v>560</v>
      </c>
      <c r="I132" s="272" t="s">
        <v>523</v>
      </c>
      <c r="J132" s="272">
        <v>50</v>
      </c>
      <c r="K132" s="315"/>
    </row>
    <row r="133" spans="2:11" ht="15" customHeight="1">
      <c r="B133" s="313"/>
      <c r="C133" s="272" t="s">
        <v>546</v>
      </c>
      <c r="D133" s="272"/>
      <c r="E133" s="272"/>
      <c r="F133" s="293" t="s">
        <v>527</v>
      </c>
      <c r="G133" s="272"/>
      <c r="H133" s="272" t="s">
        <v>560</v>
      </c>
      <c r="I133" s="272" t="s">
        <v>523</v>
      </c>
      <c r="J133" s="272">
        <v>50</v>
      </c>
      <c r="K133" s="315"/>
    </row>
    <row r="134" spans="2:11" ht="15" customHeight="1">
      <c r="B134" s="313"/>
      <c r="C134" s="272" t="s">
        <v>548</v>
      </c>
      <c r="D134" s="272"/>
      <c r="E134" s="272"/>
      <c r="F134" s="293" t="s">
        <v>527</v>
      </c>
      <c r="G134" s="272"/>
      <c r="H134" s="272" t="s">
        <v>560</v>
      </c>
      <c r="I134" s="272" t="s">
        <v>523</v>
      </c>
      <c r="J134" s="272">
        <v>50</v>
      </c>
      <c r="K134" s="315"/>
    </row>
    <row r="135" spans="2:11" ht="15" customHeight="1">
      <c r="B135" s="313"/>
      <c r="C135" s="272" t="s">
        <v>118</v>
      </c>
      <c r="D135" s="272"/>
      <c r="E135" s="272"/>
      <c r="F135" s="293" t="s">
        <v>527</v>
      </c>
      <c r="G135" s="272"/>
      <c r="H135" s="272" t="s">
        <v>573</v>
      </c>
      <c r="I135" s="272" t="s">
        <v>523</v>
      </c>
      <c r="J135" s="272">
        <v>255</v>
      </c>
      <c r="K135" s="315"/>
    </row>
    <row r="136" spans="2:11" ht="15" customHeight="1">
      <c r="B136" s="313"/>
      <c r="C136" s="272" t="s">
        <v>550</v>
      </c>
      <c r="D136" s="272"/>
      <c r="E136" s="272"/>
      <c r="F136" s="293" t="s">
        <v>521</v>
      </c>
      <c r="G136" s="272"/>
      <c r="H136" s="272" t="s">
        <v>574</v>
      </c>
      <c r="I136" s="272" t="s">
        <v>552</v>
      </c>
      <c r="J136" s="272"/>
      <c r="K136" s="315"/>
    </row>
    <row r="137" spans="2:11" ht="15" customHeight="1">
      <c r="B137" s="313"/>
      <c r="C137" s="272" t="s">
        <v>553</v>
      </c>
      <c r="D137" s="272"/>
      <c r="E137" s="272"/>
      <c r="F137" s="293" t="s">
        <v>521</v>
      </c>
      <c r="G137" s="272"/>
      <c r="H137" s="272" t="s">
        <v>575</v>
      </c>
      <c r="I137" s="272" t="s">
        <v>555</v>
      </c>
      <c r="J137" s="272"/>
      <c r="K137" s="315"/>
    </row>
    <row r="138" spans="2:11" ht="15" customHeight="1">
      <c r="B138" s="313"/>
      <c r="C138" s="272" t="s">
        <v>556</v>
      </c>
      <c r="D138" s="272"/>
      <c r="E138" s="272"/>
      <c r="F138" s="293" t="s">
        <v>521</v>
      </c>
      <c r="G138" s="272"/>
      <c r="H138" s="272" t="s">
        <v>556</v>
      </c>
      <c r="I138" s="272" t="s">
        <v>555</v>
      </c>
      <c r="J138" s="272"/>
      <c r="K138" s="315"/>
    </row>
    <row r="139" spans="2:11" ht="15" customHeight="1">
      <c r="B139" s="313"/>
      <c r="C139" s="272" t="s">
        <v>43</v>
      </c>
      <c r="D139" s="272"/>
      <c r="E139" s="272"/>
      <c r="F139" s="293" t="s">
        <v>521</v>
      </c>
      <c r="G139" s="272"/>
      <c r="H139" s="272" t="s">
        <v>576</v>
      </c>
      <c r="I139" s="272" t="s">
        <v>555</v>
      </c>
      <c r="J139" s="272"/>
      <c r="K139" s="315"/>
    </row>
    <row r="140" spans="2:11" ht="15" customHeight="1">
      <c r="B140" s="313"/>
      <c r="C140" s="272" t="s">
        <v>577</v>
      </c>
      <c r="D140" s="272"/>
      <c r="E140" s="272"/>
      <c r="F140" s="293" t="s">
        <v>521</v>
      </c>
      <c r="G140" s="272"/>
      <c r="H140" s="272" t="s">
        <v>578</v>
      </c>
      <c r="I140" s="272" t="s">
        <v>555</v>
      </c>
      <c r="J140" s="272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66"/>
      <c r="C142" s="266"/>
      <c r="D142" s="266"/>
      <c r="E142" s="266"/>
      <c r="F142" s="305"/>
      <c r="G142" s="266"/>
      <c r="H142" s="266"/>
      <c r="I142" s="266"/>
      <c r="J142" s="266"/>
      <c r="K142" s="266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284" t="s">
        <v>579</v>
      </c>
      <c r="D145" s="284"/>
      <c r="E145" s="284"/>
      <c r="F145" s="284"/>
      <c r="G145" s="284"/>
      <c r="H145" s="284"/>
      <c r="I145" s="284"/>
      <c r="J145" s="284"/>
      <c r="K145" s="285"/>
    </row>
    <row r="146" spans="2:11" ht="17.25" customHeight="1">
      <c r="B146" s="283"/>
      <c r="C146" s="286" t="s">
        <v>515</v>
      </c>
      <c r="D146" s="286"/>
      <c r="E146" s="286"/>
      <c r="F146" s="286" t="s">
        <v>516</v>
      </c>
      <c r="G146" s="287"/>
      <c r="H146" s="286" t="s">
        <v>113</v>
      </c>
      <c r="I146" s="286" t="s">
        <v>62</v>
      </c>
      <c r="J146" s="286" t="s">
        <v>517</v>
      </c>
      <c r="K146" s="285"/>
    </row>
    <row r="147" spans="2:11" ht="17.25" customHeight="1">
      <c r="B147" s="283"/>
      <c r="C147" s="288" t="s">
        <v>518</v>
      </c>
      <c r="D147" s="288"/>
      <c r="E147" s="288"/>
      <c r="F147" s="289" t="s">
        <v>519</v>
      </c>
      <c r="G147" s="290"/>
      <c r="H147" s="288"/>
      <c r="I147" s="288"/>
      <c r="J147" s="288" t="s">
        <v>520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524</v>
      </c>
      <c r="D149" s="272"/>
      <c r="E149" s="272"/>
      <c r="F149" s="320" t="s">
        <v>521</v>
      </c>
      <c r="G149" s="272"/>
      <c r="H149" s="319" t="s">
        <v>560</v>
      </c>
      <c r="I149" s="319" t="s">
        <v>523</v>
      </c>
      <c r="J149" s="319">
        <v>120</v>
      </c>
      <c r="K149" s="315"/>
    </row>
    <row r="150" spans="2:11" ht="15" customHeight="1">
      <c r="B150" s="294"/>
      <c r="C150" s="319" t="s">
        <v>569</v>
      </c>
      <c r="D150" s="272"/>
      <c r="E150" s="272"/>
      <c r="F150" s="320" t="s">
        <v>521</v>
      </c>
      <c r="G150" s="272"/>
      <c r="H150" s="319" t="s">
        <v>580</v>
      </c>
      <c r="I150" s="319" t="s">
        <v>523</v>
      </c>
      <c r="J150" s="319" t="s">
        <v>571</v>
      </c>
      <c r="K150" s="315"/>
    </row>
    <row r="151" spans="2:11" ht="15" customHeight="1">
      <c r="B151" s="294"/>
      <c r="C151" s="319" t="s">
        <v>470</v>
      </c>
      <c r="D151" s="272"/>
      <c r="E151" s="272"/>
      <c r="F151" s="320" t="s">
        <v>521</v>
      </c>
      <c r="G151" s="272"/>
      <c r="H151" s="319" t="s">
        <v>581</v>
      </c>
      <c r="I151" s="319" t="s">
        <v>523</v>
      </c>
      <c r="J151" s="319" t="s">
        <v>571</v>
      </c>
      <c r="K151" s="315"/>
    </row>
    <row r="152" spans="2:11" ht="15" customHeight="1">
      <c r="B152" s="294"/>
      <c r="C152" s="319" t="s">
        <v>526</v>
      </c>
      <c r="D152" s="272"/>
      <c r="E152" s="272"/>
      <c r="F152" s="320" t="s">
        <v>527</v>
      </c>
      <c r="G152" s="272"/>
      <c r="H152" s="319" t="s">
        <v>560</v>
      </c>
      <c r="I152" s="319" t="s">
        <v>523</v>
      </c>
      <c r="J152" s="319">
        <v>50</v>
      </c>
      <c r="K152" s="315"/>
    </row>
    <row r="153" spans="2:11" ht="15" customHeight="1">
      <c r="B153" s="294"/>
      <c r="C153" s="319" t="s">
        <v>529</v>
      </c>
      <c r="D153" s="272"/>
      <c r="E153" s="272"/>
      <c r="F153" s="320" t="s">
        <v>521</v>
      </c>
      <c r="G153" s="272"/>
      <c r="H153" s="319" t="s">
        <v>560</v>
      </c>
      <c r="I153" s="319" t="s">
        <v>531</v>
      </c>
      <c r="J153" s="319"/>
      <c r="K153" s="315"/>
    </row>
    <row r="154" spans="2:11" ht="15" customHeight="1">
      <c r="B154" s="294"/>
      <c r="C154" s="319" t="s">
        <v>540</v>
      </c>
      <c r="D154" s="272"/>
      <c r="E154" s="272"/>
      <c r="F154" s="320" t="s">
        <v>527</v>
      </c>
      <c r="G154" s="272"/>
      <c r="H154" s="319" t="s">
        <v>560</v>
      </c>
      <c r="I154" s="319" t="s">
        <v>523</v>
      </c>
      <c r="J154" s="319">
        <v>50</v>
      </c>
      <c r="K154" s="315"/>
    </row>
    <row r="155" spans="2:11" ht="15" customHeight="1">
      <c r="B155" s="294"/>
      <c r="C155" s="319" t="s">
        <v>548</v>
      </c>
      <c r="D155" s="272"/>
      <c r="E155" s="272"/>
      <c r="F155" s="320" t="s">
        <v>527</v>
      </c>
      <c r="G155" s="272"/>
      <c r="H155" s="319" t="s">
        <v>560</v>
      </c>
      <c r="I155" s="319" t="s">
        <v>523</v>
      </c>
      <c r="J155" s="319">
        <v>50</v>
      </c>
      <c r="K155" s="315"/>
    </row>
    <row r="156" spans="2:11" ht="15" customHeight="1">
      <c r="B156" s="294"/>
      <c r="C156" s="319" t="s">
        <v>546</v>
      </c>
      <c r="D156" s="272"/>
      <c r="E156" s="272"/>
      <c r="F156" s="320" t="s">
        <v>527</v>
      </c>
      <c r="G156" s="272"/>
      <c r="H156" s="319" t="s">
        <v>560</v>
      </c>
      <c r="I156" s="319" t="s">
        <v>523</v>
      </c>
      <c r="J156" s="319">
        <v>50</v>
      </c>
      <c r="K156" s="315"/>
    </row>
    <row r="157" spans="2:11" ht="15" customHeight="1">
      <c r="B157" s="294"/>
      <c r="C157" s="319" t="s">
        <v>98</v>
      </c>
      <c r="D157" s="272"/>
      <c r="E157" s="272"/>
      <c r="F157" s="320" t="s">
        <v>521</v>
      </c>
      <c r="G157" s="272"/>
      <c r="H157" s="319" t="s">
        <v>582</v>
      </c>
      <c r="I157" s="319" t="s">
        <v>523</v>
      </c>
      <c r="J157" s="319" t="s">
        <v>583</v>
      </c>
      <c r="K157" s="315"/>
    </row>
    <row r="158" spans="2:11" ht="15" customHeight="1">
      <c r="B158" s="294"/>
      <c r="C158" s="319" t="s">
        <v>584</v>
      </c>
      <c r="D158" s="272"/>
      <c r="E158" s="272"/>
      <c r="F158" s="320" t="s">
        <v>521</v>
      </c>
      <c r="G158" s="272"/>
      <c r="H158" s="319" t="s">
        <v>585</v>
      </c>
      <c r="I158" s="319" t="s">
        <v>555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66"/>
      <c r="C160" s="272"/>
      <c r="D160" s="272"/>
      <c r="E160" s="272"/>
      <c r="F160" s="293"/>
      <c r="G160" s="272"/>
      <c r="H160" s="272"/>
      <c r="I160" s="272"/>
      <c r="J160" s="272"/>
      <c r="K160" s="266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9"/>
      <c r="C163" s="260" t="s">
        <v>586</v>
      </c>
      <c r="D163" s="260"/>
      <c r="E163" s="260"/>
      <c r="F163" s="260"/>
      <c r="G163" s="260"/>
      <c r="H163" s="260"/>
      <c r="I163" s="260"/>
      <c r="J163" s="260"/>
      <c r="K163" s="261"/>
    </row>
    <row r="164" spans="2:11" ht="17.25" customHeight="1">
      <c r="B164" s="259"/>
      <c r="C164" s="286" t="s">
        <v>515</v>
      </c>
      <c r="D164" s="286"/>
      <c r="E164" s="286"/>
      <c r="F164" s="286" t="s">
        <v>516</v>
      </c>
      <c r="G164" s="323"/>
      <c r="H164" s="324" t="s">
        <v>113</v>
      </c>
      <c r="I164" s="324" t="s">
        <v>62</v>
      </c>
      <c r="J164" s="286" t="s">
        <v>517</v>
      </c>
      <c r="K164" s="261"/>
    </row>
    <row r="165" spans="2:11" ht="17.25" customHeight="1">
      <c r="B165" s="262"/>
      <c r="C165" s="288" t="s">
        <v>518</v>
      </c>
      <c r="D165" s="288"/>
      <c r="E165" s="288"/>
      <c r="F165" s="289" t="s">
        <v>519</v>
      </c>
      <c r="G165" s="325"/>
      <c r="H165" s="326"/>
      <c r="I165" s="326"/>
      <c r="J165" s="288" t="s">
        <v>520</v>
      </c>
      <c r="K165" s="264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2" t="s">
        <v>524</v>
      </c>
      <c r="D167" s="272"/>
      <c r="E167" s="272"/>
      <c r="F167" s="293" t="s">
        <v>521</v>
      </c>
      <c r="G167" s="272"/>
      <c r="H167" s="272" t="s">
        <v>560</v>
      </c>
      <c r="I167" s="272" t="s">
        <v>523</v>
      </c>
      <c r="J167" s="272">
        <v>120</v>
      </c>
      <c r="K167" s="315"/>
    </row>
    <row r="168" spans="2:11" ht="15" customHeight="1">
      <c r="B168" s="294"/>
      <c r="C168" s="272" t="s">
        <v>569</v>
      </c>
      <c r="D168" s="272"/>
      <c r="E168" s="272"/>
      <c r="F168" s="293" t="s">
        <v>521</v>
      </c>
      <c r="G168" s="272"/>
      <c r="H168" s="272" t="s">
        <v>570</v>
      </c>
      <c r="I168" s="272" t="s">
        <v>523</v>
      </c>
      <c r="J168" s="272" t="s">
        <v>571</v>
      </c>
      <c r="K168" s="315"/>
    </row>
    <row r="169" spans="2:11" ht="15" customHeight="1">
      <c r="B169" s="294"/>
      <c r="C169" s="272" t="s">
        <v>470</v>
      </c>
      <c r="D169" s="272"/>
      <c r="E169" s="272"/>
      <c r="F169" s="293" t="s">
        <v>521</v>
      </c>
      <c r="G169" s="272"/>
      <c r="H169" s="272" t="s">
        <v>587</v>
      </c>
      <c r="I169" s="272" t="s">
        <v>523</v>
      </c>
      <c r="J169" s="272" t="s">
        <v>571</v>
      </c>
      <c r="K169" s="315"/>
    </row>
    <row r="170" spans="2:11" ht="15" customHeight="1">
      <c r="B170" s="294"/>
      <c r="C170" s="272" t="s">
        <v>526</v>
      </c>
      <c r="D170" s="272"/>
      <c r="E170" s="272"/>
      <c r="F170" s="293" t="s">
        <v>527</v>
      </c>
      <c r="G170" s="272"/>
      <c r="H170" s="272" t="s">
        <v>587</v>
      </c>
      <c r="I170" s="272" t="s">
        <v>523</v>
      </c>
      <c r="J170" s="272">
        <v>50</v>
      </c>
      <c r="K170" s="315"/>
    </row>
    <row r="171" spans="2:11" ht="15" customHeight="1">
      <c r="B171" s="294"/>
      <c r="C171" s="272" t="s">
        <v>529</v>
      </c>
      <c r="D171" s="272"/>
      <c r="E171" s="272"/>
      <c r="F171" s="293" t="s">
        <v>521</v>
      </c>
      <c r="G171" s="272"/>
      <c r="H171" s="272" t="s">
        <v>587</v>
      </c>
      <c r="I171" s="272" t="s">
        <v>531</v>
      </c>
      <c r="J171" s="272"/>
      <c r="K171" s="315"/>
    </row>
    <row r="172" spans="2:11" ht="15" customHeight="1">
      <c r="B172" s="294"/>
      <c r="C172" s="272" t="s">
        <v>540</v>
      </c>
      <c r="D172" s="272"/>
      <c r="E172" s="272"/>
      <c r="F172" s="293" t="s">
        <v>527</v>
      </c>
      <c r="G172" s="272"/>
      <c r="H172" s="272" t="s">
        <v>587</v>
      </c>
      <c r="I172" s="272" t="s">
        <v>523</v>
      </c>
      <c r="J172" s="272">
        <v>50</v>
      </c>
      <c r="K172" s="315"/>
    </row>
    <row r="173" spans="2:11" ht="15" customHeight="1">
      <c r="B173" s="294"/>
      <c r="C173" s="272" t="s">
        <v>548</v>
      </c>
      <c r="D173" s="272"/>
      <c r="E173" s="272"/>
      <c r="F173" s="293" t="s">
        <v>527</v>
      </c>
      <c r="G173" s="272"/>
      <c r="H173" s="272" t="s">
        <v>587</v>
      </c>
      <c r="I173" s="272" t="s">
        <v>523</v>
      </c>
      <c r="J173" s="272">
        <v>50</v>
      </c>
      <c r="K173" s="315"/>
    </row>
    <row r="174" spans="2:11" ht="15" customHeight="1">
      <c r="B174" s="294"/>
      <c r="C174" s="272" t="s">
        <v>546</v>
      </c>
      <c r="D174" s="272"/>
      <c r="E174" s="272"/>
      <c r="F174" s="293" t="s">
        <v>527</v>
      </c>
      <c r="G174" s="272"/>
      <c r="H174" s="272" t="s">
        <v>587</v>
      </c>
      <c r="I174" s="272" t="s">
        <v>523</v>
      </c>
      <c r="J174" s="272">
        <v>50</v>
      </c>
      <c r="K174" s="315"/>
    </row>
    <row r="175" spans="2:11" ht="15" customHeight="1">
      <c r="B175" s="294"/>
      <c r="C175" s="272" t="s">
        <v>112</v>
      </c>
      <c r="D175" s="272"/>
      <c r="E175" s="272"/>
      <c r="F175" s="293" t="s">
        <v>521</v>
      </c>
      <c r="G175" s="272"/>
      <c r="H175" s="272" t="s">
        <v>588</v>
      </c>
      <c r="I175" s="272" t="s">
        <v>589</v>
      </c>
      <c r="J175" s="272"/>
      <c r="K175" s="315"/>
    </row>
    <row r="176" spans="2:11" ht="15" customHeight="1">
      <c r="B176" s="294"/>
      <c r="C176" s="272" t="s">
        <v>62</v>
      </c>
      <c r="D176" s="272"/>
      <c r="E176" s="272"/>
      <c r="F176" s="293" t="s">
        <v>521</v>
      </c>
      <c r="G176" s="272"/>
      <c r="H176" s="272" t="s">
        <v>590</v>
      </c>
      <c r="I176" s="272" t="s">
        <v>591</v>
      </c>
      <c r="J176" s="272">
        <v>1</v>
      </c>
      <c r="K176" s="315"/>
    </row>
    <row r="177" spans="2:11" ht="15" customHeight="1">
      <c r="B177" s="294"/>
      <c r="C177" s="272" t="s">
        <v>58</v>
      </c>
      <c r="D177" s="272"/>
      <c r="E177" s="272"/>
      <c r="F177" s="293" t="s">
        <v>521</v>
      </c>
      <c r="G177" s="272"/>
      <c r="H177" s="272" t="s">
        <v>592</v>
      </c>
      <c r="I177" s="272" t="s">
        <v>523</v>
      </c>
      <c r="J177" s="272">
        <v>20</v>
      </c>
      <c r="K177" s="315"/>
    </row>
    <row r="178" spans="2:11" ht="15" customHeight="1">
      <c r="B178" s="294"/>
      <c r="C178" s="272" t="s">
        <v>113</v>
      </c>
      <c r="D178" s="272"/>
      <c r="E178" s="272"/>
      <c r="F178" s="293" t="s">
        <v>521</v>
      </c>
      <c r="G178" s="272"/>
      <c r="H178" s="272" t="s">
        <v>593</v>
      </c>
      <c r="I178" s="272" t="s">
        <v>523</v>
      </c>
      <c r="J178" s="272">
        <v>255</v>
      </c>
      <c r="K178" s="315"/>
    </row>
    <row r="179" spans="2:11" ht="15" customHeight="1">
      <c r="B179" s="294"/>
      <c r="C179" s="272" t="s">
        <v>114</v>
      </c>
      <c r="D179" s="272"/>
      <c r="E179" s="272"/>
      <c r="F179" s="293" t="s">
        <v>521</v>
      </c>
      <c r="G179" s="272"/>
      <c r="H179" s="272" t="s">
        <v>486</v>
      </c>
      <c r="I179" s="272" t="s">
        <v>523</v>
      </c>
      <c r="J179" s="272">
        <v>10</v>
      </c>
      <c r="K179" s="315"/>
    </row>
    <row r="180" spans="2:11" ht="15" customHeight="1">
      <c r="B180" s="294"/>
      <c r="C180" s="272" t="s">
        <v>115</v>
      </c>
      <c r="D180" s="272"/>
      <c r="E180" s="272"/>
      <c r="F180" s="293" t="s">
        <v>521</v>
      </c>
      <c r="G180" s="272"/>
      <c r="H180" s="272" t="s">
        <v>594</v>
      </c>
      <c r="I180" s="272" t="s">
        <v>555</v>
      </c>
      <c r="J180" s="272"/>
      <c r="K180" s="315"/>
    </row>
    <row r="181" spans="2:11" ht="15" customHeight="1">
      <c r="B181" s="294"/>
      <c r="C181" s="272" t="s">
        <v>595</v>
      </c>
      <c r="D181" s="272"/>
      <c r="E181" s="272"/>
      <c r="F181" s="293" t="s">
        <v>521</v>
      </c>
      <c r="G181" s="272"/>
      <c r="H181" s="272" t="s">
        <v>596</v>
      </c>
      <c r="I181" s="272" t="s">
        <v>555</v>
      </c>
      <c r="J181" s="272"/>
      <c r="K181" s="315"/>
    </row>
    <row r="182" spans="2:11" ht="15" customHeight="1">
      <c r="B182" s="294"/>
      <c r="C182" s="272" t="s">
        <v>584</v>
      </c>
      <c r="D182" s="272"/>
      <c r="E182" s="272"/>
      <c r="F182" s="293" t="s">
        <v>521</v>
      </c>
      <c r="G182" s="272"/>
      <c r="H182" s="272" t="s">
        <v>597</v>
      </c>
      <c r="I182" s="272" t="s">
        <v>555</v>
      </c>
      <c r="J182" s="272"/>
      <c r="K182" s="315"/>
    </row>
    <row r="183" spans="2:11" ht="15" customHeight="1">
      <c r="B183" s="294"/>
      <c r="C183" s="272" t="s">
        <v>117</v>
      </c>
      <c r="D183" s="272"/>
      <c r="E183" s="272"/>
      <c r="F183" s="293" t="s">
        <v>527</v>
      </c>
      <c r="G183" s="272"/>
      <c r="H183" s="272" t="s">
        <v>598</v>
      </c>
      <c r="I183" s="272" t="s">
        <v>523</v>
      </c>
      <c r="J183" s="272">
        <v>50</v>
      </c>
      <c r="K183" s="315"/>
    </row>
    <row r="184" spans="2:11" ht="15" customHeight="1">
      <c r="B184" s="294"/>
      <c r="C184" s="272" t="s">
        <v>599</v>
      </c>
      <c r="D184" s="272"/>
      <c r="E184" s="272"/>
      <c r="F184" s="293" t="s">
        <v>527</v>
      </c>
      <c r="G184" s="272"/>
      <c r="H184" s="272" t="s">
        <v>600</v>
      </c>
      <c r="I184" s="272" t="s">
        <v>601</v>
      </c>
      <c r="J184" s="272"/>
      <c r="K184" s="315"/>
    </row>
    <row r="185" spans="2:11" ht="15" customHeight="1">
      <c r="B185" s="294"/>
      <c r="C185" s="272" t="s">
        <v>602</v>
      </c>
      <c r="D185" s="272"/>
      <c r="E185" s="272"/>
      <c r="F185" s="293" t="s">
        <v>527</v>
      </c>
      <c r="G185" s="272"/>
      <c r="H185" s="272" t="s">
        <v>603</v>
      </c>
      <c r="I185" s="272" t="s">
        <v>601</v>
      </c>
      <c r="J185" s="272"/>
      <c r="K185" s="315"/>
    </row>
    <row r="186" spans="2:11" ht="15" customHeight="1">
      <c r="B186" s="294"/>
      <c r="C186" s="272" t="s">
        <v>604</v>
      </c>
      <c r="D186" s="272"/>
      <c r="E186" s="272"/>
      <c r="F186" s="293" t="s">
        <v>527</v>
      </c>
      <c r="G186" s="272"/>
      <c r="H186" s="272" t="s">
        <v>605</v>
      </c>
      <c r="I186" s="272" t="s">
        <v>601</v>
      </c>
      <c r="J186" s="272"/>
      <c r="K186" s="315"/>
    </row>
    <row r="187" spans="2:11" ht="15" customHeight="1">
      <c r="B187" s="294"/>
      <c r="C187" s="327" t="s">
        <v>606</v>
      </c>
      <c r="D187" s="272"/>
      <c r="E187" s="272"/>
      <c r="F187" s="293" t="s">
        <v>527</v>
      </c>
      <c r="G187" s="272"/>
      <c r="H187" s="272" t="s">
        <v>607</v>
      </c>
      <c r="I187" s="272" t="s">
        <v>608</v>
      </c>
      <c r="J187" s="328" t="s">
        <v>609</v>
      </c>
      <c r="K187" s="315"/>
    </row>
    <row r="188" spans="2:11" ht="15" customHeight="1">
      <c r="B188" s="294"/>
      <c r="C188" s="278" t="s">
        <v>47</v>
      </c>
      <c r="D188" s="272"/>
      <c r="E188" s="272"/>
      <c r="F188" s="293" t="s">
        <v>521</v>
      </c>
      <c r="G188" s="272"/>
      <c r="H188" s="266" t="s">
        <v>610</v>
      </c>
      <c r="I188" s="272" t="s">
        <v>611</v>
      </c>
      <c r="J188" s="272"/>
      <c r="K188" s="315"/>
    </row>
    <row r="189" spans="2:11" ht="15" customHeight="1">
      <c r="B189" s="294"/>
      <c r="C189" s="278" t="s">
        <v>612</v>
      </c>
      <c r="D189" s="272"/>
      <c r="E189" s="272"/>
      <c r="F189" s="293" t="s">
        <v>521</v>
      </c>
      <c r="G189" s="272"/>
      <c r="H189" s="272" t="s">
        <v>613</v>
      </c>
      <c r="I189" s="272" t="s">
        <v>555</v>
      </c>
      <c r="J189" s="272"/>
      <c r="K189" s="315"/>
    </row>
    <row r="190" spans="2:11" ht="15" customHeight="1">
      <c r="B190" s="294"/>
      <c r="C190" s="278" t="s">
        <v>614</v>
      </c>
      <c r="D190" s="272"/>
      <c r="E190" s="272"/>
      <c r="F190" s="293" t="s">
        <v>521</v>
      </c>
      <c r="G190" s="272"/>
      <c r="H190" s="272" t="s">
        <v>615</v>
      </c>
      <c r="I190" s="272" t="s">
        <v>555</v>
      </c>
      <c r="J190" s="272"/>
      <c r="K190" s="315"/>
    </row>
    <row r="191" spans="2:11" ht="15" customHeight="1">
      <c r="B191" s="294"/>
      <c r="C191" s="278" t="s">
        <v>616</v>
      </c>
      <c r="D191" s="272"/>
      <c r="E191" s="272"/>
      <c r="F191" s="293" t="s">
        <v>527</v>
      </c>
      <c r="G191" s="272"/>
      <c r="H191" s="272" t="s">
        <v>617</v>
      </c>
      <c r="I191" s="272" t="s">
        <v>555</v>
      </c>
      <c r="J191" s="272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66"/>
      <c r="C193" s="272"/>
      <c r="D193" s="272"/>
      <c r="E193" s="272"/>
      <c r="F193" s="293"/>
      <c r="G193" s="272"/>
      <c r="H193" s="272"/>
      <c r="I193" s="272"/>
      <c r="J193" s="272"/>
      <c r="K193" s="266"/>
    </row>
    <row r="194" spans="2:11" ht="18.75" customHeight="1">
      <c r="B194" s="266"/>
      <c r="C194" s="272"/>
      <c r="D194" s="272"/>
      <c r="E194" s="272"/>
      <c r="F194" s="293"/>
      <c r="G194" s="272"/>
      <c r="H194" s="272"/>
      <c r="I194" s="272"/>
      <c r="J194" s="272"/>
      <c r="K194" s="266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 ht="12.7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 customHeight="1">
      <c r="B197" s="259"/>
      <c r="C197" s="260" t="s">
        <v>618</v>
      </c>
      <c r="D197" s="260"/>
      <c r="E197" s="260"/>
      <c r="F197" s="260"/>
      <c r="G197" s="260"/>
      <c r="H197" s="260"/>
      <c r="I197" s="260"/>
      <c r="J197" s="260"/>
      <c r="K197" s="261"/>
    </row>
    <row r="198" spans="2:11" ht="25.5" customHeight="1">
      <c r="B198" s="259"/>
      <c r="C198" s="330" t="s">
        <v>619</v>
      </c>
      <c r="D198" s="330"/>
      <c r="E198" s="330"/>
      <c r="F198" s="330" t="s">
        <v>620</v>
      </c>
      <c r="G198" s="331"/>
      <c r="H198" s="330" t="s">
        <v>621</v>
      </c>
      <c r="I198" s="330"/>
      <c r="J198" s="330"/>
      <c r="K198" s="261"/>
    </row>
    <row r="199" spans="2:11" ht="5.25" customHeight="1">
      <c r="B199" s="294"/>
      <c r="C199" s="291"/>
      <c r="D199" s="291"/>
      <c r="E199" s="291"/>
      <c r="F199" s="291"/>
      <c r="G199" s="272"/>
      <c r="H199" s="291"/>
      <c r="I199" s="291"/>
      <c r="J199" s="291"/>
      <c r="K199" s="315"/>
    </row>
    <row r="200" spans="2:11" ht="15" customHeight="1">
      <c r="B200" s="294"/>
      <c r="C200" s="272" t="s">
        <v>611</v>
      </c>
      <c r="D200" s="272"/>
      <c r="E200" s="272"/>
      <c r="F200" s="293" t="s">
        <v>48</v>
      </c>
      <c r="G200" s="272"/>
      <c r="H200" s="272" t="s">
        <v>622</v>
      </c>
      <c r="I200" s="272"/>
      <c r="J200" s="272"/>
      <c r="K200" s="315"/>
    </row>
    <row r="201" spans="2:11" ht="15" customHeight="1">
      <c r="B201" s="294"/>
      <c r="C201" s="300"/>
      <c r="D201" s="272"/>
      <c r="E201" s="272"/>
      <c r="F201" s="293" t="s">
        <v>49</v>
      </c>
      <c r="G201" s="272"/>
      <c r="H201" s="272" t="s">
        <v>623</v>
      </c>
      <c r="I201" s="272"/>
      <c r="J201" s="272"/>
      <c r="K201" s="315"/>
    </row>
    <row r="202" spans="2:11" ht="15" customHeight="1">
      <c r="B202" s="294"/>
      <c r="C202" s="300"/>
      <c r="D202" s="272"/>
      <c r="E202" s="272"/>
      <c r="F202" s="293" t="s">
        <v>52</v>
      </c>
      <c r="G202" s="272"/>
      <c r="H202" s="272" t="s">
        <v>624</v>
      </c>
      <c r="I202" s="272"/>
      <c r="J202" s="272"/>
      <c r="K202" s="315"/>
    </row>
    <row r="203" spans="2:11" ht="15" customHeight="1">
      <c r="B203" s="294"/>
      <c r="C203" s="272"/>
      <c r="D203" s="272"/>
      <c r="E203" s="272"/>
      <c r="F203" s="293" t="s">
        <v>50</v>
      </c>
      <c r="G203" s="272"/>
      <c r="H203" s="272" t="s">
        <v>625</v>
      </c>
      <c r="I203" s="272"/>
      <c r="J203" s="272"/>
      <c r="K203" s="315"/>
    </row>
    <row r="204" spans="2:11" ht="15" customHeight="1">
      <c r="B204" s="294"/>
      <c r="C204" s="272"/>
      <c r="D204" s="272"/>
      <c r="E204" s="272"/>
      <c r="F204" s="293" t="s">
        <v>51</v>
      </c>
      <c r="G204" s="272"/>
      <c r="H204" s="272" t="s">
        <v>626</v>
      </c>
      <c r="I204" s="272"/>
      <c r="J204" s="272"/>
      <c r="K204" s="315"/>
    </row>
    <row r="205" spans="2:11" ht="15" customHeight="1">
      <c r="B205" s="294"/>
      <c r="C205" s="272"/>
      <c r="D205" s="272"/>
      <c r="E205" s="272"/>
      <c r="F205" s="293"/>
      <c r="G205" s="272"/>
      <c r="H205" s="272"/>
      <c r="I205" s="272"/>
      <c r="J205" s="272"/>
      <c r="K205" s="315"/>
    </row>
    <row r="206" spans="2:11" ht="15" customHeight="1">
      <c r="B206" s="294"/>
      <c r="C206" s="272" t="s">
        <v>567</v>
      </c>
      <c r="D206" s="272"/>
      <c r="E206" s="272"/>
      <c r="F206" s="293" t="s">
        <v>84</v>
      </c>
      <c r="G206" s="272"/>
      <c r="H206" s="272" t="s">
        <v>627</v>
      </c>
      <c r="I206" s="272"/>
      <c r="J206" s="272"/>
      <c r="K206" s="315"/>
    </row>
    <row r="207" spans="2:11" ht="15" customHeight="1">
      <c r="B207" s="294"/>
      <c r="C207" s="300"/>
      <c r="D207" s="272"/>
      <c r="E207" s="272"/>
      <c r="F207" s="293" t="s">
        <v>464</v>
      </c>
      <c r="G207" s="272"/>
      <c r="H207" s="272" t="s">
        <v>465</v>
      </c>
      <c r="I207" s="272"/>
      <c r="J207" s="272"/>
      <c r="K207" s="315"/>
    </row>
    <row r="208" spans="2:11" ht="15" customHeight="1">
      <c r="B208" s="294"/>
      <c r="C208" s="272"/>
      <c r="D208" s="272"/>
      <c r="E208" s="272"/>
      <c r="F208" s="293" t="s">
        <v>462</v>
      </c>
      <c r="G208" s="272"/>
      <c r="H208" s="272" t="s">
        <v>628</v>
      </c>
      <c r="I208" s="272"/>
      <c r="J208" s="272"/>
      <c r="K208" s="315"/>
    </row>
    <row r="209" spans="2:11" ht="15" customHeight="1">
      <c r="B209" s="332"/>
      <c r="C209" s="300"/>
      <c r="D209" s="300"/>
      <c r="E209" s="300"/>
      <c r="F209" s="293" t="s">
        <v>466</v>
      </c>
      <c r="G209" s="278"/>
      <c r="H209" s="319" t="s">
        <v>467</v>
      </c>
      <c r="I209" s="319"/>
      <c r="J209" s="319"/>
      <c r="K209" s="333"/>
    </row>
    <row r="210" spans="2:11" ht="15" customHeight="1">
      <c r="B210" s="332"/>
      <c r="C210" s="300"/>
      <c r="D210" s="300"/>
      <c r="E210" s="300"/>
      <c r="F210" s="293" t="s">
        <v>468</v>
      </c>
      <c r="G210" s="278"/>
      <c r="H210" s="319" t="s">
        <v>629</v>
      </c>
      <c r="I210" s="319"/>
      <c r="J210" s="319"/>
      <c r="K210" s="333"/>
    </row>
    <row r="211" spans="2:11" ht="15" customHeight="1">
      <c r="B211" s="332"/>
      <c r="C211" s="300"/>
      <c r="D211" s="300"/>
      <c r="E211" s="300"/>
      <c r="F211" s="334"/>
      <c r="G211" s="278"/>
      <c r="H211" s="335"/>
      <c r="I211" s="335"/>
      <c r="J211" s="335"/>
      <c r="K211" s="333"/>
    </row>
    <row r="212" spans="2:11" ht="15" customHeight="1">
      <c r="B212" s="332"/>
      <c r="C212" s="272" t="s">
        <v>591</v>
      </c>
      <c r="D212" s="300"/>
      <c r="E212" s="300"/>
      <c r="F212" s="293">
        <v>1</v>
      </c>
      <c r="G212" s="278"/>
      <c r="H212" s="319" t="s">
        <v>630</v>
      </c>
      <c r="I212" s="319"/>
      <c r="J212" s="319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8"/>
      <c r="H213" s="319" t="s">
        <v>631</v>
      </c>
      <c r="I213" s="319"/>
      <c r="J213" s="319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8"/>
      <c r="H214" s="319" t="s">
        <v>632</v>
      </c>
      <c r="I214" s="319"/>
      <c r="J214" s="319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8"/>
      <c r="H215" s="319" t="s">
        <v>633</v>
      </c>
      <c r="I215" s="319"/>
      <c r="J215" s="319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Křepinský</cp:lastModifiedBy>
  <dcterms:modified xsi:type="dcterms:W3CDTF">2018-06-08T10:10:05Z</dcterms:modified>
  <cp:category/>
  <cp:version/>
  <cp:contentType/>
  <cp:contentStatus/>
  <cp:revision>1</cp:revision>
</cp:coreProperties>
</file>